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MŠ\Šumavská\VZMR - elektroinstalace\"/>
    </mc:Choice>
  </mc:AlternateContent>
  <bookViews>
    <workbookView xWindow="0" yWindow="0" windowWidth="20532" windowHeight="9384" activeTab="1"/>
  </bookViews>
  <sheets>
    <sheet name="Rekapitulace stavby" sheetId="1" r:id="rId1"/>
    <sheet name="01 - D.1.4.a. - Silnoprou..." sheetId="2" r:id="rId2"/>
    <sheet name="02 - D.1.4.b. - Slaboprou..." sheetId="3" r:id="rId3"/>
    <sheet name="Pokyny pro vyplnění" sheetId="4" r:id="rId4"/>
  </sheets>
  <definedNames>
    <definedName name="_xlnm._FilterDatabase" localSheetId="1" hidden="1">'01 - D.1.4.a. - Silnoprou...'!$C$95:$K$95</definedName>
    <definedName name="_xlnm._FilterDatabase" localSheetId="2" hidden="1">'02 - D.1.4.b. - Slaboprou...'!$C$90:$K$90</definedName>
    <definedName name="_xlnm.Print_Titles" localSheetId="1">'01 - D.1.4.a. - Silnoprou...'!$95:$95</definedName>
    <definedName name="_xlnm.Print_Titles" localSheetId="2">'02 - D.1.4.b. - Slaboprou...'!$90:$90</definedName>
    <definedName name="_xlnm.Print_Titles" localSheetId="0">'Rekapitulace stavby'!$49:$49</definedName>
    <definedName name="_xlnm.Print_Area" localSheetId="1">'01 - D.1.4.a. - Silnoprou...'!$C$4:$J$38,'01 - D.1.4.a. - Silnoprou...'!$C$44:$J$75,'01 - D.1.4.a. - Silnoprou...'!$C$81:$K$268</definedName>
    <definedName name="_xlnm.Print_Area" localSheetId="2">'02 - D.1.4.b. - Slaboprou...'!$C$4:$J$38,'02 - D.1.4.b. - Slaboprou...'!$C$44:$J$70,'02 - D.1.4.b. - Slaboprou...'!$C$76:$K$194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62913"/>
</workbook>
</file>

<file path=xl/calcChain.xml><?xml version="1.0" encoding="utf-8"?>
<calcChain xmlns="http://schemas.openxmlformats.org/spreadsheetml/2006/main">
  <c r="AY54" i="1" l="1"/>
  <c r="AX54" i="1"/>
  <c r="BI194" i="3"/>
  <c r="BH194" i="3"/>
  <c r="BG194" i="3"/>
  <c r="BF194" i="3"/>
  <c r="T194" i="3"/>
  <c r="R194" i="3"/>
  <c r="P194" i="3"/>
  <c r="BK194" i="3"/>
  <c r="J194" i="3"/>
  <c r="BE194" i="3" s="1"/>
  <c r="BI193" i="3"/>
  <c r="BH193" i="3"/>
  <c r="BG193" i="3"/>
  <c r="BF193" i="3"/>
  <c r="BE193" i="3"/>
  <c r="T193" i="3"/>
  <c r="T192" i="3" s="1"/>
  <c r="R193" i="3"/>
  <c r="P193" i="3"/>
  <c r="P192" i="3" s="1"/>
  <c r="BK193" i="3"/>
  <c r="BK192" i="3" s="1"/>
  <c r="J192" i="3" s="1"/>
  <c r="J69" i="3" s="1"/>
  <c r="J193" i="3"/>
  <c r="BI191" i="3"/>
  <c r="BH191" i="3"/>
  <c r="BG191" i="3"/>
  <c r="BF191" i="3"/>
  <c r="T191" i="3"/>
  <c r="R191" i="3"/>
  <c r="P191" i="3"/>
  <c r="BK191" i="3"/>
  <c r="J191" i="3"/>
  <c r="BE191" i="3" s="1"/>
  <c r="BI190" i="3"/>
  <c r="BH190" i="3"/>
  <c r="BG190" i="3"/>
  <c r="BF190" i="3"/>
  <c r="T190" i="3"/>
  <c r="R190" i="3"/>
  <c r="P190" i="3"/>
  <c r="BK190" i="3"/>
  <c r="J190" i="3"/>
  <c r="BE190" i="3" s="1"/>
  <c r="BI189" i="3"/>
  <c r="BH189" i="3"/>
  <c r="BG189" i="3"/>
  <c r="BF189" i="3"/>
  <c r="T189" i="3"/>
  <c r="R189" i="3"/>
  <c r="P189" i="3"/>
  <c r="BK189" i="3"/>
  <c r="J189" i="3"/>
  <c r="BE189" i="3" s="1"/>
  <c r="BI187" i="3"/>
  <c r="BH187" i="3"/>
  <c r="BG187" i="3"/>
  <c r="BF187" i="3"/>
  <c r="BE187" i="3"/>
  <c r="T187" i="3"/>
  <c r="R187" i="3"/>
  <c r="P187" i="3"/>
  <c r="BK187" i="3"/>
  <c r="J187" i="3"/>
  <c r="BI185" i="3"/>
  <c r="BH185" i="3"/>
  <c r="BG185" i="3"/>
  <c r="BF185" i="3"/>
  <c r="T185" i="3"/>
  <c r="R185" i="3"/>
  <c r="P185" i="3"/>
  <c r="BK185" i="3"/>
  <c r="J185" i="3"/>
  <c r="BE185" i="3" s="1"/>
  <c r="BI183" i="3"/>
  <c r="BH183" i="3"/>
  <c r="BG183" i="3"/>
  <c r="BF183" i="3"/>
  <c r="BE183" i="3"/>
  <c r="T183" i="3"/>
  <c r="R183" i="3"/>
  <c r="P183" i="3"/>
  <c r="BK183" i="3"/>
  <c r="J183" i="3"/>
  <c r="BI181" i="3"/>
  <c r="BH181" i="3"/>
  <c r="BG181" i="3"/>
  <c r="BF181" i="3"/>
  <c r="T181" i="3"/>
  <c r="R181" i="3"/>
  <c r="P181" i="3"/>
  <c r="BK181" i="3"/>
  <c r="J181" i="3"/>
  <c r="BE181" i="3" s="1"/>
  <c r="BI179" i="3"/>
  <c r="BH179" i="3"/>
  <c r="BG179" i="3"/>
  <c r="BF179" i="3"/>
  <c r="BE179" i="3"/>
  <c r="T179" i="3"/>
  <c r="R179" i="3"/>
  <c r="P179" i="3"/>
  <c r="BK179" i="3"/>
  <c r="J179" i="3"/>
  <c r="BI177" i="3"/>
  <c r="BH177" i="3"/>
  <c r="BG177" i="3"/>
  <c r="BF177" i="3"/>
  <c r="T177" i="3"/>
  <c r="R177" i="3"/>
  <c r="P177" i="3"/>
  <c r="BK177" i="3"/>
  <c r="J177" i="3"/>
  <c r="BE177" i="3" s="1"/>
  <c r="BI175" i="3"/>
  <c r="BH175" i="3"/>
  <c r="BG175" i="3"/>
  <c r="BF175" i="3"/>
  <c r="BE175" i="3"/>
  <c r="T175" i="3"/>
  <c r="R175" i="3"/>
  <c r="P175" i="3"/>
  <c r="BK175" i="3"/>
  <c r="J175" i="3"/>
  <c r="BI173" i="3"/>
  <c r="BH173" i="3"/>
  <c r="BG173" i="3"/>
  <c r="BF173" i="3"/>
  <c r="T173" i="3"/>
  <c r="R173" i="3"/>
  <c r="P173" i="3"/>
  <c r="BK173" i="3"/>
  <c r="J173" i="3"/>
  <c r="BE173" i="3" s="1"/>
  <c r="BI171" i="3"/>
  <c r="BH171" i="3"/>
  <c r="BG171" i="3"/>
  <c r="BF171" i="3"/>
  <c r="BE171" i="3"/>
  <c r="T171" i="3"/>
  <c r="R171" i="3"/>
  <c r="P171" i="3"/>
  <c r="BK171" i="3"/>
  <c r="J171" i="3"/>
  <c r="BI169" i="3"/>
  <c r="BH169" i="3"/>
  <c r="BG169" i="3"/>
  <c r="BF169" i="3"/>
  <c r="T169" i="3"/>
  <c r="R169" i="3"/>
  <c r="R168" i="3" s="1"/>
  <c r="P169" i="3"/>
  <c r="BK169" i="3"/>
  <c r="BK168" i="3" s="1"/>
  <c r="J168" i="3" s="1"/>
  <c r="J68" i="3" s="1"/>
  <c r="J169" i="3"/>
  <c r="BE169" i="3" s="1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BE166" i="3"/>
  <c r="T166" i="3"/>
  <c r="R166" i="3"/>
  <c r="P166" i="3"/>
  <c r="BK166" i="3"/>
  <c r="J166" i="3"/>
  <c r="BI165" i="3"/>
  <c r="BH165" i="3"/>
  <c r="BG165" i="3"/>
  <c r="BF165" i="3"/>
  <c r="T165" i="3"/>
  <c r="R165" i="3"/>
  <c r="P165" i="3"/>
  <c r="BK165" i="3"/>
  <c r="J165" i="3"/>
  <c r="BE165" i="3" s="1"/>
  <c r="BI164" i="3"/>
  <c r="BH164" i="3"/>
  <c r="BG164" i="3"/>
  <c r="BF164" i="3"/>
  <c r="BE164" i="3"/>
  <c r="T164" i="3"/>
  <c r="R164" i="3"/>
  <c r="P164" i="3"/>
  <c r="BK164" i="3"/>
  <c r="J164" i="3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BE162" i="3"/>
  <c r="T162" i="3"/>
  <c r="R162" i="3"/>
  <c r="P162" i="3"/>
  <c r="BK162" i="3"/>
  <c r="J162" i="3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BE160" i="3"/>
  <c r="T160" i="3"/>
  <c r="R160" i="3"/>
  <c r="P160" i="3"/>
  <c r="BK160" i="3"/>
  <c r="J160" i="3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BE158" i="3"/>
  <c r="T158" i="3"/>
  <c r="R158" i="3"/>
  <c r="P158" i="3"/>
  <c r="BK158" i="3"/>
  <c r="J158" i="3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BE156" i="3"/>
  <c r="T156" i="3"/>
  <c r="R156" i="3"/>
  <c r="P156" i="3"/>
  <c r="BK156" i="3"/>
  <c r="J156" i="3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BE154" i="3"/>
  <c r="T154" i="3"/>
  <c r="R154" i="3"/>
  <c r="P154" i="3"/>
  <c r="BK154" i="3"/>
  <c r="J154" i="3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BE152" i="3"/>
  <c r="T152" i="3"/>
  <c r="R152" i="3"/>
  <c r="P152" i="3"/>
  <c r="BK152" i="3"/>
  <c r="J152" i="3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BE150" i="3"/>
  <c r="T150" i="3"/>
  <c r="R150" i="3"/>
  <c r="P150" i="3"/>
  <c r="BK150" i="3"/>
  <c r="J150" i="3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BE148" i="3"/>
  <c r="T148" i="3"/>
  <c r="R148" i="3"/>
  <c r="P148" i="3"/>
  <c r="BK148" i="3"/>
  <c r="J148" i="3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BE146" i="3"/>
  <c r="T146" i="3"/>
  <c r="R146" i="3"/>
  <c r="P146" i="3"/>
  <c r="BK146" i="3"/>
  <c r="J146" i="3"/>
  <c r="BI145" i="3"/>
  <c r="BH145" i="3"/>
  <c r="BG145" i="3"/>
  <c r="BF145" i="3"/>
  <c r="BE145" i="3"/>
  <c r="T145" i="3"/>
  <c r="R145" i="3"/>
  <c r="P145" i="3"/>
  <c r="BK145" i="3"/>
  <c r="J145" i="3"/>
  <c r="BI144" i="3"/>
  <c r="BH144" i="3"/>
  <c r="BG144" i="3"/>
  <c r="BF144" i="3"/>
  <c r="BE144" i="3"/>
  <c r="T144" i="3"/>
  <c r="R144" i="3"/>
  <c r="P144" i="3"/>
  <c r="BK144" i="3"/>
  <c r="J144" i="3"/>
  <c r="BI143" i="3"/>
  <c r="BH143" i="3"/>
  <c r="BG143" i="3"/>
  <c r="BF143" i="3"/>
  <c r="BE143" i="3"/>
  <c r="T143" i="3"/>
  <c r="R143" i="3"/>
  <c r="P143" i="3"/>
  <c r="BK143" i="3"/>
  <c r="J143" i="3"/>
  <c r="BI142" i="3"/>
  <c r="BH142" i="3"/>
  <c r="BG142" i="3"/>
  <c r="BF142" i="3"/>
  <c r="BE142" i="3"/>
  <c r="T142" i="3"/>
  <c r="R142" i="3"/>
  <c r="P142" i="3"/>
  <c r="BK142" i="3"/>
  <c r="J142" i="3"/>
  <c r="BI141" i="3"/>
  <c r="BH141" i="3"/>
  <c r="BG141" i="3"/>
  <c r="BF141" i="3"/>
  <c r="BE141" i="3"/>
  <c r="T141" i="3"/>
  <c r="R141" i="3"/>
  <c r="P141" i="3"/>
  <c r="BK141" i="3"/>
  <c r="J141" i="3"/>
  <c r="BI140" i="3"/>
  <c r="BH140" i="3"/>
  <c r="BG140" i="3"/>
  <c r="BF140" i="3"/>
  <c r="BE140" i="3"/>
  <c r="T140" i="3"/>
  <c r="R140" i="3"/>
  <c r="P140" i="3"/>
  <c r="BK140" i="3"/>
  <c r="J140" i="3"/>
  <c r="BI139" i="3"/>
  <c r="BH139" i="3"/>
  <c r="BG139" i="3"/>
  <c r="BF139" i="3"/>
  <c r="BE139" i="3"/>
  <c r="T139" i="3"/>
  <c r="R139" i="3"/>
  <c r="P139" i="3"/>
  <c r="BK139" i="3"/>
  <c r="J139" i="3"/>
  <c r="BI138" i="3"/>
  <c r="BH138" i="3"/>
  <c r="BG138" i="3"/>
  <c r="BF138" i="3"/>
  <c r="BE138" i="3"/>
  <c r="T138" i="3"/>
  <c r="R138" i="3"/>
  <c r="P138" i="3"/>
  <c r="BK138" i="3"/>
  <c r="J138" i="3"/>
  <c r="BI137" i="3"/>
  <c r="BH137" i="3"/>
  <c r="BG137" i="3"/>
  <c r="BF137" i="3"/>
  <c r="BE137" i="3"/>
  <c r="T137" i="3"/>
  <c r="R137" i="3"/>
  <c r="P137" i="3"/>
  <c r="BK137" i="3"/>
  <c r="J137" i="3"/>
  <c r="BI136" i="3"/>
  <c r="BH136" i="3"/>
  <c r="BG136" i="3"/>
  <c r="BF136" i="3"/>
  <c r="BE136" i="3"/>
  <c r="T136" i="3"/>
  <c r="R136" i="3"/>
  <c r="P136" i="3"/>
  <c r="BK136" i="3"/>
  <c r="J136" i="3"/>
  <c r="BI135" i="3"/>
  <c r="BH135" i="3"/>
  <c r="BG135" i="3"/>
  <c r="BF135" i="3"/>
  <c r="BE135" i="3"/>
  <c r="T135" i="3"/>
  <c r="R135" i="3"/>
  <c r="P135" i="3"/>
  <c r="BK135" i="3"/>
  <c r="J135" i="3"/>
  <c r="BI134" i="3"/>
  <c r="BH134" i="3"/>
  <c r="BG134" i="3"/>
  <c r="BF134" i="3"/>
  <c r="BE134" i="3"/>
  <c r="T134" i="3"/>
  <c r="R134" i="3"/>
  <c r="P134" i="3"/>
  <c r="BK134" i="3"/>
  <c r="J134" i="3"/>
  <c r="BI133" i="3"/>
  <c r="BH133" i="3"/>
  <c r="BG133" i="3"/>
  <c r="BF133" i="3"/>
  <c r="BE133" i="3"/>
  <c r="T133" i="3"/>
  <c r="R133" i="3"/>
  <c r="P133" i="3"/>
  <c r="BK133" i="3"/>
  <c r="J133" i="3"/>
  <c r="BI132" i="3"/>
  <c r="BH132" i="3"/>
  <c r="BG132" i="3"/>
  <c r="BF132" i="3"/>
  <c r="BE132" i="3"/>
  <c r="T132" i="3"/>
  <c r="R132" i="3"/>
  <c r="P132" i="3"/>
  <c r="BK132" i="3"/>
  <c r="J132" i="3"/>
  <c r="BI131" i="3"/>
  <c r="BH131" i="3"/>
  <c r="BG131" i="3"/>
  <c r="BF131" i="3"/>
  <c r="BE131" i="3"/>
  <c r="T131" i="3"/>
  <c r="R131" i="3"/>
  <c r="P131" i="3"/>
  <c r="BK131" i="3"/>
  <c r="J131" i="3"/>
  <c r="BI130" i="3"/>
  <c r="BH130" i="3"/>
  <c r="BG130" i="3"/>
  <c r="BF130" i="3"/>
  <c r="BE130" i="3"/>
  <c r="T130" i="3"/>
  <c r="R130" i="3"/>
  <c r="P130" i="3"/>
  <c r="BK130" i="3"/>
  <c r="J130" i="3"/>
  <c r="BI129" i="3"/>
  <c r="BH129" i="3"/>
  <c r="BG129" i="3"/>
  <c r="BF129" i="3"/>
  <c r="BE129" i="3"/>
  <c r="T129" i="3"/>
  <c r="R129" i="3"/>
  <c r="P129" i="3"/>
  <c r="BK129" i="3"/>
  <c r="J129" i="3"/>
  <c r="BI128" i="3"/>
  <c r="BH128" i="3"/>
  <c r="BG128" i="3"/>
  <c r="BF128" i="3"/>
  <c r="BE128" i="3"/>
  <c r="T128" i="3"/>
  <c r="R128" i="3"/>
  <c r="P128" i="3"/>
  <c r="BK128" i="3"/>
  <c r="J128" i="3"/>
  <c r="BI126" i="3"/>
  <c r="BH126" i="3"/>
  <c r="BG126" i="3"/>
  <c r="BF126" i="3"/>
  <c r="BE126" i="3"/>
  <c r="T126" i="3"/>
  <c r="R126" i="3"/>
  <c r="P126" i="3"/>
  <c r="BK126" i="3"/>
  <c r="J126" i="3"/>
  <c r="BI125" i="3"/>
  <c r="BH125" i="3"/>
  <c r="BG125" i="3"/>
  <c r="BF125" i="3"/>
  <c r="BE125" i="3"/>
  <c r="T125" i="3"/>
  <c r="R125" i="3"/>
  <c r="P125" i="3"/>
  <c r="BK125" i="3"/>
  <c r="J125" i="3"/>
  <c r="BI123" i="3"/>
  <c r="BH123" i="3"/>
  <c r="BG123" i="3"/>
  <c r="BF123" i="3"/>
  <c r="BE123" i="3"/>
  <c r="T123" i="3"/>
  <c r="R123" i="3"/>
  <c r="P123" i="3"/>
  <c r="BK123" i="3"/>
  <c r="J123" i="3"/>
  <c r="BI122" i="3"/>
  <c r="BH122" i="3"/>
  <c r="BG122" i="3"/>
  <c r="BF122" i="3"/>
  <c r="BE122" i="3"/>
  <c r="T122" i="3"/>
  <c r="R122" i="3"/>
  <c r="P122" i="3"/>
  <c r="BK122" i="3"/>
  <c r="J122" i="3"/>
  <c r="BI120" i="3"/>
  <c r="BH120" i="3"/>
  <c r="BG120" i="3"/>
  <c r="BF120" i="3"/>
  <c r="BE120" i="3"/>
  <c r="T120" i="3"/>
  <c r="R120" i="3"/>
  <c r="P120" i="3"/>
  <c r="BK120" i="3"/>
  <c r="J120" i="3"/>
  <c r="BI119" i="3"/>
  <c r="BH119" i="3"/>
  <c r="BG119" i="3"/>
  <c r="BF119" i="3"/>
  <c r="BE119" i="3"/>
  <c r="T119" i="3"/>
  <c r="R119" i="3"/>
  <c r="P119" i="3"/>
  <c r="BK119" i="3"/>
  <c r="J119" i="3"/>
  <c r="BI118" i="3"/>
  <c r="BH118" i="3"/>
  <c r="BG118" i="3"/>
  <c r="BF118" i="3"/>
  <c r="BE118" i="3"/>
  <c r="T118" i="3"/>
  <c r="R118" i="3"/>
  <c r="P118" i="3"/>
  <c r="BK118" i="3"/>
  <c r="J118" i="3"/>
  <c r="BI117" i="3"/>
  <c r="BH117" i="3"/>
  <c r="BG117" i="3"/>
  <c r="BF117" i="3"/>
  <c r="BE117" i="3"/>
  <c r="T117" i="3"/>
  <c r="R117" i="3"/>
  <c r="P117" i="3"/>
  <c r="BK117" i="3"/>
  <c r="J117" i="3"/>
  <c r="BI116" i="3"/>
  <c r="BH116" i="3"/>
  <c r="BG116" i="3"/>
  <c r="BF116" i="3"/>
  <c r="BE116" i="3"/>
  <c r="T116" i="3"/>
  <c r="R116" i="3"/>
  <c r="P116" i="3"/>
  <c r="BK116" i="3"/>
  <c r="J116" i="3"/>
  <c r="BI115" i="3"/>
  <c r="BH115" i="3"/>
  <c r="BG115" i="3"/>
  <c r="BF115" i="3"/>
  <c r="BE115" i="3"/>
  <c r="T115" i="3"/>
  <c r="R115" i="3"/>
  <c r="P115" i="3"/>
  <c r="BK115" i="3"/>
  <c r="J115" i="3"/>
  <c r="BI114" i="3"/>
  <c r="BH114" i="3"/>
  <c r="BG114" i="3"/>
  <c r="BF114" i="3"/>
  <c r="BE114" i="3"/>
  <c r="T114" i="3"/>
  <c r="T113" i="3" s="1"/>
  <c r="R114" i="3"/>
  <c r="P114" i="3"/>
  <c r="P113" i="3" s="1"/>
  <c r="BK114" i="3"/>
  <c r="J114" i="3"/>
  <c r="BI111" i="3"/>
  <c r="BH111" i="3"/>
  <c r="BG111" i="3"/>
  <c r="BF111" i="3"/>
  <c r="BE111" i="3"/>
  <c r="T111" i="3"/>
  <c r="R111" i="3"/>
  <c r="P111" i="3"/>
  <c r="BK111" i="3"/>
  <c r="J111" i="3"/>
  <c r="BI110" i="3"/>
  <c r="BH110" i="3"/>
  <c r="BG110" i="3"/>
  <c r="BF110" i="3"/>
  <c r="BE110" i="3"/>
  <c r="T110" i="3"/>
  <c r="T109" i="3" s="1"/>
  <c r="R110" i="3"/>
  <c r="R109" i="3" s="1"/>
  <c r="P110" i="3"/>
  <c r="P109" i="3" s="1"/>
  <c r="BK110" i="3"/>
  <c r="BK109" i="3" s="1"/>
  <c r="J109" i="3" s="1"/>
  <c r="J65" i="3" s="1"/>
  <c r="J110" i="3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BE107" i="3"/>
  <c r="T107" i="3"/>
  <c r="R107" i="3"/>
  <c r="P107" i="3"/>
  <c r="BK107" i="3"/>
  <c r="J107" i="3"/>
  <c r="BI106" i="3"/>
  <c r="BH106" i="3"/>
  <c r="BG106" i="3"/>
  <c r="BF106" i="3"/>
  <c r="T106" i="3"/>
  <c r="R106" i="3"/>
  <c r="R105" i="3" s="1"/>
  <c r="P106" i="3"/>
  <c r="BK106" i="3"/>
  <c r="BK105" i="3" s="1"/>
  <c r="J105" i="3" s="1"/>
  <c r="J64" i="3" s="1"/>
  <c r="J106" i="3"/>
  <c r="BE106" i="3" s="1"/>
  <c r="BI104" i="3"/>
  <c r="BH104" i="3"/>
  <c r="BG104" i="3"/>
  <c r="BF104" i="3"/>
  <c r="BE104" i="3"/>
  <c r="T104" i="3"/>
  <c r="R104" i="3"/>
  <c r="P104" i="3"/>
  <c r="BK104" i="3"/>
  <c r="J104" i="3"/>
  <c r="BI103" i="3"/>
  <c r="BH103" i="3"/>
  <c r="BG103" i="3"/>
  <c r="BF103" i="3"/>
  <c r="BE103" i="3"/>
  <c r="T103" i="3"/>
  <c r="R103" i="3"/>
  <c r="P103" i="3"/>
  <c r="BK103" i="3"/>
  <c r="J103" i="3"/>
  <c r="BI102" i="3"/>
  <c r="BH102" i="3"/>
  <c r="BG102" i="3"/>
  <c r="BF102" i="3"/>
  <c r="BE102" i="3"/>
  <c r="T102" i="3"/>
  <c r="R102" i="3"/>
  <c r="P102" i="3"/>
  <c r="BK102" i="3"/>
  <c r="J102" i="3"/>
  <c r="BI101" i="3"/>
  <c r="BH101" i="3"/>
  <c r="BG101" i="3"/>
  <c r="BF101" i="3"/>
  <c r="BE101" i="3"/>
  <c r="T101" i="3"/>
  <c r="R101" i="3"/>
  <c r="P101" i="3"/>
  <c r="BK101" i="3"/>
  <c r="J101" i="3"/>
  <c r="BI100" i="3"/>
  <c r="BH100" i="3"/>
  <c r="BG100" i="3"/>
  <c r="BF100" i="3"/>
  <c r="BE100" i="3"/>
  <c r="T100" i="3"/>
  <c r="R100" i="3"/>
  <c r="P100" i="3"/>
  <c r="BK100" i="3"/>
  <c r="J100" i="3"/>
  <c r="BI99" i="3"/>
  <c r="BH99" i="3"/>
  <c r="BG99" i="3"/>
  <c r="BF99" i="3"/>
  <c r="BE99" i="3"/>
  <c r="T99" i="3"/>
  <c r="T98" i="3" s="1"/>
  <c r="R99" i="3"/>
  <c r="R98" i="3" s="1"/>
  <c r="P99" i="3"/>
  <c r="P98" i="3" s="1"/>
  <c r="BK99" i="3"/>
  <c r="BK98" i="3" s="1"/>
  <c r="J98" i="3" s="1"/>
  <c r="J63" i="3" s="1"/>
  <c r="J99" i="3"/>
  <c r="BI96" i="3"/>
  <c r="BH96" i="3"/>
  <c r="BG96" i="3"/>
  <c r="BF96" i="3"/>
  <c r="T96" i="3"/>
  <c r="R96" i="3"/>
  <c r="P96" i="3"/>
  <c r="BK96" i="3"/>
  <c r="J96" i="3"/>
  <c r="BE96" i="3" s="1"/>
  <c r="BI94" i="3"/>
  <c r="BH94" i="3"/>
  <c r="BG94" i="3"/>
  <c r="BF94" i="3"/>
  <c r="BE94" i="3"/>
  <c r="T94" i="3"/>
  <c r="R94" i="3"/>
  <c r="R93" i="3" s="1"/>
  <c r="P94" i="3"/>
  <c r="P93" i="3" s="1"/>
  <c r="BK94" i="3"/>
  <c r="BK93" i="3" s="1"/>
  <c r="J94" i="3"/>
  <c r="J87" i="3"/>
  <c r="F87" i="3"/>
  <c r="J85" i="3"/>
  <c r="F85" i="3"/>
  <c r="E83" i="3"/>
  <c r="F56" i="3"/>
  <c r="J55" i="3"/>
  <c r="F55" i="3"/>
  <c r="F53" i="3"/>
  <c r="E51" i="3"/>
  <c r="J20" i="3"/>
  <c r="E20" i="3"/>
  <c r="F88" i="3" s="1"/>
  <c r="J19" i="3"/>
  <c r="J14" i="3"/>
  <c r="J53" i="3" s="1"/>
  <c r="E7" i="3"/>
  <c r="BK225" i="2"/>
  <c r="J225" i="2" s="1"/>
  <c r="J71" i="2" s="1"/>
  <c r="J190" i="2"/>
  <c r="J70" i="2" s="1"/>
  <c r="AY53" i="1"/>
  <c r="AX53" i="1"/>
  <c r="BI268" i="2"/>
  <c r="BH268" i="2"/>
  <c r="BG268" i="2"/>
  <c r="BF268" i="2"/>
  <c r="BE268" i="2"/>
  <c r="T268" i="2"/>
  <c r="T266" i="2" s="1"/>
  <c r="R268" i="2"/>
  <c r="P268" i="2"/>
  <c r="BK268" i="2"/>
  <c r="J268" i="2"/>
  <c r="BI267" i="2"/>
  <c r="BH267" i="2"/>
  <c r="BG267" i="2"/>
  <c r="BF267" i="2"/>
  <c r="BE267" i="2"/>
  <c r="T267" i="2"/>
  <c r="R267" i="2"/>
  <c r="R266" i="2" s="1"/>
  <c r="P267" i="2"/>
  <c r="P266" i="2" s="1"/>
  <c r="BK267" i="2"/>
  <c r="J267" i="2"/>
  <c r="BI265" i="2"/>
  <c r="BH265" i="2"/>
  <c r="BG265" i="2"/>
  <c r="BF265" i="2"/>
  <c r="BE265" i="2"/>
  <c r="T265" i="2"/>
  <c r="R265" i="2"/>
  <c r="P265" i="2"/>
  <c r="BK265" i="2"/>
  <c r="J265" i="2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BE263" i="2"/>
  <c r="T263" i="2"/>
  <c r="R263" i="2"/>
  <c r="P263" i="2"/>
  <c r="BK263" i="2"/>
  <c r="J263" i="2"/>
  <c r="BI262" i="2"/>
  <c r="BH262" i="2"/>
  <c r="BG262" i="2"/>
  <c r="BF262" i="2"/>
  <c r="T262" i="2"/>
  <c r="R262" i="2"/>
  <c r="P262" i="2"/>
  <c r="BK262" i="2"/>
  <c r="J262" i="2"/>
  <c r="BE262" i="2" s="1"/>
  <c r="BI261" i="2"/>
  <c r="BH261" i="2"/>
  <c r="BG261" i="2"/>
  <c r="BF261" i="2"/>
  <c r="BE261" i="2"/>
  <c r="T261" i="2"/>
  <c r="R261" i="2"/>
  <c r="P261" i="2"/>
  <c r="BK261" i="2"/>
  <c r="J261" i="2"/>
  <c r="BI259" i="2"/>
  <c r="BH259" i="2"/>
  <c r="BG259" i="2"/>
  <c r="BF259" i="2"/>
  <c r="T259" i="2"/>
  <c r="R259" i="2"/>
  <c r="P259" i="2"/>
  <c r="BK259" i="2"/>
  <c r="J259" i="2"/>
  <c r="BE259" i="2" s="1"/>
  <c r="BI257" i="2"/>
  <c r="BH257" i="2"/>
  <c r="BG257" i="2"/>
  <c r="BF257" i="2"/>
  <c r="BE257" i="2"/>
  <c r="T257" i="2"/>
  <c r="R257" i="2"/>
  <c r="P257" i="2"/>
  <c r="BK257" i="2"/>
  <c r="J257" i="2"/>
  <c r="BI255" i="2"/>
  <c r="BH255" i="2"/>
  <c r="BG255" i="2"/>
  <c r="BF255" i="2"/>
  <c r="T255" i="2"/>
  <c r="R255" i="2"/>
  <c r="P255" i="2"/>
  <c r="BK255" i="2"/>
  <c r="J255" i="2"/>
  <c r="BE255" i="2" s="1"/>
  <c r="BI253" i="2"/>
  <c r="BH253" i="2"/>
  <c r="BG253" i="2"/>
  <c r="BF253" i="2"/>
  <c r="BE253" i="2"/>
  <c r="T253" i="2"/>
  <c r="R253" i="2"/>
  <c r="P253" i="2"/>
  <c r="P238" i="2" s="1"/>
  <c r="P237" i="2" s="1"/>
  <c r="BK253" i="2"/>
  <c r="J253" i="2"/>
  <c r="BI251" i="2"/>
  <c r="BH251" i="2"/>
  <c r="BG251" i="2"/>
  <c r="BF251" i="2"/>
  <c r="T251" i="2"/>
  <c r="R251" i="2"/>
  <c r="P251" i="2"/>
  <c r="BK251" i="2"/>
  <c r="J251" i="2"/>
  <c r="BE251" i="2" s="1"/>
  <c r="BI249" i="2"/>
  <c r="BH249" i="2"/>
  <c r="BG249" i="2"/>
  <c r="BF249" i="2"/>
  <c r="BE249" i="2"/>
  <c r="T249" i="2"/>
  <c r="R249" i="2"/>
  <c r="P249" i="2"/>
  <c r="BK249" i="2"/>
  <c r="J249" i="2"/>
  <c r="BI247" i="2"/>
  <c r="BH247" i="2"/>
  <c r="BG247" i="2"/>
  <c r="BF247" i="2"/>
  <c r="T247" i="2"/>
  <c r="R247" i="2"/>
  <c r="P247" i="2"/>
  <c r="BK247" i="2"/>
  <c r="J247" i="2"/>
  <c r="BE247" i="2" s="1"/>
  <c r="BI245" i="2"/>
  <c r="BH245" i="2"/>
  <c r="BG245" i="2"/>
  <c r="BF245" i="2"/>
  <c r="BE245" i="2"/>
  <c r="T245" i="2"/>
  <c r="R245" i="2"/>
  <c r="P245" i="2"/>
  <c r="BK245" i="2"/>
  <c r="J245" i="2"/>
  <c r="BI243" i="2"/>
  <c r="BH243" i="2"/>
  <c r="BG243" i="2"/>
  <c r="BF243" i="2"/>
  <c r="T243" i="2"/>
  <c r="R243" i="2"/>
  <c r="P243" i="2"/>
  <c r="BK243" i="2"/>
  <c r="J243" i="2"/>
  <c r="BE243" i="2" s="1"/>
  <c r="BI241" i="2"/>
  <c r="BH241" i="2"/>
  <c r="BG241" i="2"/>
  <c r="BF241" i="2"/>
  <c r="BE241" i="2"/>
  <c r="T241" i="2"/>
  <c r="R241" i="2"/>
  <c r="P241" i="2"/>
  <c r="BK241" i="2"/>
  <c r="J241" i="2"/>
  <c r="BI239" i="2"/>
  <c r="BH239" i="2"/>
  <c r="BG239" i="2"/>
  <c r="BF239" i="2"/>
  <c r="T239" i="2"/>
  <c r="T238" i="2" s="1"/>
  <c r="T237" i="2" s="1"/>
  <c r="R239" i="2"/>
  <c r="R238" i="2" s="1"/>
  <c r="R237" i="2" s="1"/>
  <c r="P239" i="2"/>
  <c r="BK239" i="2"/>
  <c r="BK238" i="2" s="1"/>
  <c r="J239" i="2"/>
  <c r="BE239" i="2" s="1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BE235" i="2"/>
  <c r="T235" i="2"/>
  <c r="R235" i="2"/>
  <c r="P235" i="2"/>
  <c r="BK235" i="2"/>
  <c r="J235" i="2"/>
  <c r="BI234" i="2"/>
  <c r="BH234" i="2"/>
  <c r="BG234" i="2"/>
  <c r="BF234" i="2"/>
  <c r="T234" i="2"/>
  <c r="R234" i="2"/>
  <c r="P234" i="2"/>
  <c r="BK234" i="2"/>
  <c r="J234" i="2"/>
  <c r="BE234" i="2" s="1"/>
  <c r="BI233" i="2"/>
  <c r="BH233" i="2"/>
  <c r="BG233" i="2"/>
  <c r="BF233" i="2"/>
  <c r="BE233" i="2"/>
  <c r="T233" i="2"/>
  <c r="R233" i="2"/>
  <c r="P233" i="2"/>
  <c r="BK233" i="2"/>
  <c r="J233" i="2"/>
  <c r="BI232" i="2"/>
  <c r="BH232" i="2"/>
  <c r="BG232" i="2"/>
  <c r="BF232" i="2"/>
  <c r="T232" i="2"/>
  <c r="R232" i="2"/>
  <c r="P232" i="2"/>
  <c r="BK232" i="2"/>
  <c r="J232" i="2"/>
  <c r="BE232" i="2" s="1"/>
  <c r="BI231" i="2"/>
  <c r="BH231" i="2"/>
  <c r="BG231" i="2"/>
  <c r="BF231" i="2"/>
  <c r="BE231" i="2"/>
  <c r="T231" i="2"/>
  <c r="R231" i="2"/>
  <c r="P231" i="2"/>
  <c r="BK231" i="2"/>
  <c r="J231" i="2"/>
  <c r="BI230" i="2"/>
  <c r="BH230" i="2"/>
  <c r="BG230" i="2"/>
  <c r="BF230" i="2"/>
  <c r="T230" i="2"/>
  <c r="R230" i="2"/>
  <c r="P230" i="2"/>
  <c r="BK230" i="2"/>
  <c r="J230" i="2"/>
  <c r="BE230" i="2" s="1"/>
  <c r="BI229" i="2"/>
  <c r="BH229" i="2"/>
  <c r="BG229" i="2"/>
  <c r="BF229" i="2"/>
  <c r="BE229" i="2"/>
  <c r="T229" i="2"/>
  <c r="R229" i="2"/>
  <c r="P229" i="2"/>
  <c r="BK229" i="2"/>
  <c r="J229" i="2"/>
  <c r="BI228" i="2"/>
  <c r="BH228" i="2"/>
  <c r="BG228" i="2"/>
  <c r="BF228" i="2"/>
  <c r="T228" i="2"/>
  <c r="R228" i="2"/>
  <c r="P228" i="2"/>
  <c r="BK228" i="2"/>
  <c r="J228" i="2"/>
  <c r="BE228" i="2" s="1"/>
  <c r="BI227" i="2"/>
  <c r="BH227" i="2"/>
  <c r="BG227" i="2"/>
  <c r="BF227" i="2"/>
  <c r="BE227" i="2"/>
  <c r="T227" i="2"/>
  <c r="R227" i="2"/>
  <c r="P227" i="2"/>
  <c r="BK227" i="2"/>
  <c r="J227" i="2"/>
  <c r="BI226" i="2"/>
  <c r="BH226" i="2"/>
  <c r="BG226" i="2"/>
  <c r="BF226" i="2"/>
  <c r="T226" i="2"/>
  <c r="T225" i="2" s="1"/>
  <c r="R226" i="2"/>
  <c r="R225" i="2" s="1"/>
  <c r="P226" i="2"/>
  <c r="BK226" i="2"/>
  <c r="J226" i="2"/>
  <c r="BE226" i="2" s="1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BE223" i="2"/>
  <c r="T223" i="2"/>
  <c r="R223" i="2"/>
  <c r="P223" i="2"/>
  <c r="BK223" i="2"/>
  <c r="J223" i="2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BE221" i="2"/>
  <c r="T221" i="2"/>
  <c r="R221" i="2"/>
  <c r="P221" i="2"/>
  <c r="BK221" i="2"/>
  <c r="J221" i="2"/>
  <c r="BI220" i="2"/>
  <c r="BH220" i="2"/>
  <c r="BG220" i="2"/>
  <c r="BF220" i="2"/>
  <c r="BE220" i="2"/>
  <c r="T220" i="2"/>
  <c r="R220" i="2"/>
  <c r="P220" i="2"/>
  <c r="BK220" i="2"/>
  <c r="J220" i="2"/>
  <c r="BI219" i="2"/>
  <c r="BH219" i="2"/>
  <c r="BG219" i="2"/>
  <c r="BF219" i="2"/>
  <c r="BE219" i="2"/>
  <c r="T219" i="2"/>
  <c r="R219" i="2"/>
  <c r="P219" i="2"/>
  <c r="BK219" i="2"/>
  <c r="J219" i="2"/>
  <c r="BI218" i="2"/>
  <c r="BH218" i="2"/>
  <c r="BG218" i="2"/>
  <c r="BF218" i="2"/>
  <c r="BE218" i="2"/>
  <c r="T218" i="2"/>
  <c r="R218" i="2"/>
  <c r="P218" i="2"/>
  <c r="BK218" i="2"/>
  <c r="J218" i="2"/>
  <c r="BI217" i="2"/>
  <c r="BH217" i="2"/>
  <c r="BG217" i="2"/>
  <c r="BF217" i="2"/>
  <c r="BE217" i="2"/>
  <c r="T217" i="2"/>
  <c r="R217" i="2"/>
  <c r="P217" i="2"/>
  <c r="BK217" i="2"/>
  <c r="J217" i="2"/>
  <c r="BI216" i="2"/>
  <c r="BH216" i="2"/>
  <c r="BG216" i="2"/>
  <c r="BF216" i="2"/>
  <c r="BE216" i="2"/>
  <c r="T216" i="2"/>
  <c r="R216" i="2"/>
  <c r="P216" i="2"/>
  <c r="BK216" i="2"/>
  <c r="J216" i="2"/>
  <c r="BI215" i="2"/>
  <c r="BH215" i="2"/>
  <c r="BG215" i="2"/>
  <c r="BF215" i="2"/>
  <c r="BE215" i="2"/>
  <c r="T215" i="2"/>
  <c r="R215" i="2"/>
  <c r="P215" i="2"/>
  <c r="BK215" i="2"/>
  <c r="J215" i="2"/>
  <c r="BI214" i="2"/>
  <c r="BH214" i="2"/>
  <c r="BG214" i="2"/>
  <c r="BF214" i="2"/>
  <c r="BE214" i="2"/>
  <c r="T214" i="2"/>
  <c r="R214" i="2"/>
  <c r="P214" i="2"/>
  <c r="BK214" i="2"/>
  <c r="J214" i="2"/>
  <c r="BI213" i="2"/>
  <c r="BH213" i="2"/>
  <c r="BG213" i="2"/>
  <c r="BF213" i="2"/>
  <c r="BE213" i="2"/>
  <c r="T213" i="2"/>
  <c r="R213" i="2"/>
  <c r="P213" i="2"/>
  <c r="BK213" i="2"/>
  <c r="J213" i="2"/>
  <c r="BI212" i="2"/>
  <c r="BH212" i="2"/>
  <c r="BG212" i="2"/>
  <c r="BF212" i="2"/>
  <c r="BE212" i="2"/>
  <c r="T212" i="2"/>
  <c r="R212" i="2"/>
  <c r="P212" i="2"/>
  <c r="BK212" i="2"/>
  <c r="J212" i="2"/>
  <c r="BI211" i="2"/>
  <c r="BH211" i="2"/>
  <c r="BG211" i="2"/>
  <c r="BF211" i="2"/>
  <c r="BE211" i="2"/>
  <c r="T211" i="2"/>
  <c r="R211" i="2"/>
  <c r="P211" i="2"/>
  <c r="BK211" i="2"/>
  <c r="J211" i="2"/>
  <c r="BI210" i="2"/>
  <c r="BH210" i="2"/>
  <c r="BG210" i="2"/>
  <c r="BF210" i="2"/>
  <c r="BE210" i="2"/>
  <c r="T210" i="2"/>
  <c r="R210" i="2"/>
  <c r="P210" i="2"/>
  <c r="BK210" i="2"/>
  <c r="J210" i="2"/>
  <c r="BI209" i="2"/>
  <c r="BH209" i="2"/>
  <c r="BG209" i="2"/>
  <c r="BF209" i="2"/>
  <c r="BE209" i="2"/>
  <c r="T209" i="2"/>
  <c r="R209" i="2"/>
  <c r="P209" i="2"/>
  <c r="BK209" i="2"/>
  <c r="J209" i="2"/>
  <c r="BI208" i="2"/>
  <c r="BH208" i="2"/>
  <c r="BG208" i="2"/>
  <c r="BF208" i="2"/>
  <c r="BE208" i="2"/>
  <c r="T208" i="2"/>
  <c r="R208" i="2"/>
  <c r="P208" i="2"/>
  <c r="BK208" i="2"/>
  <c r="J208" i="2"/>
  <c r="BI207" i="2"/>
  <c r="BH207" i="2"/>
  <c r="BG207" i="2"/>
  <c r="BF207" i="2"/>
  <c r="BE207" i="2"/>
  <c r="T207" i="2"/>
  <c r="R207" i="2"/>
  <c r="P207" i="2"/>
  <c r="BK207" i="2"/>
  <c r="J207" i="2"/>
  <c r="BI206" i="2"/>
  <c r="BH206" i="2"/>
  <c r="BG206" i="2"/>
  <c r="BF206" i="2"/>
  <c r="BE206" i="2"/>
  <c r="T206" i="2"/>
  <c r="R206" i="2"/>
  <c r="P206" i="2"/>
  <c r="BK206" i="2"/>
  <c r="J206" i="2"/>
  <c r="BI205" i="2"/>
  <c r="BH205" i="2"/>
  <c r="BG205" i="2"/>
  <c r="BF205" i="2"/>
  <c r="BE205" i="2"/>
  <c r="T205" i="2"/>
  <c r="R205" i="2"/>
  <c r="P205" i="2"/>
  <c r="BK205" i="2"/>
  <c r="J205" i="2"/>
  <c r="BI204" i="2"/>
  <c r="BH204" i="2"/>
  <c r="BG204" i="2"/>
  <c r="BF204" i="2"/>
  <c r="BE204" i="2"/>
  <c r="T204" i="2"/>
  <c r="R204" i="2"/>
  <c r="P204" i="2"/>
  <c r="BK204" i="2"/>
  <c r="J204" i="2"/>
  <c r="BI203" i="2"/>
  <c r="BH203" i="2"/>
  <c r="BG203" i="2"/>
  <c r="BF203" i="2"/>
  <c r="BE203" i="2"/>
  <c r="T203" i="2"/>
  <c r="R203" i="2"/>
  <c r="P203" i="2"/>
  <c r="BK203" i="2"/>
  <c r="J203" i="2"/>
  <c r="BI202" i="2"/>
  <c r="BH202" i="2"/>
  <c r="BG202" i="2"/>
  <c r="BF202" i="2"/>
  <c r="BE202" i="2"/>
  <c r="T202" i="2"/>
  <c r="R202" i="2"/>
  <c r="P202" i="2"/>
  <c r="BK202" i="2"/>
  <c r="J202" i="2"/>
  <c r="BI201" i="2"/>
  <c r="BH201" i="2"/>
  <c r="BG201" i="2"/>
  <c r="BF201" i="2"/>
  <c r="BE201" i="2"/>
  <c r="T201" i="2"/>
  <c r="R201" i="2"/>
  <c r="P201" i="2"/>
  <c r="BK201" i="2"/>
  <c r="J201" i="2"/>
  <c r="BI200" i="2"/>
  <c r="BH200" i="2"/>
  <c r="BG200" i="2"/>
  <c r="BF200" i="2"/>
  <c r="BE200" i="2"/>
  <c r="T200" i="2"/>
  <c r="R200" i="2"/>
  <c r="P200" i="2"/>
  <c r="BK200" i="2"/>
  <c r="J200" i="2"/>
  <c r="BI199" i="2"/>
  <c r="BH199" i="2"/>
  <c r="BG199" i="2"/>
  <c r="BF199" i="2"/>
  <c r="BE199" i="2"/>
  <c r="T199" i="2"/>
  <c r="R199" i="2"/>
  <c r="P199" i="2"/>
  <c r="BK199" i="2"/>
  <c r="J199" i="2"/>
  <c r="BI198" i="2"/>
  <c r="BH198" i="2"/>
  <c r="BG198" i="2"/>
  <c r="BF198" i="2"/>
  <c r="BE198" i="2"/>
  <c r="T198" i="2"/>
  <c r="R198" i="2"/>
  <c r="P198" i="2"/>
  <c r="BK198" i="2"/>
  <c r="J198" i="2"/>
  <c r="BI197" i="2"/>
  <c r="BH197" i="2"/>
  <c r="BG197" i="2"/>
  <c r="BF197" i="2"/>
  <c r="BE197" i="2"/>
  <c r="T197" i="2"/>
  <c r="R197" i="2"/>
  <c r="P197" i="2"/>
  <c r="BK197" i="2"/>
  <c r="J197" i="2"/>
  <c r="BI196" i="2"/>
  <c r="BH196" i="2"/>
  <c r="BG196" i="2"/>
  <c r="BF196" i="2"/>
  <c r="BE196" i="2"/>
  <c r="T196" i="2"/>
  <c r="R196" i="2"/>
  <c r="P196" i="2"/>
  <c r="BK196" i="2"/>
  <c r="J196" i="2"/>
  <c r="BI195" i="2"/>
  <c r="BH195" i="2"/>
  <c r="BG195" i="2"/>
  <c r="BF195" i="2"/>
  <c r="BE195" i="2"/>
  <c r="T195" i="2"/>
  <c r="R195" i="2"/>
  <c r="P195" i="2"/>
  <c r="BK195" i="2"/>
  <c r="J195" i="2"/>
  <c r="BI194" i="2"/>
  <c r="BH194" i="2"/>
  <c r="BG194" i="2"/>
  <c r="BF194" i="2"/>
  <c r="BE194" i="2"/>
  <c r="T194" i="2"/>
  <c r="R194" i="2"/>
  <c r="P194" i="2"/>
  <c r="BK194" i="2"/>
  <c r="J194" i="2"/>
  <c r="BI193" i="2"/>
  <c r="BH193" i="2"/>
  <c r="BG193" i="2"/>
  <c r="BF193" i="2"/>
  <c r="BE193" i="2"/>
  <c r="T193" i="2"/>
  <c r="R193" i="2"/>
  <c r="P193" i="2"/>
  <c r="BK193" i="2"/>
  <c r="J193" i="2"/>
  <c r="BI192" i="2"/>
  <c r="BH192" i="2"/>
  <c r="BG192" i="2"/>
  <c r="BF192" i="2"/>
  <c r="BE192" i="2"/>
  <c r="T192" i="2"/>
  <c r="R192" i="2"/>
  <c r="P192" i="2"/>
  <c r="BK192" i="2"/>
  <c r="J192" i="2"/>
  <c r="BI191" i="2"/>
  <c r="BH191" i="2"/>
  <c r="BG191" i="2"/>
  <c r="BF191" i="2"/>
  <c r="BE191" i="2"/>
  <c r="T191" i="2"/>
  <c r="T190" i="2" s="1"/>
  <c r="R191" i="2"/>
  <c r="R190" i="2" s="1"/>
  <c r="P191" i="2"/>
  <c r="P190" i="2" s="1"/>
  <c r="BK191" i="2"/>
  <c r="BK190" i="2" s="1"/>
  <c r="J191" i="2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BE188" i="2"/>
  <c r="T188" i="2"/>
  <c r="R188" i="2"/>
  <c r="P188" i="2"/>
  <c r="BK188" i="2"/>
  <c r="J188" i="2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BE186" i="2"/>
  <c r="T186" i="2"/>
  <c r="R186" i="2"/>
  <c r="P186" i="2"/>
  <c r="BK186" i="2"/>
  <c r="J186" i="2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BE184" i="2"/>
  <c r="T184" i="2"/>
  <c r="R184" i="2"/>
  <c r="P184" i="2"/>
  <c r="BK184" i="2"/>
  <c r="J184" i="2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BE182" i="2"/>
  <c r="T182" i="2"/>
  <c r="R182" i="2"/>
  <c r="P182" i="2"/>
  <c r="P180" i="2" s="1"/>
  <c r="BK182" i="2"/>
  <c r="J182" i="2"/>
  <c r="BI181" i="2"/>
  <c r="BH181" i="2"/>
  <c r="BG181" i="2"/>
  <c r="BF181" i="2"/>
  <c r="T181" i="2"/>
  <c r="R181" i="2"/>
  <c r="R180" i="2" s="1"/>
  <c r="P181" i="2"/>
  <c r="BK181" i="2"/>
  <c r="BK180" i="2" s="1"/>
  <c r="J180" i="2" s="1"/>
  <c r="J69" i="2" s="1"/>
  <c r="J181" i="2"/>
  <c r="BE181" i="2" s="1"/>
  <c r="BI179" i="2"/>
  <c r="BH179" i="2"/>
  <c r="BG179" i="2"/>
  <c r="BF179" i="2"/>
  <c r="BE179" i="2"/>
  <c r="T179" i="2"/>
  <c r="R179" i="2"/>
  <c r="P179" i="2"/>
  <c r="BK179" i="2"/>
  <c r="J179" i="2"/>
  <c r="BI178" i="2"/>
  <c r="BH178" i="2"/>
  <c r="BG178" i="2"/>
  <c r="BF178" i="2"/>
  <c r="BE178" i="2"/>
  <c r="T178" i="2"/>
  <c r="R178" i="2"/>
  <c r="P178" i="2"/>
  <c r="BK178" i="2"/>
  <c r="J178" i="2"/>
  <c r="BI177" i="2"/>
  <c r="BH177" i="2"/>
  <c r="BG177" i="2"/>
  <c r="BF177" i="2"/>
  <c r="BE177" i="2"/>
  <c r="T177" i="2"/>
  <c r="R177" i="2"/>
  <c r="P177" i="2"/>
  <c r="BK177" i="2"/>
  <c r="J177" i="2"/>
  <c r="BI176" i="2"/>
  <c r="BH176" i="2"/>
  <c r="BG176" i="2"/>
  <c r="BF176" i="2"/>
  <c r="BE176" i="2"/>
  <c r="T176" i="2"/>
  <c r="R176" i="2"/>
  <c r="P176" i="2"/>
  <c r="BK176" i="2"/>
  <c r="J176" i="2"/>
  <c r="BI175" i="2"/>
  <c r="BH175" i="2"/>
  <c r="BG175" i="2"/>
  <c r="BF175" i="2"/>
  <c r="BE175" i="2"/>
  <c r="T175" i="2"/>
  <c r="R175" i="2"/>
  <c r="P175" i="2"/>
  <c r="BK175" i="2"/>
  <c r="J175" i="2"/>
  <c r="BI174" i="2"/>
  <c r="BH174" i="2"/>
  <c r="BG174" i="2"/>
  <c r="BF174" i="2"/>
  <c r="BE174" i="2"/>
  <c r="T174" i="2"/>
  <c r="R174" i="2"/>
  <c r="P174" i="2"/>
  <c r="BK174" i="2"/>
  <c r="J174" i="2"/>
  <c r="BI173" i="2"/>
  <c r="BH173" i="2"/>
  <c r="BG173" i="2"/>
  <c r="BF173" i="2"/>
  <c r="BE173" i="2"/>
  <c r="T173" i="2"/>
  <c r="R173" i="2"/>
  <c r="P173" i="2"/>
  <c r="BK173" i="2"/>
  <c r="J173" i="2"/>
  <c r="BI172" i="2"/>
  <c r="BH172" i="2"/>
  <c r="BG172" i="2"/>
  <c r="BF172" i="2"/>
  <c r="BE172" i="2"/>
  <c r="T172" i="2"/>
  <c r="R172" i="2"/>
  <c r="P172" i="2"/>
  <c r="BK172" i="2"/>
  <c r="J172" i="2"/>
  <c r="BI171" i="2"/>
  <c r="BH171" i="2"/>
  <c r="BG171" i="2"/>
  <c r="BF171" i="2"/>
  <c r="BE171" i="2"/>
  <c r="T171" i="2"/>
  <c r="R171" i="2"/>
  <c r="P171" i="2"/>
  <c r="BK171" i="2"/>
  <c r="J171" i="2"/>
  <c r="BI170" i="2"/>
  <c r="BH170" i="2"/>
  <c r="BG170" i="2"/>
  <c r="BF170" i="2"/>
  <c r="BE170" i="2"/>
  <c r="T170" i="2"/>
  <c r="R170" i="2"/>
  <c r="P170" i="2"/>
  <c r="BK170" i="2"/>
  <c r="J170" i="2"/>
  <c r="BI169" i="2"/>
  <c r="BH169" i="2"/>
  <c r="BG169" i="2"/>
  <c r="BF169" i="2"/>
  <c r="BE169" i="2"/>
  <c r="T169" i="2"/>
  <c r="R169" i="2"/>
  <c r="P169" i="2"/>
  <c r="BK169" i="2"/>
  <c r="J169" i="2"/>
  <c r="BI168" i="2"/>
  <c r="BH168" i="2"/>
  <c r="BG168" i="2"/>
  <c r="BF168" i="2"/>
  <c r="BE168" i="2"/>
  <c r="T168" i="2"/>
  <c r="R168" i="2"/>
  <c r="P168" i="2"/>
  <c r="BK168" i="2"/>
  <c r="J168" i="2"/>
  <c r="BI167" i="2"/>
  <c r="BH167" i="2"/>
  <c r="BG167" i="2"/>
  <c r="BF167" i="2"/>
  <c r="BE167" i="2"/>
  <c r="T167" i="2"/>
  <c r="R167" i="2"/>
  <c r="P167" i="2"/>
  <c r="BK167" i="2"/>
  <c r="J167" i="2"/>
  <c r="BI166" i="2"/>
  <c r="BH166" i="2"/>
  <c r="BG166" i="2"/>
  <c r="BF166" i="2"/>
  <c r="BE166" i="2"/>
  <c r="T166" i="2"/>
  <c r="R166" i="2"/>
  <c r="P166" i="2"/>
  <c r="BK166" i="2"/>
  <c r="J166" i="2"/>
  <c r="BI165" i="2"/>
  <c r="BH165" i="2"/>
  <c r="BG165" i="2"/>
  <c r="BF165" i="2"/>
  <c r="BE165" i="2"/>
  <c r="T165" i="2"/>
  <c r="R165" i="2"/>
  <c r="P165" i="2"/>
  <c r="BK165" i="2"/>
  <c r="J165" i="2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BE163" i="2"/>
  <c r="T163" i="2"/>
  <c r="R163" i="2"/>
  <c r="P163" i="2"/>
  <c r="BK163" i="2"/>
  <c r="J163" i="2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BE161" i="2"/>
  <c r="T161" i="2"/>
  <c r="R161" i="2"/>
  <c r="P161" i="2"/>
  <c r="BK161" i="2"/>
  <c r="J161" i="2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BE159" i="2"/>
  <c r="T159" i="2"/>
  <c r="R159" i="2"/>
  <c r="R158" i="2" s="1"/>
  <c r="P159" i="2"/>
  <c r="P158" i="2" s="1"/>
  <c r="BK159" i="2"/>
  <c r="BK158" i="2" s="1"/>
  <c r="J158" i="2" s="1"/>
  <c r="J68" i="2" s="1"/>
  <c r="J159" i="2"/>
  <c r="BI157" i="2"/>
  <c r="BH157" i="2"/>
  <c r="BG157" i="2"/>
  <c r="BF157" i="2"/>
  <c r="BE157" i="2"/>
  <c r="T157" i="2"/>
  <c r="R157" i="2"/>
  <c r="P157" i="2"/>
  <c r="BK157" i="2"/>
  <c r="J157" i="2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BE155" i="2"/>
  <c r="T155" i="2"/>
  <c r="R155" i="2"/>
  <c r="P155" i="2"/>
  <c r="BK155" i="2"/>
  <c r="J155" i="2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BE153" i="2"/>
  <c r="T153" i="2"/>
  <c r="R153" i="2"/>
  <c r="P153" i="2"/>
  <c r="BK153" i="2"/>
  <c r="J153" i="2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BE151" i="2"/>
  <c r="T151" i="2"/>
  <c r="R151" i="2"/>
  <c r="P151" i="2"/>
  <c r="BK151" i="2"/>
  <c r="J151" i="2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BE149" i="2"/>
  <c r="T149" i="2"/>
  <c r="R149" i="2"/>
  <c r="P149" i="2"/>
  <c r="BK149" i="2"/>
  <c r="J149" i="2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BE147" i="2"/>
  <c r="T147" i="2"/>
  <c r="R147" i="2"/>
  <c r="P147" i="2"/>
  <c r="BK147" i="2"/>
  <c r="J147" i="2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BE142" i="2"/>
  <c r="T142" i="2"/>
  <c r="R142" i="2"/>
  <c r="P142" i="2"/>
  <c r="BK142" i="2"/>
  <c r="J142" i="2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BE140" i="2"/>
  <c r="T140" i="2"/>
  <c r="R140" i="2"/>
  <c r="P140" i="2"/>
  <c r="BK140" i="2"/>
  <c r="J140" i="2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BE138" i="2"/>
  <c r="T138" i="2"/>
  <c r="R138" i="2"/>
  <c r="P138" i="2"/>
  <c r="BK138" i="2"/>
  <c r="J138" i="2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BE136" i="2"/>
  <c r="T136" i="2"/>
  <c r="R136" i="2"/>
  <c r="P136" i="2"/>
  <c r="BK136" i="2"/>
  <c r="J136" i="2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BE134" i="2"/>
  <c r="T134" i="2"/>
  <c r="R134" i="2"/>
  <c r="P134" i="2"/>
  <c r="BK134" i="2"/>
  <c r="J134" i="2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BE132" i="2"/>
  <c r="T132" i="2"/>
  <c r="R132" i="2"/>
  <c r="P132" i="2"/>
  <c r="BK132" i="2"/>
  <c r="J132" i="2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BE130" i="2"/>
  <c r="T130" i="2"/>
  <c r="R130" i="2"/>
  <c r="P130" i="2"/>
  <c r="BK130" i="2"/>
  <c r="J130" i="2"/>
  <c r="BI129" i="2"/>
  <c r="BH129" i="2"/>
  <c r="BG129" i="2"/>
  <c r="BF129" i="2"/>
  <c r="BE129" i="2"/>
  <c r="T129" i="2"/>
  <c r="R129" i="2"/>
  <c r="P129" i="2"/>
  <c r="BK129" i="2"/>
  <c r="J129" i="2"/>
  <c r="BI128" i="2"/>
  <c r="BH128" i="2"/>
  <c r="BG128" i="2"/>
  <c r="BF128" i="2"/>
  <c r="BE128" i="2"/>
  <c r="T128" i="2"/>
  <c r="R128" i="2"/>
  <c r="P128" i="2"/>
  <c r="BK128" i="2"/>
  <c r="J128" i="2"/>
  <c r="BI127" i="2"/>
  <c r="BH127" i="2"/>
  <c r="BG127" i="2"/>
  <c r="BF127" i="2"/>
  <c r="BE127" i="2"/>
  <c r="T127" i="2"/>
  <c r="R127" i="2"/>
  <c r="P127" i="2"/>
  <c r="BK127" i="2"/>
  <c r="J127" i="2"/>
  <c r="BI126" i="2"/>
  <c r="BH126" i="2"/>
  <c r="BG126" i="2"/>
  <c r="BF126" i="2"/>
  <c r="BE126" i="2"/>
  <c r="T126" i="2"/>
  <c r="R126" i="2"/>
  <c r="P126" i="2"/>
  <c r="BK126" i="2"/>
  <c r="J126" i="2"/>
  <c r="BI125" i="2"/>
  <c r="BH125" i="2"/>
  <c r="BG125" i="2"/>
  <c r="BF125" i="2"/>
  <c r="BE125" i="2"/>
  <c r="T125" i="2"/>
  <c r="R125" i="2"/>
  <c r="P125" i="2"/>
  <c r="BK125" i="2"/>
  <c r="J125" i="2"/>
  <c r="BI124" i="2"/>
  <c r="BH124" i="2"/>
  <c r="BG124" i="2"/>
  <c r="BF124" i="2"/>
  <c r="BE124" i="2"/>
  <c r="T124" i="2"/>
  <c r="T123" i="2" s="1"/>
  <c r="R124" i="2"/>
  <c r="P124" i="2"/>
  <c r="BK124" i="2"/>
  <c r="BK123" i="2" s="1"/>
  <c r="J123" i="2" s="1"/>
  <c r="J67" i="2" s="1"/>
  <c r="J124" i="2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BE121" i="2"/>
  <c r="T121" i="2"/>
  <c r="R121" i="2"/>
  <c r="P121" i="2"/>
  <c r="BK121" i="2"/>
  <c r="J121" i="2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BE119" i="2"/>
  <c r="T119" i="2"/>
  <c r="R119" i="2"/>
  <c r="P119" i="2"/>
  <c r="BK119" i="2"/>
  <c r="J119" i="2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BE117" i="2"/>
  <c r="T117" i="2"/>
  <c r="R117" i="2"/>
  <c r="P117" i="2"/>
  <c r="BK117" i="2"/>
  <c r="J117" i="2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BE115" i="2"/>
  <c r="T115" i="2"/>
  <c r="R115" i="2"/>
  <c r="P115" i="2"/>
  <c r="BK115" i="2"/>
  <c r="J115" i="2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BE113" i="2"/>
  <c r="T113" i="2"/>
  <c r="R113" i="2"/>
  <c r="P113" i="2"/>
  <c r="BK113" i="2"/>
  <c r="J113" i="2"/>
  <c r="BI112" i="2"/>
  <c r="BH112" i="2"/>
  <c r="BG112" i="2"/>
  <c r="BF112" i="2"/>
  <c r="T112" i="2"/>
  <c r="T111" i="2" s="1"/>
  <c r="R112" i="2"/>
  <c r="R111" i="2" s="1"/>
  <c r="P112" i="2"/>
  <c r="BK112" i="2"/>
  <c r="J112" i="2"/>
  <c r="BE112" i="2" s="1"/>
  <c r="BI110" i="2"/>
  <c r="BH110" i="2"/>
  <c r="BG110" i="2"/>
  <c r="BF110" i="2"/>
  <c r="BE110" i="2"/>
  <c r="T110" i="2"/>
  <c r="R110" i="2"/>
  <c r="P110" i="2"/>
  <c r="BK110" i="2"/>
  <c r="J110" i="2"/>
  <c r="BI109" i="2"/>
  <c r="BH109" i="2"/>
  <c r="BG109" i="2"/>
  <c r="BF109" i="2"/>
  <c r="BE109" i="2"/>
  <c r="T109" i="2"/>
  <c r="R109" i="2"/>
  <c r="P109" i="2"/>
  <c r="BK109" i="2"/>
  <c r="J109" i="2"/>
  <c r="BI107" i="2"/>
  <c r="BH107" i="2"/>
  <c r="BG107" i="2"/>
  <c r="BF107" i="2"/>
  <c r="BE107" i="2"/>
  <c r="T107" i="2"/>
  <c r="R107" i="2"/>
  <c r="R106" i="2" s="1"/>
  <c r="P107" i="2"/>
  <c r="P106" i="2" s="1"/>
  <c r="BK107" i="2"/>
  <c r="J107" i="2"/>
  <c r="BI103" i="2"/>
  <c r="BH103" i="2"/>
  <c r="BG103" i="2"/>
  <c r="BF103" i="2"/>
  <c r="BE103" i="2"/>
  <c r="T103" i="2"/>
  <c r="R103" i="2"/>
  <c r="P103" i="2"/>
  <c r="BK103" i="2"/>
  <c r="J103" i="2"/>
  <c r="BI102" i="2"/>
  <c r="BH102" i="2"/>
  <c r="BG102" i="2"/>
  <c r="BF102" i="2"/>
  <c r="BE102" i="2"/>
  <c r="T102" i="2"/>
  <c r="T100" i="2" s="1"/>
  <c r="R102" i="2"/>
  <c r="P102" i="2"/>
  <c r="BK102" i="2"/>
  <c r="J102" i="2"/>
  <c r="BI101" i="2"/>
  <c r="BH101" i="2"/>
  <c r="BG101" i="2"/>
  <c r="BF101" i="2"/>
  <c r="BE101" i="2"/>
  <c r="T101" i="2"/>
  <c r="R101" i="2"/>
  <c r="R100" i="2" s="1"/>
  <c r="P101" i="2"/>
  <c r="P100" i="2" s="1"/>
  <c r="BK101" i="2"/>
  <c r="BK100" i="2" s="1"/>
  <c r="J100" i="2" s="1"/>
  <c r="J63" i="2" s="1"/>
  <c r="J101" i="2"/>
  <c r="BI99" i="2"/>
  <c r="BH99" i="2"/>
  <c r="BG99" i="2"/>
  <c r="BF99" i="2"/>
  <c r="F33" i="2" s="1"/>
  <c r="BA53" i="1" s="1"/>
  <c r="BE99" i="2"/>
  <c r="T99" i="2"/>
  <c r="T98" i="2" s="1"/>
  <c r="R99" i="2"/>
  <c r="R98" i="2" s="1"/>
  <c r="P99" i="2"/>
  <c r="P98" i="2" s="1"/>
  <c r="P97" i="2" s="1"/>
  <c r="BK99" i="2"/>
  <c r="BK98" i="2" s="1"/>
  <c r="J99" i="2"/>
  <c r="J92" i="2"/>
  <c r="F92" i="2"/>
  <c r="J90" i="2"/>
  <c r="F90" i="2"/>
  <c r="E88" i="2"/>
  <c r="F56" i="2"/>
  <c r="J55" i="2"/>
  <c r="F55" i="2"/>
  <c r="F53" i="2"/>
  <c r="E51" i="2"/>
  <c r="J20" i="2"/>
  <c r="E20" i="2"/>
  <c r="F93" i="2" s="1"/>
  <c r="J19" i="2"/>
  <c r="J14" i="2"/>
  <c r="J53" i="2" s="1"/>
  <c r="E7" i="2"/>
  <c r="E47" i="2" s="1"/>
  <c r="AS52" i="1"/>
  <c r="AS51" i="1" s="1"/>
  <c r="L47" i="1"/>
  <c r="AM46" i="1"/>
  <c r="L46" i="1"/>
  <c r="AM44" i="1"/>
  <c r="L44" i="1"/>
  <c r="L42" i="1"/>
  <c r="L41" i="1"/>
  <c r="BK97" i="2" l="1"/>
  <c r="J32" i="2"/>
  <c r="AV53" i="1" s="1"/>
  <c r="F32" i="2"/>
  <c r="AZ53" i="1" s="1"/>
  <c r="F36" i="2"/>
  <c r="BD53" i="1" s="1"/>
  <c r="P92" i="3"/>
  <c r="J33" i="3"/>
  <c r="AW54" i="1" s="1"/>
  <c r="F33" i="3"/>
  <c r="BA54" i="1" s="1"/>
  <c r="BA52" i="1" s="1"/>
  <c r="T180" i="2"/>
  <c r="J238" i="2"/>
  <c r="J73" i="2" s="1"/>
  <c r="BK237" i="2"/>
  <c r="J237" i="2" s="1"/>
  <c r="J72" i="2" s="1"/>
  <c r="J33" i="2"/>
  <c r="AW53" i="1" s="1"/>
  <c r="R92" i="3"/>
  <c r="R91" i="3" s="1"/>
  <c r="F34" i="3"/>
  <c r="BB54" i="1" s="1"/>
  <c r="T105" i="3"/>
  <c r="R113" i="3"/>
  <c r="R112" i="3" s="1"/>
  <c r="T168" i="3"/>
  <c r="T112" i="3" s="1"/>
  <c r="E84" i="2"/>
  <c r="R97" i="2"/>
  <c r="F34" i="2"/>
  <c r="BB53" i="1" s="1"/>
  <c r="BB52" i="1" s="1"/>
  <c r="T106" i="2"/>
  <c r="T105" i="2" s="1"/>
  <c r="BK111" i="2"/>
  <c r="J111" i="2" s="1"/>
  <c r="J66" i="2" s="1"/>
  <c r="P123" i="2"/>
  <c r="P225" i="2"/>
  <c r="BK266" i="2"/>
  <c r="J266" i="2" s="1"/>
  <c r="J74" i="2" s="1"/>
  <c r="J98" i="2"/>
  <c r="J62" i="2" s="1"/>
  <c r="E47" i="3"/>
  <c r="E79" i="3"/>
  <c r="T93" i="3"/>
  <c r="T92" i="3" s="1"/>
  <c r="F35" i="3"/>
  <c r="BC54" i="1" s="1"/>
  <c r="R192" i="3"/>
  <c r="T97" i="2"/>
  <c r="F35" i="2"/>
  <c r="BC53" i="1" s="1"/>
  <c r="BC52" i="1" s="1"/>
  <c r="BK106" i="2"/>
  <c r="P111" i="2"/>
  <c r="P105" i="2" s="1"/>
  <c r="P96" i="2" s="1"/>
  <c r="AU53" i="1" s="1"/>
  <c r="R123" i="2"/>
  <c r="R105" i="2" s="1"/>
  <c r="T158" i="2"/>
  <c r="BK92" i="3"/>
  <c r="J93" i="3"/>
  <c r="J62" i="3" s="1"/>
  <c r="J32" i="3"/>
  <c r="AV54" i="1" s="1"/>
  <c r="AT54" i="1" s="1"/>
  <c r="F36" i="3"/>
  <c r="BD54" i="1" s="1"/>
  <c r="P105" i="3"/>
  <c r="BK113" i="3"/>
  <c r="P168" i="3"/>
  <c r="P112" i="3" s="1"/>
  <c r="F32" i="3"/>
  <c r="AZ54" i="1" s="1"/>
  <c r="T96" i="2" l="1"/>
  <c r="P91" i="3"/>
  <c r="AU54" i="1" s="1"/>
  <c r="AU52" i="1" s="1"/>
  <c r="AU51" i="1" s="1"/>
  <c r="J97" i="2"/>
  <c r="J61" i="2" s="1"/>
  <c r="BK96" i="2"/>
  <c r="J96" i="2" s="1"/>
  <c r="AX52" i="1"/>
  <c r="BB51" i="1"/>
  <c r="BD52" i="1"/>
  <c r="BD51" i="1" s="1"/>
  <c r="W30" i="1" s="1"/>
  <c r="BK91" i="3"/>
  <c r="J91" i="3" s="1"/>
  <c r="J92" i="3"/>
  <c r="J61" i="3" s="1"/>
  <c r="J106" i="2"/>
  <c r="J65" i="2" s="1"/>
  <c r="BK105" i="2"/>
  <c r="J105" i="2" s="1"/>
  <c r="J64" i="2" s="1"/>
  <c r="R96" i="2"/>
  <c r="AW52" i="1"/>
  <c r="BA51" i="1"/>
  <c r="AZ52" i="1"/>
  <c r="T91" i="3"/>
  <c r="J113" i="3"/>
  <c r="J67" i="3" s="1"/>
  <c r="BK112" i="3"/>
  <c r="J112" i="3" s="1"/>
  <c r="J66" i="3" s="1"/>
  <c r="AY52" i="1"/>
  <c r="BC51" i="1"/>
  <c r="AT53" i="1"/>
  <c r="W29" i="1" l="1"/>
  <c r="AY51" i="1"/>
  <c r="J60" i="3"/>
  <c r="J29" i="3"/>
  <c r="J60" i="2"/>
  <c r="J29" i="2"/>
  <c r="AZ51" i="1"/>
  <c r="AV52" i="1"/>
  <c r="AT52" i="1" s="1"/>
  <c r="W27" i="1"/>
  <c r="AW51" i="1"/>
  <c r="AK27" i="1" s="1"/>
  <c r="W28" i="1"/>
  <c r="AX51" i="1"/>
  <c r="AG53" i="1" l="1"/>
  <c r="J38" i="2"/>
  <c r="AG54" i="1"/>
  <c r="AN54" i="1" s="1"/>
  <c r="J38" i="3"/>
  <c r="AV51" i="1"/>
  <c r="W26" i="1"/>
  <c r="AK26" i="1" l="1"/>
  <c r="AT51" i="1"/>
  <c r="AN53" i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<sst xmlns="http://schemas.openxmlformats.org/spreadsheetml/2006/main" count="4463" uniqueCount="1167">
  <si>
    <t>Export VZ</t>
  </si>
  <si>
    <t>List obsahuje:</t>
  </si>
  <si>
    <t>3.0</t>
  </si>
  <si>
    <t>ZAMOK</t>
  </si>
  <si>
    <t>False</t>
  </si>
  <si>
    <t>{a914f8b1-891e-4cca-8a94-33b8891c5aff}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</si>
  <si>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</si>
  <si>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</si>
  <si>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</si>
  <si>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</si>
  <si>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</si>
  <si>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</si>
  <si>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</si>
  <si>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</si>
  <si>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2017_011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</si>
  <si>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</si>
  <si>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</si>
  <si>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MŠ Šumperk - Oprava elektroinstalace v objektu MŠ Šumavská v Šumperku</t>
  </si>
  <si>
    <t>0,1</t>
  </si>
  <si>
    <t>KSO:</t>
  </si>
  <si>
    <t>801 31 23</t>
  </si>
  <si>
    <t>CC-CZ:</t>
  </si>
  <si>
    <t/>
  </si>
  <si>
    <t>1</t>
  </si>
  <si>
    <t>Místo:</t>
  </si>
  <si>
    <t>Šumperk</t>
  </si>
  <si>
    <t>Datum:</t>
  </si>
  <si>
    <t>26. 5. 2017</t>
  </si>
  <si>
    <t>10</t>
  </si>
  <si>
    <t>100</t>
  </si>
  <si>
    <t>Zadavatel:</t>
  </si>
  <si>
    <t>IČ:</t>
  </si>
  <si>
    <t>00303461</t>
  </si>
  <si>
    <t>Město Šumperk</t>
  </si>
  <si>
    <t>DIČ:</t>
  </si>
  <si>
    <t>Uchazeč:</t>
  </si>
  <si>
    <t>Vyplň údaj</t>
  </si>
  <si>
    <t>Projektant:</t>
  </si>
  <si>
    <t>64634752</t>
  </si>
  <si>
    <t>Petr Vodáček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</si>
  <si>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</si>
  <si>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</si>
  <si>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</si>
  <si>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</si>
  <si>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</si>
  <si>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</si>
  <si>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</si>
  <si>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</si>
  <si>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</si>
  <si>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</si>
  <si>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</si>
  <si>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</si>
  <si>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</si>
  <si>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</si>
  <si>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</si>
  <si>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</si>
  <si>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</si>
  <si>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</si>
  <si>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</si>
  <si>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</si>
  <si>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</si>
  <si>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</si>
  <si>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</si>
  <si>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</si>
  <si>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</si>
  <si>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</si>
  <si>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</si>
  <si>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</si>
  <si>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</si>
  <si>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</si>
  <si>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</si>
  <si>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</si>
  <si>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</si>
  <si>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</si>
  <si>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</si>
  <si>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</si>
  <si>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</si>
  <si>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</si>
  <si>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</si>
  <si>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</si>
  <si>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</si>
  <si>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</t>
  </si>
  <si>
    <t>{89f4efdb-7875-4b3f-9e45-04abbff1e137}</t>
  </si>
  <si>
    <t>2</t>
  </si>
  <si>
    <t>01</t>
  </si>
  <si>
    <t>D.1.4.a. - Silnoproudé elektroinstalace</t>
  </si>
  <si>
    <t>Soupis</t>
  </si>
  <si>
    <t>{69e743e3-307e-47ed-b2b8-a0574a56448a}</t>
  </si>
  <si>
    <t>02</t>
  </si>
  <si>
    <t>D.1.4.b. - Slaboproudé elektroinstalace</t>
  </si>
  <si>
    <t>{4de5d957-07d5-49d6-a2a2-9014a8120917}</t>
  </si>
  <si>
    <t>Zpět na list:</t>
  </si>
  <si>
    <t>KRYCÍ LIST SOUPISU</t>
  </si>
  <si>
    <t>Objekt:</t>
  </si>
  <si>
    <t>2017_011 - MŠ Šumperk - Oprava elektroinstalace v objektu MŠ Šumavská v Šumperku</t>
  </si>
  <si>
    <t>Soupis:</t>
  </si>
  <si>
    <t>01 - D.1.4.a. - Silnoproudé elektroinstalace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</si>
  <si>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</si>
  <si>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</si>
  <si>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</si>
  <si>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</si>
  <si>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</si>
  <si>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</si>
  <si>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</si>
  <si>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</si>
  <si>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>PSV - Práce a dodávky PSV</t>
  </si>
  <si>
    <t xml:space="preserve">    740 - Elektromontáže - zkoušky a revize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</si>
  <si>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</si>
  <si>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</si>
  <si>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</si>
  <si>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</si>
  <si>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</si>
  <si>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 xml:space="preserve">    748 - Elektromontáže - osvětlovací zařízení a svítidla</t>
  </si>
  <si>
    <t>M - Práce a dodávky M</t>
  </si>
  <si>
    <t xml:space="preserve">    46-M - Zemní práce při extr.mont.pracích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</si>
  <si>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</si>
  <si>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</si>
  <si>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</si>
  <si>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</si>
  <si>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</si>
  <si>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</si>
  <si>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</si>
  <si>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</si>
  <si>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</si>
  <si>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</si>
  <si>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</si>
  <si>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</si>
  <si>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</si>
  <si>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</si>
  <si>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</si>
  <si>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</si>
  <si>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</si>
  <si>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</si>
  <si>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</si>
  <si>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</si>
  <si>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221</t>
  </si>
  <si>
    <t>K</t>
  </si>
  <si>
    <t>346244361</t>
  </si>
  <si>
    <t>Zazdívka rýh, potrubí, nik (výklenků) nebo kapes z pálených cihel na maltu tl. 65 mm</t>
  </si>
  <si>
    <t>m2</t>
  </si>
  <si>
    <t>CS ÚRS 2016 01</t>
  </si>
  <si>
    <t>4</t>
  </si>
  <si>
    <t>1451515862</t>
  </si>
  <si>
    <t>6</t>
  </si>
  <si>
    <t>Úpravy povrchů, podlahy a osazování výplní</t>
  </si>
  <si>
    <t>224</t>
  </si>
  <si>
    <t>000000001-R</t>
  </si>
  <si>
    <t>Demontáž dřevěného podhledu</t>
  </si>
  <si>
    <t>1787828002</t>
  </si>
  <si>
    <t>225</t>
  </si>
  <si>
    <t>000000002-R</t>
  </si>
  <si>
    <t>Montáž a dodávka rastrového minerálního podhledu v bílé barvě, vč. zavěšeného kovového rastru 600x600, certifikovaný systém s atestem</t>
  </si>
  <si>
    <t>-348327260</t>
  </si>
  <si>
    <t>223</t>
  </si>
  <si>
    <t>612321141</t>
  </si>
  <si>
    <t>Omítka vápenocementová vnitřních ploch nanášená ručně dvouvrstvá, tloušťky jádrové omítky do 10 mm a tloušťky štuku do 3 mm štuková svislých konstrukcí stěn</t>
  </si>
  <si>
    <t>2015601772</t>
  </si>
  <si>
    <t>PSC</t>
  </si>
  <si>
    <t xml:space="preserve">Poznámka k souboru cen:_x000D_
1. Pro ocenění nanášení omítek v tloušťce jádrové omítky přes 10 mm se použije příplatek za každých dalších i započatých 5 mm. 2. Omítky stropních konstrukcí nanášené na pletivo se oceňují cenami omítek žebrových stropů nebo osamělých trámů. 3. Podkladní a spojovací vrstvy se oceňují cenami souboru cen 61.13-1... této části katalogu. </t>
  </si>
  <si>
    <t>PSV</t>
  </si>
  <si>
    <t>Práce a dodávky PSV</t>
  </si>
  <si>
    <t>740</t>
  </si>
  <si>
    <t>Elektromontáže - zkoušky a revize</t>
  </si>
  <si>
    <t>171201211</t>
  </si>
  <si>
    <t>Uložení sypaniny poplatek za uložení sypaniny na skládce (skládkovné)</t>
  </si>
  <si>
    <t>t</t>
  </si>
  <si>
    <t>16</t>
  </si>
  <si>
    <t>1585956441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</si>
  <si>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6. Cenu -1211 lze po dohodě upravit podle místních podmínek. </t>
  </si>
  <si>
    <t>740991300</t>
  </si>
  <si>
    <t>Zkoušky a prohlídky elektrických rozvodů a zařízení celková prohlídka a vyhotovení revizní zprávy pro objem montážních prací přes 500 do 1000 tis. Kč</t>
  </si>
  <si>
    <t>kus</t>
  </si>
  <si>
    <t>91503244</t>
  </si>
  <si>
    <t>740991910</t>
  </si>
  <si>
    <t>Zkoušky a prohlídky elektrických rozvodů a zařízení celková prohlídka a vyhotovení revizní zprávy pro objem montážních prací Příplatek k ceně 1300 za každých dalších i započatých 500 tis. Kč přes 1000 tis. Kč</t>
  </si>
  <si>
    <t>-696058313</t>
  </si>
  <si>
    <t>742</t>
  </si>
  <si>
    <t>Elektromontáže - rozvodný systém</t>
  </si>
  <si>
    <t>742111200</t>
  </si>
  <si>
    <t>Montáž rozvodnic oceloplechových nebo plastových bez zapojení vodičů běžných, hmotnosti do 50 kg</t>
  </si>
  <si>
    <t>950567767</t>
  </si>
  <si>
    <t>7</t>
  </si>
  <si>
    <t>M</t>
  </si>
  <si>
    <t>357131040-R</t>
  </si>
  <si>
    <t>rozvodnice elektroměrová zapuštěná pod omítku RE1 - dle přílohy D.1.4.a.05</t>
  </si>
  <si>
    <t>32</t>
  </si>
  <si>
    <t>-1093975314</t>
  </si>
  <si>
    <t>9</t>
  </si>
  <si>
    <t>357131120-R</t>
  </si>
  <si>
    <t>rozvodnice zapuštěná pod omítku RH1 - dle přílohy D.1.4.a.06</t>
  </si>
  <si>
    <t>-1367804492</t>
  </si>
  <si>
    <t>193</t>
  </si>
  <si>
    <t>357131121-R</t>
  </si>
  <si>
    <t>rozvodnice zapuštěná pod omítku R1.1 - dle přílohy D.1.4.a.07</t>
  </si>
  <si>
    <t>2117657063</t>
  </si>
  <si>
    <t>194</t>
  </si>
  <si>
    <t>357131122-R</t>
  </si>
  <si>
    <t>rozvodnice zapuštěná pod omítku R1.2 - dle přílohy D.1.4.a.08</t>
  </si>
  <si>
    <t>-500030355</t>
  </si>
  <si>
    <t>195</t>
  </si>
  <si>
    <t>357131123-R</t>
  </si>
  <si>
    <t>rozvodnice zapuštěná pod omítku R2.1 - dle přílohy D.1.4.a.09</t>
  </si>
  <si>
    <t>2047867722</t>
  </si>
  <si>
    <t>196</t>
  </si>
  <si>
    <t>357131124-R</t>
  </si>
  <si>
    <t>rozvodnice zapuštěná pod omítku R2.2 - dle přílohy D.1.4.a.10</t>
  </si>
  <si>
    <t>-1937518309</t>
  </si>
  <si>
    <t>742811320</t>
  </si>
  <si>
    <t>Montáž svorkovnic s popisnými štítky se zapojením vodičů na jedné straně ochranných, typ MET - hl. ochranná přípojnice</t>
  </si>
  <si>
    <t>148640209</t>
  </si>
  <si>
    <t>11</t>
  </si>
  <si>
    <t>10.067.555</t>
  </si>
  <si>
    <t>Svorkovnice HOP ekvipotencionální bez krytu EPS 2</t>
  </si>
  <si>
    <t>KS</t>
  </si>
  <si>
    <t>1403847493</t>
  </si>
  <si>
    <t>12</t>
  </si>
  <si>
    <t>749212221</t>
  </si>
  <si>
    <t>Montáž a zhotovení ohnivzdorných konstrukcí pro elektrozařízení přepážek (ucpávek) z desek nebo vyztužených omítek silikátových s výplní ve stěnovém průchodu, tl. do 150 mm</t>
  </si>
  <si>
    <t>1338782453</t>
  </si>
  <si>
    <t>13</t>
  </si>
  <si>
    <t>10.641.847</t>
  </si>
  <si>
    <t>Systémy s požární odolností Požární bariéry FBA-SP Protipožární stěrková hmota</t>
  </si>
  <si>
    <t>-847963070</t>
  </si>
  <si>
    <t>743</t>
  </si>
  <si>
    <t>Elektromontáže - hrubá montáž</t>
  </si>
  <si>
    <t>14</t>
  </si>
  <si>
    <t>743111115</t>
  </si>
  <si>
    <t>Montáž trubek elektroinstalačních s nasunutím nebo našroubováním do krabic plastových tuhých, typ 15.., FFKuS, uložených pevně D 23 mm</t>
  </si>
  <si>
    <t>m</t>
  </si>
  <si>
    <t>-948446385</t>
  </si>
  <si>
    <t>10.075.249</t>
  </si>
  <si>
    <t>Pancéřové trubky plastové Trubka pevná 4020 pr.20 750N tm.šedá, vč. příchytek</t>
  </si>
  <si>
    <t>1476431254</t>
  </si>
  <si>
    <t>217</t>
  </si>
  <si>
    <t>743112319</t>
  </si>
  <si>
    <t>Montáž trubek elektroinstalačních s nasunutím nebo našroubováním do krabic plastových ohebných, typ 14.., 23.., FFKuL, uložených pod omítku, D 48 mm</t>
  </si>
  <si>
    <t>1704906630</t>
  </si>
  <si>
    <t>218</t>
  </si>
  <si>
    <t>10.074.438</t>
  </si>
  <si>
    <t>Úložný a instalační materiál Elektroinstalační trubky/kabelové chráničky Pancéřové trubky plastové Trubka oheb.FML50 pr.50 320N š.</t>
  </si>
  <si>
    <t>-797945721</t>
  </si>
  <si>
    <t>212</t>
  </si>
  <si>
    <t>743312120</t>
  </si>
  <si>
    <t>Montáž lišt a kanálků elektroinstalačních se spojkami, ohyby a rohy a s nasunutím do krabic vkládacích s víčkem, šířky do 40 mm</t>
  </si>
  <si>
    <t>284826341</t>
  </si>
  <si>
    <t>213</t>
  </si>
  <si>
    <t>10.075.396</t>
  </si>
  <si>
    <t>Úložný a instalační materiál Instalační kanály na stěny a stropy Kanály kabelové elektroinstalační Lišta LV 24x22 vkládací bílá 2m</t>
  </si>
  <si>
    <t>-1507929591</t>
  </si>
  <si>
    <t>18</t>
  </si>
  <si>
    <t>743411111</t>
  </si>
  <si>
    <t>Montáž krabic elektroinstalačních bez napojení na trubky a lišty, demontáže a montáže víčka a přístroje protahovacích nebo odbočných zapuštěných plastových kruhových, typ KU68/2-1902, KO97</t>
  </si>
  <si>
    <t>1332277132</t>
  </si>
  <si>
    <t>19</t>
  </si>
  <si>
    <t>10.074.803</t>
  </si>
  <si>
    <t>Krabice KU 68-1903, vč. víčka a svorkovnice</t>
  </si>
  <si>
    <t>-396624156</t>
  </si>
  <si>
    <t>20</t>
  </si>
  <si>
    <t>743411121</t>
  </si>
  <si>
    <t>Montáž krabic elektroinstalačních bez napojení na trubky a lišty, demontáže a montáže víčka a přístroje protahovacích nebo odbočných zapuštěných plastových čtyřhranných, typ KO100, KO125</t>
  </si>
  <si>
    <t>2075686873</t>
  </si>
  <si>
    <t>345715240</t>
  </si>
  <si>
    <t>Materiál úložný elektroinstalační krabice odbočná s víčkem z plastické hmoty KO 125 E  500 V, 134 x 72mm</t>
  </si>
  <si>
    <t>-156165150</t>
  </si>
  <si>
    <t>22</t>
  </si>
  <si>
    <t>743412111</t>
  </si>
  <si>
    <t>Montáž krabic elektroinstalačních bez napojení na trubky a lišty, demontáže a montáže víčka a přístroje přístrojových zapuštěných plastových kruhových, typ KU68/2-1901, KP 68/2</t>
  </si>
  <si>
    <t>1685799923</t>
  </si>
  <si>
    <t>23</t>
  </si>
  <si>
    <t>10.079.370</t>
  </si>
  <si>
    <t>Krabice KU 68-1901</t>
  </si>
  <si>
    <t>-701542652</t>
  </si>
  <si>
    <t>24</t>
  </si>
  <si>
    <t>743414122</t>
  </si>
  <si>
    <t>Montáž krabic elektroinstalačních bez napojení na trubky a lišty, demontáže a montáže víčka a přístroje rozvodek se zapojením vodičů na svorkovnici zapuštěných plastových čtyřhranných, typ KT250 bez svorkovnic</t>
  </si>
  <si>
    <t>-1458281476</t>
  </si>
  <si>
    <t>25</t>
  </si>
  <si>
    <t>10.076.432</t>
  </si>
  <si>
    <t>Krabice KT 250/1 rozvodná pod omítku pro HOP</t>
  </si>
  <si>
    <t>-1251312979</t>
  </si>
  <si>
    <t>26</t>
  </si>
  <si>
    <t>743414321</t>
  </si>
  <si>
    <t>Montáž krabic elektroinstalačních bez napojení na trubky a lišty, demontáže a montáže víčka a přístroje rozvodek se zapojením vodičů na svorkovnici nástěnných plastových čtyřhranných ACIDUR pro vodiče D do 4 mm2</t>
  </si>
  <si>
    <t>-858303708</t>
  </si>
  <si>
    <t>27</t>
  </si>
  <si>
    <t>10.074.486</t>
  </si>
  <si>
    <t>Krabice odbočná na omítku IP66</t>
  </si>
  <si>
    <t>298493040</t>
  </si>
  <si>
    <t>743552125</t>
  </si>
  <si>
    <t>Montáž žlabů bez stojiny a výložníků kovových, typ Mars, ZPA s podpěrkami a příslušenstvím bez víka, šířky do 500 mm</t>
  </si>
  <si>
    <t>-1483305498</t>
  </si>
  <si>
    <t>33</t>
  </si>
  <si>
    <t>10.622.918</t>
  </si>
  <si>
    <t>Drátěné žlaby Žlab 300/50 M2 galv.zinek, vč. spojovacího a upevňovacího materiálu</t>
  </si>
  <si>
    <t>2701323</t>
  </si>
  <si>
    <t>34</t>
  </si>
  <si>
    <t>743612121</t>
  </si>
  <si>
    <t>Montáž uzemňovacího vedení s upevněním, propojením a připojením pomocí svorek v zemi s izolací spojů vodičů FeZn drátu nebo lana D do 10 mm v městské zástavbě</t>
  </si>
  <si>
    <t>1221561594</t>
  </si>
  <si>
    <t>35</t>
  </si>
  <si>
    <t>10.577.458</t>
  </si>
  <si>
    <t>Dráty zemnící pro hromosvod Drát uzem. FeZn pozink. pr.10</t>
  </si>
  <si>
    <t>KG</t>
  </si>
  <si>
    <t>1674893713</t>
  </si>
  <si>
    <t>VV</t>
  </si>
  <si>
    <t>1m=0,62kg</t>
  </si>
  <si>
    <t>9*0,62</t>
  </si>
  <si>
    <t>Součet</t>
  </si>
  <si>
    <t>39</t>
  </si>
  <si>
    <t>743622100</t>
  </si>
  <si>
    <t>Montáž hromosvodného vedení svorek se 2 šrouby, typ SS, SR 03</t>
  </si>
  <si>
    <t>1306435133</t>
  </si>
  <si>
    <t>41</t>
  </si>
  <si>
    <t>10.046.522</t>
  </si>
  <si>
    <t>Spojky pro hromosvod Svorka SU FeZn</t>
  </si>
  <si>
    <t>-1630240302</t>
  </si>
  <si>
    <t>44</t>
  </si>
  <si>
    <t>743622320</t>
  </si>
  <si>
    <t>Montáž hromosvodného vedení svorek na potrubí typ "Bernard" se zhotovením pásku</t>
  </si>
  <si>
    <t>1482301994</t>
  </si>
  <si>
    <t>45</t>
  </si>
  <si>
    <t>10.076.458</t>
  </si>
  <si>
    <t>Uzemňovací upínací pásky Svorka ZSA 16 zemnící</t>
  </si>
  <si>
    <t>-1745985999</t>
  </si>
  <si>
    <t>46</t>
  </si>
  <si>
    <t>10.039.111</t>
  </si>
  <si>
    <t>Pásek zemnící pro hromosvod Pásek Cu pro ZS16 (0,5m)</t>
  </si>
  <si>
    <t>1024005910</t>
  </si>
  <si>
    <t>52</t>
  </si>
  <si>
    <t>743631130</t>
  </si>
  <si>
    <t>Montáž jímacích tyčí délky do 3 m, na konstrukci ocelovou</t>
  </si>
  <si>
    <t>-226234113</t>
  </si>
  <si>
    <t>53</t>
  </si>
  <si>
    <t>10.566.175</t>
  </si>
  <si>
    <t>Jímače hromosvodu Tyč JR 3,0 ALMgSi jímací</t>
  </si>
  <si>
    <t>-233035301</t>
  </si>
  <si>
    <t>54</t>
  </si>
  <si>
    <t>10.562.447</t>
  </si>
  <si>
    <t>Svorky na potrubí pro hromosvod Držák DOHT  4 na trubku 5/4"</t>
  </si>
  <si>
    <t>332961141</t>
  </si>
  <si>
    <t>55</t>
  </si>
  <si>
    <t>10.562.453</t>
  </si>
  <si>
    <t>Svorky na potrubí pro hromosvod Kloub KOH pro oddálený hromosvod</t>
  </si>
  <si>
    <t>213814443</t>
  </si>
  <si>
    <t>56</t>
  </si>
  <si>
    <t>10.877.353</t>
  </si>
  <si>
    <t>Příslušenství pro uzemnění a ochranu před bleskem Tyč ITJc 93 izolační pro jímací tyč 930m</t>
  </si>
  <si>
    <t>868103135</t>
  </si>
  <si>
    <t>197</t>
  </si>
  <si>
    <t>10.674.080</t>
  </si>
  <si>
    <t>Příslušenství pro uzemnění a ochranu před bleskem Tyč IT 1m izolační</t>
  </si>
  <si>
    <t>-898297031</t>
  </si>
  <si>
    <t>744</t>
  </si>
  <si>
    <t>Elektromontáže - rozvody vodičů měděných</t>
  </si>
  <si>
    <t>59</t>
  </si>
  <si>
    <t>744241110</t>
  </si>
  <si>
    <t>Montáž izolovaných vodičů měděných bez ukončení, uložených pevně do 1 kV sk. 1 - CSAO, CY, CYA, CYY, H05V, H07V, NYM, NYY, YY průřezu žíly 0,35 až 35 mm2</t>
  </si>
  <si>
    <t>-249502853</t>
  </si>
  <si>
    <t>60</t>
  </si>
  <si>
    <t>10.048.422</t>
  </si>
  <si>
    <t>Žilové vodiče H07V-U 4 zž (CY)</t>
  </si>
  <si>
    <t>-1914392240</t>
  </si>
  <si>
    <t>61</t>
  </si>
  <si>
    <t>10.048.546</t>
  </si>
  <si>
    <t>Žilové vodiče H07V-U 6 zž (CY)</t>
  </si>
  <si>
    <t>626704940</t>
  </si>
  <si>
    <t>62</t>
  </si>
  <si>
    <t>10.048.827</t>
  </si>
  <si>
    <t>Žilové vodiče H07V-U 16 zž (CY)</t>
  </si>
  <si>
    <t>-938705032</t>
  </si>
  <si>
    <t>63</t>
  </si>
  <si>
    <t>10.050.258</t>
  </si>
  <si>
    <t>Žilové vodiče H07V-K 25 zž (CYA)</t>
  </si>
  <si>
    <t>1633942416</t>
  </si>
  <si>
    <t>208</t>
  </si>
  <si>
    <t>-2124222881</t>
  </si>
  <si>
    <t>209</t>
  </si>
  <si>
    <t>10.050.376</t>
  </si>
  <si>
    <t>Kabely a vodiče a příslušenství Kabely a vodiče Žilové vodiče H07V-K 35 černý (CYA)</t>
  </si>
  <si>
    <t>-1256004448</t>
  </si>
  <si>
    <t>70</t>
  </si>
  <si>
    <t>744441100</t>
  </si>
  <si>
    <t>Montáž kabelů měděných do 1 kV bez ukončení, uložených pevně sk. 1 - CYKY, NYM, NYY, YSLY, počtu a průřezu žil 2x1,5 až 6 mm2, 3x1,5 až 6 mm2, 4x1,5 až 4 mm2, 5x1,5 až 2,5 mm2, 7x1,5 až 2,5 mm2</t>
  </si>
  <si>
    <t>-213632990</t>
  </si>
  <si>
    <t>71</t>
  </si>
  <si>
    <t>10.049.640</t>
  </si>
  <si>
    <t>Silové kabely CYKY 2O1,5 (2Dx1,5)</t>
  </si>
  <si>
    <t>-1777265498</t>
  </si>
  <si>
    <t>72</t>
  </si>
  <si>
    <t>10.048.186</t>
  </si>
  <si>
    <t>Silové kabely CYKY 3O1,5 (3Ax1,5)</t>
  </si>
  <si>
    <t>904252403</t>
  </si>
  <si>
    <t>73</t>
  </si>
  <si>
    <t>10.051.448</t>
  </si>
  <si>
    <t>Silové kabely CYKY 3J1,5  (3Cx 1,5)</t>
  </si>
  <si>
    <t>995882177</t>
  </si>
  <si>
    <t>74</t>
  </si>
  <si>
    <t>10.048.243</t>
  </si>
  <si>
    <t>Silové kabely CYKY 5J1,5 (5Cx1,5)</t>
  </si>
  <si>
    <t>-416850169</t>
  </si>
  <si>
    <t>75</t>
  </si>
  <si>
    <t>10.048.482</t>
  </si>
  <si>
    <t>Silové kabely CYKY 3J2,5  (3Cx 2,5)</t>
  </si>
  <si>
    <t>-1154386573</t>
  </si>
  <si>
    <t>76</t>
  </si>
  <si>
    <t>10.048.403</t>
  </si>
  <si>
    <t>Silové kabely CYKY 5J2,5 (5Cx2,5)</t>
  </si>
  <si>
    <t>480357941</t>
  </si>
  <si>
    <t>77</t>
  </si>
  <si>
    <t>744441200</t>
  </si>
  <si>
    <t>Montáž kabelů měděných do 1 kV bez ukončení, uložených pevně sk. 1 - CYKY, NYM, NYY, YSLY, počtu a průřezu žil 3x10 mm2, 4x6 mm2, 5x4 až 6 mm2, 7x4 mm2, 12x1,5 mm2</t>
  </si>
  <si>
    <t>-699844042</t>
  </si>
  <si>
    <t>78</t>
  </si>
  <si>
    <t>10.048.984</t>
  </si>
  <si>
    <t>Silové kabely CYKY 5J4 (5Cx4)</t>
  </si>
  <si>
    <t>1987888950</t>
  </si>
  <si>
    <t>79</t>
  </si>
  <si>
    <t>10.049.643</t>
  </si>
  <si>
    <t>Silové kabely CYKY 5J6 (5Cx6)</t>
  </si>
  <si>
    <t>-299078120</t>
  </si>
  <si>
    <t>210</t>
  </si>
  <si>
    <t>744441400</t>
  </si>
  <si>
    <t>Montáž kabelů měděných do 1 kV bez ukončení, uložených pevně sk. 1 - CYKY, NYM, NYY, YSLY, počtu a průřezu žil 3x25 až 35 mm2, 4x16 až 25 mm2, 5x16 mm2, 24x2,5 mm2, 37x1,5 mm2, 48x1,5 mm2</t>
  </si>
  <si>
    <t>-221194439</t>
  </si>
  <si>
    <t>211</t>
  </si>
  <si>
    <t>10.048.484</t>
  </si>
  <si>
    <t>Kabely a vodiče a příslušenství Kabely a vodiče Nízkonapěťové napájecí kabely CYKY 4J16 (4Bx16)</t>
  </si>
  <si>
    <t>1997297128</t>
  </si>
  <si>
    <t>83</t>
  </si>
  <si>
    <t>744445100</t>
  </si>
  <si>
    <t>Montáž kabelů měděných do 1 kV bez ukončení, uložených pevně sk. 5 - CHKE-R, CXFE-R, CXKE-R, počtu a průřezu žil 2x1,5 až 4 mm2, 3x1,5 až 2,5 mm2, 4x1,5 mm2</t>
  </si>
  <si>
    <t>252475743</t>
  </si>
  <si>
    <t>84</t>
  </si>
  <si>
    <t>11410935</t>
  </si>
  <si>
    <t>Kabely ostatní - nehořlavé KABEL 1-CSKH-V-O P60-R B2CAS1D0 2X1,5</t>
  </si>
  <si>
    <t>-862453923</t>
  </si>
  <si>
    <t>746</t>
  </si>
  <si>
    <t>Elektromontáže - soubory pro vodiče</t>
  </si>
  <si>
    <t>85</t>
  </si>
  <si>
    <t>746211110</t>
  </si>
  <si>
    <t>Ukončení vodičů izolovaných s označením a zapojením v rozváděči nebo na přístroji, průřezu žíly do 2,5 mm2</t>
  </si>
  <si>
    <t>542615187</t>
  </si>
  <si>
    <t>86</t>
  </si>
  <si>
    <t>746211120</t>
  </si>
  <si>
    <t>Ukončení vodičů izolovaných s označením a zapojením v rozváděči nebo na přístroji, průřezu žíly do 4 mm2</t>
  </si>
  <si>
    <t>192022970</t>
  </si>
  <si>
    <t>87</t>
  </si>
  <si>
    <t>746211130</t>
  </si>
  <si>
    <t>Ukončení vodičů izolovaných s označením a zapojením v rozváděči nebo na přístroji, průřezu žíly do 6 mm2</t>
  </si>
  <si>
    <t>-61912263</t>
  </si>
  <si>
    <t>207</t>
  </si>
  <si>
    <t>746211140</t>
  </si>
  <si>
    <t>Ukončení vodičů izolovaných s označením a zapojením v rozváděči nebo na přístroji, průřezu žíly do 10 mm2</t>
  </si>
  <si>
    <t>1389432315</t>
  </si>
  <si>
    <t>88</t>
  </si>
  <si>
    <t>746211150</t>
  </si>
  <si>
    <t>Ukončení vodičů izolovaných s označením a zapojením v rozváděči nebo na přístroji, průřezu žíly do 16 mm2</t>
  </si>
  <si>
    <t>-299232205</t>
  </si>
  <si>
    <t>89</t>
  </si>
  <si>
    <t>746211160</t>
  </si>
  <si>
    <t>Ukončení vodičů izolovaných s označením a zapojením v rozváděči nebo na přístroji, průřezu žíly do 25 mm2</t>
  </si>
  <si>
    <t>318898606</t>
  </si>
  <si>
    <t>90</t>
  </si>
  <si>
    <t>746211170</t>
  </si>
  <si>
    <t>Ukončení vodičů izolovaných s označením a zapojením v rozváděči nebo na přístroji, průřezu žíly do 35 mm2</t>
  </si>
  <si>
    <t>-1928732010</t>
  </si>
  <si>
    <t>219</t>
  </si>
  <si>
    <t>746214120</t>
  </si>
  <si>
    <t>Ukončení vodičů izolovaných s označením a zapojením nastřelením kabelového oka se smršťovací záklopkou nebo páskou, průřezu žíly do 35 mm2</t>
  </si>
  <si>
    <t>452301352</t>
  </si>
  <si>
    <t>220</t>
  </si>
  <si>
    <t>10.031.486</t>
  </si>
  <si>
    <t>Kabely a vodiče a příslušenství Připojování vodičů a izolační materiál Kabelová oka trubková pro Cu-vodič Oko  35x10 KU-L-SK</t>
  </si>
  <si>
    <t>1619367207</t>
  </si>
  <si>
    <t>747</t>
  </si>
  <si>
    <t>Elektromontáže - kompletace rozvodů</t>
  </si>
  <si>
    <t>92</t>
  </si>
  <si>
    <t>747111111</t>
  </si>
  <si>
    <t>Montáž spínačů jedno nebo dvoupólových nástěnných se zapojením vodičů, pro prostředí obyčejné nebo vlhké vypínačů, řazení 1-jednopólových</t>
  </si>
  <si>
    <t>-2022174732</t>
  </si>
  <si>
    <t>93</t>
  </si>
  <si>
    <t>10.069.859</t>
  </si>
  <si>
    <t>Spínač jednopólový řaz. 1, nástěnný v krabici, IP44, 10A 250V, bílý</t>
  </si>
  <si>
    <t>1809665600</t>
  </si>
  <si>
    <t>94</t>
  </si>
  <si>
    <t>747111112-R</t>
  </si>
  <si>
    <t>Montáž spínačů jedno nebo dvoupólových nástěnných se zapojením vodičů, pro prostředí obyčejné nebo vlhké vypínačů, řazení 1-jednopólových CENTRAL STOP, TOTAL STOP</t>
  </si>
  <si>
    <t>-336585802</t>
  </si>
  <si>
    <t>95</t>
  </si>
  <si>
    <t>10.051.815</t>
  </si>
  <si>
    <t>Skříň s tlačítkem pod skleňeným zákrytem IP44, na omítku (Central stop, Total stop)</t>
  </si>
  <si>
    <t>-1816342697</t>
  </si>
  <si>
    <t>96</t>
  </si>
  <si>
    <t>747112011</t>
  </si>
  <si>
    <t>Montáž spínačů jedno nebo dvoupólových polozapuštěných nebo zapuštěných se zapojením vodičů bezšroubové připojení vypínačů, řazení 1-jednopólových</t>
  </si>
  <si>
    <t>591199463</t>
  </si>
  <si>
    <t>97</t>
  </si>
  <si>
    <t>10001004</t>
  </si>
  <si>
    <t>spínač jednopólový řaz. 1, velkoplošný, polozapuštěný, IP20, 10A 250V, bezšroubový, kompletní</t>
  </si>
  <si>
    <t>1691973004</t>
  </si>
  <si>
    <t>102</t>
  </si>
  <si>
    <t>747112027</t>
  </si>
  <si>
    <t>Montáž spínačů jedno nebo dvoupólových polozapuštěných nebo zapuštěných se zapojením vodičů bezšroubové připojení ovladačů, řazení 6/0So-tlačítkových přepínacích s orientační doutnavkou</t>
  </si>
  <si>
    <t>776918312</t>
  </si>
  <si>
    <t>103</t>
  </si>
  <si>
    <t>10001009</t>
  </si>
  <si>
    <t>přepínač střídavý řaz. 6So, velkoplošný, polozapuštěný, s or. doutn., IP20, 10A 250V, bezšroubový, kompletní</t>
  </si>
  <si>
    <t>1377648107</t>
  </si>
  <si>
    <t>104</t>
  </si>
  <si>
    <t>747112031</t>
  </si>
  <si>
    <t>Montáž spínačů jedno nebo dvoupólových polozapuštěných nebo zapuštěných se zapojením vodičů bezšroubové připojení přepínačů, řazení 5-sériových</t>
  </si>
  <si>
    <t>-328596450</t>
  </si>
  <si>
    <t>105</t>
  </si>
  <si>
    <t>10001007</t>
  </si>
  <si>
    <t>přepínač sériový řaz. 5, velkoplošný, polozapuštěný, IP20, 10A 250V, bezšroubový, kompletní</t>
  </si>
  <si>
    <t>-1852880207</t>
  </si>
  <si>
    <t>106</t>
  </si>
  <si>
    <t>747112032</t>
  </si>
  <si>
    <t>Montáž spínačů jedno nebo dvoupólových polozapuštěných nebo zapuštěných se zapojením vodičů bezšroubové připojení přepínačů, řazení 6-střídavých</t>
  </si>
  <si>
    <t>2050341194</t>
  </si>
  <si>
    <t>107</t>
  </si>
  <si>
    <t>10001008</t>
  </si>
  <si>
    <t>přepínač střídavý řaz. 6, velkoplošný, polozapuštěný, IP20, 10A 250V, bezšroubový, kompletní</t>
  </si>
  <si>
    <t>1519930674</t>
  </si>
  <si>
    <t>198</t>
  </si>
  <si>
    <t>747112033</t>
  </si>
  <si>
    <t>Montáž spínačů jedno nebo dvoupólových polozapuštěných nebo zapuštěných se zapojením vodičů bezšroubové připojení přepínačů, řazení 7-křížových</t>
  </si>
  <si>
    <t>810944059</t>
  </si>
  <si>
    <t>206</t>
  </si>
  <si>
    <t>10001011</t>
  </si>
  <si>
    <t>přepínač křížový řaz. 7, velkoplošný, polozapuštěný, IP20, 10A 250V, bezšroubový, kompletní</t>
  </si>
  <si>
    <t>1340622878</t>
  </si>
  <si>
    <t>199</t>
  </si>
  <si>
    <t>10001012</t>
  </si>
  <si>
    <t>přepínač křížový řaz. 7So, velkoplošný, polozapuštěný, s or. doutn., IP20, 10A 250V, bezšroubový, ko</t>
  </si>
  <si>
    <t>372498179</t>
  </si>
  <si>
    <t>108</t>
  </si>
  <si>
    <t>747112466</t>
  </si>
  <si>
    <t>Montáž spínačů jedno nebo dvoupólových polozapuštěných nebo zapuštěných se zapojením vodičů šroubové připojení přepínačů, řazení 6+6-dvojitých střídavých</t>
  </si>
  <si>
    <t>-635819555</t>
  </si>
  <si>
    <t>109</t>
  </si>
  <si>
    <t>10001010</t>
  </si>
  <si>
    <t>přepínač střídavý dvojitý řaz. 6+6, velkoplošný, polozapuštěný, IP20, 10A 250V, bezšroubový, komplet</t>
  </si>
  <si>
    <t>-386965305</t>
  </si>
  <si>
    <t>114</t>
  </si>
  <si>
    <t>747161010</t>
  </si>
  <si>
    <t>Montáž zásuvek domovních se zapojením vodičů bezšroubové připojení polozapuštěných nebo zapuštěných 10/16 A, provedení 2P + PE</t>
  </si>
  <si>
    <t>-1810155997</t>
  </si>
  <si>
    <t>115</t>
  </si>
  <si>
    <t>345551030</t>
  </si>
  <si>
    <t>zásuvka 230V 16A bílá s clonkami, polozapuštěná, IP40, bezšroub., kompletní</t>
  </si>
  <si>
    <t>1499705163</t>
  </si>
  <si>
    <t>116</t>
  </si>
  <si>
    <t>10.080.443</t>
  </si>
  <si>
    <t>Zásuvka 230V 16A bílá, s clonkami, s přepěť. ochr., polozapuš., bezš., kompletní</t>
  </si>
  <si>
    <t>-1920045450</t>
  </si>
  <si>
    <t>118</t>
  </si>
  <si>
    <t>747161040</t>
  </si>
  <si>
    <t>Montáž zásuvek domovních se zapojením vodičů bezšroubové připojení polozapuštěných nebo zapuštěných 10/16 A, provedení 2x (2P + PE) dvojnásobná šikmá</t>
  </si>
  <si>
    <t>-2024904380</t>
  </si>
  <si>
    <t>119</t>
  </si>
  <si>
    <t>10001022</t>
  </si>
  <si>
    <t>zásuvka dvojnásobná 230V 16A bílá, s clonkami a natoč. dutinou, položapuštěná, IP40, bezšroubová, kompletn</t>
  </si>
  <si>
    <t>268856534</t>
  </si>
  <si>
    <t>121</t>
  </si>
  <si>
    <t>345551240</t>
  </si>
  <si>
    <t>zásuvka dvojnásobná 230V 16A bílá, s clonkami a natoč. dutinou, s přepěť. ochr., polozapuštěná, IP40, bezšroub., kompletní</t>
  </si>
  <si>
    <t>293873387</t>
  </si>
  <si>
    <t>128</t>
  </si>
  <si>
    <t>747161230</t>
  </si>
  <si>
    <t>Montáž zásuvek domovních se zapojením vodičů šroubové připojení polozapuštěných nebo zapuštěných 10/16 A, provedení 2P + PE</t>
  </si>
  <si>
    <t>-1268400371</t>
  </si>
  <si>
    <t>129</t>
  </si>
  <si>
    <t>10.065.971</t>
  </si>
  <si>
    <t>Zásuvka 230V 16A, nástěnná v krabici s víčkem, IP44, bílá</t>
  </si>
  <si>
    <t>1199141066</t>
  </si>
  <si>
    <t>130</t>
  </si>
  <si>
    <t>747162136</t>
  </si>
  <si>
    <t>Montáž zásuvek průmyslových se zapojením vodičů nástěnných, provedení IP 44 3P+N+PE 16 A</t>
  </si>
  <si>
    <t>-2086351122</t>
  </si>
  <si>
    <t>131</t>
  </si>
  <si>
    <t>358112570</t>
  </si>
  <si>
    <t>zásuvka nástěnná 400V 16 A, 5pól., IP44</t>
  </si>
  <si>
    <t>96853093</t>
  </si>
  <si>
    <t>200</t>
  </si>
  <si>
    <t>747219520</t>
  </si>
  <si>
    <t>Montáž pojistek se zapojením vodičů pojistkových částí patron nožových</t>
  </si>
  <si>
    <t>-207154460</t>
  </si>
  <si>
    <t>204</t>
  </si>
  <si>
    <t>10.081.634</t>
  </si>
  <si>
    <t>Rozvaděčové systémy a přístroje Jističe, pojistky, vestavné/modulové přístroje Výkonové pojistky Pojistka nožová 63A PNA1 GG</t>
  </si>
  <si>
    <t>-549865388</t>
  </si>
  <si>
    <t>136</t>
  </si>
  <si>
    <t>747523410</t>
  </si>
  <si>
    <t>Připojení ventilátoru do 1,5kW</t>
  </si>
  <si>
    <t>-686536720</t>
  </si>
  <si>
    <t>202</t>
  </si>
  <si>
    <t>747531710</t>
  </si>
  <si>
    <t>Montáž přístroje spínače časového do krabice KU</t>
  </si>
  <si>
    <t>-726587572</t>
  </si>
  <si>
    <t>203</t>
  </si>
  <si>
    <t>10.073.382</t>
  </si>
  <si>
    <t>Časové relé16A supermultifunkční, montáž do krabice pod vypínač</t>
  </si>
  <si>
    <t>-1163408041</t>
  </si>
  <si>
    <t>137</t>
  </si>
  <si>
    <t>EKO3-R</t>
  </si>
  <si>
    <t>Likvidace demontovaného materiálu, mimo svítidel a světelných zdrojů</t>
  </si>
  <si>
    <t>1361581681</t>
  </si>
  <si>
    <t>138</t>
  </si>
  <si>
    <t>PM</t>
  </si>
  <si>
    <t>Podružný materiál, je počítán jako přirážka 3% k dodávkám a materiálu</t>
  </si>
  <si>
    <t>-1690193448</t>
  </si>
  <si>
    <t>748</t>
  </si>
  <si>
    <t>Elektromontáže - osvětlovací zařízení a svítidla</t>
  </si>
  <si>
    <t>161</t>
  </si>
  <si>
    <t>748123118</t>
  </si>
  <si>
    <t>Montáž svítidel LED se zapojením vodičů bytových nebo společenských místností přisazených nástěnných panelových, obsahu do 0,09 m2</t>
  </si>
  <si>
    <t>714109290</t>
  </si>
  <si>
    <t>162</t>
  </si>
  <si>
    <t>10.827.771</t>
  </si>
  <si>
    <t>N - svítidlo LED nouzové s piktogramem 1W, IP22, 350x144x47 mm, záloha 1hod., 70lm</t>
  </si>
  <si>
    <t>-11422878</t>
  </si>
  <si>
    <t>163</t>
  </si>
  <si>
    <t>348144450</t>
  </si>
  <si>
    <t>N1 - svítidlo LED nouzové pro chodby 1W, IP41, 120x120x40 mm, záloha 1hod.</t>
  </si>
  <si>
    <t>-1157071998</t>
  </si>
  <si>
    <t>164</t>
  </si>
  <si>
    <t>348144440</t>
  </si>
  <si>
    <t>N2 - svítidlo LED nouzové pro široké prost 1W, IP41, 120x120x40 mm, záloha 1hod.</t>
  </si>
  <si>
    <t>61714017</t>
  </si>
  <si>
    <t>139</t>
  </si>
  <si>
    <t>748123119</t>
  </si>
  <si>
    <t>Montáž svítidel LED se zapojením vodičů bytových nebo společenských místností přisazených nástěnných panelových, obsahu přes 0,09 do 0,36 m2</t>
  </si>
  <si>
    <t>-118552648</t>
  </si>
  <si>
    <t>140</t>
  </si>
  <si>
    <t>348144340-R</t>
  </si>
  <si>
    <t>A – svítidlo LED panel, čtverec 640x640x84, přisazené, 40W, IP65, 4250 lm, 4000K, Ra 85</t>
  </si>
  <si>
    <t>853792471</t>
  </si>
  <si>
    <t>141</t>
  </si>
  <si>
    <t>348144341-R</t>
  </si>
  <si>
    <t>A1 – svítidlo LED panel, čtverec 597x597, vestavné, 40W, IP40, 4250 lm, 4000K, Ra 85</t>
  </si>
  <si>
    <t>-729035355</t>
  </si>
  <si>
    <t>142</t>
  </si>
  <si>
    <t>348144342-R</t>
  </si>
  <si>
    <t>B - svítidlo LED,průmyslové,základna z PC,difuzor PC, 60W,  IP66, 1567 x 65 x 92mm, 7200 lm, 4000K, Ra 85</t>
  </si>
  <si>
    <t>21278121</t>
  </si>
  <si>
    <t>145</t>
  </si>
  <si>
    <t>348144345-R</t>
  </si>
  <si>
    <t>C - svítidlo LED přisazené, čtvercové 330x330x80mm, základna a difuzor PC, 27W, IP54, 2890 lm, 4000K, Ra 80</t>
  </si>
  <si>
    <t>200714848</t>
  </si>
  <si>
    <t>154</t>
  </si>
  <si>
    <t>348144354-R</t>
  </si>
  <si>
    <t>D - svítidlo LED přisazené, čtvercové 330x330x80mm, základna a difuzor PC, 10W, IP54, 1180 lm, 4000K, Ra 80</t>
  </si>
  <si>
    <t>1354238707</t>
  </si>
  <si>
    <t>174</t>
  </si>
  <si>
    <t>EKO1-R</t>
  </si>
  <si>
    <t>Recyklační příspěvek - svítidla</t>
  </si>
  <si>
    <t>ks</t>
  </si>
  <si>
    <t>-2120342265</t>
  </si>
  <si>
    <t>Práce a dodávky M</t>
  </si>
  <si>
    <t>46-M</t>
  </si>
  <si>
    <t>Zemní práce při extr.mont.pracích</t>
  </si>
  <si>
    <t>176</t>
  </si>
  <si>
    <t>460600061</t>
  </si>
  <si>
    <t>Přemístění (odvoz) horniny, suti a vybouraných hmot odvoz suti a vybouraných hmot do 1 km</t>
  </si>
  <si>
    <t>64</t>
  </si>
  <si>
    <t>404413563</t>
  </si>
  <si>
    <t xml:space="preserve">Poznámka k souboru cen:_x000D_
1. V cenách -0021 až -0031 nejsou započteny místní poplatky za uložení výkopku na řízenou skládku. 2. V cenách -0041 až -0071 nejsou započteny poplatky za uložení suti na řízenou skládku a recyklaci. </t>
  </si>
  <si>
    <t>177</t>
  </si>
  <si>
    <t>460600071</t>
  </si>
  <si>
    <t>Přemístění (odvoz) horniny, suti a vybouraných hmot odvoz suti a vybouraných hmot Příplatek k ceně za každý další i započatý 1 km</t>
  </si>
  <si>
    <t>811635638</t>
  </si>
  <si>
    <t>178</t>
  </si>
  <si>
    <t>460680161</t>
  </si>
  <si>
    <t>Vybourání otvoru ve zdivu cihelném plochy do 0,0225 m2 a tloušťky do 15 cm</t>
  </si>
  <si>
    <t>1250762719</t>
  </si>
  <si>
    <t xml:space="preserve">Poznámka k souboru cen:_x000D_
1. V cenách -0011 až -0013 nejsou započteny náklady na dodávku tvárnic. Tato dodávka se oceňuje ve specifikaci. </t>
  </si>
  <si>
    <t>179</t>
  </si>
  <si>
    <t>460680163</t>
  </si>
  <si>
    <t>Vybourání otvoru ve zdivu cihelném plochy do 0,0225 m2 a tloušťky přes 30 do 45 cm</t>
  </si>
  <si>
    <t>-283861207</t>
  </si>
  <si>
    <t>214</t>
  </si>
  <si>
    <t>460680322</t>
  </si>
  <si>
    <t>Prorážení otvorů a ostatní bourací práce vybourání otvoru ve stropech a klenbách železobetonových plochy do 0,09 m2 a tloušťky přes 10 do 20 cm</t>
  </si>
  <si>
    <t>-157075580</t>
  </si>
  <si>
    <t>181</t>
  </si>
  <si>
    <t>460680402</t>
  </si>
  <si>
    <t>Vysekání kapes nebo výklenků ve zdivu z lehkých betonů, dutých cihel nebo tvárnic pro osazení špalíků, kotevních prvků nebo krabic, velikosti 10x10x8 cm</t>
  </si>
  <si>
    <t>1880669742</t>
  </si>
  <si>
    <t>182</t>
  </si>
  <si>
    <t>460680403</t>
  </si>
  <si>
    <t>Vysekání kapes nebo výklenků ve zdivu z lehkých betonů, dutých cihel nebo tvárnic pro osazení špalíků, kotevních prvků nebo krabic, velikosti 15x15x10 cm</t>
  </si>
  <si>
    <t>1053258062</t>
  </si>
  <si>
    <t>184</t>
  </si>
  <si>
    <t>460680593</t>
  </si>
  <si>
    <t>Vysekání rýh pro montáž trubek a kabelů v cihelných zdech hloubky přes 3 do 5 cm a šířky přes 5 do 7 cm</t>
  </si>
  <si>
    <t>-2122935051</t>
  </si>
  <si>
    <t>185</t>
  </si>
  <si>
    <t>460680595</t>
  </si>
  <si>
    <t>Vysekání rýh pro montáž trubek a kabelů v cihelných zdech hloubky přes 3 do 5 cm a šířky přes 10 do 15 cm</t>
  </si>
  <si>
    <t>-2078942180</t>
  </si>
  <si>
    <t>186</t>
  </si>
  <si>
    <t>460680611</t>
  </si>
  <si>
    <t>Vysekání rýh pro montáž trubek a kabelů v omítce vápenné nebo vápenocementové stěn, šířky rýhy do 3 cm</t>
  </si>
  <si>
    <t>-307095398</t>
  </si>
  <si>
    <t>215</t>
  </si>
  <si>
    <t>460680621</t>
  </si>
  <si>
    <t>Prorážení otvorů a ostatní bourací práce vysekání rýh pro montáž trubek a kabelů v omítce vápenné nebo vápenocementové stropů, šířky rýhy do 3 cm</t>
  </si>
  <si>
    <t>921178992</t>
  </si>
  <si>
    <t>216</t>
  </si>
  <si>
    <t>460710001</t>
  </si>
  <si>
    <t>Vyplnění rýh a otvorů vyplnění a omítnutí rýh ve stropech hloubky do 3 cm a šířky do 3 cm</t>
  </si>
  <si>
    <t>-1765974198</t>
  </si>
  <si>
    <t>187</t>
  </si>
  <si>
    <t>460710031</t>
  </si>
  <si>
    <t>Vyplnění a omítnutí rýh ve stěnách hloubky do 3 cm a šířky do 3 cm</t>
  </si>
  <si>
    <t>1194426363</t>
  </si>
  <si>
    <t>188</t>
  </si>
  <si>
    <t>460710043</t>
  </si>
  <si>
    <t>Vyplnění a omítnutí rýh ve stěnách hloubky přes 3 do 5 cm a šířky přes 5 do 7 cm</t>
  </si>
  <si>
    <t>1459150450</t>
  </si>
  <si>
    <t>189</t>
  </si>
  <si>
    <t>460710045</t>
  </si>
  <si>
    <t>Vyplnění a omítnutí rýh ve stěnách hloubky přes 3 do 5 cm a šířky přes 10 do 15 cm</t>
  </si>
  <si>
    <t>1598403668</t>
  </si>
  <si>
    <t>190</t>
  </si>
  <si>
    <t>460710102</t>
  </si>
  <si>
    <t>Zabetonování otvorů ve stropech včetně bednění a výztuže plochy do 0,09 m2 a tlouštky přes 10 d o 20 cm</t>
  </si>
  <si>
    <t>440034665</t>
  </si>
  <si>
    <t>HZS</t>
  </si>
  <si>
    <t>Hodinové zúčtovací sazby</t>
  </si>
  <si>
    <t>191</t>
  </si>
  <si>
    <t>HZS2221</t>
  </si>
  <si>
    <t>Hodinové zúčtovací sazby profesí PSV provádění stavebních instalací elektrikář - demontáž svítidel, instalací na povrchu, krabic, zásuvek, vypínačů, rozvaděčů</t>
  </si>
  <si>
    <t>hod</t>
  </si>
  <si>
    <t>512</t>
  </si>
  <si>
    <t>605911558</t>
  </si>
  <si>
    <t>192</t>
  </si>
  <si>
    <t>HZS2222</t>
  </si>
  <si>
    <t>Hodinová zúčtovací sazba elektrikář odborný - úpravy stávajících elektroinstalací</t>
  </si>
  <si>
    <t>1679627564</t>
  </si>
  <si>
    <t>02 - D.1.4.b. - Slaboproudé elektroinstalace</t>
  </si>
  <si>
    <t xml:space="preserve">    22-M - Montáže slaboproudých zařízení</t>
  </si>
  <si>
    <t>-145738543</t>
  </si>
  <si>
    <t>740991200</t>
  </si>
  <si>
    <t>Zkoušky a prohlídky elektrických rozvodů a zařízení celková prohlídka a vyhotovení revizní zprávy pro objem montážních prací přes 100 do 500 tis. Kč</t>
  </si>
  <si>
    <t>1407055207</t>
  </si>
  <si>
    <t xml:space="preserve">Poznámka k souboru cen:_x000D_
1. Ceny -1100 až -1910 jsou určeny pro objem montážních prací včetně nákladů na nosný a podružný materiál. </t>
  </si>
  <si>
    <t>743112117</t>
  </si>
  <si>
    <t>Montáž trubek elektroinstalačních s nasunutím nebo našroubováním do krabic plastových ohebných, typ 14.., 23.., FFKuL, uložených pevně, D 36 mm</t>
  </si>
  <si>
    <t>1976585478</t>
  </si>
  <si>
    <t>10.076.051</t>
  </si>
  <si>
    <t>Úložný a instalační materiál Elektroinstalační trubky/kabelové chráničky Pancéřové trubky plastové Trubka oheb.2336/LPE-2 pr.36 125N b.</t>
  </si>
  <si>
    <t>1829321236</t>
  </si>
  <si>
    <t>743112113</t>
  </si>
  <si>
    <t>Montáž trubek elektroinstalačních s nasunutím nebo našroubováním do krabic plastových ohebných, typ 14.., 23.., FFKuL, uložených pevně, D 16 mm</t>
  </si>
  <si>
    <t>1376988064</t>
  </si>
  <si>
    <t>8</t>
  </si>
  <si>
    <t>10.792.873</t>
  </si>
  <si>
    <t>Pancéřové trubky plastové 2316/LPE-2 F100 TRUBKA OHEBNÁ LPE 125N</t>
  </si>
  <si>
    <t>1242954018</t>
  </si>
  <si>
    <t>743112116</t>
  </si>
  <si>
    <t>Montáž trubek elektroinstalačních s nasunutím nebo našroubováním do krabic plastových ohebných, typ 14.., 23.., FFKuL, uložených pevně, D 29 mm</t>
  </si>
  <si>
    <t>-1488440657</t>
  </si>
  <si>
    <t>10.075.308</t>
  </si>
  <si>
    <t>Pancéřové trubky plastové Trubka oheb.2329/LPE-2 pr.29 125N b.</t>
  </si>
  <si>
    <t>256</t>
  </si>
  <si>
    <t>1199762153</t>
  </si>
  <si>
    <t>81</t>
  </si>
  <si>
    <t>744743611</t>
  </si>
  <si>
    <t>Montáž kabelů měděných návěstních, ovládacích nebo sdělovacích bez ukončení uložených pevně koaxiálních, typ VCCOY, VCCPY, VCEHSE, VCEHSY, VCEOD, VCEOY, VCEPY, VCEUE,VCEUY, VLEDDS, VLEDY, VLEOY, VLEPY 50-1,50 až 7,25, 75-3,70 až 7,25</t>
  </si>
  <si>
    <t>-1990465864</t>
  </si>
  <si>
    <t>82</t>
  </si>
  <si>
    <t>10.049.228</t>
  </si>
  <si>
    <t>Kabely a vodiče a příslušenství Kabely a vodiče Koaxiální kabely Kabel CB 100F koaxiální  250m BOX</t>
  </si>
  <si>
    <t>indiv. pol.</t>
  </si>
  <si>
    <t>2036849352</t>
  </si>
  <si>
    <t>1226225</t>
  </si>
  <si>
    <t>Kabely a vodiče Kabely sdělovací Koax KOAX CB113UV 6,8MM VENKOVNI /5265.01/</t>
  </si>
  <si>
    <t>760434417</t>
  </si>
  <si>
    <t>Likvidace demontovaného materiálu</t>
  </si>
  <si>
    <t>107727135</t>
  </si>
  <si>
    <t>380558140</t>
  </si>
  <si>
    <t>22-M</t>
  </si>
  <si>
    <t>Montáže slaboproudých zařízení</t>
  </si>
  <si>
    <t>220111501</t>
  </si>
  <si>
    <t>Číslování kabelů včetně úpravy konců kabelů, rozvrstvení kabelové duše podle poloh, odizolování žil k měření kontinuity, přípravy prozváněcí soupravy, vyhledání žil podle vedoucí strany, vyvázání čtyřek a vyznačení žil jednostranné</t>
  </si>
  <si>
    <t>664910903</t>
  </si>
  <si>
    <t>220260025</t>
  </si>
  <si>
    <t>Montáž krabice včetně upevnění krabice, vytvoření potřebných otvorů pro trubky, vodiče, zavíčkování typu KO, KP, KR, KT pod omítku s vysekáním lůžka</t>
  </si>
  <si>
    <t>-1125451099</t>
  </si>
  <si>
    <t>1145397063</t>
  </si>
  <si>
    <t>10.074.708</t>
  </si>
  <si>
    <t>Krabice KO 97 kruhová odb.</t>
  </si>
  <si>
    <t>-108634729</t>
  </si>
  <si>
    <t>Krabice KT 250/1 rozvodná pod omítku</t>
  </si>
  <si>
    <t>1067477441</t>
  </si>
  <si>
    <t>10.030.458</t>
  </si>
  <si>
    <t xml:space="preserve"> Krabice KO 125</t>
  </si>
  <si>
    <t>1049475312</t>
  </si>
  <si>
    <t>220260045</t>
  </si>
  <si>
    <t>Montáž krabice včetně upevnění krabice, vytvoření potřebných otvorů pro trubky, vodiče, zavíčkování typu KO, KP, KR, KT na povrchu</t>
  </si>
  <si>
    <t>225041376</t>
  </si>
  <si>
    <t xml:space="preserve">Poznámka k souboru cen:_x000D_
1. V cenách 220 26-0025 až -0053 nejsou započteny náklady na: a) dodávku krabice, b) dodávku svorek, c) zapojení vodičů. </t>
  </si>
  <si>
    <t>345715330</t>
  </si>
  <si>
    <t>odbočná krabice, jednoduchá šroubovací svorkovnice, 5 šroubovacích kontaktů, mechanický TAMPER, bílý plast</t>
  </si>
  <si>
    <t>742579402</t>
  </si>
  <si>
    <t>220260301</t>
  </si>
  <si>
    <t xml:space="preserve">Montáž skříně STA včetně upevnění, vyvrtání otvorů pro upevnění skříně a přívodní vedení </t>
  </si>
  <si>
    <t>-1227851245</t>
  </si>
  <si>
    <t xml:space="preserve">Poznámka k souboru cen:_x000D_
1. V ceně 220 26-0301 nejsou započteny náklady na: a) montáž svorkovnice, b) dodávku skříně. </t>
  </si>
  <si>
    <t>91</t>
  </si>
  <si>
    <t>1354058</t>
  </si>
  <si>
    <t>Plechová skříň STA, pozink, bílá, 300x300x100mm, vč. zesilovače</t>
  </si>
  <si>
    <t>1863168068</t>
  </si>
  <si>
    <t>220260721</t>
  </si>
  <si>
    <t>Montáž žlabu kabelového MARS včetně montáže kolen, T-kusů na předem připravené upevňovací body, uzavření víka 62/50 mm</t>
  </si>
  <si>
    <t>1948203757</t>
  </si>
  <si>
    <t xml:space="preserve">Poznámka k souboru cen:_x000D_
1. V cenách 220 26-0721 až -0732 nejsou započteny náklady na dodávku kabelového žlabu. </t>
  </si>
  <si>
    <t>10.575.806</t>
  </si>
  <si>
    <t>Žlab MARS s víkem a integrovanou spojkou, 50X62X0.70 S pozink</t>
  </si>
  <si>
    <t>-1387146743</t>
  </si>
  <si>
    <t>220280221</t>
  </si>
  <si>
    <t>Montáž kabelu uloženého v trubkách nebo v lištách včetně odvinutí kabelu z bubnu, natáhnutí, odříznutí, zaizolování a zatažení do trubek nebo lišt, pročištění trubky, prozvonění a označení kabelu SYKFY 5 x 2 x 0,5 mm</t>
  </si>
  <si>
    <t>-936670266</t>
  </si>
  <si>
    <t>10.049.249</t>
  </si>
  <si>
    <t>Datové kabely UTP 4x2x0,55 cat.5e drát bal.305m SOLARIX</t>
  </si>
  <si>
    <t>-1342222652</t>
  </si>
  <si>
    <t>10.051.318</t>
  </si>
  <si>
    <t>Kabely a vodiče a příslušenství Kabely a vodiče Sdělovací kabely SYKFY 4x2x0,5</t>
  </si>
  <si>
    <t>-1615752229</t>
  </si>
  <si>
    <t>220320306</t>
  </si>
  <si>
    <t>Montáž elektronicky ovládaného zámku do připraveného otvoru dveří, včetně zapojení přívodů a přezkoušení</t>
  </si>
  <si>
    <t>1034073110</t>
  </si>
  <si>
    <t>65</t>
  </si>
  <si>
    <t>10.041.977</t>
  </si>
  <si>
    <t>Elektrické otvírače dveří Zámek Befo 1211 12V standartní</t>
  </si>
  <si>
    <t>indiv. položka</t>
  </si>
  <si>
    <t>-1521875961</t>
  </si>
  <si>
    <t>66</t>
  </si>
  <si>
    <t>220322001</t>
  </si>
  <si>
    <t>Montáž zabezpečovací ústředny EZS</t>
  </si>
  <si>
    <t>-948162354</t>
  </si>
  <si>
    <t>1245867</t>
  </si>
  <si>
    <t>Zabezpečovací ústředna smíšeného typu SP pro malé až střední aplikace. Na desce ústředny je k dispozici 16 vstup s možností připojit 32 zón v ATZ zapojení, další zóny lze připojit jako klávesové zóny nebo bezdrátové detektory s přijímačem MG-RTX3. 4x PGM relé, tel. komunikátor + plechový box s trafem 40VA + akumulátor 12V, 7Ah</t>
  </si>
  <si>
    <t>-844746413</t>
  </si>
  <si>
    <t>67</t>
  </si>
  <si>
    <t>220322002</t>
  </si>
  <si>
    <t>Montáž součástí EZS čidla, snímače nebo sirény</t>
  </si>
  <si>
    <t>858657098</t>
  </si>
  <si>
    <t>10.018.585</t>
  </si>
  <si>
    <t>Duální čidlo PIR+MW+AM, plně digitální zpracování obou signálů, nastavitelný dosah MW, dosah 14 m, odběr 30 mA, -20 až +50°C</t>
  </si>
  <si>
    <t>-1797489176</t>
  </si>
  <si>
    <t>10.018.585.1</t>
  </si>
  <si>
    <t>kombinovaný opticko-kouřový a teplotní (detekce nad 57°C a rychlost nárůstu dle křivek EN54), doplňkový požární detektor pro EZS, detekční plocha kouřového - max. 40 m2/max. výška 7 m, detekční plocha teplotního - max. 20 m2/max. výška 7 m, pracovní teplota 0 až 70°C</t>
  </si>
  <si>
    <t>955362951</t>
  </si>
  <si>
    <t>1142785</t>
  </si>
  <si>
    <t>Magnetický kontakt, samolepící, s drátovým vývodem, možnost nalepit samolepkou + přišroubovat, rozměry 33 x 13 x 7 mm, pracovní vzdálenost max. 24 mm</t>
  </si>
  <si>
    <t>Set (sada)</t>
  </si>
  <si>
    <t>1159370448</t>
  </si>
  <si>
    <t>10.716.443</t>
  </si>
  <si>
    <t>venkovní piezo-siréna s nízkým odběrem a s vestavěným Ni-MH akumulátorem, 2 režimy činnosti, zdvojený TAMPER, napájení 9 - 16 V =/450 mA, akustický tlak 118 dB + stroboskop, AKKU pack Ni-MH v ceně</t>
  </si>
  <si>
    <t>-770663780</t>
  </si>
  <si>
    <t>80</t>
  </si>
  <si>
    <t>10.716.445</t>
  </si>
  <si>
    <t>vnitřní plochá piezosiréna, 120 dB/m, 120 mA</t>
  </si>
  <si>
    <t>1870676593</t>
  </si>
  <si>
    <t>68</t>
  </si>
  <si>
    <t>220322003</t>
  </si>
  <si>
    <t>Montáž součástí EZS klávesnice nebo tabla</t>
  </si>
  <si>
    <t>2047336596</t>
  </si>
  <si>
    <t>1195308</t>
  </si>
  <si>
    <t>grafická klávesnice pro řady SP, grafický dotykový 5" barevný LCD displej 6,4 x 11,2 cm, signalizace všech stavů pomocí ikon a popisů, přehledné a pohodlné ovládání přímo na dotykovém LCD, zobrazení půdorysů objektu se zobrazením stavu čidel, zobrazení Annunciátor - přehledné zobrazení stavu podsystémů a zón</t>
  </si>
  <si>
    <t>-259861688</t>
  </si>
  <si>
    <t>69</t>
  </si>
  <si>
    <t>220322008</t>
  </si>
  <si>
    <t>Montáž komunikačního modulu konfigurace a nastavení přenosu na PCO</t>
  </si>
  <si>
    <t>-1819438505</t>
  </si>
  <si>
    <t>220410001</t>
  </si>
  <si>
    <t>Montáž transformátoru síťového do 500 VA se zapojením a přezkoušením</t>
  </si>
  <si>
    <t>-188103429</t>
  </si>
  <si>
    <t>374221010</t>
  </si>
  <si>
    <t>Napájecí zdroj stabilizovaný, 230V/12V DC, 2A</t>
  </si>
  <si>
    <t>-1295443311</t>
  </si>
  <si>
    <t>220450007</t>
  </si>
  <si>
    <t>Montáž, vystrojení a zapojení datové skříně rack, instalace software</t>
  </si>
  <si>
    <t>-1169206264</t>
  </si>
  <si>
    <t>11.005.837</t>
  </si>
  <si>
    <t>10" nástěnný rozvaděč, výška 9U, 350x270mm</t>
  </si>
  <si>
    <t>745853305</t>
  </si>
  <si>
    <t>28</t>
  </si>
  <si>
    <t>10.227.817</t>
  </si>
  <si>
    <t>propojovací (patch) kabel 0,5m s konektory RJ45</t>
  </si>
  <si>
    <t>1594177887</t>
  </si>
  <si>
    <t>10.105.188</t>
  </si>
  <si>
    <t>Výkonný 16-portový switch 10" s propustností 1000 Mbps, zdroj součástí dodávky. Nehlučný a úsporný chod, v kovovém krytu, 12 VDC, adaptér součástí dodávky</t>
  </si>
  <si>
    <t>-2143894695</t>
  </si>
  <si>
    <t>36</t>
  </si>
  <si>
    <t>10.657.195</t>
  </si>
  <si>
    <t>10" napájecí panel, 4 x 230 V, vypínač, barva černá.</t>
  </si>
  <si>
    <t>1187404002</t>
  </si>
  <si>
    <t>37</t>
  </si>
  <si>
    <t>10.679.643</t>
  </si>
  <si>
    <t>10˝ patch panel do rozvaděče s 12 porty CAT.5e, zadní osazování, zářezové svorkovnice typu IDC110</t>
  </si>
  <si>
    <t>1852834660</t>
  </si>
  <si>
    <t>220490846</t>
  </si>
  <si>
    <t>Měření strukturované kabeláže jednoho portu</t>
  </si>
  <si>
    <t>-1577138539</t>
  </si>
  <si>
    <t>40</t>
  </si>
  <si>
    <t>220490847</t>
  </si>
  <si>
    <t>Montáž příslušenství pro telefonní přístroje zásuvky pro 1 datový port</t>
  </si>
  <si>
    <t>-1439969405</t>
  </si>
  <si>
    <t>10.063.846</t>
  </si>
  <si>
    <t>Zásuvka datová 2xRJ45-8 Cat 5e, montáž pod om., kompletní, vč. rámečku</t>
  </si>
  <si>
    <t>-1358619443</t>
  </si>
  <si>
    <t>220700111</t>
  </si>
  <si>
    <t>Montáž anténního systému včetně uchycení do držáku, nasměrování a demontáže pomůcek ze stožáru na trubkový stožár do 30 m v I. pásmu</t>
  </si>
  <si>
    <t>1040905322</t>
  </si>
  <si>
    <t>1135302</t>
  </si>
  <si>
    <t>VENKOVNI ANTENA DIPOL 1/FM/2dB /HN30/</t>
  </si>
  <si>
    <t>1795511402</t>
  </si>
  <si>
    <t>1001502</t>
  </si>
  <si>
    <t>ANTENA DVB-T U3X38 J5838</t>
  </si>
  <si>
    <t>2096896050</t>
  </si>
  <si>
    <t>5</t>
  </si>
  <si>
    <t>220700639</t>
  </si>
  <si>
    <t>Montáž a vztyčení stožáru anténního pomocí vysokozdvižné plošiny na plochou střechu</t>
  </si>
  <si>
    <t>-688559178</t>
  </si>
  <si>
    <t>50904187</t>
  </si>
  <si>
    <t>Anténní stožár ocelový, trojnožka, v.3000, pr.60, žárový zinek, vč. bet. dlaždic 25kg a gumových podložek</t>
  </si>
  <si>
    <t>-1644408260</t>
  </si>
  <si>
    <t>220731022</t>
  </si>
  <si>
    <t>Montáž kamerové dveřní jednotky s tlačítkem v krytu, připojení vodičů, nastavení.</t>
  </si>
  <si>
    <t>-575436124</t>
  </si>
  <si>
    <t>11.059.361</t>
  </si>
  <si>
    <t>4 tlačítková dveřní stanice s povrchovou úpravou z eloxovaného hliníku. Kamerový modul je možné horizontálně i vertikálně nasměrovat pod úhlem až 20°. Dveřní stanice je určena pro zápustnou montáž. Dveřní stanice je vybavena přísvitem sledovaného prostoru na vzdálenost 70cm. Napájení 12VDC</t>
  </si>
  <si>
    <t>1698485549</t>
  </si>
  <si>
    <t>220731091</t>
  </si>
  <si>
    <t>Montáž monitoru videotelefonu s připevněním a připojením</t>
  </si>
  <si>
    <t>-1687952211</t>
  </si>
  <si>
    <t>47</t>
  </si>
  <si>
    <t>10.695.894</t>
  </si>
  <si>
    <t xml:space="preserve">barevný videotelefon s 7'' displejem, sluchátkový a dotykovými tlačítky_x000D_
připojení 1 dveřní stanice_x000D_
•ovládání dotykovými tlačítky s kapacitní technologií_x000D_
•sluchátko_x000D_
•napájení: 230 V AC_x000D_
</t>
  </si>
  <si>
    <t>-1043045481</t>
  </si>
  <si>
    <t>220731201</t>
  </si>
  <si>
    <t>Montáž konektoru BNC včetně rozmontování a zpětného smontování, oholení koaxiálního kabelu s očištěním, prozvonění, připájení ovládacích kabelů, prozvonění, mechanické a elektrické kontroly, připojení do zařízení BNC</t>
  </si>
  <si>
    <t>268395027</t>
  </si>
  <si>
    <t>10.368.170</t>
  </si>
  <si>
    <t>Antenní zásuvka koncová TV/R/S, kompletní</t>
  </si>
  <si>
    <t>1866503521</t>
  </si>
  <si>
    <t>220731520</t>
  </si>
  <si>
    <t>Měření anténního svodu s vyhotovením protokolu</t>
  </si>
  <si>
    <t>226960681</t>
  </si>
  <si>
    <t>48</t>
  </si>
  <si>
    <t>1985966283</t>
  </si>
  <si>
    <t>49</t>
  </si>
  <si>
    <t>67901870</t>
  </si>
  <si>
    <t>50</t>
  </si>
  <si>
    <t>-781326806</t>
  </si>
  <si>
    <t>51</t>
  </si>
  <si>
    <t>-1232698166</t>
  </si>
  <si>
    <t>460680171</t>
  </si>
  <si>
    <t>Prorážení otvorů a ostatní bourací práce vybourání otvoru ve zdivu cihelném plochy přes 0,0225 do 0,09 m2 a tloušťky do 15 cm</t>
  </si>
  <si>
    <t>-1970520644</t>
  </si>
  <si>
    <t>-1172320415</t>
  </si>
  <si>
    <t>-2145823306</t>
  </si>
  <si>
    <t>-1258387757</t>
  </si>
  <si>
    <t>254225673</t>
  </si>
  <si>
    <t>935422279</t>
  </si>
  <si>
    <t>-1252077619</t>
  </si>
  <si>
    <t>2057868631</t>
  </si>
  <si>
    <t>57</t>
  </si>
  <si>
    <t>436799142</t>
  </si>
  <si>
    <t>58</t>
  </si>
  <si>
    <t>Hodinové zúčtovací sazby profesí PSV provádění stavebních instalací elektrikář - demontáž stávajících instalací na povrchu, krabic, zásuvek, lišt, rozvaděčů</t>
  </si>
  <si>
    <t>1655802322</t>
  </si>
  <si>
    <t>Hodinová zúčtovací sazba elektrikář odborný - úpravy stávajících slaboproudých elektroinstalací</t>
  </si>
  <si>
    <t>-1140892362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</si>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</sst>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color rgb="FFFF000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43" fillId="0" borderId="0" applyAlignment="0">
      <alignment vertical="top" wrapText="1"/>
      <protection locked="0"/>
    </xf>
  </cellStyleXfs>
  <cellXfs count="40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7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2" xfId="0" applyNumberFormat="1" applyFont="1" applyBorder="1" applyAlignment="1" applyProtection="1">
      <alignment vertical="center"/>
    </xf>
    <xf numFmtId="4" fontId="28" fillId="0" borderId="23" xfId="0" applyNumberFormat="1" applyFont="1" applyBorder="1" applyAlignment="1" applyProtection="1">
      <alignment vertical="center"/>
    </xf>
    <xf numFmtId="166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30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5" xfId="0" applyNumberFormat="1" applyFont="1" applyBorder="1" applyAlignment="1" applyProtection="1"/>
    <xf numFmtId="166" fontId="31" fillId="0" borderId="16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33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vertical="center" wrapText="1"/>
    </xf>
    <xf numFmtId="0" fontId="35" fillId="0" borderId="27" xfId="0" applyFont="1" applyBorder="1" applyAlignment="1" applyProtection="1">
      <alignment horizontal="center" vertical="center"/>
    </xf>
    <xf numFmtId="49" fontId="35" fillId="0" borderId="27" xfId="0" applyNumberFormat="1" applyFont="1" applyBorder="1" applyAlignment="1" applyProtection="1">
      <alignment horizontal="left" vertical="center" wrapText="1"/>
    </xf>
    <xf numFmtId="0" fontId="35" fillId="0" borderId="27" xfId="0" applyFont="1" applyBorder="1" applyAlignment="1" applyProtection="1">
      <alignment horizontal="left" vertical="center" wrapText="1"/>
    </xf>
    <xf numFmtId="0" fontId="35" fillId="0" borderId="27" xfId="0" applyFont="1" applyBorder="1" applyAlignment="1" applyProtection="1">
      <alignment horizontal="center" vertical="center" wrapText="1"/>
    </xf>
    <xf numFmtId="167" fontId="35" fillId="0" borderId="27" xfId="0" applyNumberFormat="1" applyFont="1" applyBorder="1" applyAlignment="1" applyProtection="1">
      <alignment vertical="center"/>
    </xf>
    <xf numFmtId="4" fontId="35" fillId="3" borderId="27" xfId="0" applyNumberFormat="1" applyFont="1" applyFill="1" applyBorder="1" applyAlignment="1" applyProtection="1">
      <alignment vertical="center"/>
      <protection locked="0"/>
    </xf>
    <xf numFmtId="4" fontId="35" fillId="0" borderId="27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5" fillId="3" borderId="27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38" fillId="2" borderId="0" xfId="1" applyFill="1"/>
    <xf numFmtId="0" fontId="39" fillId="0" borderId="0" xfId="1" applyFont="1" applyAlignment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42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horizontal="left" vertical="center"/>
    </xf>
    <xf numFmtId="0" fontId="42" fillId="2" borderId="0" xfId="1" applyFont="1" applyFill="1" applyAlignment="1" applyProtection="1">
      <alignment vertical="center"/>
    </xf>
    <xf numFmtId="0" fontId="41" fillId="2" borderId="0" xfId="0" applyFont="1" applyFill="1" applyAlignment="1" applyProtection="1">
      <alignment vertical="center"/>
      <protection locked="0"/>
    </xf>
    <xf numFmtId="0" fontId="43" fillId="0" borderId="0" xfId="2" applyAlignment="1">
      <alignment vertical="top"/>
      <protection locked="0"/>
    </xf>
    <xf numFmtId="0" fontId="44" fillId="0" borderId="28" xfId="2" applyFont="1" applyBorder="1" applyAlignment="1">
      <alignment vertical="center" wrapText="1"/>
      <protection locked="0"/>
    </xf>
    <xf numFmtId="0" fontId="44" fillId="0" borderId="29" xfId="2" applyFont="1" applyBorder="1" applyAlignment="1">
      <alignment vertical="center" wrapText="1"/>
      <protection locked="0"/>
    </xf>
    <xf numFmtId="0" fontId="44" fillId="0" borderId="30" xfId="2" applyFont="1" applyBorder="1" applyAlignment="1">
      <alignment vertical="center" wrapText="1"/>
      <protection locked="0"/>
    </xf>
    <xf numFmtId="0" fontId="44" fillId="0" borderId="31" xfId="2" applyFont="1" applyBorder="1" applyAlignment="1">
      <alignment horizontal="center" vertical="center" wrapText="1"/>
      <protection locked="0"/>
    </xf>
    <xf numFmtId="0" fontId="44" fillId="0" borderId="32" xfId="2" applyFont="1" applyBorder="1" applyAlignment="1">
      <alignment horizontal="center" vertical="center" wrapText="1"/>
      <protection locked="0"/>
    </xf>
    <xf numFmtId="0" fontId="43" fillId="0" borderId="0" xfId="2" applyAlignment="1">
      <alignment horizontal="center" vertical="center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4" fillId="0" borderId="32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49" fontId="47" fillId="0" borderId="0" xfId="2" applyNumberFormat="1" applyFont="1" applyBorder="1" applyAlignment="1">
      <alignment vertical="center" wrapText="1"/>
      <protection locked="0"/>
    </xf>
    <xf numFmtId="0" fontId="44" fillId="0" borderId="34" xfId="2" applyFont="1" applyBorder="1" applyAlignment="1">
      <alignment vertical="center" wrapText="1"/>
      <protection locked="0"/>
    </xf>
    <xf numFmtId="0" fontId="50" fillId="0" borderId="33" xfId="2" applyFont="1" applyBorder="1" applyAlignment="1">
      <alignment vertical="center" wrapText="1"/>
      <protection locked="0"/>
    </xf>
    <xf numFmtId="0" fontId="44" fillId="0" borderId="35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top"/>
      <protection locked="0"/>
    </xf>
    <xf numFmtId="0" fontId="44" fillId="0" borderId="0" xfId="2" applyFont="1" applyAlignment="1">
      <alignment vertical="top"/>
      <protection locked="0"/>
    </xf>
    <xf numFmtId="0" fontId="44" fillId="0" borderId="28" xfId="2" applyFont="1" applyBorder="1" applyAlignment="1">
      <alignment horizontal="left" vertical="center"/>
      <protection locked="0"/>
    </xf>
    <xf numFmtId="0" fontId="44" fillId="0" borderId="29" xfId="2" applyFont="1" applyBorder="1" applyAlignment="1">
      <alignment horizontal="left" vertical="center"/>
      <protection locked="0"/>
    </xf>
    <xf numFmtId="0" fontId="44" fillId="0" borderId="3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51" fillId="0" borderId="0" xfId="2" applyFont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center" vertical="center"/>
      <protection locked="0"/>
    </xf>
    <xf numFmtId="0" fontId="51" fillId="0" borderId="33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7" fillId="0" borderId="0" xfId="2" applyFont="1" applyBorder="1" applyAlignment="1">
      <alignment horizontal="center" vertical="center"/>
      <protection locked="0"/>
    </xf>
    <xf numFmtId="0" fontId="47" fillId="0" borderId="31" xfId="2" applyFont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center" vertical="center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51" fillId="0" borderId="0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center" vertical="center" wrapText="1"/>
      <protection locked="0"/>
    </xf>
    <xf numFmtId="0" fontId="44" fillId="0" borderId="28" xfId="2" applyFont="1" applyBorder="1" applyAlignment="1">
      <alignment horizontal="left" vertical="center" wrapText="1"/>
      <protection locked="0"/>
    </xf>
    <xf numFmtId="0" fontId="44" fillId="0" borderId="29" xfId="2" applyFont="1" applyBorder="1" applyAlignment="1">
      <alignment horizontal="left" vertical="center" wrapText="1"/>
      <protection locked="0"/>
    </xf>
    <xf numFmtId="0" fontId="44" fillId="0" borderId="3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51" fillId="0" borderId="31" xfId="2" applyFont="1" applyBorder="1" applyAlignment="1">
      <alignment horizontal="left" vertical="center" wrapText="1"/>
      <protection locked="0"/>
    </xf>
    <xf numFmtId="0" fontId="51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/>
      <protection locked="0"/>
    </xf>
    <xf numFmtId="0" fontId="47" fillId="0" borderId="34" xfId="2" applyFont="1" applyBorder="1" applyAlignment="1">
      <alignment horizontal="left" vertical="center" wrapText="1"/>
      <protection locked="0"/>
    </xf>
    <xf numFmtId="0" fontId="47" fillId="0" borderId="33" xfId="2" applyFont="1" applyBorder="1" applyAlignment="1">
      <alignment horizontal="left" vertical="center" wrapText="1"/>
      <protection locked="0"/>
    </xf>
    <xf numFmtId="0" fontId="47" fillId="0" borderId="35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7" fillId="0" borderId="0" xfId="2" applyFont="1" applyBorder="1" applyAlignment="1">
      <alignment horizontal="center" vertical="top"/>
      <protection locked="0"/>
    </xf>
    <xf numFmtId="0" fontId="47" fillId="0" borderId="34" xfId="2" applyFont="1" applyBorder="1" applyAlignment="1">
      <alignment horizontal="left" vertical="center"/>
      <protection locked="0"/>
    </xf>
    <xf numFmtId="0" fontId="47" fillId="0" borderId="35" xfId="2" applyFont="1" applyBorder="1" applyAlignment="1">
      <alignment horizontal="left" vertical="center"/>
      <protection locked="0"/>
    </xf>
    <xf numFmtId="0" fontId="51" fillId="0" borderId="0" xfId="2" applyFont="1" applyAlignment="1">
      <alignment vertical="center"/>
      <protection locked="0"/>
    </xf>
    <xf numFmtId="0" fontId="46" fillId="0" borderId="0" xfId="2" applyFont="1" applyBorder="1" applyAlignment="1">
      <alignment vertical="center"/>
      <protection locked="0"/>
    </xf>
    <xf numFmtId="0" fontId="51" fillId="0" borderId="33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3" fillId="0" borderId="0" xfId="2" applyBorder="1" applyAlignment="1">
      <alignment vertical="top"/>
      <protection locked="0"/>
    </xf>
    <xf numFmtId="49" fontId="47" fillId="0" borderId="0" xfId="2" applyNumberFormat="1" applyFont="1" applyBorder="1" applyAlignment="1">
      <alignment horizontal="left" vertical="center"/>
      <protection locked="0"/>
    </xf>
    <xf numFmtId="0" fontId="43" fillId="0" borderId="33" xfId="2" applyBorder="1" applyAlignment="1">
      <alignment vertical="top"/>
      <protection locked="0"/>
    </xf>
    <xf numFmtId="0" fontId="46" fillId="0" borderId="33" xfId="2" applyFont="1" applyBorder="1" applyAlignment="1">
      <alignment horizontal="left"/>
      <protection locked="0"/>
    </xf>
    <xf numFmtId="0" fontId="51" fillId="0" borderId="33" xfId="2" applyFont="1" applyBorder="1" applyAlignment="1">
      <protection locked="0"/>
    </xf>
    <xf numFmtId="0" fontId="44" fillId="0" borderId="31" xfId="2" applyFont="1" applyBorder="1" applyAlignment="1">
      <alignment vertical="top"/>
      <protection locked="0"/>
    </xf>
    <xf numFmtId="0" fontId="44" fillId="0" borderId="32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34" xfId="2" applyFont="1" applyBorder="1" applyAlignment="1">
      <alignment vertical="top"/>
      <protection locked="0"/>
    </xf>
    <xf numFmtId="0" fontId="44" fillId="0" borderId="33" xfId="2" applyFont="1" applyBorder="1" applyAlignment="1">
      <alignment vertical="top"/>
      <protection locked="0"/>
    </xf>
    <xf numFmtId="0" fontId="44" fillId="0" borderId="35" xfId="2" applyFont="1" applyBorder="1" applyAlignment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2" fillId="2" borderId="0" xfId="1" applyFont="1" applyFill="1" applyAlignment="1">
      <alignment vertical="center"/>
    </xf>
    <xf numFmtId="0" fontId="47" fillId="0" borderId="0" xfId="2" applyFont="1" applyBorder="1" applyAlignment="1">
      <alignment horizontal="left" vertical="center" wrapText="1"/>
      <protection locked="0"/>
    </xf>
    <xf numFmtId="0" fontId="45" fillId="0" borderId="0" xfId="2" applyFont="1" applyBorder="1" applyAlignment="1">
      <alignment horizontal="center" vertical="center" wrapText="1"/>
      <protection locked="0"/>
    </xf>
    <xf numFmtId="0" fontId="46" fillId="0" borderId="33" xfId="2" applyFont="1" applyBorder="1" applyAlignment="1">
      <alignment horizontal="left" wrapText="1"/>
      <protection locked="0"/>
    </xf>
    <xf numFmtId="0" fontId="45" fillId="0" borderId="0" xfId="2" applyFont="1" applyBorder="1" applyAlignment="1">
      <alignment horizontal="center" vertical="center"/>
      <protection locked="0"/>
    </xf>
    <xf numFmtId="49" fontId="47" fillId="0" borderId="0" xfId="2" applyNumberFormat="1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6" fillId="0" borderId="33" xfId="2" applyFont="1" applyBorder="1" applyAlignment="1">
      <alignment horizontal="left"/>
      <protection locked="0"/>
    </xf>
    <xf numFmtId="0" fontId="47" fillId="0" borderId="0" xfId="2" applyFont="1" applyBorder="1" applyAlignment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425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3AC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7C2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3" name="Obrázek 2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42773C8C-FDC3-482A-849F-C267027660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" name="Obrázek 2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314F3E0F-F340-43B0-B991-BA24102518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" name="Obrázek 2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D6619D67-0994-435F-A254-DF48ADCAF6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workbookViewId="0">
      <pane ySplit="1" topLeftCell="A2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45" customHeight="1" x14ac:dyDescent="0.3">
      <c r="A1" s="264" t="s">
        <v>0</v>
      </c>
      <c r="B1" s="265"/>
      <c r="C1" s="265"/>
      <c r="D1" s="266" t="s">
        <v>1</v>
      </c>
      <c r="E1" s="265"/>
      <c r="F1" s="265"/>
      <c r="G1" s="265"/>
      <c r="H1" s="265"/>
      <c r="I1" s="265"/>
      <c r="J1" s="265"/>
      <c r="K1" s="267" t="s">
        <v>978</v>
      </c>
      <c r="L1" s="267"/>
      <c r="M1" s="267"/>
      <c r="N1" s="267"/>
      <c r="O1" s="267"/>
      <c r="P1" s="267"/>
      <c r="Q1" s="267"/>
      <c r="R1" s="267"/>
      <c r="S1" s="267"/>
      <c r="T1" s="265"/>
      <c r="U1" s="265"/>
      <c r="V1" s="265"/>
      <c r="W1" s="267" t="s">
        <v>979</v>
      </c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59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" customHeight="1" x14ac:dyDescent="0.3"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S2" s="18" t="s">
        <v>6</v>
      </c>
      <c r="BT2" s="18" t="s">
        <v>7</v>
      </c>
    </row>
    <row r="3" spans="1:74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" customHeight="1" x14ac:dyDescent="0.3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" customHeight="1" x14ac:dyDescent="0.3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352" t="s">
        <v>14</v>
      </c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23"/>
      <c r="AQ5" s="25"/>
      <c r="BE5" s="348" t="s">
        <v>15</v>
      </c>
      <c r="BS5" s="18" t="s">
        <v>6</v>
      </c>
    </row>
    <row r="6" spans="1:74" ht="36.9" customHeight="1" x14ac:dyDescent="0.3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54" t="s">
        <v>17</v>
      </c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23"/>
      <c r="AQ6" s="25"/>
      <c r="BE6" s="349"/>
      <c r="BS6" s="18" t="s">
        <v>18</v>
      </c>
    </row>
    <row r="7" spans="1:74" ht="14.4" customHeight="1" x14ac:dyDescent="0.3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22</v>
      </c>
      <c r="AO7" s="23"/>
      <c r="AP7" s="23"/>
      <c r="AQ7" s="25"/>
      <c r="BE7" s="349"/>
      <c r="BS7" s="18" t="s">
        <v>23</v>
      </c>
    </row>
    <row r="8" spans="1:74" ht="14.4" customHeight="1" x14ac:dyDescent="0.3">
      <c r="B8" s="22"/>
      <c r="C8" s="23"/>
      <c r="D8" s="31" t="s">
        <v>24</v>
      </c>
      <c r="E8" s="23"/>
      <c r="F8" s="23"/>
      <c r="G8" s="23"/>
      <c r="H8" s="23"/>
      <c r="I8" s="23"/>
      <c r="J8" s="23"/>
      <c r="K8" s="29" t="s">
        <v>25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26</v>
      </c>
      <c r="AL8" s="23"/>
      <c r="AM8" s="23"/>
      <c r="AN8" s="32" t="s">
        <v>27</v>
      </c>
      <c r="AO8" s="23"/>
      <c r="AP8" s="23"/>
      <c r="AQ8" s="25"/>
      <c r="BE8" s="349"/>
      <c r="BS8" s="18" t="s">
        <v>28</v>
      </c>
    </row>
    <row r="9" spans="1:74" ht="14.4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349"/>
      <c r="BS9" s="18" t="s">
        <v>29</v>
      </c>
    </row>
    <row r="10" spans="1:74" ht="14.4" customHeight="1" x14ac:dyDescent="0.3">
      <c r="B10" s="22"/>
      <c r="C10" s="23"/>
      <c r="D10" s="31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31</v>
      </c>
      <c r="AL10" s="23"/>
      <c r="AM10" s="23"/>
      <c r="AN10" s="29" t="s">
        <v>32</v>
      </c>
      <c r="AO10" s="23"/>
      <c r="AP10" s="23"/>
      <c r="AQ10" s="25"/>
      <c r="BE10" s="349"/>
      <c r="BS10" s="18" t="s">
        <v>18</v>
      </c>
    </row>
    <row r="11" spans="1:74" ht="18.45" customHeight="1" x14ac:dyDescent="0.3">
      <c r="B11" s="22"/>
      <c r="C11" s="23"/>
      <c r="D11" s="23"/>
      <c r="E11" s="29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34</v>
      </c>
      <c r="AL11" s="23"/>
      <c r="AM11" s="23"/>
      <c r="AN11" s="29" t="s">
        <v>22</v>
      </c>
      <c r="AO11" s="23"/>
      <c r="AP11" s="23"/>
      <c r="AQ11" s="25"/>
      <c r="BE11" s="349"/>
      <c r="BS11" s="18" t="s">
        <v>18</v>
      </c>
    </row>
    <row r="12" spans="1:74" ht="6.9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349"/>
      <c r="BS12" s="18" t="s">
        <v>18</v>
      </c>
    </row>
    <row r="13" spans="1:74" ht="14.4" customHeight="1" x14ac:dyDescent="0.3">
      <c r="B13" s="22"/>
      <c r="C13" s="23"/>
      <c r="D13" s="31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31</v>
      </c>
      <c r="AL13" s="23"/>
      <c r="AM13" s="23"/>
      <c r="AN13" s="33" t="s">
        <v>36</v>
      </c>
      <c r="AO13" s="23"/>
      <c r="AP13" s="23"/>
      <c r="AQ13" s="25"/>
      <c r="BE13" s="349"/>
      <c r="BS13" s="18" t="s">
        <v>18</v>
      </c>
    </row>
    <row r="14" spans="1:74" ht="13.2" x14ac:dyDescent="0.3">
      <c r="B14" s="22"/>
      <c r="C14" s="23"/>
      <c r="D14" s="23"/>
      <c r="E14" s="355" t="s">
        <v>36</v>
      </c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1" t="s">
        <v>34</v>
      </c>
      <c r="AL14" s="23"/>
      <c r="AM14" s="23"/>
      <c r="AN14" s="33" t="s">
        <v>36</v>
      </c>
      <c r="AO14" s="23"/>
      <c r="AP14" s="23"/>
      <c r="AQ14" s="25"/>
      <c r="BE14" s="349"/>
      <c r="BS14" s="18" t="s">
        <v>18</v>
      </c>
    </row>
    <row r="15" spans="1:74" ht="6.9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349"/>
      <c r="BS15" s="18" t="s">
        <v>4</v>
      </c>
    </row>
    <row r="16" spans="1:74" ht="14.4" customHeight="1" x14ac:dyDescent="0.3">
      <c r="B16" s="22"/>
      <c r="C16" s="23"/>
      <c r="D16" s="31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31</v>
      </c>
      <c r="AL16" s="23"/>
      <c r="AM16" s="23"/>
      <c r="AN16" s="29" t="s">
        <v>38</v>
      </c>
      <c r="AO16" s="23"/>
      <c r="AP16" s="23"/>
      <c r="AQ16" s="25"/>
      <c r="BE16" s="349"/>
      <c r="BS16" s="18" t="s">
        <v>4</v>
      </c>
    </row>
    <row r="17" spans="2:71" ht="18.45" customHeight="1" x14ac:dyDescent="0.3">
      <c r="B17" s="22"/>
      <c r="C17" s="23"/>
      <c r="D17" s="23"/>
      <c r="E17" s="29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34</v>
      </c>
      <c r="AL17" s="23"/>
      <c r="AM17" s="23"/>
      <c r="AN17" s="29" t="s">
        <v>22</v>
      </c>
      <c r="AO17" s="23"/>
      <c r="AP17" s="23"/>
      <c r="AQ17" s="25"/>
      <c r="BE17" s="349"/>
      <c r="BS17" s="18" t="s">
        <v>40</v>
      </c>
    </row>
    <row r="18" spans="2:71" ht="6.9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349"/>
      <c r="BS18" s="18" t="s">
        <v>6</v>
      </c>
    </row>
    <row r="19" spans="2:71" ht="14.4" customHeight="1" x14ac:dyDescent="0.3">
      <c r="B19" s="22"/>
      <c r="C19" s="23"/>
      <c r="D19" s="31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349"/>
      <c r="BS19" s="18" t="s">
        <v>6</v>
      </c>
    </row>
    <row r="20" spans="2:71" ht="48.75" customHeight="1" x14ac:dyDescent="0.3">
      <c r="B20" s="22"/>
      <c r="C20" s="23"/>
      <c r="D20" s="23"/>
      <c r="E20" s="356" t="s">
        <v>42</v>
      </c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23"/>
      <c r="AP20" s="23"/>
      <c r="AQ20" s="25"/>
      <c r="BE20" s="349"/>
      <c r="BS20" s="18" t="s">
        <v>4</v>
      </c>
    </row>
    <row r="21" spans="2:71" ht="6.9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349"/>
    </row>
    <row r="22" spans="2:71" ht="6.9" customHeight="1" x14ac:dyDescent="0.3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349"/>
    </row>
    <row r="23" spans="2:71" s="1" customFormat="1" ht="25.95" customHeight="1" x14ac:dyDescent="0.3">
      <c r="B23" s="35"/>
      <c r="C23" s="36"/>
      <c r="D23" s="37" t="s">
        <v>43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57">
        <f>ROUND(AG51,2)</f>
        <v>0</v>
      </c>
      <c r="AL23" s="358"/>
      <c r="AM23" s="358"/>
      <c r="AN23" s="358"/>
      <c r="AO23" s="358"/>
      <c r="AP23" s="36"/>
      <c r="AQ23" s="39"/>
      <c r="BE23" s="350"/>
    </row>
    <row r="24" spans="2:71" s="1" customFormat="1" ht="6.9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350"/>
    </row>
    <row r="25" spans="2:71" s="1" customForma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59" t="s">
        <v>44</v>
      </c>
      <c r="M25" s="360"/>
      <c r="N25" s="360"/>
      <c r="O25" s="360"/>
      <c r="P25" s="36"/>
      <c r="Q25" s="36"/>
      <c r="R25" s="36"/>
      <c r="S25" s="36"/>
      <c r="T25" s="36"/>
      <c r="U25" s="36"/>
      <c r="V25" s="36"/>
      <c r="W25" s="359" t="s">
        <v>45</v>
      </c>
      <c r="X25" s="360"/>
      <c r="Y25" s="360"/>
      <c r="Z25" s="360"/>
      <c r="AA25" s="360"/>
      <c r="AB25" s="360"/>
      <c r="AC25" s="360"/>
      <c r="AD25" s="360"/>
      <c r="AE25" s="360"/>
      <c r="AF25" s="36"/>
      <c r="AG25" s="36"/>
      <c r="AH25" s="36"/>
      <c r="AI25" s="36"/>
      <c r="AJ25" s="36"/>
      <c r="AK25" s="359" t="s">
        <v>46</v>
      </c>
      <c r="AL25" s="360"/>
      <c r="AM25" s="360"/>
      <c r="AN25" s="360"/>
      <c r="AO25" s="360"/>
      <c r="AP25" s="36"/>
      <c r="AQ25" s="39"/>
      <c r="BE25" s="350"/>
    </row>
    <row r="26" spans="2:71" s="2" customFormat="1" ht="14.4" customHeight="1" x14ac:dyDescent="0.3">
      <c r="B26" s="41"/>
      <c r="C26" s="42"/>
      <c r="D26" s="43" t="s">
        <v>47</v>
      </c>
      <c r="E26" s="42"/>
      <c r="F26" s="43" t="s">
        <v>48</v>
      </c>
      <c r="G26" s="42"/>
      <c r="H26" s="42"/>
      <c r="I26" s="42"/>
      <c r="J26" s="42"/>
      <c r="K26" s="42"/>
      <c r="L26" s="361">
        <v>0.21</v>
      </c>
      <c r="M26" s="362"/>
      <c r="N26" s="362"/>
      <c r="O26" s="362"/>
      <c r="P26" s="42"/>
      <c r="Q26" s="42"/>
      <c r="R26" s="42"/>
      <c r="S26" s="42"/>
      <c r="T26" s="42"/>
      <c r="U26" s="42"/>
      <c r="V26" s="42"/>
      <c r="W26" s="363">
        <f>ROUND(AZ51,2)</f>
        <v>0</v>
      </c>
      <c r="X26" s="362"/>
      <c r="Y26" s="362"/>
      <c r="Z26" s="362"/>
      <c r="AA26" s="362"/>
      <c r="AB26" s="362"/>
      <c r="AC26" s="362"/>
      <c r="AD26" s="362"/>
      <c r="AE26" s="362"/>
      <c r="AF26" s="42"/>
      <c r="AG26" s="42"/>
      <c r="AH26" s="42"/>
      <c r="AI26" s="42"/>
      <c r="AJ26" s="42"/>
      <c r="AK26" s="363">
        <f>ROUND(AV51,2)</f>
        <v>0</v>
      </c>
      <c r="AL26" s="362"/>
      <c r="AM26" s="362"/>
      <c r="AN26" s="362"/>
      <c r="AO26" s="362"/>
      <c r="AP26" s="42"/>
      <c r="AQ26" s="44"/>
      <c r="BE26" s="351"/>
    </row>
    <row r="27" spans="2:71" s="2" customFormat="1" ht="14.4" customHeight="1" x14ac:dyDescent="0.3">
      <c r="B27" s="41"/>
      <c r="C27" s="42"/>
      <c r="D27" s="42"/>
      <c r="E27" s="42"/>
      <c r="F27" s="43" t="s">
        <v>49</v>
      </c>
      <c r="G27" s="42"/>
      <c r="H27" s="42"/>
      <c r="I27" s="42"/>
      <c r="J27" s="42"/>
      <c r="K27" s="42"/>
      <c r="L27" s="361">
        <v>0.15</v>
      </c>
      <c r="M27" s="362"/>
      <c r="N27" s="362"/>
      <c r="O27" s="362"/>
      <c r="P27" s="42"/>
      <c r="Q27" s="42"/>
      <c r="R27" s="42"/>
      <c r="S27" s="42"/>
      <c r="T27" s="42"/>
      <c r="U27" s="42"/>
      <c r="V27" s="42"/>
      <c r="W27" s="363">
        <f>ROUND(BA51,2)</f>
        <v>0</v>
      </c>
      <c r="X27" s="362"/>
      <c r="Y27" s="362"/>
      <c r="Z27" s="362"/>
      <c r="AA27" s="362"/>
      <c r="AB27" s="362"/>
      <c r="AC27" s="362"/>
      <c r="AD27" s="362"/>
      <c r="AE27" s="362"/>
      <c r="AF27" s="42"/>
      <c r="AG27" s="42"/>
      <c r="AH27" s="42"/>
      <c r="AI27" s="42"/>
      <c r="AJ27" s="42"/>
      <c r="AK27" s="363">
        <f>ROUND(AW51,2)</f>
        <v>0</v>
      </c>
      <c r="AL27" s="362"/>
      <c r="AM27" s="362"/>
      <c r="AN27" s="362"/>
      <c r="AO27" s="362"/>
      <c r="AP27" s="42"/>
      <c r="AQ27" s="44"/>
      <c r="BE27" s="351"/>
    </row>
    <row r="28" spans="2:71" s="2" customFormat="1" ht="14.4" hidden="1" customHeight="1" x14ac:dyDescent="0.3">
      <c r="B28" s="41"/>
      <c r="C28" s="42"/>
      <c r="D28" s="42"/>
      <c r="E28" s="42"/>
      <c r="F28" s="43" t="s">
        <v>50</v>
      </c>
      <c r="G28" s="42"/>
      <c r="H28" s="42"/>
      <c r="I28" s="42"/>
      <c r="J28" s="42"/>
      <c r="K28" s="42"/>
      <c r="L28" s="361">
        <v>0.21</v>
      </c>
      <c r="M28" s="362"/>
      <c r="N28" s="362"/>
      <c r="O28" s="362"/>
      <c r="P28" s="42"/>
      <c r="Q28" s="42"/>
      <c r="R28" s="42"/>
      <c r="S28" s="42"/>
      <c r="T28" s="42"/>
      <c r="U28" s="42"/>
      <c r="V28" s="42"/>
      <c r="W28" s="363">
        <f>ROUND(BB51,2)</f>
        <v>0</v>
      </c>
      <c r="X28" s="362"/>
      <c r="Y28" s="362"/>
      <c r="Z28" s="362"/>
      <c r="AA28" s="362"/>
      <c r="AB28" s="362"/>
      <c r="AC28" s="362"/>
      <c r="AD28" s="362"/>
      <c r="AE28" s="362"/>
      <c r="AF28" s="42"/>
      <c r="AG28" s="42"/>
      <c r="AH28" s="42"/>
      <c r="AI28" s="42"/>
      <c r="AJ28" s="42"/>
      <c r="AK28" s="363">
        <v>0</v>
      </c>
      <c r="AL28" s="362"/>
      <c r="AM28" s="362"/>
      <c r="AN28" s="362"/>
      <c r="AO28" s="362"/>
      <c r="AP28" s="42"/>
      <c r="AQ28" s="44"/>
      <c r="BE28" s="351"/>
    </row>
    <row r="29" spans="2:71" s="2" customFormat="1" ht="14.4" hidden="1" customHeight="1" x14ac:dyDescent="0.3">
      <c r="B29" s="41"/>
      <c r="C29" s="42"/>
      <c r="D29" s="42"/>
      <c r="E29" s="42"/>
      <c r="F29" s="43" t="s">
        <v>51</v>
      </c>
      <c r="G29" s="42"/>
      <c r="H29" s="42"/>
      <c r="I29" s="42"/>
      <c r="J29" s="42"/>
      <c r="K29" s="42"/>
      <c r="L29" s="361">
        <v>0.15</v>
      </c>
      <c r="M29" s="362"/>
      <c r="N29" s="362"/>
      <c r="O29" s="362"/>
      <c r="P29" s="42"/>
      <c r="Q29" s="42"/>
      <c r="R29" s="42"/>
      <c r="S29" s="42"/>
      <c r="T29" s="42"/>
      <c r="U29" s="42"/>
      <c r="V29" s="42"/>
      <c r="W29" s="363">
        <f>ROUND(BC51,2)</f>
        <v>0</v>
      </c>
      <c r="X29" s="362"/>
      <c r="Y29" s="362"/>
      <c r="Z29" s="362"/>
      <c r="AA29" s="362"/>
      <c r="AB29" s="362"/>
      <c r="AC29" s="362"/>
      <c r="AD29" s="362"/>
      <c r="AE29" s="362"/>
      <c r="AF29" s="42"/>
      <c r="AG29" s="42"/>
      <c r="AH29" s="42"/>
      <c r="AI29" s="42"/>
      <c r="AJ29" s="42"/>
      <c r="AK29" s="363">
        <v>0</v>
      </c>
      <c r="AL29" s="362"/>
      <c r="AM29" s="362"/>
      <c r="AN29" s="362"/>
      <c r="AO29" s="362"/>
      <c r="AP29" s="42"/>
      <c r="AQ29" s="44"/>
      <c r="BE29" s="351"/>
    </row>
    <row r="30" spans="2:71" s="2" customFormat="1" ht="14.4" hidden="1" customHeight="1" x14ac:dyDescent="0.3">
      <c r="B30" s="41"/>
      <c r="C30" s="42"/>
      <c r="D30" s="42"/>
      <c r="E30" s="42"/>
      <c r="F30" s="43" t="s">
        <v>52</v>
      </c>
      <c r="G30" s="42"/>
      <c r="H30" s="42"/>
      <c r="I30" s="42"/>
      <c r="J30" s="42"/>
      <c r="K30" s="42"/>
      <c r="L30" s="361">
        <v>0</v>
      </c>
      <c r="M30" s="362"/>
      <c r="N30" s="362"/>
      <c r="O30" s="362"/>
      <c r="P30" s="42"/>
      <c r="Q30" s="42"/>
      <c r="R30" s="42"/>
      <c r="S30" s="42"/>
      <c r="T30" s="42"/>
      <c r="U30" s="42"/>
      <c r="V30" s="42"/>
      <c r="W30" s="363">
        <f>ROUND(BD51,2)</f>
        <v>0</v>
      </c>
      <c r="X30" s="362"/>
      <c r="Y30" s="362"/>
      <c r="Z30" s="362"/>
      <c r="AA30" s="362"/>
      <c r="AB30" s="362"/>
      <c r="AC30" s="362"/>
      <c r="AD30" s="362"/>
      <c r="AE30" s="362"/>
      <c r="AF30" s="42"/>
      <c r="AG30" s="42"/>
      <c r="AH30" s="42"/>
      <c r="AI30" s="42"/>
      <c r="AJ30" s="42"/>
      <c r="AK30" s="363">
        <v>0</v>
      </c>
      <c r="AL30" s="362"/>
      <c r="AM30" s="362"/>
      <c r="AN30" s="362"/>
      <c r="AO30" s="362"/>
      <c r="AP30" s="42"/>
      <c r="AQ30" s="44"/>
      <c r="BE30" s="351"/>
    </row>
    <row r="31" spans="2:71" s="1" customFormat="1" ht="6.9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350"/>
    </row>
    <row r="32" spans="2:71" s="1" customFormat="1" ht="25.95" customHeight="1" x14ac:dyDescent="0.3">
      <c r="B32" s="35"/>
      <c r="C32" s="45"/>
      <c r="D32" s="46" t="s">
        <v>53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54</v>
      </c>
      <c r="U32" s="47"/>
      <c r="V32" s="47"/>
      <c r="W32" s="47"/>
      <c r="X32" s="364" t="s">
        <v>55</v>
      </c>
      <c r="Y32" s="365"/>
      <c r="Z32" s="365"/>
      <c r="AA32" s="365"/>
      <c r="AB32" s="365"/>
      <c r="AC32" s="47"/>
      <c r="AD32" s="47"/>
      <c r="AE32" s="47"/>
      <c r="AF32" s="47"/>
      <c r="AG32" s="47"/>
      <c r="AH32" s="47"/>
      <c r="AI32" s="47"/>
      <c r="AJ32" s="47"/>
      <c r="AK32" s="366">
        <f>SUM(AK23:AK30)</f>
        <v>0</v>
      </c>
      <c r="AL32" s="365"/>
      <c r="AM32" s="365"/>
      <c r="AN32" s="365"/>
      <c r="AO32" s="367"/>
      <c r="AP32" s="45"/>
      <c r="AQ32" s="49"/>
      <c r="BE32" s="350"/>
    </row>
    <row r="33" spans="2:56" s="1" customFormat="1" ht="6.9" customHeight="1" x14ac:dyDescent="0.3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" customHeight="1" x14ac:dyDescent="0.3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" customHeight="1" x14ac:dyDescent="0.3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" customHeight="1" x14ac:dyDescent="0.3">
      <c r="B39" s="35"/>
      <c r="C39" s="56" t="s">
        <v>56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" customHeight="1" x14ac:dyDescent="0.3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" customHeight="1" x14ac:dyDescent="0.3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2017_011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" customHeight="1" x14ac:dyDescent="0.3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389" t="str">
        <f>K6</f>
        <v>MŠ Šumperk - Oprava elektroinstalace v objektu MŠ Šumavská v Šumperku</v>
      </c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  <c r="AA42" s="390"/>
      <c r="AB42" s="390"/>
      <c r="AC42" s="390"/>
      <c r="AD42" s="390"/>
      <c r="AE42" s="390"/>
      <c r="AF42" s="390"/>
      <c r="AG42" s="390"/>
      <c r="AH42" s="390"/>
      <c r="AI42" s="390"/>
      <c r="AJ42" s="390"/>
      <c r="AK42" s="390"/>
      <c r="AL42" s="390"/>
      <c r="AM42" s="390"/>
      <c r="AN42" s="390"/>
      <c r="AO42" s="390"/>
      <c r="AP42" s="64"/>
      <c r="AQ42" s="64"/>
      <c r="AR42" s="65"/>
    </row>
    <row r="43" spans="2:56" s="1" customFormat="1" ht="6.9" customHeight="1" x14ac:dyDescent="0.3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ht="13.2" x14ac:dyDescent="0.3">
      <c r="B44" s="35"/>
      <c r="C44" s="59" t="s">
        <v>24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Šumperk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26</v>
      </c>
      <c r="AJ44" s="57"/>
      <c r="AK44" s="57"/>
      <c r="AL44" s="57"/>
      <c r="AM44" s="368" t="str">
        <f>IF(AN8= "","",AN8)</f>
        <v>26. 5. 2017</v>
      </c>
      <c r="AN44" s="369"/>
      <c r="AO44" s="57"/>
      <c r="AP44" s="57"/>
      <c r="AQ44" s="57"/>
      <c r="AR44" s="55"/>
    </row>
    <row r="45" spans="2:56" s="1" customFormat="1" ht="6.9" customHeight="1" x14ac:dyDescent="0.3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ht="13.2" x14ac:dyDescent="0.3">
      <c r="B46" s="35"/>
      <c r="C46" s="59" t="s">
        <v>30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Město Šumperk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37</v>
      </c>
      <c r="AJ46" s="57"/>
      <c r="AK46" s="57"/>
      <c r="AL46" s="57"/>
      <c r="AM46" s="370" t="str">
        <f>IF(E17="","",E17)</f>
        <v>Petr Vodáček</v>
      </c>
      <c r="AN46" s="369"/>
      <c r="AO46" s="369"/>
      <c r="AP46" s="369"/>
      <c r="AQ46" s="57"/>
      <c r="AR46" s="55"/>
      <c r="AS46" s="371" t="s">
        <v>57</v>
      </c>
      <c r="AT46" s="372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3.2" x14ac:dyDescent="0.3">
      <c r="B47" s="35"/>
      <c r="C47" s="59" t="s">
        <v>35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73"/>
      <c r="AT47" s="374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5" customHeight="1" x14ac:dyDescent="0.3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75"/>
      <c r="AT48" s="360"/>
      <c r="AU48" s="36"/>
      <c r="AV48" s="36"/>
      <c r="AW48" s="36"/>
      <c r="AX48" s="36"/>
      <c r="AY48" s="36"/>
      <c r="AZ48" s="36"/>
      <c r="BA48" s="36"/>
      <c r="BB48" s="36"/>
      <c r="BC48" s="36"/>
      <c r="BD48" s="73"/>
    </row>
    <row r="49" spans="1:91" s="1" customFormat="1" ht="29.25" customHeight="1" x14ac:dyDescent="0.3">
      <c r="B49" s="35"/>
      <c r="C49" s="376" t="s">
        <v>58</v>
      </c>
      <c r="D49" s="377"/>
      <c r="E49" s="377"/>
      <c r="F49" s="377"/>
      <c r="G49" s="377"/>
      <c r="H49" s="74"/>
      <c r="I49" s="378" t="s">
        <v>59</v>
      </c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9" t="s">
        <v>60</v>
      </c>
      <c r="AH49" s="377"/>
      <c r="AI49" s="377"/>
      <c r="AJ49" s="377"/>
      <c r="AK49" s="377"/>
      <c r="AL49" s="377"/>
      <c r="AM49" s="377"/>
      <c r="AN49" s="378" t="s">
        <v>61</v>
      </c>
      <c r="AO49" s="377"/>
      <c r="AP49" s="377"/>
      <c r="AQ49" s="75" t="s">
        <v>62</v>
      </c>
      <c r="AR49" s="55"/>
      <c r="AS49" s="76" t="s">
        <v>63</v>
      </c>
      <c r="AT49" s="77" t="s">
        <v>64</v>
      </c>
      <c r="AU49" s="77" t="s">
        <v>65</v>
      </c>
      <c r="AV49" s="77" t="s">
        <v>66</v>
      </c>
      <c r="AW49" s="77" t="s">
        <v>67</v>
      </c>
      <c r="AX49" s="77" t="s">
        <v>68</v>
      </c>
      <c r="AY49" s="77" t="s">
        <v>69</v>
      </c>
      <c r="AZ49" s="77" t="s">
        <v>70</v>
      </c>
      <c r="BA49" s="77" t="s">
        <v>71</v>
      </c>
      <c r="BB49" s="77" t="s">
        <v>72</v>
      </c>
      <c r="BC49" s="77" t="s">
        <v>73</v>
      </c>
      <c r="BD49" s="78" t="s">
        <v>74</v>
      </c>
    </row>
    <row r="50" spans="1:91" s="1" customFormat="1" ht="10.95" customHeight="1" x14ac:dyDescent="0.3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9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pans="1:91" s="4" customFormat="1" ht="32.4" customHeight="1" x14ac:dyDescent="0.3">
      <c r="B51" s="62"/>
      <c r="C51" s="82" t="s">
        <v>75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383">
        <f>ROUND(AG52,2)</f>
        <v>0</v>
      </c>
      <c r="AH51" s="383"/>
      <c r="AI51" s="383"/>
      <c r="AJ51" s="383"/>
      <c r="AK51" s="383"/>
      <c r="AL51" s="383"/>
      <c r="AM51" s="383"/>
      <c r="AN51" s="384">
        <f>SUM(AG51,AT51)</f>
        <v>0</v>
      </c>
      <c r="AO51" s="384"/>
      <c r="AP51" s="384"/>
      <c r="AQ51" s="84" t="s">
        <v>22</v>
      </c>
      <c r="AR51" s="65"/>
      <c r="AS51" s="85">
        <f>ROUND(AS52,2)</f>
        <v>0</v>
      </c>
      <c r="AT51" s="86">
        <f>ROUND(SUM(AV51:AW51),2)</f>
        <v>0</v>
      </c>
      <c r="AU51" s="87">
        <f>ROUND(AU52,5)</f>
        <v>0</v>
      </c>
      <c r="AV51" s="86">
        <f>ROUND(AZ51*L26,2)</f>
        <v>0</v>
      </c>
      <c r="AW51" s="86">
        <f>ROUND(BA51*L27,2)</f>
        <v>0</v>
      </c>
      <c r="AX51" s="86">
        <f>ROUND(BB51*L26,2)</f>
        <v>0</v>
      </c>
      <c r="AY51" s="86">
        <f>ROUND(BC51*L27,2)</f>
        <v>0</v>
      </c>
      <c r="AZ51" s="86">
        <f>ROUND(AZ52,2)</f>
        <v>0</v>
      </c>
      <c r="BA51" s="86">
        <f>ROUND(BA52,2)</f>
        <v>0</v>
      </c>
      <c r="BB51" s="86">
        <f>ROUND(BB52,2)</f>
        <v>0</v>
      </c>
      <c r="BC51" s="86">
        <f>ROUND(BC52,2)</f>
        <v>0</v>
      </c>
      <c r="BD51" s="88">
        <f>ROUND(BD52,2)</f>
        <v>0</v>
      </c>
      <c r="BS51" s="89" t="s">
        <v>76</v>
      </c>
      <c r="BT51" s="89" t="s">
        <v>77</v>
      </c>
      <c r="BU51" s="90" t="s">
        <v>78</v>
      </c>
      <c r="BV51" s="89" t="s">
        <v>79</v>
      </c>
      <c r="BW51" s="89" t="s">
        <v>5</v>
      </c>
      <c r="BX51" s="89" t="s">
        <v>80</v>
      </c>
      <c r="CL51" s="89" t="s">
        <v>20</v>
      </c>
    </row>
    <row r="52" spans="1:91" s="5" customFormat="1" ht="37.5" customHeight="1" x14ac:dyDescent="0.3">
      <c r="B52" s="91"/>
      <c r="C52" s="92"/>
      <c r="D52" s="388" t="s">
        <v>14</v>
      </c>
      <c r="E52" s="386"/>
      <c r="F52" s="386"/>
      <c r="G52" s="386"/>
      <c r="H52" s="386"/>
      <c r="I52" s="93"/>
      <c r="J52" s="388" t="s">
        <v>17</v>
      </c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  <c r="AC52" s="386"/>
      <c r="AD52" s="386"/>
      <c r="AE52" s="386"/>
      <c r="AF52" s="386"/>
      <c r="AG52" s="387">
        <f>ROUND(SUM(AG53:AG54),2)</f>
        <v>0</v>
      </c>
      <c r="AH52" s="386"/>
      <c r="AI52" s="386"/>
      <c r="AJ52" s="386"/>
      <c r="AK52" s="386"/>
      <c r="AL52" s="386"/>
      <c r="AM52" s="386"/>
      <c r="AN52" s="385">
        <f>SUM(AG52,AT52)</f>
        <v>0</v>
      </c>
      <c r="AO52" s="386"/>
      <c r="AP52" s="386"/>
      <c r="AQ52" s="94" t="s">
        <v>81</v>
      </c>
      <c r="AR52" s="95"/>
      <c r="AS52" s="96">
        <f>ROUND(SUM(AS53:AS54),2)</f>
        <v>0</v>
      </c>
      <c r="AT52" s="97">
        <f>ROUND(SUM(AV52:AW52),2)</f>
        <v>0</v>
      </c>
      <c r="AU52" s="98">
        <f>ROUND(SUM(AU53:AU54),5)</f>
        <v>0</v>
      </c>
      <c r="AV52" s="97">
        <f>ROUND(AZ52*L26,2)</f>
        <v>0</v>
      </c>
      <c r="AW52" s="97">
        <f>ROUND(BA52*L27,2)</f>
        <v>0</v>
      </c>
      <c r="AX52" s="97">
        <f>ROUND(BB52*L26,2)</f>
        <v>0</v>
      </c>
      <c r="AY52" s="97">
        <f>ROUND(BC52*L27,2)</f>
        <v>0</v>
      </c>
      <c r="AZ52" s="97">
        <f>ROUND(SUM(AZ53:AZ54),2)</f>
        <v>0</v>
      </c>
      <c r="BA52" s="97">
        <f>ROUND(SUM(BA53:BA54),2)</f>
        <v>0</v>
      </c>
      <c r="BB52" s="97">
        <f>ROUND(SUM(BB53:BB54),2)</f>
        <v>0</v>
      </c>
      <c r="BC52" s="97">
        <f>ROUND(SUM(BC53:BC54),2)</f>
        <v>0</v>
      </c>
      <c r="BD52" s="99">
        <f>ROUND(SUM(BD53:BD54),2)</f>
        <v>0</v>
      </c>
      <c r="BS52" s="100" t="s">
        <v>76</v>
      </c>
      <c r="BT52" s="100" t="s">
        <v>23</v>
      </c>
      <c r="BU52" s="100" t="s">
        <v>78</v>
      </c>
      <c r="BV52" s="100" t="s">
        <v>79</v>
      </c>
      <c r="BW52" s="100" t="s">
        <v>82</v>
      </c>
      <c r="BX52" s="100" t="s">
        <v>5</v>
      </c>
      <c r="CL52" s="100" t="s">
        <v>20</v>
      </c>
      <c r="CM52" s="100" t="s">
        <v>83</v>
      </c>
    </row>
    <row r="53" spans="1:91" s="6" customFormat="1" ht="22.5" customHeight="1" x14ac:dyDescent="0.3">
      <c r="A53" s="260" t="s">
        <v>980</v>
      </c>
      <c r="B53" s="101"/>
      <c r="C53" s="102"/>
      <c r="D53" s="102"/>
      <c r="E53" s="382" t="s">
        <v>84</v>
      </c>
      <c r="F53" s="381"/>
      <c r="G53" s="381"/>
      <c r="H53" s="381"/>
      <c r="I53" s="381"/>
      <c r="J53" s="102"/>
      <c r="K53" s="382" t="s">
        <v>85</v>
      </c>
      <c r="L53" s="381"/>
      <c r="M53" s="381"/>
      <c r="N53" s="381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1"/>
      <c r="AB53" s="381"/>
      <c r="AC53" s="381"/>
      <c r="AD53" s="381"/>
      <c r="AE53" s="381"/>
      <c r="AF53" s="381"/>
      <c r="AG53" s="380">
        <f>'01 - D.1.4.a. - Silnoprou...'!J29</f>
        <v>0</v>
      </c>
      <c r="AH53" s="381"/>
      <c r="AI53" s="381"/>
      <c r="AJ53" s="381"/>
      <c r="AK53" s="381"/>
      <c r="AL53" s="381"/>
      <c r="AM53" s="381"/>
      <c r="AN53" s="380">
        <f>SUM(AG53,AT53)</f>
        <v>0</v>
      </c>
      <c r="AO53" s="381"/>
      <c r="AP53" s="381"/>
      <c r="AQ53" s="103" t="s">
        <v>86</v>
      </c>
      <c r="AR53" s="104"/>
      <c r="AS53" s="105">
        <v>0</v>
      </c>
      <c r="AT53" s="106">
        <f>ROUND(SUM(AV53:AW53),2)</f>
        <v>0</v>
      </c>
      <c r="AU53" s="107">
        <f>'01 - D.1.4.a. - Silnoprou...'!P96</f>
        <v>0</v>
      </c>
      <c r="AV53" s="106">
        <f>'01 - D.1.4.a. - Silnoprou...'!J32</f>
        <v>0</v>
      </c>
      <c r="AW53" s="106">
        <f>'01 - D.1.4.a. - Silnoprou...'!J33</f>
        <v>0</v>
      </c>
      <c r="AX53" s="106">
        <f>'01 - D.1.4.a. - Silnoprou...'!J34</f>
        <v>0</v>
      </c>
      <c r="AY53" s="106">
        <f>'01 - D.1.4.a. - Silnoprou...'!J35</f>
        <v>0</v>
      </c>
      <c r="AZ53" s="106">
        <f>'01 - D.1.4.a. - Silnoprou...'!F32</f>
        <v>0</v>
      </c>
      <c r="BA53" s="106">
        <f>'01 - D.1.4.a. - Silnoprou...'!F33</f>
        <v>0</v>
      </c>
      <c r="BB53" s="106">
        <f>'01 - D.1.4.a. - Silnoprou...'!F34</f>
        <v>0</v>
      </c>
      <c r="BC53" s="106">
        <f>'01 - D.1.4.a. - Silnoprou...'!F35</f>
        <v>0</v>
      </c>
      <c r="BD53" s="108">
        <f>'01 - D.1.4.a. - Silnoprou...'!F36</f>
        <v>0</v>
      </c>
      <c r="BT53" s="109" t="s">
        <v>83</v>
      </c>
      <c r="BV53" s="109" t="s">
        <v>79</v>
      </c>
      <c r="BW53" s="109" t="s">
        <v>87</v>
      </c>
      <c r="BX53" s="109" t="s">
        <v>82</v>
      </c>
      <c r="CL53" s="109" t="s">
        <v>20</v>
      </c>
    </row>
    <row r="54" spans="1:91" s="6" customFormat="1" ht="22.5" customHeight="1" x14ac:dyDescent="0.3">
      <c r="A54" s="260" t="s">
        <v>980</v>
      </c>
      <c r="B54" s="101"/>
      <c r="C54" s="102"/>
      <c r="D54" s="102"/>
      <c r="E54" s="382" t="s">
        <v>88</v>
      </c>
      <c r="F54" s="381"/>
      <c r="G54" s="381"/>
      <c r="H54" s="381"/>
      <c r="I54" s="381"/>
      <c r="J54" s="102"/>
      <c r="K54" s="382" t="s">
        <v>89</v>
      </c>
      <c r="L54" s="381"/>
      <c r="M54" s="381"/>
      <c r="N54" s="381"/>
      <c r="O54" s="381"/>
      <c r="P54" s="381"/>
      <c r="Q54" s="381"/>
      <c r="R54" s="381"/>
      <c r="S54" s="381"/>
      <c r="T54" s="381"/>
      <c r="U54" s="381"/>
      <c r="V54" s="381"/>
      <c r="W54" s="381"/>
      <c r="X54" s="381"/>
      <c r="Y54" s="381"/>
      <c r="Z54" s="381"/>
      <c r="AA54" s="381"/>
      <c r="AB54" s="381"/>
      <c r="AC54" s="381"/>
      <c r="AD54" s="381"/>
      <c r="AE54" s="381"/>
      <c r="AF54" s="381"/>
      <c r="AG54" s="380">
        <f>'02 - D.1.4.b. - Slaboprou...'!J29</f>
        <v>0</v>
      </c>
      <c r="AH54" s="381"/>
      <c r="AI54" s="381"/>
      <c r="AJ54" s="381"/>
      <c r="AK54" s="381"/>
      <c r="AL54" s="381"/>
      <c r="AM54" s="381"/>
      <c r="AN54" s="380">
        <f>SUM(AG54,AT54)</f>
        <v>0</v>
      </c>
      <c r="AO54" s="381"/>
      <c r="AP54" s="381"/>
      <c r="AQ54" s="103" t="s">
        <v>86</v>
      </c>
      <c r="AR54" s="104"/>
      <c r="AS54" s="110">
        <v>0</v>
      </c>
      <c r="AT54" s="111">
        <f>ROUND(SUM(AV54:AW54),2)</f>
        <v>0</v>
      </c>
      <c r="AU54" s="112">
        <f>'02 - D.1.4.b. - Slaboprou...'!P91</f>
        <v>0</v>
      </c>
      <c r="AV54" s="111">
        <f>'02 - D.1.4.b. - Slaboprou...'!J32</f>
        <v>0</v>
      </c>
      <c r="AW54" s="111">
        <f>'02 - D.1.4.b. - Slaboprou...'!J33</f>
        <v>0</v>
      </c>
      <c r="AX54" s="111">
        <f>'02 - D.1.4.b. - Slaboprou...'!J34</f>
        <v>0</v>
      </c>
      <c r="AY54" s="111">
        <f>'02 - D.1.4.b. - Slaboprou...'!J35</f>
        <v>0</v>
      </c>
      <c r="AZ54" s="111">
        <f>'02 - D.1.4.b. - Slaboprou...'!F32</f>
        <v>0</v>
      </c>
      <c r="BA54" s="111">
        <f>'02 - D.1.4.b. - Slaboprou...'!F33</f>
        <v>0</v>
      </c>
      <c r="BB54" s="111">
        <f>'02 - D.1.4.b. - Slaboprou...'!F34</f>
        <v>0</v>
      </c>
      <c r="BC54" s="111">
        <f>'02 - D.1.4.b. - Slaboprou...'!F35</f>
        <v>0</v>
      </c>
      <c r="BD54" s="113">
        <f>'02 - D.1.4.b. - Slaboprou...'!F36</f>
        <v>0</v>
      </c>
      <c r="BT54" s="109" t="s">
        <v>83</v>
      </c>
      <c r="BV54" s="109" t="s">
        <v>79</v>
      </c>
      <c r="BW54" s="109" t="s">
        <v>90</v>
      </c>
      <c r="BX54" s="109" t="s">
        <v>82</v>
      </c>
      <c r="CL54" s="109" t="s">
        <v>20</v>
      </c>
    </row>
    <row r="55" spans="1:91" s="1" customFormat="1" ht="30" customHeight="1" x14ac:dyDescent="0.3">
      <c r="B55" s="35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5"/>
    </row>
    <row r="56" spans="1:91" s="1" customFormat="1" ht="6.9" customHeight="1" x14ac:dyDescent="0.3">
      <c r="B56" s="50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5"/>
    </row>
  </sheetData>
  <sheetProtection algorithmName="SHA-512" hashValue="VW+1IOTl9+oMRXD5JLvS3o60IIlgIr/uA+YKK4X4il9488l1oAP8+aBHVznPHSxXxL3FaTSM6WnaDiq1ac6Pjg==" saltValue="2sPJqDHUuVc+1B5rQ8x54A==" spinCount="100000" sheet="1" objects="1" scenarios="1" formatColumns="0" formatRows="0" sort="0" autoFilter="0"/>
  <mergeCells count="49">
    <mergeCell ref="AR2:BE2"/>
    <mergeCell ref="AN54:AP54"/>
    <mergeCell ref="AG54:AM54"/>
    <mergeCell ref="E54:I54"/>
    <mergeCell ref="K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01 - D.1.4.a. - Silnoprou...'!C2" tooltip="01 - D.1.4.a. - Silnoprou..." display="/"/>
    <hyperlink ref="A54" location="'02 - D.1.4.b. - Slaboprou...'!C2" tooltip="02 - D.1.4.b. - Slaboprou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9"/>
  <sheetViews>
    <sheetView showGridLines="0" tabSelected="1" workbookViewId="0">
      <pane ySplit="1" topLeftCell="A91" activePane="bottomLeft" state="frozen"/>
      <selection pane="bottomLeft" activeCell="G104" sqref="G104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4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6"/>
      <c r="B1" s="262"/>
      <c r="C1" s="262"/>
      <c r="D1" s="261" t="s">
        <v>1</v>
      </c>
      <c r="E1" s="262"/>
      <c r="F1" s="263" t="s">
        <v>981</v>
      </c>
      <c r="G1" s="395" t="s">
        <v>982</v>
      </c>
      <c r="H1" s="395"/>
      <c r="I1" s="268"/>
      <c r="J1" s="263" t="s">
        <v>983</v>
      </c>
      <c r="K1" s="261" t="s">
        <v>91</v>
      </c>
      <c r="L1" s="263" t="s">
        <v>984</v>
      </c>
      <c r="M1" s="263"/>
      <c r="N1" s="263"/>
      <c r="O1" s="263"/>
      <c r="P1" s="263"/>
      <c r="Q1" s="263"/>
      <c r="R1" s="263"/>
      <c r="S1" s="263"/>
      <c r="T1" s="263"/>
      <c r="U1" s="259"/>
      <c r="V1" s="25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" customHeight="1" x14ac:dyDescent="0.3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18" t="s">
        <v>87</v>
      </c>
    </row>
    <row r="3" spans="1:70" ht="6.9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83</v>
      </c>
    </row>
    <row r="4" spans="1:70" ht="36.9" customHeight="1" x14ac:dyDescent="0.3">
      <c r="B4" s="22"/>
      <c r="C4" s="23"/>
      <c r="D4" s="24" t="s">
        <v>92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3.2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92" t="str">
        <f>'Rekapitulace stavby'!K6</f>
        <v>MŠ Šumperk - Oprava elektroinstalace v objektu MŠ Šumavská v Šumperku</v>
      </c>
      <c r="F7" s="353"/>
      <c r="G7" s="353"/>
      <c r="H7" s="353"/>
      <c r="I7" s="116"/>
      <c r="J7" s="23"/>
      <c r="K7" s="25"/>
    </row>
    <row r="8" spans="1:70" ht="13.2" x14ac:dyDescent="0.3">
      <c r="B8" s="22"/>
      <c r="C8" s="23"/>
      <c r="D8" s="31" t="s">
        <v>93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392" t="s">
        <v>94</v>
      </c>
      <c r="F9" s="360"/>
      <c r="G9" s="360"/>
      <c r="H9" s="360"/>
      <c r="I9" s="117"/>
      <c r="J9" s="36"/>
      <c r="K9" s="39"/>
    </row>
    <row r="10" spans="1:70" s="1" customFormat="1" ht="13.2" x14ac:dyDescent="0.3">
      <c r="B10" s="35"/>
      <c r="C10" s="36"/>
      <c r="D10" s="31" t="s">
        <v>95</v>
      </c>
      <c r="E10" s="36"/>
      <c r="F10" s="36"/>
      <c r="G10" s="36"/>
      <c r="H10" s="36"/>
      <c r="I10" s="117"/>
      <c r="J10" s="36"/>
      <c r="K10" s="39"/>
    </row>
    <row r="11" spans="1:70" s="1" customFormat="1" ht="36.9" customHeight="1" x14ac:dyDescent="0.3">
      <c r="B11" s="35"/>
      <c r="C11" s="36"/>
      <c r="D11" s="36"/>
      <c r="E11" s="393" t="s">
        <v>96</v>
      </c>
      <c r="F11" s="360"/>
      <c r="G11" s="360"/>
      <c r="H11" s="360"/>
      <c r="I11" s="117"/>
      <c r="J11" s="36"/>
      <c r="K11" s="39"/>
    </row>
    <row r="12" spans="1:70" s="1" customFormat="1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22</v>
      </c>
      <c r="K13" s="39"/>
    </row>
    <row r="14" spans="1:70" s="1" customFormat="1" ht="14.4" customHeight="1" x14ac:dyDescent="0.3">
      <c r="B14" s="35"/>
      <c r="C14" s="36"/>
      <c r="D14" s="31" t="s">
        <v>24</v>
      </c>
      <c r="E14" s="36"/>
      <c r="F14" s="29" t="s">
        <v>25</v>
      </c>
      <c r="G14" s="36"/>
      <c r="H14" s="36"/>
      <c r="I14" s="118" t="s">
        <v>26</v>
      </c>
      <c r="J14" s="119" t="str">
        <f>'Rekapitulace stavby'!AN8</f>
        <v>26. 5. 2017</v>
      </c>
      <c r="K14" s="39"/>
    </row>
    <row r="15" spans="1:70" s="1" customFormat="1" ht="10.95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" customHeight="1" x14ac:dyDescent="0.3">
      <c r="B16" s="35"/>
      <c r="C16" s="36"/>
      <c r="D16" s="31" t="s">
        <v>30</v>
      </c>
      <c r="E16" s="36"/>
      <c r="F16" s="36"/>
      <c r="G16" s="36"/>
      <c r="H16" s="36"/>
      <c r="I16" s="118" t="s">
        <v>31</v>
      </c>
      <c r="J16" s="29" t="s">
        <v>32</v>
      </c>
      <c r="K16" s="39"/>
    </row>
    <row r="17" spans="2:11" s="1" customFormat="1" ht="18" customHeight="1" x14ac:dyDescent="0.3">
      <c r="B17" s="35"/>
      <c r="C17" s="36"/>
      <c r="D17" s="36"/>
      <c r="E17" s="29" t="s">
        <v>33</v>
      </c>
      <c r="F17" s="36"/>
      <c r="G17" s="36"/>
      <c r="H17" s="36"/>
      <c r="I17" s="118" t="s">
        <v>34</v>
      </c>
      <c r="J17" s="29" t="s">
        <v>22</v>
      </c>
      <c r="K17" s="39"/>
    </row>
    <row r="18" spans="2:11" s="1" customFormat="1" ht="6.9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" customHeight="1" x14ac:dyDescent="0.3">
      <c r="B19" s="35"/>
      <c r="C19" s="36"/>
      <c r="D19" s="31" t="s">
        <v>35</v>
      </c>
      <c r="E19" s="36"/>
      <c r="F19" s="36"/>
      <c r="G19" s="36"/>
      <c r="H19" s="36"/>
      <c r="I19" s="118" t="s">
        <v>31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34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" customHeight="1" x14ac:dyDescent="0.3">
      <c r="B22" s="35"/>
      <c r="C22" s="36"/>
      <c r="D22" s="31" t="s">
        <v>37</v>
      </c>
      <c r="E22" s="36"/>
      <c r="F22" s="36"/>
      <c r="G22" s="36"/>
      <c r="H22" s="36"/>
      <c r="I22" s="118" t="s">
        <v>31</v>
      </c>
      <c r="J22" s="29" t="s">
        <v>38</v>
      </c>
      <c r="K22" s="39"/>
    </row>
    <row r="23" spans="2:11" s="1" customFormat="1" ht="18" customHeight="1" x14ac:dyDescent="0.3">
      <c r="B23" s="35"/>
      <c r="C23" s="36"/>
      <c r="D23" s="36"/>
      <c r="E23" s="29" t="s">
        <v>39</v>
      </c>
      <c r="F23" s="36"/>
      <c r="G23" s="36"/>
      <c r="H23" s="36"/>
      <c r="I23" s="118" t="s">
        <v>34</v>
      </c>
      <c r="J23" s="29" t="s">
        <v>22</v>
      </c>
      <c r="K23" s="39"/>
    </row>
    <row r="24" spans="2:11" s="1" customFormat="1" ht="6.9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" customHeight="1" x14ac:dyDescent="0.3">
      <c r="B25" s="35"/>
      <c r="C25" s="36"/>
      <c r="D25" s="31" t="s">
        <v>41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 x14ac:dyDescent="0.3">
      <c r="B26" s="120"/>
      <c r="C26" s="121"/>
      <c r="D26" s="121"/>
      <c r="E26" s="356" t="s">
        <v>22</v>
      </c>
      <c r="F26" s="394"/>
      <c r="G26" s="394"/>
      <c r="H26" s="394"/>
      <c r="I26" s="122"/>
      <c r="J26" s="121"/>
      <c r="K26" s="123"/>
    </row>
    <row r="27" spans="2:11" s="1" customFormat="1" ht="6.9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43</v>
      </c>
      <c r="E29" s="36"/>
      <c r="F29" s="36"/>
      <c r="G29" s="36"/>
      <c r="H29" s="36"/>
      <c r="I29" s="117"/>
      <c r="J29" s="127">
        <f>ROUND(J96,2)</f>
        <v>0</v>
      </c>
      <c r="K29" s="39"/>
    </row>
    <row r="30" spans="2:11" s="1" customFormat="1" ht="6.9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" customHeight="1" x14ac:dyDescent="0.3">
      <c r="B31" s="35"/>
      <c r="C31" s="36"/>
      <c r="D31" s="36"/>
      <c r="E31" s="36"/>
      <c r="F31" s="40" t="s">
        <v>45</v>
      </c>
      <c r="G31" s="36"/>
      <c r="H31" s="36"/>
      <c r="I31" s="128" t="s">
        <v>44</v>
      </c>
      <c r="J31" s="40" t="s">
        <v>46</v>
      </c>
      <c r="K31" s="39"/>
    </row>
    <row r="32" spans="2:11" s="1" customFormat="1" ht="14.4" customHeight="1" x14ac:dyDescent="0.3">
      <c r="B32" s="35"/>
      <c r="C32" s="36"/>
      <c r="D32" s="43" t="s">
        <v>47</v>
      </c>
      <c r="E32" s="43" t="s">
        <v>48</v>
      </c>
      <c r="F32" s="129">
        <f>ROUND(SUM(BE96:BE268), 2)</f>
        <v>0</v>
      </c>
      <c r="G32" s="36"/>
      <c r="H32" s="36"/>
      <c r="I32" s="130">
        <v>0.21</v>
      </c>
      <c r="J32" s="129">
        <f>ROUND(ROUND((SUM(BE96:BE268)), 2)*I32, 2)</f>
        <v>0</v>
      </c>
      <c r="K32" s="39"/>
    </row>
    <row r="33" spans="2:11" s="1" customFormat="1" ht="14.4" customHeight="1" x14ac:dyDescent="0.3">
      <c r="B33" s="35"/>
      <c r="C33" s="36"/>
      <c r="D33" s="36"/>
      <c r="E33" s="43" t="s">
        <v>49</v>
      </c>
      <c r="F33" s="129">
        <f>ROUND(SUM(BF96:BF268), 2)</f>
        <v>0</v>
      </c>
      <c r="G33" s="36"/>
      <c r="H33" s="36"/>
      <c r="I33" s="130">
        <v>0.15</v>
      </c>
      <c r="J33" s="129">
        <f>ROUND(ROUND((SUM(BF96:BF268)), 2)*I33, 2)</f>
        <v>0</v>
      </c>
      <c r="K33" s="39"/>
    </row>
    <row r="34" spans="2:11" s="1" customFormat="1" ht="14.4" hidden="1" customHeight="1" x14ac:dyDescent="0.3">
      <c r="B34" s="35"/>
      <c r="C34" s="36"/>
      <c r="D34" s="36"/>
      <c r="E34" s="43" t="s">
        <v>50</v>
      </c>
      <c r="F34" s="129">
        <f>ROUND(SUM(BG96:BG268),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" hidden="1" customHeight="1" x14ac:dyDescent="0.3">
      <c r="B35" s="35"/>
      <c r="C35" s="36"/>
      <c r="D35" s="36"/>
      <c r="E35" s="43" t="s">
        <v>51</v>
      </c>
      <c r="F35" s="129">
        <f>ROUND(SUM(BH96:BH268),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" hidden="1" customHeight="1" x14ac:dyDescent="0.3">
      <c r="B36" s="35"/>
      <c r="C36" s="36"/>
      <c r="D36" s="36"/>
      <c r="E36" s="43" t="s">
        <v>52</v>
      </c>
      <c r="F36" s="129">
        <f>ROUND(SUM(BI96:BI268),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53</v>
      </c>
      <c r="E38" s="74"/>
      <c r="F38" s="74"/>
      <c r="G38" s="133" t="s">
        <v>54</v>
      </c>
      <c r="H38" s="134" t="s">
        <v>55</v>
      </c>
      <c r="I38" s="135"/>
      <c r="J38" s="136">
        <f>SUM(J29:J36)</f>
        <v>0</v>
      </c>
      <c r="K38" s="137"/>
    </row>
    <row r="39" spans="2:11" s="1" customFormat="1" ht="14.4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" customHeight="1" x14ac:dyDescent="0.3">
      <c r="B44" s="35"/>
      <c r="C44" s="24" t="s">
        <v>97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392" t="str">
        <f>E7</f>
        <v>MŠ Šumperk - Oprava elektroinstalace v objektu MŠ Šumavská v Šumperku</v>
      </c>
      <c r="F47" s="360"/>
      <c r="G47" s="360"/>
      <c r="H47" s="360"/>
      <c r="I47" s="117"/>
      <c r="J47" s="36"/>
      <c r="K47" s="39"/>
    </row>
    <row r="48" spans="2:11" ht="13.2" x14ac:dyDescent="0.3">
      <c r="B48" s="22"/>
      <c r="C48" s="31" t="s">
        <v>93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392" t="s">
        <v>94</v>
      </c>
      <c r="F49" s="360"/>
      <c r="G49" s="360"/>
      <c r="H49" s="360"/>
      <c r="I49" s="117"/>
      <c r="J49" s="36"/>
      <c r="K49" s="39"/>
    </row>
    <row r="50" spans="2:47" s="1" customFormat="1" ht="14.4" customHeight="1" x14ac:dyDescent="0.3">
      <c r="B50" s="35"/>
      <c r="C50" s="31" t="s">
        <v>95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393" t="str">
        <f>E11</f>
        <v>01 - D.1.4.a. - Silnoproudé elektroinstalace</v>
      </c>
      <c r="F51" s="360"/>
      <c r="G51" s="360"/>
      <c r="H51" s="360"/>
      <c r="I51" s="117"/>
      <c r="J51" s="36"/>
      <c r="K51" s="39"/>
    </row>
    <row r="52" spans="2:47" s="1" customFormat="1" ht="6.9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24</v>
      </c>
      <c r="D53" s="36"/>
      <c r="E53" s="36"/>
      <c r="F53" s="29" t="str">
        <f>F14</f>
        <v>Šumperk</v>
      </c>
      <c r="G53" s="36"/>
      <c r="H53" s="36"/>
      <c r="I53" s="118" t="s">
        <v>26</v>
      </c>
      <c r="J53" s="119" t="str">
        <f>IF(J14="","",J14)</f>
        <v>26. 5. 2017</v>
      </c>
      <c r="K53" s="39"/>
    </row>
    <row r="54" spans="2:47" s="1" customFormat="1" ht="6.9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ht="13.2" x14ac:dyDescent="0.3">
      <c r="B55" s="35"/>
      <c r="C55" s="31" t="s">
        <v>30</v>
      </c>
      <c r="D55" s="36"/>
      <c r="E55" s="36"/>
      <c r="F55" s="29" t="str">
        <f>E17</f>
        <v>Město Šumperk</v>
      </c>
      <c r="G55" s="36"/>
      <c r="H55" s="36"/>
      <c r="I55" s="118" t="s">
        <v>37</v>
      </c>
      <c r="J55" s="29" t="str">
        <f>E23</f>
        <v>Petr Vodáček</v>
      </c>
      <c r="K55" s="39"/>
    </row>
    <row r="56" spans="2:47" s="1" customFormat="1" ht="14.4" customHeight="1" x14ac:dyDescent="0.3">
      <c r="B56" s="35"/>
      <c r="C56" s="31" t="s">
        <v>35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98</v>
      </c>
      <c r="D58" s="131"/>
      <c r="E58" s="131"/>
      <c r="F58" s="131"/>
      <c r="G58" s="131"/>
      <c r="H58" s="131"/>
      <c r="I58" s="144"/>
      <c r="J58" s="145" t="s">
        <v>99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100</v>
      </c>
      <c r="D60" s="36"/>
      <c r="E60" s="36"/>
      <c r="F60" s="36"/>
      <c r="G60" s="36"/>
      <c r="H60" s="36"/>
      <c r="I60" s="117"/>
      <c r="J60" s="127">
        <f>J96</f>
        <v>0</v>
      </c>
      <c r="K60" s="39"/>
      <c r="AU60" s="18" t="s">
        <v>101</v>
      </c>
    </row>
    <row r="61" spans="2:47" s="8" customFormat="1" ht="24.9" customHeight="1" x14ac:dyDescent="0.3">
      <c r="B61" s="148"/>
      <c r="C61" s="149"/>
      <c r="D61" s="150" t="s">
        <v>102</v>
      </c>
      <c r="E61" s="151"/>
      <c r="F61" s="151"/>
      <c r="G61" s="151"/>
      <c r="H61" s="151"/>
      <c r="I61" s="152"/>
      <c r="J61" s="153">
        <f>J97</f>
        <v>0</v>
      </c>
      <c r="K61" s="154"/>
    </row>
    <row r="62" spans="2:47" s="9" customFormat="1" ht="19.95" customHeight="1" x14ac:dyDescent="0.3">
      <c r="B62" s="155"/>
      <c r="C62" s="156"/>
      <c r="D62" s="157" t="s">
        <v>103</v>
      </c>
      <c r="E62" s="158"/>
      <c r="F62" s="158"/>
      <c r="G62" s="158"/>
      <c r="H62" s="158"/>
      <c r="I62" s="159"/>
      <c r="J62" s="160">
        <f>J98</f>
        <v>0</v>
      </c>
      <c r="K62" s="161"/>
    </row>
    <row r="63" spans="2:47" s="9" customFormat="1" ht="19.95" customHeight="1" x14ac:dyDescent="0.3">
      <c r="B63" s="155"/>
      <c r="C63" s="156"/>
      <c r="D63" s="157" t="s">
        <v>104</v>
      </c>
      <c r="E63" s="158"/>
      <c r="F63" s="158"/>
      <c r="G63" s="158"/>
      <c r="H63" s="158"/>
      <c r="I63" s="159"/>
      <c r="J63" s="160">
        <f>J100</f>
        <v>0</v>
      </c>
      <c r="K63" s="161"/>
    </row>
    <row r="64" spans="2:47" s="8" customFormat="1" ht="24.9" customHeight="1" x14ac:dyDescent="0.3">
      <c r="B64" s="148"/>
      <c r="C64" s="149"/>
      <c r="D64" s="150" t="s">
        <v>105</v>
      </c>
      <c r="E64" s="151"/>
      <c r="F64" s="151"/>
      <c r="G64" s="151"/>
      <c r="H64" s="151"/>
      <c r="I64" s="152"/>
      <c r="J64" s="153">
        <f>J105</f>
        <v>0</v>
      </c>
      <c r="K64" s="154"/>
    </row>
    <row r="65" spans="2:12" s="9" customFormat="1" ht="19.95" customHeight="1" x14ac:dyDescent="0.3">
      <c r="B65" s="155"/>
      <c r="C65" s="156"/>
      <c r="D65" s="157" t="s">
        <v>106</v>
      </c>
      <c r="E65" s="158"/>
      <c r="F65" s="158"/>
      <c r="G65" s="158"/>
      <c r="H65" s="158"/>
      <c r="I65" s="159"/>
      <c r="J65" s="160">
        <f>J106</f>
        <v>0</v>
      </c>
      <c r="K65" s="161"/>
    </row>
    <row r="66" spans="2:12" s="9" customFormat="1" ht="19.95" customHeight="1" x14ac:dyDescent="0.3">
      <c r="B66" s="155"/>
      <c r="C66" s="156"/>
      <c r="D66" s="157" t="s">
        <v>107</v>
      </c>
      <c r="E66" s="158"/>
      <c r="F66" s="158"/>
      <c r="G66" s="158"/>
      <c r="H66" s="158"/>
      <c r="I66" s="159"/>
      <c r="J66" s="160">
        <f>J111</f>
        <v>0</v>
      </c>
      <c r="K66" s="161"/>
    </row>
    <row r="67" spans="2:12" s="9" customFormat="1" ht="19.95" customHeight="1" x14ac:dyDescent="0.3">
      <c r="B67" s="155"/>
      <c r="C67" s="156"/>
      <c r="D67" s="157" t="s">
        <v>108</v>
      </c>
      <c r="E67" s="158"/>
      <c r="F67" s="158"/>
      <c r="G67" s="158"/>
      <c r="H67" s="158"/>
      <c r="I67" s="159"/>
      <c r="J67" s="160">
        <f>J123</f>
        <v>0</v>
      </c>
      <c r="K67" s="161"/>
    </row>
    <row r="68" spans="2:12" s="9" customFormat="1" ht="19.95" customHeight="1" x14ac:dyDescent="0.3">
      <c r="B68" s="155"/>
      <c r="C68" s="156"/>
      <c r="D68" s="157" t="s">
        <v>109</v>
      </c>
      <c r="E68" s="158"/>
      <c r="F68" s="158"/>
      <c r="G68" s="158"/>
      <c r="H68" s="158"/>
      <c r="I68" s="159"/>
      <c r="J68" s="160">
        <f>J158</f>
        <v>0</v>
      </c>
      <c r="K68" s="161"/>
    </row>
    <row r="69" spans="2:12" s="9" customFormat="1" ht="19.95" customHeight="1" x14ac:dyDescent="0.3">
      <c r="B69" s="155"/>
      <c r="C69" s="156"/>
      <c r="D69" s="157" t="s">
        <v>110</v>
      </c>
      <c r="E69" s="158"/>
      <c r="F69" s="158"/>
      <c r="G69" s="158"/>
      <c r="H69" s="158"/>
      <c r="I69" s="159"/>
      <c r="J69" s="160">
        <f>J180</f>
        <v>0</v>
      </c>
      <c r="K69" s="161"/>
    </row>
    <row r="70" spans="2:12" s="9" customFormat="1" ht="19.95" customHeight="1" x14ac:dyDescent="0.3">
      <c r="B70" s="155"/>
      <c r="C70" s="156"/>
      <c r="D70" s="157" t="s">
        <v>111</v>
      </c>
      <c r="E70" s="158"/>
      <c r="F70" s="158"/>
      <c r="G70" s="158"/>
      <c r="H70" s="158"/>
      <c r="I70" s="159"/>
      <c r="J70" s="160">
        <f>J190</f>
        <v>0</v>
      </c>
      <c r="K70" s="161"/>
    </row>
    <row r="71" spans="2:12" s="9" customFormat="1" ht="19.95" customHeight="1" x14ac:dyDescent="0.3">
      <c r="B71" s="155"/>
      <c r="C71" s="156"/>
      <c r="D71" s="157" t="s">
        <v>112</v>
      </c>
      <c r="E71" s="158"/>
      <c r="F71" s="158"/>
      <c r="G71" s="158"/>
      <c r="H71" s="158"/>
      <c r="I71" s="159"/>
      <c r="J71" s="160">
        <f>J225</f>
        <v>0</v>
      </c>
      <c r="K71" s="161"/>
    </row>
    <row r="72" spans="2:12" s="8" customFormat="1" ht="24.9" customHeight="1" x14ac:dyDescent="0.3">
      <c r="B72" s="148"/>
      <c r="C72" s="149"/>
      <c r="D72" s="150" t="s">
        <v>113</v>
      </c>
      <c r="E72" s="151"/>
      <c r="F72" s="151"/>
      <c r="G72" s="151"/>
      <c r="H72" s="151"/>
      <c r="I72" s="152"/>
      <c r="J72" s="153">
        <f>J237</f>
        <v>0</v>
      </c>
      <c r="K72" s="154"/>
    </row>
    <row r="73" spans="2:12" s="9" customFormat="1" ht="19.95" customHeight="1" x14ac:dyDescent="0.3">
      <c r="B73" s="155"/>
      <c r="C73" s="156"/>
      <c r="D73" s="157" t="s">
        <v>114</v>
      </c>
      <c r="E73" s="158"/>
      <c r="F73" s="158"/>
      <c r="G73" s="158"/>
      <c r="H73" s="158"/>
      <c r="I73" s="159"/>
      <c r="J73" s="160">
        <f>J238</f>
        <v>0</v>
      </c>
      <c r="K73" s="161"/>
    </row>
    <row r="74" spans="2:12" s="8" customFormat="1" ht="24.9" customHeight="1" x14ac:dyDescent="0.3">
      <c r="B74" s="148"/>
      <c r="C74" s="149"/>
      <c r="D74" s="150" t="s">
        <v>115</v>
      </c>
      <c r="E74" s="151"/>
      <c r="F74" s="151"/>
      <c r="G74" s="151"/>
      <c r="H74" s="151"/>
      <c r="I74" s="152"/>
      <c r="J74" s="153">
        <f>J266</f>
        <v>0</v>
      </c>
      <c r="K74" s="154"/>
    </row>
    <row r="75" spans="2:12" s="1" customFormat="1" ht="21.75" customHeight="1" x14ac:dyDescent="0.3">
      <c r="B75" s="35"/>
      <c r="C75" s="36"/>
      <c r="D75" s="36"/>
      <c r="E75" s="36"/>
      <c r="F75" s="36"/>
      <c r="G75" s="36"/>
      <c r="H75" s="36"/>
      <c r="I75" s="117"/>
      <c r="J75" s="36"/>
      <c r="K75" s="39"/>
    </row>
    <row r="76" spans="2:12" s="1" customFormat="1" ht="6.9" customHeight="1" x14ac:dyDescent="0.3">
      <c r="B76" s="50"/>
      <c r="C76" s="51"/>
      <c r="D76" s="51"/>
      <c r="E76" s="51"/>
      <c r="F76" s="51"/>
      <c r="G76" s="51"/>
      <c r="H76" s="51"/>
      <c r="I76" s="138"/>
      <c r="J76" s="51"/>
      <c r="K76" s="52"/>
    </row>
    <row r="80" spans="2:12" s="1" customFormat="1" ht="6.9" customHeight="1" x14ac:dyDescent="0.3">
      <c r="B80" s="53"/>
      <c r="C80" s="54"/>
      <c r="D80" s="54"/>
      <c r="E80" s="54"/>
      <c r="F80" s="54"/>
      <c r="G80" s="54"/>
      <c r="H80" s="54"/>
      <c r="I80" s="141"/>
      <c r="J80" s="54"/>
      <c r="K80" s="54"/>
      <c r="L80" s="55"/>
    </row>
    <row r="81" spans="2:63" s="1" customFormat="1" ht="36.9" customHeight="1" x14ac:dyDescent="0.3">
      <c r="B81" s="35"/>
      <c r="C81" s="56" t="s">
        <v>116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3" s="1" customFormat="1" ht="6.9" customHeight="1" x14ac:dyDescent="0.3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3" s="1" customFormat="1" ht="14.4" customHeight="1" x14ac:dyDescent="0.3">
      <c r="B83" s="35"/>
      <c r="C83" s="59" t="s">
        <v>16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3" s="1" customFormat="1" ht="22.5" customHeight="1" x14ac:dyDescent="0.3">
      <c r="B84" s="35"/>
      <c r="C84" s="57"/>
      <c r="D84" s="57"/>
      <c r="E84" s="391" t="str">
        <f>E7</f>
        <v>MŠ Šumperk - Oprava elektroinstalace v objektu MŠ Šumavská v Šumperku</v>
      </c>
      <c r="F84" s="369"/>
      <c r="G84" s="369"/>
      <c r="H84" s="369"/>
      <c r="I84" s="162"/>
      <c r="J84" s="57"/>
      <c r="K84" s="57"/>
      <c r="L84" s="55"/>
    </row>
    <row r="85" spans="2:63" ht="13.2" x14ac:dyDescent="0.3">
      <c r="B85" s="22"/>
      <c r="C85" s="59" t="s">
        <v>93</v>
      </c>
      <c r="D85" s="163"/>
      <c r="E85" s="163"/>
      <c r="F85" s="163"/>
      <c r="G85" s="163"/>
      <c r="H85" s="163"/>
      <c r="J85" s="163"/>
      <c r="K85" s="163"/>
      <c r="L85" s="164"/>
    </row>
    <row r="86" spans="2:63" s="1" customFormat="1" ht="22.5" customHeight="1" x14ac:dyDescent="0.3">
      <c r="B86" s="35"/>
      <c r="C86" s="57"/>
      <c r="D86" s="57"/>
      <c r="E86" s="391" t="s">
        <v>94</v>
      </c>
      <c r="F86" s="369"/>
      <c r="G86" s="369"/>
      <c r="H86" s="369"/>
      <c r="I86" s="162"/>
      <c r="J86" s="57"/>
      <c r="K86" s="57"/>
      <c r="L86" s="55"/>
    </row>
    <row r="87" spans="2:63" s="1" customFormat="1" ht="14.4" customHeight="1" x14ac:dyDescent="0.3">
      <c r="B87" s="35"/>
      <c r="C87" s="59" t="s">
        <v>95</v>
      </c>
      <c r="D87" s="57"/>
      <c r="E87" s="57"/>
      <c r="F87" s="57"/>
      <c r="G87" s="57"/>
      <c r="H87" s="57"/>
      <c r="I87" s="162"/>
      <c r="J87" s="57"/>
      <c r="K87" s="57"/>
      <c r="L87" s="55"/>
    </row>
    <row r="88" spans="2:63" s="1" customFormat="1" ht="23.25" customHeight="1" x14ac:dyDescent="0.3">
      <c r="B88" s="35"/>
      <c r="C88" s="57"/>
      <c r="D88" s="57"/>
      <c r="E88" s="389" t="str">
        <f>E11</f>
        <v>01 - D.1.4.a. - Silnoproudé elektroinstalace</v>
      </c>
      <c r="F88" s="369"/>
      <c r="G88" s="369"/>
      <c r="H88" s="369"/>
      <c r="I88" s="162"/>
      <c r="J88" s="57"/>
      <c r="K88" s="57"/>
      <c r="L88" s="55"/>
    </row>
    <row r="89" spans="2:63" s="1" customFormat="1" ht="6.9" customHeight="1" x14ac:dyDescent="0.3">
      <c r="B89" s="35"/>
      <c r="C89" s="57"/>
      <c r="D89" s="57"/>
      <c r="E89" s="57"/>
      <c r="F89" s="57"/>
      <c r="G89" s="57"/>
      <c r="H89" s="57"/>
      <c r="I89" s="162"/>
      <c r="J89" s="57"/>
      <c r="K89" s="57"/>
      <c r="L89" s="55"/>
    </row>
    <row r="90" spans="2:63" s="1" customFormat="1" ht="18" customHeight="1" x14ac:dyDescent="0.3">
      <c r="B90" s="35"/>
      <c r="C90" s="59" t="s">
        <v>24</v>
      </c>
      <c r="D90" s="57"/>
      <c r="E90" s="57"/>
      <c r="F90" s="165" t="str">
        <f>F14</f>
        <v>Šumperk</v>
      </c>
      <c r="G90" s="57"/>
      <c r="H90" s="57"/>
      <c r="I90" s="166" t="s">
        <v>26</v>
      </c>
      <c r="J90" s="67" t="str">
        <f>IF(J14="","",J14)</f>
        <v>26. 5. 2017</v>
      </c>
      <c r="K90" s="57"/>
      <c r="L90" s="55"/>
    </row>
    <row r="91" spans="2:63" s="1" customFormat="1" ht="6.9" customHeight="1" x14ac:dyDescent="0.3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63" s="1" customFormat="1" ht="13.2" x14ac:dyDescent="0.3">
      <c r="B92" s="35"/>
      <c r="C92" s="59" t="s">
        <v>30</v>
      </c>
      <c r="D92" s="57"/>
      <c r="E92" s="57"/>
      <c r="F92" s="165" t="str">
        <f>E17</f>
        <v>Město Šumperk</v>
      </c>
      <c r="G92" s="57"/>
      <c r="H92" s="57"/>
      <c r="I92" s="166" t="s">
        <v>37</v>
      </c>
      <c r="J92" s="165" t="str">
        <f>E23</f>
        <v>Petr Vodáček</v>
      </c>
      <c r="K92" s="57"/>
      <c r="L92" s="55"/>
    </row>
    <row r="93" spans="2:63" s="1" customFormat="1" ht="14.4" customHeight="1" x14ac:dyDescent="0.3">
      <c r="B93" s="35"/>
      <c r="C93" s="59" t="s">
        <v>35</v>
      </c>
      <c r="D93" s="57"/>
      <c r="E93" s="57"/>
      <c r="F93" s="165" t="str">
        <f>IF(E20="","",E20)</f>
        <v/>
      </c>
      <c r="G93" s="57"/>
      <c r="H93" s="57"/>
      <c r="I93" s="162"/>
      <c r="J93" s="57"/>
      <c r="K93" s="57"/>
      <c r="L93" s="55"/>
    </row>
    <row r="94" spans="2:63" s="1" customFormat="1" ht="10.35" customHeight="1" x14ac:dyDescent="0.3">
      <c r="B94" s="35"/>
      <c r="C94" s="57"/>
      <c r="D94" s="57"/>
      <c r="E94" s="57"/>
      <c r="F94" s="57"/>
      <c r="G94" s="57"/>
      <c r="H94" s="57"/>
      <c r="I94" s="162"/>
      <c r="J94" s="57"/>
      <c r="K94" s="57"/>
      <c r="L94" s="55"/>
    </row>
    <row r="95" spans="2:63" s="10" customFormat="1" ht="29.25" customHeight="1" x14ac:dyDescent="0.3">
      <c r="B95" s="167"/>
      <c r="C95" s="168" t="s">
        <v>117</v>
      </c>
      <c r="D95" s="169" t="s">
        <v>62</v>
      </c>
      <c r="E95" s="169" t="s">
        <v>58</v>
      </c>
      <c r="F95" s="169" t="s">
        <v>118</v>
      </c>
      <c r="G95" s="169" t="s">
        <v>119</v>
      </c>
      <c r="H95" s="169" t="s">
        <v>120</v>
      </c>
      <c r="I95" s="170" t="s">
        <v>121</v>
      </c>
      <c r="J95" s="169" t="s">
        <v>99</v>
      </c>
      <c r="K95" s="171" t="s">
        <v>122</v>
      </c>
      <c r="L95" s="172"/>
      <c r="M95" s="76" t="s">
        <v>123</v>
      </c>
      <c r="N95" s="77" t="s">
        <v>47</v>
      </c>
      <c r="O95" s="77" t="s">
        <v>124</v>
      </c>
      <c r="P95" s="77" t="s">
        <v>125</v>
      </c>
      <c r="Q95" s="77" t="s">
        <v>126</v>
      </c>
      <c r="R95" s="77" t="s">
        <v>127</v>
      </c>
      <c r="S95" s="77" t="s">
        <v>128</v>
      </c>
      <c r="T95" s="78" t="s">
        <v>129</v>
      </c>
    </row>
    <row r="96" spans="2:63" s="1" customFormat="1" ht="29.25" customHeight="1" x14ac:dyDescent="0.35">
      <c r="B96" s="35"/>
      <c r="C96" s="82" t="s">
        <v>100</v>
      </c>
      <c r="D96" s="57"/>
      <c r="E96" s="57"/>
      <c r="F96" s="57"/>
      <c r="G96" s="57"/>
      <c r="H96" s="57"/>
      <c r="I96" s="162"/>
      <c r="J96" s="173">
        <f>BK96</f>
        <v>0</v>
      </c>
      <c r="K96" s="57"/>
      <c r="L96" s="55"/>
      <c r="M96" s="79"/>
      <c r="N96" s="80"/>
      <c r="O96" s="80"/>
      <c r="P96" s="174">
        <f>P97+P105+P237+P266</f>
        <v>0</v>
      </c>
      <c r="Q96" s="80"/>
      <c r="R96" s="174">
        <f>R97+R105+R237+R266</f>
        <v>2.0078274999999999</v>
      </c>
      <c r="S96" s="80"/>
      <c r="T96" s="175">
        <f>T97+T105+T237+T266</f>
        <v>0</v>
      </c>
      <c r="AT96" s="18" t="s">
        <v>76</v>
      </c>
      <c r="AU96" s="18" t="s">
        <v>101</v>
      </c>
      <c r="BK96" s="176">
        <f>BK97+BK105+BK237+BK266</f>
        <v>0</v>
      </c>
    </row>
    <row r="97" spans="2:65" s="11" customFormat="1" ht="37.35" customHeight="1" x14ac:dyDescent="0.35">
      <c r="B97" s="177"/>
      <c r="C97" s="178"/>
      <c r="D97" s="179" t="s">
        <v>76</v>
      </c>
      <c r="E97" s="180" t="s">
        <v>130</v>
      </c>
      <c r="F97" s="180" t="s">
        <v>131</v>
      </c>
      <c r="G97" s="178"/>
      <c r="H97" s="178"/>
      <c r="I97" s="181"/>
      <c r="J97" s="182">
        <f>BK97</f>
        <v>0</v>
      </c>
      <c r="K97" s="178"/>
      <c r="L97" s="183"/>
      <c r="M97" s="184"/>
      <c r="N97" s="185"/>
      <c r="O97" s="185"/>
      <c r="P97" s="186">
        <f>P98+P100</f>
        <v>0</v>
      </c>
      <c r="Q97" s="185"/>
      <c r="R97" s="186">
        <f>R98+R100</f>
        <v>0.5314875</v>
      </c>
      <c r="S97" s="185"/>
      <c r="T97" s="187">
        <f>T98+T100</f>
        <v>0</v>
      </c>
      <c r="AR97" s="188" t="s">
        <v>23</v>
      </c>
      <c r="AT97" s="189" t="s">
        <v>76</v>
      </c>
      <c r="AU97" s="189" t="s">
        <v>77</v>
      </c>
      <c r="AY97" s="188" t="s">
        <v>132</v>
      </c>
      <c r="BK97" s="190">
        <f>BK98+BK100</f>
        <v>0</v>
      </c>
    </row>
    <row r="98" spans="2:65" s="11" customFormat="1" ht="19.95" customHeight="1" x14ac:dyDescent="0.35">
      <c r="B98" s="177"/>
      <c r="C98" s="178"/>
      <c r="D98" s="191" t="s">
        <v>76</v>
      </c>
      <c r="E98" s="192" t="s">
        <v>133</v>
      </c>
      <c r="F98" s="192" t="s">
        <v>134</v>
      </c>
      <c r="G98" s="178"/>
      <c r="H98" s="178"/>
      <c r="I98" s="181"/>
      <c r="J98" s="193">
        <f>BK98</f>
        <v>0</v>
      </c>
      <c r="K98" s="178"/>
      <c r="L98" s="183"/>
      <c r="M98" s="184"/>
      <c r="N98" s="185"/>
      <c r="O98" s="185"/>
      <c r="P98" s="186">
        <f>P99</f>
        <v>0</v>
      </c>
      <c r="Q98" s="185"/>
      <c r="R98" s="186">
        <f>R99</f>
        <v>0.46256249999999999</v>
      </c>
      <c r="S98" s="185"/>
      <c r="T98" s="187">
        <f>T99</f>
        <v>0</v>
      </c>
      <c r="AR98" s="188" t="s">
        <v>23</v>
      </c>
      <c r="AT98" s="189" t="s">
        <v>76</v>
      </c>
      <c r="AU98" s="189" t="s">
        <v>23</v>
      </c>
      <c r="AY98" s="188" t="s">
        <v>132</v>
      </c>
      <c r="BK98" s="190">
        <f>BK99</f>
        <v>0</v>
      </c>
    </row>
    <row r="99" spans="2:65" s="1" customFormat="1" ht="22.5" customHeight="1" x14ac:dyDescent="0.3">
      <c r="B99" s="35"/>
      <c r="C99" s="194" t="s">
        <v>135</v>
      </c>
      <c r="D99" s="194" t="s">
        <v>136</v>
      </c>
      <c r="E99" s="195" t="s">
        <v>137</v>
      </c>
      <c r="F99" s="196" t="s">
        <v>138</v>
      </c>
      <c r="G99" s="197" t="s">
        <v>139</v>
      </c>
      <c r="H99" s="198">
        <v>3.75</v>
      </c>
      <c r="I99" s="199"/>
      <c r="J99" s="200">
        <f>ROUND(I99*H99,2)</f>
        <v>0</v>
      </c>
      <c r="K99" s="196" t="s">
        <v>140</v>
      </c>
      <c r="L99" s="55"/>
      <c r="M99" s="201" t="s">
        <v>22</v>
      </c>
      <c r="N99" s="202" t="s">
        <v>48</v>
      </c>
      <c r="O99" s="36"/>
      <c r="P99" s="203">
        <f>O99*H99</f>
        <v>0</v>
      </c>
      <c r="Q99" s="203">
        <v>0.12335</v>
      </c>
      <c r="R99" s="203">
        <f>Q99*H99</f>
        <v>0.46256249999999999</v>
      </c>
      <c r="S99" s="203">
        <v>0</v>
      </c>
      <c r="T99" s="204">
        <f>S99*H99</f>
        <v>0</v>
      </c>
      <c r="AR99" s="18" t="s">
        <v>141</v>
      </c>
      <c r="AT99" s="18" t="s">
        <v>136</v>
      </c>
      <c r="AU99" s="18" t="s">
        <v>83</v>
      </c>
      <c r="AY99" s="18" t="s">
        <v>132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23</v>
      </c>
      <c r="BK99" s="205">
        <f>ROUND(I99*H99,2)</f>
        <v>0</v>
      </c>
      <c r="BL99" s="18" t="s">
        <v>141</v>
      </c>
      <c r="BM99" s="18" t="s">
        <v>142</v>
      </c>
    </row>
    <row r="100" spans="2:65" s="11" customFormat="1" ht="29.85" customHeight="1" x14ac:dyDescent="0.35">
      <c r="B100" s="177"/>
      <c r="C100" s="178"/>
      <c r="D100" s="191" t="s">
        <v>76</v>
      </c>
      <c r="E100" s="192" t="s">
        <v>143</v>
      </c>
      <c r="F100" s="192" t="s">
        <v>144</v>
      </c>
      <c r="G100" s="178"/>
      <c r="H100" s="178"/>
      <c r="I100" s="181"/>
      <c r="J100" s="193">
        <f>BK100</f>
        <v>0</v>
      </c>
      <c r="K100" s="178"/>
      <c r="L100" s="183"/>
      <c r="M100" s="184"/>
      <c r="N100" s="185"/>
      <c r="O100" s="185"/>
      <c r="P100" s="186">
        <f>SUM(P101:P104)</f>
        <v>0</v>
      </c>
      <c r="Q100" s="185"/>
      <c r="R100" s="186">
        <f>SUM(R101:R104)</f>
        <v>6.8925E-2</v>
      </c>
      <c r="S100" s="185"/>
      <c r="T100" s="187">
        <f>SUM(T101:T104)</f>
        <v>0</v>
      </c>
      <c r="AR100" s="188" t="s">
        <v>23</v>
      </c>
      <c r="AT100" s="189" t="s">
        <v>76</v>
      </c>
      <c r="AU100" s="189" t="s">
        <v>23</v>
      </c>
      <c r="AY100" s="188" t="s">
        <v>132</v>
      </c>
      <c r="BK100" s="190">
        <f>SUM(BK101:BK104)</f>
        <v>0</v>
      </c>
    </row>
    <row r="101" spans="2:65" s="1" customFormat="1" ht="22.5" customHeight="1" x14ac:dyDescent="0.3">
      <c r="B101" s="35"/>
      <c r="C101" s="194" t="s">
        <v>145</v>
      </c>
      <c r="D101" s="194" t="s">
        <v>136</v>
      </c>
      <c r="E101" s="195" t="s">
        <v>146</v>
      </c>
      <c r="F101" s="196" t="s">
        <v>147</v>
      </c>
      <c r="G101" s="197" t="s">
        <v>139</v>
      </c>
      <c r="H101" s="198">
        <v>40</v>
      </c>
      <c r="I101" s="199"/>
      <c r="J101" s="200">
        <f>ROUND(I101*H101,2)</f>
        <v>0</v>
      </c>
      <c r="K101" s="196" t="s">
        <v>22</v>
      </c>
      <c r="L101" s="55"/>
      <c r="M101" s="201" t="s">
        <v>22</v>
      </c>
      <c r="N101" s="202" t="s">
        <v>48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141</v>
      </c>
      <c r="AT101" s="18" t="s">
        <v>136</v>
      </c>
      <c r="AU101" s="18" t="s">
        <v>83</v>
      </c>
      <c r="AY101" s="18" t="s">
        <v>132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23</v>
      </c>
      <c r="BK101" s="205">
        <f>ROUND(I101*H101,2)</f>
        <v>0</v>
      </c>
      <c r="BL101" s="18" t="s">
        <v>141</v>
      </c>
      <c r="BM101" s="18" t="s">
        <v>148</v>
      </c>
    </row>
    <row r="102" spans="2:65" s="1" customFormat="1" ht="31.5" customHeight="1" x14ac:dyDescent="0.3">
      <c r="B102" s="35"/>
      <c r="C102" s="194" t="s">
        <v>149</v>
      </c>
      <c r="D102" s="194" t="s">
        <v>136</v>
      </c>
      <c r="E102" s="195" t="s">
        <v>150</v>
      </c>
      <c r="F102" s="196" t="s">
        <v>151</v>
      </c>
      <c r="G102" s="197" t="s">
        <v>139</v>
      </c>
      <c r="H102" s="198">
        <v>40</v>
      </c>
      <c r="I102" s="199"/>
      <c r="J102" s="200">
        <f>ROUND(I102*H102,2)</f>
        <v>0</v>
      </c>
      <c r="K102" s="196" t="s">
        <v>22</v>
      </c>
      <c r="L102" s="55"/>
      <c r="M102" s="201" t="s">
        <v>22</v>
      </c>
      <c r="N102" s="202" t="s">
        <v>48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141</v>
      </c>
      <c r="AT102" s="18" t="s">
        <v>136</v>
      </c>
      <c r="AU102" s="18" t="s">
        <v>83</v>
      </c>
      <c r="AY102" s="18" t="s">
        <v>132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23</v>
      </c>
      <c r="BK102" s="205">
        <f>ROUND(I102*H102,2)</f>
        <v>0</v>
      </c>
      <c r="BL102" s="18" t="s">
        <v>141</v>
      </c>
      <c r="BM102" s="18" t="s">
        <v>152</v>
      </c>
    </row>
    <row r="103" spans="2:65" s="1" customFormat="1" ht="31.5" customHeight="1" x14ac:dyDescent="0.3">
      <c r="B103" s="35"/>
      <c r="C103" s="194" t="s">
        <v>153</v>
      </c>
      <c r="D103" s="194" t="s">
        <v>136</v>
      </c>
      <c r="E103" s="195" t="s">
        <v>154</v>
      </c>
      <c r="F103" s="196" t="s">
        <v>155</v>
      </c>
      <c r="G103" s="197" t="s">
        <v>139</v>
      </c>
      <c r="H103" s="198">
        <v>3.75</v>
      </c>
      <c r="I103" s="199"/>
      <c r="J103" s="200">
        <f>ROUND(I103*H103,2)</f>
        <v>0</v>
      </c>
      <c r="K103" s="196" t="s">
        <v>140</v>
      </c>
      <c r="L103" s="55"/>
      <c r="M103" s="201" t="s">
        <v>22</v>
      </c>
      <c r="N103" s="202" t="s">
        <v>48</v>
      </c>
      <c r="O103" s="36"/>
      <c r="P103" s="203">
        <f>O103*H103</f>
        <v>0</v>
      </c>
      <c r="Q103" s="203">
        <v>1.8380000000000001E-2</v>
      </c>
      <c r="R103" s="203">
        <f>Q103*H103</f>
        <v>6.8925E-2</v>
      </c>
      <c r="S103" s="203">
        <v>0</v>
      </c>
      <c r="T103" s="204">
        <f>S103*H103</f>
        <v>0</v>
      </c>
      <c r="AR103" s="18" t="s">
        <v>141</v>
      </c>
      <c r="AT103" s="18" t="s">
        <v>136</v>
      </c>
      <c r="AU103" s="18" t="s">
        <v>83</v>
      </c>
      <c r="AY103" s="18" t="s">
        <v>132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23</v>
      </c>
      <c r="BK103" s="205">
        <f>ROUND(I103*H103,2)</f>
        <v>0</v>
      </c>
      <c r="BL103" s="18" t="s">
        <v>141</v>
      </c>
      <c r="BM103" s="18" t="s">
        <v>156</v>
      </c>
    </row>
    <row r="104" spans="2:65" s="1" customFormat="1" ht="60" x14ac:dyDescent="0.3">
      <c r="B104" s="35"/>
      <c r="C104" s="57"/>
      <c r="D104" s="206" t="s">
        <v>157</v>
      </c>
      <c r="E104" s="57"/>
      <c r="F104" s="207" t="s">
        <v>158</v>
      </c>
      <c r="G104" s="57"/>
      <c r="H104" s="57"/>
      <c r="I104" s="162"/>
      <c r="J104" s="57"/>
      <c r="K104" s="57"/>
      <c r="L104" s="55"/>
      <c r="M104" s="72"/>
      <c r="N104" s="36"/>
      <c r="O104" s="36"/>
      <c r="P104" s="36"/>
      <c r="Q104" s="36"/>
      <c r="R104" s="36"/>
      <c r="S104" s="36"/>
      <c r="T104" s="73"/>
      <c r="AT104" s="18" t="s">
        <v>157</v>
      </c>
      <c r="AU104" s="18" t="s">
        <v>83</v>
      </c>
    </row>
    <row r="105" spans="2:65" s="11" customFormat="1" ht="37.35" customHeight="1" x14ac:dyDescent="0.35">
      <c r="B105" s="177"/>
      <c r="C105" s="178"/>
      <c r="D105" s="179" t="s">
        <v>76</v>
      </c>
      <c r="E105" s="180" t="s">
        <v>159</v>
      </c>
      <c r="F105" s="180" t="s">
        <v>160</v>
      </c>
      <c r="G105" s="178"/>
      <c r="H105" s="178"/>
      <c r="I105" s="181"/>
      <c r="J105" s="182">
        <f>BK105</f>
        <v>0</v>
      </c>
      <c r="K105" s="178"/>
      <c r="L105" s="183"/>
      <c r="M105" s="184"/>
      <c r="N105" s="185"/>
      <c r="O105" s="185"/>
      <c r="P105" s="186">
        <f>P106+P111+P123+P158+P180+P190+P225</f>
        <v>0</v>
      </c>
      <c r="Q105" s="185"/>
      <c r="R105" s="186">
        <f>R106+R111+R123+R158+R180+R190+R225</f>
        <v>0.95347999999999999</v>
      </c>
      <c r="S105" s="185"/>
      <c r="T105" s="187">
        <f>T106+T111+T123+T158+T180+T190+T225</f>
        <v>0</v>
      </c>
      <c r="AR105" s="188" t="s">
        <v>83</v>
      </c>
      <c r="AT105" s="189" t="s">
        <v>76</v>
      </c>
      <c r="AU105" s="189" t="s">
        <v>77</v>
      </c>
      <c r="AY105" s="188" t="s">
        <v>132</v>
      </c>
      <c r="BK105" s="190">
        <f>BK106+BK111+BK123+BK158+BK180+BK190+BK225</f>
        <v>0</v>
      </c>
    </row>
    <row r="106" spans="2:65" s="11" customFormat="1" ht="19.95" customHeight="1" x14ac:dyDescent="0.35">
      <c r="B106" s="177"/>
      <c r="C106" s="178"/>
      <c r="D106" s="191" t="s">
        <v>76</v>
      </c>
      <c r="E106" s="192" t="s">
        <v>161</v>
      </c>
      <c r="F106" s="192" t="s">
        <v>162</v>
      </c>
      <c r="G106" s="178"/>
      <c r="H106" s="178"/>
      <c r="I106" s="181"/>
      <c r="J106" s="193">
        <f>BK106</f>
        <v>0</v>
      </c>
      <c r="K106" s="178"/>
      <c r="L106" s="183"/>
      <c r="M106" s="184"/>
      <c r="N106" s="185"/>
      <c r="O106" s="185"/>
      <c r="P106" s="186">
        <f>SUM(P107:P110)</f>
        <v>0</v>
      </c>
      <c r="Q106" s="185"/>
      <c r="R106" s="186">
        <f>SUM(R107:R110)</f>
        <v>0</v>
      </c>
      <c r="S106" s="185"/>
      <c r="T106" s="187">
        <f>SUM(T107:T110)</f>
        <v>0</v>
      </c>
      <c r="AR106" s="188" t="s">
        <v>83</v>
      </c>
      <c r="AT106" s="189" t="s">
        <v>76</v>
      </c>
      <c r="AU106" s="189" t="s">
        <v>23</v>
      </c>
      <c r="AY106" s="188" t="s">
        <v>132</v>
      </c>
      <c r="BK106" s="190">
        <f>SUM(BK107:BK110)</f>
        <v>0</v>
      </c>
    </row>
    <row r="107" spans="2:65" s="1" customFormat="1" ht="22.5" customHeight="1" x14ac:dyDescent="0.3">
      <c r="B107" s="35"/>
      <c r="C107" s="194" t="s">
        <v>23</v>
      </c>
      <c r="D107" s="194" t="s">
        <v>136</v>
      </c>
      <c r="E107" s="195" t="s">
        <v>163</v>
      </c>
      <c r="F107" s="196" t="s">
        <v>164</v>
      </c>
      <c r="G107" s="197" t="s">
        <v>165</v>
      </c>
      <c r="H107" s="198">
        <v>4.26</v>
      </c>
      <c r="I107" s="199"/>
      <c r="J107" s="200">
        <f>ROUND(I107*H107,2)</f>
        <v>0</v>
      </c>
      <c r="K107" s="196" t="s">
        <v>140</v>
      </c>
      <c r="L107" s="55"/>
      <c r="M107" s="201" t="s">
        <v>22</v>
      </c>
      <c r="N107" s="202" t="s">
        <v>48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166</v>
      </c>
      <c r="AT107" s="18" t="s">
        <v>136</v>
      </c>
      <c r="AU107" s="18" t="s">
        <v>83</v>
      </c>
      <c r="AY107" s="18" t="s">
        <v>132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23</v>
      </c>
      <c r="BK107" s="205">
        <f>ROUND(I107*H107,2)</f>
        <v>0</v>
      </c>
      <c r="BL107" s="18" t="s">
        <v>166</v>
      </c>
      <c r="BM107" s="18" t="s">
        <v>167</v>
      </c>
    </row>
    <row r="108" spans="2:65" s="1" customFormat="1" ht="276" hidden="1" x14ac:dyDescent="0.3">
      <c r="B108" s="35"/>
      <c r="C108" s="57"/>
      <c r="D108" s="208" t="s">
        <v>157</v>
      </c>
      <c r="E108" s="57"/>
      <c r="F108" s="209" t="s">
        <v>168</v>
      </c>
      <c r="G108" s="57"/>
      <c r="H108" s="57"/>
      <c r="I108" s="162"/>
      <c r="J108" s="57"/>
      <c r="K108" s="57"/>
      <c r="L108" s="55"/>
      <c r="M108" s="72"/>
      <c r="N108" s="36"/>
      <c r="O108" s="36"/>
      <c r="P108" s="36"/>
      <c r="Q108" s="36"/>
      <c r="R108" s="36"/>
      <c r="S108" s="36"/>
      <c r="T108" s="73"/>
      <c r="AT108" s="18" t="s">
        <v>157</v>
      </c>
      <c r="AU108" s="18" t="s">
        <v>83</v>
      </c>
    </row>
    <row r="109" spans="2:65" s="1" customFormat="1" ht="31.5" customHeight="1" x14ac:dyDescent="0.3">
      <c r="B109" s="35"/>
      <c r="C109" s="194" t="s">
        <v>83</v>
      </c>
      <c r="D109" s="194" t="s">
        <v>136</v>
      </c>
      <c r="E109" s="195" t="s">
        <v>169</v>
      </c>
      <c r="F109" s="196" t="s">
        <v>170</v>
      </c>
      <c r="G109" s="197" t="s">
        <v>171</v>
      </c>
      <c r="H109" s="198">
        <v>1</v>
      </c>
      <c r="I109" s="199"/>
      <c r="J109" s="200">
        <f>ROUND(I109*H109,2)</f>
        <v>0</v>
      </c>
      <c r="K109" s="196" t="s">
        <v>140</v>
      </c>
      <c r="L109" s="55"/>
      <c r="M109" s="201" t="s">
        <v>22</v>
      </c>
      <c r="N109" s="202" t="s">
        <v>48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166</v>
      </c>
      <c r="AT109" s="18" t="s">
        <v>136</v>
      </c>
      <c r="AU109" s="18" t="s">
        <v>83</v>
      </c>
      <c r="AY109" s="18" t="s">
        <v>132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23</v>
      </c>
      <c r="BK109" s="205">
        <f>ROUND(I109*H109,2)</f>
        <v>0</v>
      </c>
      <c r="BL109" s="18" t="s">
        <v>166</v>
      </c>
      <c r="BM109" s="18" t="s">
        <v>172</v>
      </c>
    </row>
    <row r="110" spans="2:65" s="1" customFormat="1" ht="44.25" customHeight="1" x14ac:dyDescent="0.3">
      <c r="B110" s="35"/>
      <c r="C110" s="194" t="s">
        <v>133</v>
      </c>
      <c r="D110" s="194" t="s">
        <v>136</v>
      </c>
      <c r="E110" s="195" t="s">
        <v>173</v>
      </c>
      <c r="F110" s="196" t="s">
        <v>174</v>
      </c>
      <c r="G110" s="197" t="s">
        <v>171</v>
      </c>
      <c r="H110" s="198">
        <v>1</v>
      </c>
      <c r="I110" s="199"/>
      <c r="J110" s="200">
        <f>ROUND(I110*H110,2)</f>
        <v>0</v>
      </c>
      <c r="K110" s="196" t="s">
        <v>140</v>
      </c>
      <c r="L110" s="55"/>
      <c r="M110" s="201" t="s">
        <v>22</v>
      </c>
      <c r="N110" s="202" t="s">
        <v>48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166</v>
      </c>
      <c r="AT110" s="18" t="s">
        <v>136</v>
      </c>
      <c r="AU110" s="18" t="s">
        <v>83</v>
      </c>
      <c r="AY110" s="18" t="s">
        <v>132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23</v>
      </c>
      <c r="BK110" s="205">
        <f>ROUND(I110*H110,2)</f>
        <v>0</v>
      </c>
      <c r="BL110" s="18" t="s">
        <v>166</v>
      </c>
      <c r="BM110" s="18" t="s">
        <v>175</v>
      </c>
    </row>
    <row r="111" spans="2:65" s="11" customFormat="1" ht="29.85" customHeight="1" x14ac:dyDescent="0.35">
      <c r="B111" s="177"/>
      <c r="C111" s="178"/>
      <c r="D111" s="191" t="s">
        <v>76</v>
      </c>
      <c r="E111" s="192" t="s">
        <v>176</v>
      </c>
      <c r="F111" s="192" t="s">
        <v>177</v>
      </c>
      <c r="G111" s="178"/>
      <c r="H111" s="178"/>
      <c r="I111" s="181"/>
      <c r="J111" s="193">
        <f>BK111</f>
        <v>0</v>
      </c>
      <c r="K111" s="178"/>
      <c r="L111" s="183"/>
      <c r="M111" s="184"/>
      <c r="N111" s="185"/>
      <c r="O111" s="185"/>
      <c r="P111" s="186">
        <f>SUM(P112:P122)</f>
        <v>0</v>
      </c>
      <c r="Q111" s="185"/>
      <c r="R111" s="186">
        <f>SUM(R112:R122)</f>
        <v>2.0400000000000001E-2</v>
      </c>
      <c r="S111" s="185"/>
      <c r="T111" s="187">
        <f>SUM(T112:T122)</f>
        <v>0</v>
      </c>
      <c r="AR111" s="188" t="s">
        <v>83</v>
      </c>
      <c r="AT111" s="189" t="s">
        <v>76</v>
      </c>
      <c r="AU111" s="189" t="s">
        <v>23</v>
      </c>
      <c r="AY111" s="188" t="s">
        <v>132</v>
      </c>
      <c r="BK111" s="190">
        <f>SUM(BK112:BK122)</f>
        <v>0</v>
      </c>
    </row>
    <row r="112" spans="2:65" s="1" customFormat="1" ht="31.5" customHeight="1" x14ac:dyDescent="0.3">
      <c r="B112" s="35"/>
      <c r="C112" s="194" t="s">
        <v>143</v>
      </c>
      <c r="D112" s="194" t="s">
        <v>136</v>
      </c>
      <c r="E112" s="195" t="s">
        <v>178</v>
      </c>
      <c r="F112" s="196" t="s">
        <v>179</v>
      </c>
      <c r="G112" s="197" t="s">
        <v>171</v>
      </c>
      <c r="H112" s="198">
        <v>6</v>
      </c>
      <c r="I112" s="199"/>
      <c r="J112" s="200">
        <f t="shared" ref="J112:J122" si="0">ROUND(I112*H112,2)</f>
        <v>0</v>
      </c>
      <c r="K112" s="196" t="s">
        <v>140</v>
      </c>
      <c r="L112" s="55"/>
      <c r="M112" s="201" t="s">
        <v>22</v>
      </c>
      <c r="N112" s="202" t="s">
        <v>48</v>
      </c>
      <c r="O112" s="36"/>
      <c r="P112" s="203">
        <f t="shared" ref="P112:P122" si="1">O112*H112</f>
        <v>0</v>
      </c>
      <c r="Q112" s="203">
        <v>0</v>
      </c>
      <c r="R112" s="203">
        <f t="shared" ref="R112:R122" si="2">Q112*H112</f>
        <v>0</v>
      </c>
      <c r="S112" s="203">
        <v>0</v>
      </c>
      <c r="T112" s="204">
        <f t="shared" ref="T112:T122" si="3">S112*H112</f>
        <v>0</v>
      </c>
      <c r="AR112" s="18" t="s">
        <v>166</v>
      </c>
      <c r="AT112" s="18" t="s">
        <v>136</v>
      </c>
      <c r="AU112" s="18" t="s">
        <v>83</v>
      </c>
      <c r="AY112" s="18" t="s">
        <v>132</v>
      </c>
      <c r="BE112" s="205">
        <f t="shared" ref="BE112:BE122" si="4">IF(N112="základní",J112,0)</f>
        <v>0</v>
      </c>
      <c r="BF112" s="205">
        <f t="shared" ref="BF112:BF122" si="5">IF(N112="snížená",J112,0)</f>
        <v>0</v>
      </c>
      <c r="BG112" s="205">
        <f t="shared" ref="BG112:BG122" si="6">IF(N112="zákl. přenesená",J112,0)</f>
        <v>0</v>
      </c>
      <c r="BH112" s="205">
        <f t="shared" ref="BH112:BH122" si="7">IF(N112="sníž. přenesená",J112,0)</f>
        <v>0</v>
      </c>
      <c r="BI112" s="205">
        <f t="shared" ref="BI112:BI122" si="8">IF(N112="nulová",J112,0)</f>
        <v>0</v>
      </c>
      <c r="BJ112" s="18" t="s">
        <v>23</v>
      </c>
      <c r="BK112" s="205">
        <f t="shared" ref="BK112:BK122" si="9">ROUND(I112*H112,2)</f>
        <v>0</v>
      </c>
      <c r="BL112" s="18" t="s">
        <v>166</v>
      </c>
      <c r="BM112" s="18" t="s">
        <v>180</v>
      </c>
    </row>
    <row r="113" spans="2:65" s="1" customFormat="1" ht="22.5" customHeight="1" x14ac:dyDescent="0.3">
      <c r="B113" s="35"/>
      <c r="C113" s="210" t="s">
        <v>181</v>
      </c>
      <c r="D113" s="210" t="s">
        <v>182</v>
      </c>
      <c r="E113" s="211" t="s">
        <v>183</v>
      </c>
      <c r="F113" s="212" t="s">
        <v>184</v>
      </c>
      <c r="G113" s="213" t="s">
        <v>171</v>
      </c>
      <c r="H113" s="214">
        <v>1</v>
      </c>
      <c r="I113" s="215"/>
      <c r="J113" s="216">
        <f t="shared" si="0"/>
        <v>0</v>
      </c>
      <c r="K113" s="212" t="s">
        <v>22</v>
      </c>
      <c r="L113" s="217"/>
      <c r="M113" s="218" t="s">
        <v>22</v>
      </c>
      <c r="N113" s="219" t="s">
        <v>48</v>
      </c>
      <c r="O113" s="36"/>
      <c r="P113" s="203">
        <f t="shared" si="1"/>
        <v>0</v>
      </c>
      <c r="Q113" s="203">
        <v>2.7499999999999998E-3</v>
      </c>
      <c r="R113" s="203">
        <f t="shared" si="2"/>
        <v>2.7499999999999998E-3</v>
      </c>
      <c r="S113" s="203">
        <v>0</v>
      </c>
      <c r="T113" s="204">
        <f t="shared" si="3"/>
        <v>0</v>
      </c>
      <c r="AR113" s="18" t="s">
        <v>185</v>
      </c>
      <c r="AT113" s="18" t="s">
        <v>182</v>
      </c>
      <c r="AU113" s="18" t="s">
        <v>83</v>
      </c>
      <c r="AY113" s="18" t="s">
        <v>132</v>
      </c>
      <c r="BE113" s="205">
        <f t="shared" si="4"/>
        <v>0</v>
      </c>
      <c r="BF113" s="205">
        <f t="shared" si="5"/>
        <v>0</v>
      </c>
      <c r="BG113" s="205">
        <f t="shared" si="6"/>
        <v>0</v>
      </c>
      <c r="BH113" s="205">
        <f t="shared" si="7"/>
        <v>0</v>
      </c>
      <c r="BI113" s="205">
        <f t="shared" si="8"/>
        <v>0</v>
      </c>
      <c r="BJ113" s="18" t="s">
        <v>23</v>
      </c>
      <c r="BK113" s="205">
        <f t="shared" si="9"/>
        <v>0</v>
      </c>
      <c r="BL113" s="18" t="s">
        <v>166</v>
      </c>
      <c r="BM113" s="18" t="s">
        <v>186</v>
      </c>
    </row>
    <row r="114" spans="2:65" s="1" customFormat="1" ht="22.5" customHeight="1" x14ac:dyDescent="0.3">
      <c r="B114" s="35"/>
      <c r="C114" s="210" t="s">
        <v>187</v>
      </c>
      <c r="D114" s="210" t="s">
        <v>182</v>
      </c>
      <c r="E114" s="211" t="s">
        <v>188</v>
      </c>
      <c r="F114" s="212" t="s">
        <v>189</v>
      </c>
      <c r="G114" s="213" t="s">
        <v>171</v>
      </c>
      <c r="H114" s="214">
        <v>1</v>
      </c>
      <c r="I114" s="215"/>
      <c r="J114" s="216">
        <f t="shared" si="0"/>
        <v>0</v>
      </c>
      <c r="K114" s="212" t="s">
        <v>22</v>
      </c>
      <c r="L114" s="217"/>
      <c r="M114" s="218" t="s">
        <v>22</v>
      </c>
      <c r="N114" s="219" t="s">
        <v>48</v>
      </c>
      <c r="O114" s="36"/>
      <c r="P114" s="203">
        <f t="shared" si="1"/>
        <v>0</v>
      </c>
      <c r="Q114" s="203">
        <v>3.5300000000000002E-3</v>
      </c>
      <c r="R114" s="203">
        <f t="shared" si="2"/>
        <v>3.5300000000000002E-3</v>
      </c>
      <c r="S114" s="203">
        <v>0</v>
      </c>
      <c r="T114" s="204">
        <f t="shared" si="3"/>
        <v>0</v>
      </c>
      <c r="AR114" s="18" t="s">
        <v>185</v>
      </c>
      <c r="AT114" s="18" t="s">
        <v>182</v>
      </c>
      <c r="AU114" s="18" t="s">
        <v>83</v>
      </c>
      <c r="AY114" s="18" t="s">
        <v>132</v>
      </c>
      <c r="BE114" s="205">
        <f t="shared" si="4"/>
        <v>0</v>
      </c>
      <c r="BF114" s="205">
        <f t="shared" si="5"/>
        <v>0</v>
      </c>
      <c r="BG114" s="205">
        <f t="shared" si="6"/>
        <v>0</v>
      </c>
      <c r="BH114" s="205">
        <f t="shared" si="7"/>
        <v>0</v>
      </c>
      <c r="BI114" s="205">
        <f t="shared" si="8"/>
        <v>0</v>
      </c>
      <c r="BJ114" s="18" t="s">
        <v>23</v>
      </c>
      <c r="BK114" s="205">
        <f t="shared" si="9"/>
        <v>0</v>
      </c>
      <c r="BL114" s="18" t="s">
        <v>166</v>
      </c>
      <c r="BM114" s="18" t="s">
        <v>190</v>
      </c>
    </row>
    <row r="115" spans="2:65" s="1" customFormat="1" ht="22.5" customHeight="1" x14ac:dyDescent="0.3">
      <c r="B115" s="35"/>
      <c r="C115" s="210" t="s">
        <v>191</v>
      </c>
      <c r="D115" s="210" t="s">
        <v>182</v>
      </c>
      <c r="E115" s="211" t="s">
        <v>192</v>
      </c>
      <c r="F115" s="212" t="s">
        <v>193</v>
      </c>
      <c r="G115" s="213" t="s">
        <v>171</v>
      </c>
      <c r="H115" s="214">
        <v>1</v>
      </c>
      <c r="I115" s="215"/>
      <c r="J115" s="216">
        <f t="shared" si="0"/>
        <v>0</v>
      </c>
      <c r="K115" s="212" t="s">
        <v>22</v>
      </c>
      <c r="L115" s="217"/>
      <c r="M115" s="218" t="s">
        <v>22</v>
      </c>
      <c r="N115" s="219" t="s">
        <v>48</v>
      </c>
      <c r="O115" s="36"/>
      <c r="P115" s="203">
        <f t="shared" si="1"/>
        <v>0</v>
      </c>
      <c r="Q115" s="203">
        <v>3.5300000000000002E-3</v>
      </c>
      <c r="R115" s="203">
        <f t="shared" si="2"/>
        <v>3.5300000000000002E-3</v>
      </c>
      <c r="S115" s="203">
        <v>0</v>
      </c>
      <c r="T115" s="204">
        <f t="shared" si="3"/>
        <v>0</v>
      </c>
      <c r="AR115" s="18" t="s">
        <v>185</v>
      </c>
      <c r="AT115" s="18" t="s">
        <v>182</v>
      </c>
      <c r="AU115" s="18" t="s">
        <v>83</v>
      </c>
      <c r="AY115" s="18" t="s">
        <v>132</v>
      </c>
      <c r="BE115" s="205">
        <f t="shared" si="4"/>
        <v>0</v>
      </c>
      <c r="BF115" s="205">
        <f t="shared" si="5"/>
        <v>0</v>
      </c>
      <c r="BG115" s="205">
        <f t="shared" si="6"/>
        <v>0</v>
      </c>
      <c r="BH115" s="205">
        <f t="shared" si="7"/>
        <v>0</v>
      </c>
      <c r="BI115" s="205">
        <f t="shared" si="8"/>
        <v>0</v>
      </c>
      <c r="BJ115" s="18" t="s">
        <v>23</v>
      </c>
      <c r="BK115" s="205">
        <f t="shared" si="9"/>
        <v>0</v>
      </c>
      <c r="BL115" s="18" t="s">
        <v>166</v>
      </c>
      <c r="BM115" s="18" t="s">
        <v>194</v>
      </c>
    </row>
    <row r="116" spans="2:65" s="1" customFormat="1" ht="22.5" customHeight="1" x14ac:dyDescent="0.3">
      <c r="B116" s="35"/>
      <c r="C116" s="210" t="s">
        <v>195</v>
      </c>
      <c r="D116" s="210" t="s">
        <v>182</v>
      </c>
      <c r="E116" s="211" t="s">
        <v>196</v>
      </c>
      <c r="F116" s="212" t="s">
        <v>197</v>
      </c>
      <c r="G116" s="213" t="s">
        <v>171</v>
      </c>
      <c r="H116" s="214">
        <v>1</v>
      </c>
      <c r="I116" s="215"/>
      <c r="J116" s="216">
        <f t="shared" si="0"/>
        <v>0</v>
      </c>
      <c r="K116" s="212" t="s">
        <v>22</v>
      </c>
      <c r="L116" s="217"/>
      <c r="M116" s="218" t="s">
        <v>22</v>
      </c>
      <c r="N116" s="219" t="s">
        <v>48</v>
      </c>
      <c r="O116" s="36"/>
      <c r="P116" s="203">
        <f t="shared" si="1"/>
        <v>0</v>
      </c>
      <c r="Q116" s="203">
        <v>3.5300000000000002E-3</v>
      </c>
      <c r="R116" s="203">
        <f t="shared" si="2"/>
        <v>3.5300000000000002E-3</v>
      </c>
      <c r="S116" s="203">
        <v>0</v>
      </c>
      <c r="T116" s="204">
        <f t="shared" si="3"/>
        <v>0</v>
      </c>
      <c r="AR116" s="18" t="s">
        <v>185</v>
      </c>
      <c r="AT116" s="18" t="s">
        <v>182</v>
      </c>
      <c r="AU116" s="18" t="s">
        <v>83</v>
      </c>
      <c r="AY116" s="18" t="s">
        <v>132</v>
      </c>
      <c r="BE116" s="205">
        <f t="shared" si="4"/>
        <v>0</v>
      </c>
      <c r="BF116" s="205">
        <f t="shared" si="5"/>
        <v>0</v>
      </c>
      <c r="BG116" s="205">
        <f t="shared" si="6"/>
        <v>0</v>
      </c>
      <c r="BH116" s="205">
        <f t="shared" si="7"/>
        <v>0</v>
      </c>
      <c r="BI116" s="205">
        <f t="shared" si="8"/>
        <v>0</v>
      </c>
      <c r="BJ116" s="18" t="s">
        <v>23</v>
      </c>
      <c r="BK116" s="205">
        <f t="shared" si="9"/>
        <v>0</v>
      </c>
      <c r="BL116" s="18" t="s">
        <v>166</v>
      </c>
      <c r="BM116" s="18" t="s">
        <v>198</v>
      </c>
    </row>
    <row r="117" spans="2:65" s="1" customFormat="1" ht="22.5" customHeight="1" x14ac:dyDescent="0.3">
      <c r="B117" s="35"/>
      <c r="C117" s="210" t="s">
        <v>199</v>
      </c>
      <c r="D117" s="210" t="s">
        <v>182</v>
      </c>
      <c r="E117" s="211" t="s">
        <v>200</v>
      </c>
      <c r="F117" s="212" t="s">
        <v>201</v>
      </c>
      <c r="G117" s="213" t="s">
        <v>171</v>
      </c>
      <c r="H117" s="214">
        <v>1</v>
      </c>
      <c r="I117" s="215"/>
      <c r="J117" s="216">
        <f t="shared" si="0"/>
        <v>0</v>
      </c>
      <c r="K117" s="212" t="s">
        <v>22</v>
      </c>
      <c r="L117" s="217"/>
      <c r="M117" s="218" t="s">
        <v>22</v>
      </c>
      <c r="N117" s="219" t="s">
        <v>48</v>
      </c>
      <c r="O117" s="36"/>
      <c r="P117" s="203">
        <f t="shared" si="1"/>
        <v>0</v>
      </c>
      <c r="Q117" s="203">
        <v>3.5300000000000002E-3</v>
      </c>
      <c r="R117" s="203">
        <f t="shared" si="2"/>
        <v>3.5300000000000002E-3</v>
      </c>
      <c r="S117" s="203">
        <v>0</v>
      </c>
      <c r="T117" s="204">
        <f t="shared" si="3"/>
        <v>0</v>
      </c>
      <c r="AR117" s="18" t="s">
        <v>185</v>
      </c>
      <c r="AT117" s="18" t="s">
        <v>182</v>
      </c>
      <c r="AU117" s="18" t="s">
        <v>83</v>
      </c>
      <c r="AY117" s="18" t="s">
        <v>132</v>
      </c>
      <c r="BE117" s="205">
        <f t="shared" si="4"/>
        <v>0</v>
      </c>
      <c r="BF117" s="205">
        <f t="shared" si="5"/>
        <v>0</v>
      </c>
      <c r="BG117" s="205">
        <f t="shared" si="6"/>
        <v>0</v>
      </c>
      <c r="BH117" s="205">
        <f t="shared" si="7"/>
        <v>0</v>
      </c>
      <c r="BI117" s="205">
        <f t="shared" si="8"/>
        <v>0</v>
      </c>
      <c r="BJ117" s="18" t="s">
        <v>23</v>
      </c>
      <c r="BK117" s="205">
        <f t="shared" si="9"/>
        <v>0</v>
      </c>
      <c r="BL117" s="18" t="s">
        <v>166</v>
      </c>
      <c r="BM117" s="18" t="s">
        <v>202</v>
      </c>
    </row>
    <row r="118" spans="2:65" s="1" customFormat="1" ht="22.5" customHeight="1" x14ac:dyDescent="0.3">
      <c r="B118" s="35"/>
      <c r="C118" s="210" t="s">
        <v>203</v>
      </c>
      <c r="D118" s="210" t="s">
        <v>182</v>
      </c>
      <c r="E118" s="211" t="s">
        <v>204</v>
      </c>
      <c r="F118" s="212" t="s">
        <v>205</v>
      </c>
      <c r="G118" s="213" t="s">
        <v>171</v>
      </c>
      <c r="H118" s="214">
        <v>1</v>
      </c>
      <c r="I118" s="215"/>
      <c r="J118" s="216">
        <f t="shared" si="0"/>
        <v>0</v>
      </c>
      <c r="K118" s="212" t="s">
        <v>22</v>
      </c>
      <c r="L118" s="217"/>
      <c r="M118" s="218" t="s">
        <v>22</v>
      </c>
      <c r="N118" s="219" t="s">
        <v>48</v>
      </c>
      <c r="O118" s="36"/>
      <c r="P118" s="203">
        <f t="shared" si="1"/>
        <v>0</v>
      </c>
      <c r="Q118" s="203">
        <v>3.5300000000000002E-3</v>
      </c>
      <c r="R118" s="203">
        <f t="shared" si="2"/>
        <v>3.5300000000000002E-3</v>
      </c>
      <c r="S118" s="203">
        <v>0</v>
      </c>
      <c r="T118" s="204">
        <f t="shared" si="3"/>
        <v>0</v>
      </c>
      <c r="AR118" s="18" t="s">
        <v>185</v>
      </c>
      <c r="AT118" s="18" t="s">
        <v>182</v>
      </c>
      <c r="AU118" s="18" t="s">
        <v>83</v>
      </c>
      <c r="AY118" s="18" t="s">
        <v>132</v>
      </c>
      <c r="BE118" s="205">
        <f t="shared" si="4"/>
        <v>0</v>
      </c>
      <c r="BF118" s="205">
        <f t="shared" si="5"/>
        <v>0</v>
      </c>
      <c r="BG118" s="205">
        <f t="shared" si="6"/>
        <v>0</v>
      </c>
      <c r="BH118" s="205">
        <f t="shared" si="7"/>
        <v>0</v>
      </c>
      <c r="BI118" s="205">
        <f t="shared" si="8"/>
        <v>0</v>
      </c>
      <c r="BJ118" s="18" t="s">
        <v>23</v>
      </c>
      <c r="BK118" s="205">
        <f t="shared" si="9"/>
        <v>0</v>
      </c>
      <c r="BL118" s="18" t="s">
        <v>166</v>
      </c>
      <c r="BM118" s="18" t="s">
        <v>206</v>
      </c>
    </row>
    <row r="119" spans="2:65" s="1" customFormat="1" ht="31.5" customHeight="1" x14ac:dyDescent="0.3">
      <c r="B119" s="35"/>
      <c r="C119" s="194" t="s">
        <v>28</v>
      </c>
      <c r="D119" s="194" t="s">
        <v>136</v>
      </c>
      <c r="E119" s="195" t="s">
        <v>207</v>
      </c>
      <c r="F119" s="196" t="s">
        <v>208</v>
      </c>
      <c r="G119" s="197" t="s">
        <v>171</v>
      </c>
      <c r="H119" s="198">
        <v>1</v>
      </c>
      <c r="I119" s="199"/>
      <c r="J119" s="200">
        <f t="shared" si="0"/>
        <v>0</v>
      </c>
      <c r="K119" s="196" t="s">
        <v>140</v>
      </c>
      <c r="L119" s="55"/>
      <c r="M119" s="201" t="s">
        <v>22</v>
      </c>
      <c r="N119" s="202" t="s">
        <v>48</v>
      </c>
      <c r="O119" s="36"/>
      <c r="P119" s="203">
        <f t="shared" si="1"/>
        <v>0</v>
      </c>
      <c r="Q119" s="203">
        <v>0</v>
      </c>
      <c r="R119" s="203">
        <f t="shared" si="2"/>
        <v>0</v>
      </c>
      <c r="S119" s="203">
        <v>0</v>
      </c>
      <c r="T119" s="204">
        <f t="shared" si="3"/>
        <v>0</v>
      </c>
      <c r="AR119" s="18" t="s">
        <v>166</v>
      </c>
      <c r="AT119" s="18" t="s">
        <v>136</v>
      </c>
      <c r="AU119" s="18" t="s">
        <v>83</v>
      </c>
      <c r="AY119" s="18" t="s">
        <v>132</v>
      </c>
      <c r="BE119" s="205">
        <f t="shared" si="4"/>
        <v>0</v>
      </c>
      <c r="BF119" s="205">
        <f t="shared" si="5"/>
        <v>0</v>
      </c>
      <c r="BG119" s="205">
        <f t="shared" si="6"/>
        <v>0</v>
      </c>
      <c r="BH119" s="205">
        <f t="shared" si="7"/>
        <v>0</v>
      </c>
      <c r="BI119" s="205">
        <f t="shared" si="8"/>
        <v>0</v>
      </c>
      <c r="BJ119" s="18" t="s">
        <v>23</v>
      </c>
      <c r="BK119" s="205">
        <f t="shared" si="9"/>
        <v>0</v>
      </c>
      <c r="BL119" s="18" t="s">
        <v>166</v>
      </c>
      <c r="BM119" s="18" t="s">
        <v>209</v>
      </c>
    </row>
    <row r="120" spans="2:65" s="1" customFormat="1" ht="22.5" customHeight="1" x14ac:dyDescent="0.3">
      <c r="B120" s="35"/>
      <c r="C120" s="210" t="s">
        <v>210</v>
      </c>
      <c r="D120" s="210" t="s">
        <v>182</v>
      </c>
      <c r="E120" s="211" t="s">
        <v>211</v>
      </c>
      <c r="F120" s="212" t="s">
        <v>212</v>
      </c>
      <c r="G120" s="213" t="s">
        <v>213</v>
      </c>
      <c r="H120" s="214">
        <v>1</v>
      </c>
      <c r="I120" s="215"/>
      <c r="J120" s="216">
        <f t="shared" si="0"/>
        <v>0</v>
      </c>
      <c r="K120" s="212" t="s">
        <v>22</v>
      </c>
      <c r="L120" s="217"/>
      <c r="M120" s="218" t="s">
        <v>22</v>
      </c>
      <c r="N120" s="219" t="s">
        <v>48</v>
      </c>
      <c r="O120" s="36"/>
      <c r="P120" s="203">
        <f t="shared" si="1"/>
        <v>0</v>
      </c>
      <c r="Q120" s="203">
        <v>0</v>
      </c>
      <c r="R120" s="203">
        <f t="shared" si="2"/>
        <v>0</v>
      </c>
      <c r="S120" s="203">
        <v>0</v>
      </c>
      <c r="T120" s="204">
        <f t="shared" si="3"/>
        <v>0</v>
      </c>
      <c r="AR120" s="18" t="s">
        <v>185</v>
      </c>
      <c r="AT120" s="18" t="s">
        <v>182</v>
      </c>
      <c r="AU120" s="18" t="s">
        <v>83</v>
      </c>
      <c r="AY120" s="18" t="s">
        <v>132</v>
      </c>
      <c r="BE120" s="205">
        <f t="shared" si="4"/>
        <v>0</v>
      </c>
      <c r="BF120" s="205">
        <f t="shared" si="5"/>
        <v>0</v>
      </c>
      <c r="BG120" s="205">
        <f t="shared" si="6"/>
        <v>0</v>
      </c>
      <c r="BH120" s="205">
        <f t="shared" si="7"/>
        <v>0</v>
      </c>
      <c r="BI120" s="205">
        <f t="shared" si="8"/>
        <v>0</v>
      </c>
      <c r="BJ120" s="18" t="s">
        <v>23</v>
      </c>
      <c r="BK120" s="205">
        <f t="shared" si="9"/>
        <v>0</v>
      </c>
      <c r="BL120" s="18" t="s">
        <v>166</v>
      </c>
      <c r="BM120" s="18" t="s">
        <v>214</v>
      </c>
    </row>
    <row r="121" spans="2:65" s="1" customFormat="1" ht="44.25" customHeight="1" x14ac:dyDescent="0.3">
      <c r="B121" s="35"/>
      <c r="C121" s="194" t="s">
        <v>215</v>
      </c>
      <c r="D121" s="194" t="s">
        <v>136</v>
      </c>
      <c r="E121" s="195" t="s">
        <v>216</v>
      </c>
      <c r="F121" s="196" t="s">
        <v>217</v>
      </c>
      <c r="G121" s="197" t="s">
        <v>139</v>
      </c>
      <c r="H121" s="198">
        <v>1.5</v>
      </c>
      <c r="I121" s="199"/>
      <c r="J121" s="200">
        <f t="shared" si="0"/>
        <v>0</v>
      </c>
      <c r="K121" s="196" t="s">
        <v>140</v>
      </c>
      <c r="L121" s="55"/>
      <c r="M121" s="201" t="s">
        <v>22</v>
      </c>
      <c r="N121" s="202" t="s">
        <v>48</v>
      </c>
      <c r="O121" s="36"/>
      <c r="P121" s="203">
        <f t="shared" si="1"/>
        <v>0</v>
      </c>
      <c r="Q121" s="203">
        <v>0</v>
      </c>
      <c r="R121" s="203">
        <f t="shared" si="2"/>
        <v>0</v>
      </c>
      <c r="S121" s="203">
        <v>0</v>
      </c>
      <c r="T121" s="204">
        <f t="shared" si="3"/>
        <v>0</v>
      </c>
      <c r="AR121" s="18" t="s">
        <v>166</v>
      </c>
      <c r="AT121" s="18" t="s">
        <v>136</v>
      </c>
      <c r="AU121" s="18" t="s">
        <v>83</v>
      </c>
      <c r="AY121" s="18" t="s">
        <v>132</v>
      </c>
      <c r="BE121" s="205">
        <f t="shared" si="4"/>
        <v>0</v>
      </c>
      <c r="BF121" s="205">
        <f t="shared" si="5"/>
        <v>0</v>
      </c>
      <c r="BG121" s="205">
        <f t="shared" si="6"/>
        <v>0</v>
      </c>
      <c r="BH121" s="205">
        <f t="shared" si="7"/>
        <v>0</v>
      </c>
      <c r="BI121" s="205">
        <f t="shared" si="8"/>
        <v>0</v>
      </c>
      <c r="BJ121" s="18" t="s">
        <v>23</v>
      </c>
      <c r="BK121" s="205">
        <f t="shared" si="9"/>
        <v>0</v>
      </c>
      <c r="BL121" s="18" t="s">
        <v>166</v>
      </c>
      <c r="BM121" s="18" t="s">
        <v>218</v>
      </c>
    </row>
    <row r="122" spans="2:65" s="1" customFormat="1" ht="22.5" customHeight="1" x14ac:dyDescent="0.3">
      <c r="B122" s="35"/>
      <c r="C122" s="210" t="s">
        <v>219</v>
      </c>
      <c r="D122" s="210" t="s">
        <v>182</v>
      </c>
      <c r="E122" s="211" t="s">
        <v>220</v>
      </c>
      <c r="F122" s="212" t="s">
        <v>221</v>
      </c>
      <c r="G122" s="213" t="s">
        <v>213</v>
      </c>
      <c r="H122" s="214">
        <v>6</v>
      </c>
      <c r="I122" s="215"/>
      <c r="J122" s="216">
        <f t="shared" si="0"/>
        <v>0</v>
      </c>
      <c r="K122" s="212" t="s">
        <v>22</v>
      </c>
      <c r="L122" s="217"/>
      <c r="M122" s="218" t="s">
        <v>22</v>
      </c>
      <c r="N122" s="219" t="s">
        <v>48</v>
      </c>
      <c r="O122" s="36"/>
      <c r="P122" s="203">
        <f t="shared" si="1"/>
        <v>0</v>
      </c>
      <c r="Q122" s="203">
        <v>0</v>
      </c>
      <c r="R122" s="203">
        <f t="shared" si="2"/>
        <v>0</v>
      </c>
      <c r="S122" s="203">
        <v>0</v>
      </c>
      <c r="T122" s="204">
        <f t="shared" si="3"/>
        <v>0</v>
      </c>
      <c r="AR122" s="18" t="s">
        <v>185</v>
      </c>
      <c r="AT122" s="18" t="s">
        <v>182</v>
      </c>
      <c r="AU122" s="18" t="s">
        <v>83</v>
      </c>
      <c r="AY122" s="18" t="s">
        <v>132</v>
      </c>
      <c r="BE122" s="205">
        <f t="shared" si="4"/>
        <v>0</v>
      </c>
      <c r="BF122" s="205">
        <f t="shared" si="5"/>
        <v>0</v>
      </c>
      <c r="BG122" s="205">
        <f t="shared" si="6"/>
        <v>0</v>
      </c>
      <c r="BH122" s="205">
        <f t="shared" si="7"/>
        <v>0</v>
      </c>
      <c r="BI122" s="205">
        <f t="shared" si="8"/>
        <v>0</v>
      </c>
      <c r="BJ122" s="18" t="s">
        <v>23</v>
      </c>
      <c r="BK122" s="205">
        <f t="shared" si="9"/>
        <v>0</v>
      </c>
      <c r="BL122" s="18" t="s">
        <v>166</v>
      </c>
      <c r="BM122" s="18" t="s">
        <v>222</v>
      </c>
    </row>
    <row r="123" spans="2:65" s="11" customFormat="1" ht="29.85" customHeight="1" x14ac:dyDescent="0.35">
      <c r="B123" s="177"/>
      <c r="C123" s="178"/>
      <c r="D123" s="191" t="s">
        <v>76</v>
      </c>
      <c r="E123" s="192" t="s">
        <v>223</v>
      </c>
      <c r="F123" s="192" t="s">
        <v>224</v>
      </c>
      <c r="G123" s="178"/>
      <c r="H123" s="178"/>
      <c r="I123" s="181"/>
      <c r="J123" s="193">
        <f>BK123</f>
        <v>0</v>
      </c>
      <c r="K123" s="178"/>
      <c r="L123" s="183"/>
      <c r="M123" s="184"/>
      <c r="N123" s="185"/>
      <c r="O123" s="185"/>
      <c r="P123" s="186">
        <f>SUM(P124:P157)</f>
        <v>0</v>
      </c>
      <c r="Q123" s="185"/>
      <c r="R123" s="186">
        <f>SUM(R124:R157)</f>
        <v>1.15E-3</v>
      </c>
      <c r="S123" s="185"/>
      <c r="T123" s="187">
        <f>SUM(T124:T157)</f>
        <v>0</v>
      </c>
      <c r="AR123" s="188" t="s">
        <v>83</v>
      </c>
      <c r="AT123" s="189" t="s">
        <v>76</v>
      </c>
      <c r="AU123" s="189" t="s">
        <v>23</v>
      </c>
      <c r="AY123" s="188" t="s">
        <v>132</v>
      </c>
      <c r="BK123" s="190">
        <f>SUM(BK124:BK157)</f>
        <v>0</v>
      </c>
    </row>
    <row r="124" spans="2:65" s="1" customFormat="1" ht="31.5" customHeight="1" x14ac:dyDescent="0.3">
      <c r="B124" s="35"/>
      <c r="C124" s="194" t="s">
        <v>225</v>
      </c>
      <c r="D124" s="194" t="s">
        <v>136</v>
      </c>
      <c r="E124" s="195" t="s">
        <v>226</v>
      </c>
      <c r="F124" s="196" t="s">
        <v>227</v>
      </c>
      <c r="G124" s="197" t="s">
        <v>228</v>
      </c>
      <c r="H124" s="198">
        <v>18</v>
      </c>
      <c r="I124" s="199"/>
      <c r="J124" s="200">
        <f t="shared" ref="J124:J143" si="10">ROUND(I124*H124,2)</f>
        <v>0</v>
      </c>
      <c r="K124" s="196" t="s">
        <v>140</v>
      </c>
      <c r="L124" s="55"/>
      <c r="M124" s="201" t="s">
        <v>22</v>
      </c>
      <c r="N124" s="202" t="s">
        <v>48</v>
      </c>
      <c r="O124" s="36"/>
      <c r="P124" s="203">
        <f t="shared" ref="P124:P143" si="11">O124*H124</f>
        <v>0</v>
      </c>
      <c r="Q124" s="203">
        <v>0</v>
      </c>
      <c r="R124" s="203">
        <f t="shared" ref="R124:R143" si="12">Q124*H124</f>
        <v>0</v>
      </c>
      <c r="S124" s="203">
        <v>0</v>
      </c>
      <c r="T124" s="204">
        <f t="shared" ref="T124:T143" si="13">S124*H124</f>
        <v>0</v>
      </c>
      <c r="AR124" s="18" t="s">
        <v>166</v>
      </c>
      <c r="AT124" s="18" t="s">
        <v>136</v>
      </c>
      <c r="AU124" s="18" t="s">
        <v>83</v>
      </c>
      <c r="AY124" s="18" t="s">
        <v>132</v>
      </c>
      <c r="BE124" s="205">
        <f t="shared" ref="BE124:BE143" si="14">IF(N124="základní",J124,0)</f>
        <v>0</v>
      </c>
      <c r="BF124" s="205">
        <f t="shared" ref="BF124:BF143" si="15">IF(N124="snížená",J124,0)</f>
        <v>0</v>
      </c>
      <c r="BG124" s="205">
        <f t="shared" ref="BG124:BG143" si="16">IF(N124="zákl. přenesená",J124,0)</f>
        <v>0</v>
      </c>
      <c r="BH124" s="205">
        <f t="shared" ref="BH124:BH143" si="17">IF(N124="sníž. přenesená",J124,0)</f>
        <v>0</v>
      </c>
      <c r="BI124" s="205">
        <f t="shared" ref="BI124:BI143" si="18">IF(N124="nulová",J124,0)</f>
        <v>0</v>
      </c>
      <c r="BJ124" s="18" t="s">
        <v>23</v>
      </c>
      <c r="BK124" s="205">
        <f t="shared" ref="BK124:BK143" si="19">ROUND(I124*H124,2)</f>
        <v>0</v>
      </c>
      <c r="BL124" s="18" t="s">
        <v>166</v>
      </c>
      <c r="BM124" s="18" t="s">
        <v>229</v>
      </c>
    </row>
    <row r="125" spans="2:65" s="1" customFormat="1" ht="22.5" customHeight="1" x14ac:dyDescent="0.3">
      <c r="B125" s="35"/>
      <c r="C125" s="210" t="s">
        <v>8</v>
      </c>
      <c r="D125" s="210" t="s">
        <v>182</v>
      </c>
      <c r="E125" s="211" t="s">
        <v>230</v>
      </c>
      <c r="F125" s="212" t="s">
        <v>231</v>
      </c>
      <c r="G125" s="213" t="s">
        <v>182</v>
      </c>
      <c r="H125" s="214">
        <v>18</v>
      </c>
      <c r="I125" s="215"/>
      <c r="J125" s="216">
        <f t="shared" si="10"/>
        <v>0</v>
      </c>
      <c r="K125" s="212" t="s">
        <v>22</v>
      </c>
      <c r="L125" s="217"/>
      <c r="M125" s="218" t="s">
        <v>22</v>
      </c>
      <c r="N125" s="219" t="s">
        <v>48</v>
      </c>
      <c r="O125" s="36"/>
      <c r="P125" s="203">
        <f t="shared" si="11"/>
        <v>0</v>
      </c>
      <c r="Q125" s="203">
        <v>0</v>
      </c>
      <c r="R125" s="203">
        <f t="shared" si="12"/>
        <v>0</v>
      </c>
      <c r="S125" s="203">
        <v>0</v>
      </c>
      <c r="T125" s="204">
        <f t="shared" si="13"/>
        <v>0</v>
      </c>
      <c r="AR125" s="18" t="s">
        <v>185</v>
      </c>
      <c r="AT125" s="18" t="s">
        <v>182</v>
      </c>
      <c r="AU125" s="18" t="s">
        <v>83</v>
      </c>
      <c r="AY125" s="18" t="s">
        <v>132</v>
      </c>
      <c r="BE125" s="205">
        <f t="shared" si="14"/>
        <v>0</v>
      </c>
      <c r="BF125" s="205">
        <f t="shared" si="15"/>
        <v>0</v>
      </c>
      <c r="BG125" s="205">
        <f t="shared" si="16"/>
        <v>0</v>
      </c>
      <c r="BH125" s="205">
        <f t="shared" si="17"/>
        <v>0</v>
      </c>
      <c r="BI125" s="205">
        <f t="shared" si="18"/>
        <v>0</v>
      </c>
      <c r="BJ125" s="18" t="s">
        <v>23</v>
      </c>
      <c r="BK125" s="205">
        <f t="shared" si="19"/>
        <v>0</v>
      </c>
      <c r="BL125" s="18" t="s">
        <v>166</v>
      </c>
      <c r="BM125" s="18" t="s">
        <v>232</v>
      </c>
    </row>
    <row r="126" spans="2:65" s="1" customFormat="1" ht="31.5" customHeight="1" x14ac:dyDescent="0.3">
      <c r="B126" s="35"/>
      <c r="C126" s="194" t="s">
        <v>233</v>
      </c>
      <c r="D126" s="194" t="s">
        <v>136</v>
      </c>
      <c r="E126" s="195" t="s">
        <v>234</v>
      </c>
      <c r="F126" s="196" t="s">
        <v>235</v>
      </c>
      <c r="G126" s="197" t="s">
        <v>228</v>
      </c>
      <c r="H126" s="198">
        <v>14</v>
      </c>
      <c r="I126" s="199"/>
      <c r="J126" s="200">
        <f t="shared" si="10"/>
        <v>0</v>
      </c>
      <c r="K126" s="196" t="s">
        <v>140</v>
      </c>
      <c r="L126" s="55"/>
      <c r="M126" s="201" t="s">
        <v>22</v>
      </c>
      <c r="N126" s="202" t="s">
        <v>48</v>
      </c>
      <c r="O126" s="36"/>
      <c r="P126" s="203">
        <f t="shared" si="11"/>
        <v>0</v>
      </c>
      <c r="Q126" s="203">
        <v>0</v>
      </c>
      <c r="R126" s="203">
        <f t="shared" si="12"/>
        <v>0</v>
      </c>
      <c r="S126" s="203">
        <v>0</v>
      </c>
      <c r="T126" s="204">
        <f t="shared" si="13"/>
        <v>0</v>
      </c>
      <c r="AR126" s="18" t="s">
        <v>166</v>
      </c>
      <c r="AT126" s="18" t="s">
        <v>136</v>
      </c>
      <c r="AU126" s="18" t="s">
        <v>83</v>
      </c>
      <c r="AY126" s="18" t="s">
        <v>132</v>
      </c>
      <c r="BE126" s="205">
        <f t="shared" si="14"/>
        <v>0</v>
      </c>
      <c r="BF126" s="205">
        <f t="shared" si="15"/>
        <v>0</v>
      </c>
      <c r="BG126" s="205">
        <f t="shared" si="16"/>
        <v>0</v>
      </c>
      <c r="BH126" s="205">
        <f t="shared" si="17"/>
        <v>0</v>
      </c>
      <c r="BI126" s="205">
        <f t="shared" si="18"/>
        <v>0</v>
      </c>
      <c r="BJ126" s="18" t="s">
        <v>23</v>
      </c>
      <c r="BK126" s="205">
        <f t="shared" si="19"/>
        <v>0</v>
      </c>
      <c r="BL126" s="18" t="s">
        <v>166</v>
      </c>
      <c r="BM126" s="18" t="s">
        <v>236</v>
      </c>
    </row>
    <row r="127" spans="2:65" s="1" customFormat="1" ht="31.5" customHeight="1" x14ac:dyDescent="0.3">
      <c r="B127" s="35"/>
      <c r="C127" s="210" t="s">
        <v>237</v>
      </c>
      <c r="D127" s="210" t="s">
        <v>182</v>
      </c>
      <c r="E127" s="211" t="s">
        <v>238</v>
      </c>
      <c r="F127" s="212" t="s">
        <v>239</v>
      </c>
      <c r="G127" s="213" t="s">
        <v>182</v>
      </c>
      <c r="H127" s="214">
        <v>14</v>
      </c>
      <c r="I127" s="215"/>
      <c r="J127" s="216">
        <f t="shared" si="10"/>
        <v>0</v>
      </c>
      <c r="K127" s="212" t="s">
        <v>22</v>
      </c>
      <c r="L127" s="217"/>
      <c r="M127" s="218" t="s">
        <v>22</v>
      </c>
      <c r="N127" s="219" t="s">
        <v>48</v>
      </c>
      <c r="O127" s="36"/>
      <c r="P127" s="203">
        <f t="shared" si="11"/>
        <v>0</v>
      </c>
      <c r="Q127" s="203">
        <v>0</v>
      </c>
      <c r="R127" s="203">
        <f t="shared" si="12"/>
        <v>0</v>
      </c>
      <c r="S127" s="203">
        <v>0</v>
      </c>
      <c r="T127" s="204">
        <f t="shared" si="13"/>
        <v>0</v>
      </c>
      <c r="AR127" s="18" t="s">
        <v>185</v>
      </c>
      <c r="AT127" s="18" t="s">
        <v>182</v>
      </c>
      <c r="AU127" s="18" t="s">
        <v>83</v>
      </c>
      <c r="AY127" s="18" t="s">
        <v>132</v>
      </c>
      <c r="BE127" s="205">
        <f t="shared" si="14"/>
        <v>0</v>
      </c>
      <c r="BF127" s="205">
        <f t="shared" si="15"/>
        <v>0</v>
      </c>
      <c r="BG127" s="205">
        <f t="shared" si="16"/>
        <v>0</v>
      </c>
      <c r="BH127" s="205">
        <f t="shared" si="17"/>
        <v>0</v>
      </c>
      <c r="BI127" s="205">
        <f t="shared" si="18"/>
        <v>0</v>
      </c>
      <c r="BJ127" s="18" t="s">
        <v>23</v>
      </c>
      <c r="BK127" s="205">
        <f t="shared" si="19"/>
        <v>0</v>
      </c>
      <c r="BL127" s="18" t="s">
        <v>166</v>
      </c>
      <c r="BM127" s="18" t="s">
        <v>240</v>
      </c>
    </row>
    <row r="128" spans="2:65" s="1" customFormat="1" ht="31.5" customHeight="1" x14ac:dyDescent="0.3">
      <c r="B128" s="35"/>
      <c r="C128" s="194" t="s">
        <v>241</v>
      </c>
      <c r="D128" s="194" t="s">
        <v>136</v>
      </c>
      <c r="E128" s="195" t="s">
        <v>242</v>
      </c>
      <c r="F128" s="196" t="s">
        <v>243</v>
      </c>
      <c r="G128" s="197" t="s">
        <v>228</v>
      </c>
      <c r="H128" s="198">
        <v>78</v>
      </c>
      <c r="I128" s="199"/>
      <c r="J128" s="200">
        <f t="shared" si="10"/>
        <v>0</v>
      </c>
      <c r="K128" s="196" t="s">
        <v>140</v>
      </c>
      <c r="L128" s="55"/>
      <c r="M128" s="201" t="s">
        <v>22</v>
      </c>
      <c r="N128" s="202" t="s">
        <v>48</v>
      </c>
      <c r="O128" s="36"/>
      <c r="P128" s="203">
        <f t="shared" si="11"/>
        <v>0</v>
      </c>
      <c r="Q128" s="203">
        <v>0</v>
      </c>
      <c r="R128" s="203">
        <f t="shared" si="12"/>
        <v>0</v>
      </c>
      <c r="S128" s="203">
        <v>0</v>
      </c>
      <c r="T128" s="204">
        <f t="shared" si="13"/>
        <v>0</v>
      </c>
      <c r="AR128" s="18" t="s">
        <v>166</v>
      </c>
      <c r="AT128" s="18" t="s">
        <v>136</v>
      </c>
      <c r="AU128" s="18" t="s">
        <v>83</v>
      </c>
      <c r="AY128" s="18" t="s">
        <v>132</v>
      </c>
      <c r="BE128" s="205">
        <f t="shared" si="14"/>
        <v>0</v>
      </c>
      <c r="BF128" s="205">
        <f t="shared" si="15"/>
        <v>0</v>
      </c>
      <c r="BG128" s="205">
        <f t="shared" si="16"/>
        <v>0</v>
      </c>
      <c r="BH128" s="205">
        <f t="shared" si="17"/>
        <v>0</v>
      </c>
      <c r="BI128" s="205">
        <f t="shared" si="18"/>
        <v>0</v>
      </c>
      <c r="BJ128" s="18" t="s">
        <v>23</v>
      </c>
      <c r="BK128" s="205">
        <f t="shared" si="19"/>
        <v>0</v>
      </c>
      <c r="BL128" s="18" t="s">
        <v>166</v>
      </c>
      <c r="BM128" s="18" t="s">
        <v>244</v>
      </c>
    </row>
    <row r="129" spans="2:65" s="1" customFormat="1" ht="31.5" customHeight="1" x14ac:dyDescent="0.3">
      <c r="B129" s="35"/>
      <c r="C129" s="210" t="s">
        <v>245</v>
      </c>
      <c r="D129" s="210" t="s">
        <v>182</v>
      </c>
      <c r="E129" s="211" t="s">
        <v>246</v>
      </c>
      <c r="F129" s="212" t="s">
        <v>247</v>
      </c>
      <c r="G129" s="213" t="s">
        <v>182</v>
      </c>
      <c r="H129" s="214">
        <v>78</v>
      </c>
      <c r="I129" s="215"/>
      <c r="J129" s="216">
        <f t="shared" si="10"/>
        <v>0</v>
      </c>
      <c r="K129" s="212" t="s">
        <v>22</v>
      </c>
      <c r="L129" s="217"/>
      <c r="M129" s="218" t="s">
        <v>22</v>
      </c>
      <c r="N129" s="219" t="s">
        <v>48</v>
      </c>
      <c r="O129" s="36"/>
      <c r="P129" s="203">
        <f t="shared" si="11"/>
        <v>0</v>
      </c>
      <c r="Q129" s="203">
        <v>0</v>
      </c>
      <c r="R129" s="203">
        <f t="shared" si="12"/>
        <v>0</v>
      </c>
      <c r="S129" s="203">
        <v>0</v>
      </c>
      <c r="T129" s="204">
        <f t="shared" si="13"/>
        <v>0</v>
      </c>
      <c r="AR129" s="18" t="s">
        <v>185</v>
      </c>
      <c r="AT129" s="18" t="s">
        <v>182</v>
      </c>
      <c r="AU129" s="18" t="s">
        <v>83</v>
      </c>
      <c r="AY129" s="18" t="s">
        <v>132</v>
      </c>
      <c r="BE129" s="205">
        <f t="shared" si="14"/>
        <v>0</v>
      </c>
      <c r="BF129" s="205">
        <f t="shared" si="15"/>
        <v>0</v>
      </c>
      <c r="BG129" s="205">
        <f t="shared" si="16"/>
        <v>0</v>
      </c>
      <c r="BH129" s="205">
        <f t="shared" si="17"/>
        <v>0</v>
      </c>
      <c r="BI129" s="205">
        <f t="shared" si="18"/>
        <v>0</v>
      </c>
      <c r="BJ129" s="18" t="s">
        <v>23</v>
      </c>
      <c r="BK129" s="205">
        <f t="shared" si="19"/>
        <v>0</v>
      </c>
      <c r="BL129" s="18" t="s">
        <v>166</v>
      </c>
      <c r="BM129" s="18" t="s">
        <v>248</v>
      </c>
    </row>
    <row r="130" spans="2:65" s="1" customFormat="1" ht="44.25" customHeight="1" x14ac:dyDescent="0.3">
      <c r="B130" s="35"/>
      <c r="C130" s="194" t="s">
        <v>249</v>
      </c>
      <c r="D130" s="194" t="s">
        <v>136</v>
      </c>
      <c r="E130" s="195" t="s">
        <v>250</v>
      </c>
      <c r="F130" s="196" t="s">
        <v>251</v>
      </c>
      <c r="G130" s="197" t="s">
        <v>171</v>
      </c>
      <c r="H130" s="198">
        <v>95</v>
      </c>
      <c r="I130" s="199"/>
      <c r="J130" s="200">
        <f t="shared" si="10"/>
        <v>0</v>
      </c>
      <c r="K130" s="196" t="s">
        <v>140</v>
      </c>
      <c r="L130" s="55"/>
      <c r="M130" s="201" t="s">
        <v>22</v>
      </c>
      <c r="N130" s="202" t="s">
        <v>48</v>
      </c>
      <c r="O130" s="36"/>
      <c r="P130" s="203">
        <f t="shared" si="11"/>
        <v>0</v>
      </c>
      <c r="Q130" s="203">
        <v>0</v>
      </c>
      <c r="R130" s="203">
        <f t="shared" si="12"/>
        <v>0</v>
      </c>
      <c r="S130" s="203">
        <v>0</v>
      </c>
      <c r="T130" s="204">
        <f t="shared" si="13"/>
        <v>0</v>
      </c>
      <c r="AR130" s="18" t="s">
        <v>166</v>
      </c>
      <c r="AT130" s="18" t="s">
        <v>136</v>
      </c>
      <c r="AU130" s="18" t="s">
        <v>83</v>
      </c>
      <c r="AY130" s="18" t="s">
        <v>132</v>
      </c>
      <c r="BE130" s="205">
        <f t="shared" si="14"/>
        <v>0</v>
      </c>
      <c r="BF130" s="205">
        <f t="shared" si="15"/>
        <v>0</v>
      </c>
      <c r="BG130" s="205">
        <f t="shared" si="16"/>
        <v>0</v>
      </c>
      <c r="BH130" s="205">
        <f t="shared" si="17"/>
        <v>0</v>
      </c>
      <c r="BI130" s="205">
        <f t="shared" si="18"/>
        <v>0</v>
      </c>
      <c r="BJ130" s="18" t="s">
        <v>23</v>
      </c>
      <c r="BK130" s="205">
        <f t="shared" si="19"/>
        <v>0</v>
      </c>
      <c r="BL130" s="18" t="s">
        <v>166</v>
      </c>
      <c r="BM130" s="18" t="s">
        <v>252</v>
      </c>
    </row>
    <row r="131" spans="2:65" s="1" customFormat="1" ht="22.5" customHeight="1" x14ac:dyDescent="0.3">
      <c r="B131" s="35"/>
      <c r="C131" s="210" t="s">
        <v>253</v>
      </c>
      <c r="D131" s="210" t="s">
        <v>182</v>
      </c>
      <c r="E131" s="211" t="s">
        <v>254</v>
      </c>
      <c r="F131" s="212" t="s">
        <v>255</v>
      </c>
      <c r="G131" s="213" t="s">
        <v>213</v>
      </c>
      <c r="H131" s="214">
        <v>95</v>
      </c>
      <c r="I131" s="215"/>
      <c r="J131" s="216">
        <f t="shared" si="10"/>
        <v>0</v>
      </c>
      <c r="K131" s="212" t="s">
        <v>22</v>
      </c>
      <c r="L131" s="217"/>
      <c r="M131" s="218" t="s">
        <v>22</v>
      </c>
      <c r="N131" s="219" t="s">
        <v>48</v>
      </c>
      <c r="O131" s="36"/>
      <c r="P131" s="203">
        <f t="shared" si="11"/>
        <v>0</v>
      </c>
      <c r="Q131" s="203">
        <v>0</v>
      </c>
      <c r="R131" s="203">
        <f t="shared" si="12"/>
        <v>0</v>
      </c>
      <c r="S131" s="203">
        <v>0</v>
      </c>
      <c r="T131" s="204">
        <f t="shared" si="13"/>
        <v>0</v>
      </c>
      <c r="AR131" s="18" t="s">
        <v>185</v>
      </c>
      <c r="AT131" s="18" t="s">
        <v>182</v>
      </c>
      <c r="AU131" s="18" t="s">
        <v>83</v>
      </c>
      <c r="AY131" s="18" t="s">
        <v>132</v>
      </c>
      <c r="BE131" s="205">
        <f t="shared" si="14"/>
        <v>0</v>
      </c>
      <c r="BF131" s="205">
        <f t="shared" si="15"/>
        <v>0</v>
      </c>
      <c r="BG131" s="205">
        <f t="shared" si="16"/>
        <v>0</v>
      </c>
      <c r="BH131" s="205">
        <f t="shared" si="17"/>
        <v>0</v>
      </c>
      <c r="BI131" s="205">
        <f t="shared" si="18"/>
        <v>0</v>
      </c>
      <c r="BJ131" s="18" t="s">
        <v>23</v>
      </c>
      <c r="BK131" s="205">
        <f t="shared" si="19"/>
        <v>0</v>
      </c>
      <c r="BL131" s="18" t="s">
        <v>166</v>
      </c>
      <c r="BM131" s="18" t="s">
        <v>256</v>
      </c>
    </row>
    <row r="132" spans="2:65" s="1" customFormat="1" ht="44.25" customHeight="1" x14ac:dyDescent="0.3">
      <c r="B132" s="35"/>
      <c r="C132" s="194" t="s">
        <v>257</v>
      </c>
      <c r="D132" s="194" t="s">
        <v>136</v>
      </c>
      <c r="E132" s="195" t="s">
        <v>258</v>
      </c>
      <c r="F132" s="196" t="s">
        <v>259</v>
      </c>
      <c r="G132" s="197" t="s">
        <v>171</v>
      </c>
      <c r="H132" s="198">
        <v>5</v>
      </c>
      <c r="I132" s="199"/>
      <c r="J132" s="200">
        <f t="shared" si="10"/>
        <v>0</v>
      </c>
      <c r="K132" s="196" t="s">
        <v>140</v>
      </c>
      <c r="L132" s="55"/>
      <c r="M132" s="201" t="s">
        <v>22</v>
      </c>
      <c r="N132" s="202" t="s">
        <v>48</v>
      </c>
      <c r="O132" s="36"/>
      <c r="P132" s="203">
        <f t="shared" si="11"/>
        <v>0</v>
      </c>
      <c r="Q132" s="203">
        <v>0</v>
      </c>
      <c r="R132" s="203">
        <f t="shared" si="12"/>
        <v>0</v>
      </c>
      <c r="S132" s="203">
        <v>0</v>
      </c>
      <c r="T132" s="204">
        <f t="shared" si="13"/>
        <v>0</v>
      </c>
      <c r="AR132" s="18" t="s">
        <v>166</v>
      </c>
      <c r="AT132" s="18" t="s">
        <v>136</v>
      </c>
      <c r="AU132" s="18" t="s">
        <v>83</v>
      </c>
      <c r="AY132" s="18" t="s">
        <v>132</v>
      </c>
      <c r="BE132" s="205">
        <f t="shared" si="14"/>
        <v>0</v>
      </c>
      <c r="BF132" s="205">
        <f t="shared" si="15"/>
        <v>0</v>
      </c>
      <c r="BG132" s="205">
        <f t="shared" si="16"/>
        <v>0</v>
      </c>
      <c r="BH132" s="205">
        <f t="shared" si="17"/>
        <v>0</v>
      </c>
      <c r="BI132" s="205">
        <f t="shared" si="18"/>
        <v>0</v>
      </c>
      <c r="BJ132" s="18" t="s">
        <v>23</v>
      </c>
      <c r="BK132" s="205">
        <f t="shared" si="19"/>
        <v>0</v>
      </c>
      <c r="BL132" s="18" t="s">
        <v>166</v>
      </c>
      <c r="BM132" s="18" t="s">
        <v>260</v>
      </c>
    </row>
    <row r="133" spans="2:65" s="1" customFormat="1" ht="31.5" customHeight="1" x14ac:dyDescent="0.3">
      <c r="B133" s="35"/>
      <c r="C133" s="210" t="s">
        <v>7</v>
      </c>
      <c r="D133" s="210" t="s">
        <v>182</v>
      </c>
      <c r="E133" s="211" t="s">
        <v>261</v>
      </c>
      <c r="F133" s="212" t="s">
        <v>262</v>
      </c>
      <c r="G133" s="213" t="s">
        <v>171</v>
      </c>
      <c r="H133" s="214">
        <v>5</v>
      </c>
      <c r="I133" s="215"/>
      <c r="J133" s="216">
        <f t="shared" si="10"/>
        <v>0</v>
      </c>
      <c r="K133" s="212" t="s">
        <v>140</v>
      </c>
      <c r="L133" s="217"/>
      <c r="M133" s="218" t="s">
        <v>22</v>
      </c>
      <c r="N133" s="219" t="s">
        <v>48</v>
      </c>
      <c r="O133" s="36"/>
      <c r="P133" s="203">
        <f t="shared" si="11"/>
        <v>0</v>
      </c>
      <c r="Q133" s="203">
        <v>2.3000000000000001E-4</v>
      </c>
      <c r="R133" s="203">
        <f t="shared" si="12"/>
        <v>1.15E-3</v>
      </c>
      <c r="S133" s="203">
        <v>0</v>
      </c>
      <c r="T133" s="204">
        <f t="shared" si="13"/>
        <v>0</v>
      </c>
      <c r="AR133" s="18" t="s">
        <v>185</v>
      </c>
      <c r="AT133" s="18" t="s">
        <v>182</v>
      </c>
      <c r="AU133" s="18" t="s">
        <v>83</v>
      </c>
      <c r="AY133" s="18" t="s">
        <v>132</v>
      </c>
      <c r="BE133" s="205">
        <f t="shared" si="14"/>
        <v>0</v>
      </c>
      <c r="BF133" s="205">
        <f t="shared" si="15"/>
        <v>0</v>
      </c>
      <c r="BG133" s="205">
        <f t="shared" si="16"/>
        <v>0</v>
      </c>
      <c r="BH133" s="205">
        <f t="shared" si="17"/>
        <v>0</v>
      </c>
      <c r="BI133" s="205">
        <f t="shared" si="18"/>
        <v>0</v>
      </c>
      <c r="BJ133" s="18" t="s">
        <v>23</v>
      </c>
      <c r="BK133" s="205">
        <f t="shared" si="19"/>
        <v>0</v>
      </c>
      <c r="BL133" s="18" t="s">
        <v>166</v>
      </c>
      <c r="BM133" s="18" t="s">
        <v>263</v>
      </c>
    </row>
    <row r="134" spans="2:65" s="1" customFormat="1" ht="44.25" customHeight="1" x14ac:dyDescent="0.3">
      <c r="B134" s="35"/>
      <c r="C134" s="194" t="s">
        <v>264</v>
      </c>
      <c r="D134" s="194" t="s">
        <v>136</v>
      </c>
      <c r="E134" s="195" t="s">
        <v>265</v>
      </c>
      <c r="F134" s="196" t="s">
        <v>266</v>
      </c>
      <c r="G134" s="197" t="s">
        <v>171</v>
      </c>
      <c r="H134" s="198">
        <v>212</v>
      </c>
      <c r="I134" s="199"/>
      <c r="J134" s="200">
        <f t="shared" si="10"/>
        <v>0</v>
      </c>
      <c r="K134" s="196" t="s">
        <v>140</v>
      </c>
      <c r="L134" s="55"/>
      <c r="M134" s="201" t="s">
        <v>22</v>
      </c>
      <c r="N134" s="202" t="s">
        <v>48</v>
      </c>
      <c r="O134" s="36"/>
      <c r="P134" s="203">
        <f t="shared" si="11"/>
        <v>0</v>
      </c>
      <c r="Q134" s="203">
        <v>0</v>
      </c>
      <c r="R134" s="203">
        <f t="shared" si="12"/>
        <v>0</v>
      </c>
      <c r="S134" s="203">
        <v>0</v>
      </c>
      <c r="T134" s="204">
        <f t="shared" si="13"/>
        <v>0</v>
      </c>
      <c r="AR134" s="18" t="s">
        <v>166</v>
      </c>
      <c r="AT134" s="18" t="s">
        <v>136</v>
      </c>
      <c r="AU134" s="18" t="s">
        <v>83</v>
      </c>
      <c r="AY134" s="18" t="s">
        <v>132</v>
      </c>
      <c r="BE134" s="205">
        <f t="shared" si="14"/>
        <v>0</v>
      </c>
      <c r="BF134" s="205">
        <f t="shared" si="15"/>
        <v>0</v>
      </c>
      <c r="BG134" s="205">
        <f t="shared" si="16"/>
        <v>0</v>
      </c>
      <c r="BH134" s="205">
        <f t="shared" si="17"/>
        <v>0</v>
      </c>
      <c r="BI134" s="205">
        <f t="shared" si="18"/>
        <v>0</v>
      </c>
      <c r="BJ134" s="18" t="s">
        <v>23</v>
      </c>
      <c r="BK134" s="205">
        <f t="shared" si="19"/>
        <v>0</v>
      </c>
      <c r="BL134" s="18" t="s">
        <v>166</v>
      </c>
      <c r="BM134" s="18" t="s">
        <v>267</v>
      </c>
    </row>
    <row r="135" spans="2:65" s="1" customFormat="1" ht="22.5" customHeight="1" x14ac:dyDescent="0.3">
      <c r="B135" s="35"/>
      <c r="C135" s="210" t="s">
        <v>268</v>
      </c>
      <c r="D135" s="210" t="s">
        <v>182</v>
      </c>
      <c r="E135" s="211" t="s">
        <v>269</v>
      </c>
      <c r="F135" s="212" t="s">
        <v>270</v>
      </c>
      <c r="G135" s="213" t="s">
        <v>213</v>
      </c>
      <c r="H135" s="214">
        <v>212</v>
      </c>
      <c r="I135" s="215"/>
      <c r="J135" s="216">
        <f t="shared" si="10"/>
        <v>0</v>
      </c>
      <c r="K135" s="212" t="s">
        <v>22</v>
      </c>
      <c r="L135" s="217"/>
      <c r="M135" s="218" t="s">
        <v>22</v>
      </c>
      <c r="N135" s="219" t="s">
        <v>48</v>
      </c>
      <c r="O135" s="36"/>
      <c r="P135" s="203">
        <f t="shared" si="11"/>
        <v>0</v>
      </c>
      <c r="Q135" s="203">
        <v>0</v>
      </c>
      <c r="R135" s="203">
        <f t="shared" si="12"/>
        <v>0</v>
      </c>
      <c r="S135" s="203">
        <v>0</v>
      </c>
      <c r="T135" s="204">
        <f t="shared" si="13"/>
        <v>0</v>
      </c>
      <c r="AR135" s="18" t="s">
        <v>185</v>
      </c>
      <c r="AT135" s="18" t="s">
        <v>182</v>
      </c>
      <c r="AU135" s="18" t="s">
        <v>83</v>
      </c>
      <c r="AY135" s="18" t="s">
        <v>132</v>
      </c>
      <c r="BE135" s="205">
        <f t="shared" si="14"/>
        <v>0</v>
      </c>
      <c r="BF135" s="205">
        <f t="shared" si="15"/>
        <v>0</v>
      </c>
      <c r="BG135" s="205">
        <f t="shared" si="16"/>
        <v>0</v>
      </c>
      <c r="BH135" s="205">
        <f t="shared" si="17"/>
        <v>0</v>
      </c>
      <c r="BI135" s="205">
        <f t="shared" si="18"/>
        <v>0</v>
      </c>
      <c r="BJ135" s="18" t="s">
        <v>23</v>
      </c>
      <c r="BK135" s="205">
        <f t="shared" si="19"/>
        <v>0</v>
      </c>
      <c r="BL135" s="18" t="s">
        <v>166</v>
      </c>
      <c r="BM135" s="18" t="s">
        <v>271</v>
      </c>
    </row>
    <row r="136" spans="2:65" s="1" customFormat="1" ht="44.25" customHeight="1" x14ac:dyDescent="0.3">
      <c r="B136" s="35"/>
      <c r="C136" s="194" t="s">
        <v>272</v>
      </c>
      <c r="D136" s="194" t="s">
        <v>136</v>
      </c>
      <c r="E136" s="195" t="s">
        <v>273</v>
      </c>
      <c r="F136" s="196" t="s">
        <v>274</v>
      </c>
      <c r="G136" s="197" t="s">
        <v>171</v>
      </c>
      <c r="H136" s="198">
        <v>1</v>
      </c>
      <c r="I136" s="199"/>
      <c r="J136" s="200">
        <f t="shared" si="10"/>
        <v>0</v>
      </c>
      <c r="K136" s="196" t="s">
        <v>140</v>
      </c>
      <c r="L136" s="55"/>
      <c r="M136" s="201" t="s">
        <v>22</v>
      </c>
      <c r="N136" s="202" t="s">
        <v>48</v>
      </c>
      <c r="O136" s="36"/>
      <c r="P136" s="203">
        <f t="shared" si="11"/>
        <v>0</v>
      </c>
      <c r="Q136" s="203">
        <v>0</v>
      </c>
      <c r="R136" s="203">
        <f t="shared" si="12"/>
        <v>0</v>
      </c>
      <c r="S136" s="203">
        <v>0</v>
      </c>
      <c r="T136" s="204">
        <f t="shared" si="13"/>
        <v>0</v>
      </c>
      <c r="AR136" s="18" t="s">
        <v>166</v>
      </c>
      <c r="AT136" s="18" t="s">
        <v>136</v>
      </c>
      <c r="AU136" s="18" t="s">
        <v>83</v>
      </c>
      <c r="AY136" s="18" t="s">
        <v>132</v>
      </c>
      <c r="BE136" s="205">
        <f t="shared" si="14"/>
        <v>0</v>
      </c>
      <c r="BF136" s="205">
        <f t="shared" si="15"/>
        <v>0</v>
      </c>
      <c r="BG136" s="205">
        <f t="shared" si="16"/>
        <v>0</v>
      </c>
      <c r="BH136" s="205">
        <f t="shared" si="17"/>
        <v>0</v>
      </c>
      <c r="BI136" s="205">
        <f t="shared" si="18"/>
        <v>0</v>
      </c>
      <c r="BJ136" s="18" t="s">
        <v>23</v>
      </c>
      <c r="BK136" s="205">
        <f t="shared" si="19"/>
        <v>0</v>
      </c>
      <c r="BL136" s="18" t="s">
        <v>166</v>
      </c>
      <c r="BM136" s="18" t="s">
        <v>275</v>
      </c>
    </row>
    <row r="137" spans="2:65" s="1" customFormat="1" ht="22.5" customHeight="1" x14ac:dyDescent="0.3">
      <c r="B137" s="35"/>
      <c r="C137" s="210" t="s">
        <v>276</v>
      </c>
      <c r="D137" s="210" t="s">
        <v>182</v>
      </c>
      <c r="E137" s="211" t="s">
        <v>277</v>
      </c>
      <c r="F137" s="212" t="s">
        <v>278</v>
      </c>
      <c r="G137" s="213" t="s">
        <v>213</v>
      </c>
      <c r="H137" s="214">
        <v>1</v>
      </c>
      <c r="I137" s="215"/>
      <c r="J137" s="216">
        <f t="shared" si="10"/>
        <v>0</v>
      </c>
      <c r="K137" s="212" t="s">
        <v>22</v>
      </c>
      <c r="L137" s="217"/>
      <c r="M137" s="218" t="s">
        <v>22</v>
      </c>
      <c r="N137" s="219" t="s">
        <v>48</v>
      </c>
      <c r="O137" s="36"/>
      <c r="P137" s="203">
        <f t="shared" si="11"/>
        <v>0</v>
      </c>
      <c r="Q137" s="203">
        <v>0</v>
      </c>
      <c r="R137" s="203">
        <f t="shared" si="12"/>
        <v>0</v>
      </c>
      <c r="S137" s="203">
        <v>0</v>
      </c>
      <c r="T137" s="204">
        <f t="shared" si="13"/>
        <v>0</v>
      </c>
      <c r="AR137" s="18" t="s">
        <v>185</v>
      </c>
      <c r="AT137" s="18" t="s">
        <v>182</v>
      </c>
      <c r="AU137" s="18" t="s">
        <v>83</v>
      </c>
      <c r="AY137" s="18" t="s">
        <v>132</v>
      </c>
      <c r="BE137" s="205">
        <f t="shared" si="14"/>
        <v>0</v>
      </c>
      <c r="BF137" s="205">
        <f t="shared" si="15"/>
        <v>0</v>
      </c>
      <c r="BG137" s="205">
        <f t="shared" si="16"/>
        <v>0</v>
      </c>
      <c r="BH137" s="205">
        <f t="shared" si="17"/>
        <v>0</v>
      </c>
      <c r="BI137" s="205">
        <f t="shared" si="18"/>
        <v>0</v>
      </c>
      <c r="BJ137" s="18" t="s">
        <v>23</v>
      </c>
      <c r="BK137" s="205">
        <f t="shared" si="19"/>
        <v>0</v>
      </c>
      <c r="BL137" s="18" t="s">
        <v>166</v>
      </c>
      <c r="BM137" s="18" t="s">
        <v>279</v>
      </c>
    </row>
    <row r="138" spans="2:65" s="1" customFormat="1" ht="44.25" customHeight="1" x14ac:dyDescent="0.3">
      <c r="B138" s="35"/>
      <c r="C138" s="194" t="s">
        <v>280</v>
      </c>
      <c r="D138" s="194" t="s">
        <v>136</v>
      </c>
      <c r="E138" s="195" t="s">
        <v>281</v>
      </c>
      <c r="F138" s="196" t="s">
        <v>282</v>
      </c>
      <c r="G138" s="197" t="s">
        <v>171</v>
      </c>
      <c r="H138" s="198">
        <v>3</v>
      </c>
      <c r="I138" s="199"/>
      <c r="J138" s="200">
        <f t="shared" si="10"/>
        <v>0</v>
      </c>
      <c r="K138" s="196" t="s">
        <v>140</v>
      </c>
      <c r="L138" s="55"/>
      <c r="M138" s="201" t="s">
        <v>22</v>
      </c>
      <c r="N138" s="202" t="s">
        <v>48</v>
      </c>
      <c r="O138" s="36"/>
      <c r="P138" s="203">
        <f t="shared" si="11"/>
        <v>0</v>
      </c>
      <c r="Q138" s="203">
        <v>0</v>
      </c>
      <c r="R138" s="203">
        <f t="shared" si="12"/>
        <v>0</v>
      </c>
      <c r="S138" s="203">
        <v>0</v>
      </c>
      <c r="T138" s="204">
        <f t="shared" si="13"/>
        <v>0</v>
      </c>
      <c r="AR138" s="18" t="s">
        <v>166</v>
      </c>
      <c r="AT138" s="18" t="s">
        <v>136</v>
      </c>
      <c r="AU138" s="18" t="s">
        <v>83</v>
      </c>
      <c r="AY138" s="18" t="s">
        <v>132</v>
      </c>
      <c r="BE138" s="205">
        <f t="shared" si="14"/>
        <v>0</v>
      </c>
      <c r="BF138" s="205">
        <f t="shared" si="15"/>
        <v>0</v>
      </c>
      <c r="BG138" s="205">
        <f t="shared" si="16"/>
        <v>0</v>
      </c>
      <c r="BH138" s="205">
        <f t="shared" si="17"/>
        <v>0</v>
      </c>
      <c r="BI138" s="205">
        <f t="shared" si="18"/>
        <v>0</v>
      </c>
      <c r="BJ138" s="18" t="s">
        <v>23</v>
      </c>
      <c r="BK138" s="205">
        <f t="shared" si="19"/>
        <v>0</v>
      </c>
      <c r="BL138" s="18" t="s">
        <v>166</v>
      </c>
      <c r="BM138" s="18" t="s">
        <v>283</v>
      </c>
    </row>
    <row r="139" spans="2:65" s="1" customFormat="1" ht="22.5" customHeight="1" x14ac:dyDescent="0.3">
      <c r="B139" s="35"/>
      <c r="C139" s="210" t="s">
        <v>284</v>
      </c>
      <c r="D139" s="210" t="s">
        <v>182</v>
      </c>
      <c r="E139" s="211" t="s">
        <v>285</v>
      </c>
      <c r="F139" s="212" t="s">
        <v>286</v>
      </c>
      <c r="G139" s="213" t="s">
        <v>213</v>
      </c>
      <c r="H139" s="214">
        <v>3</v>
      </c>
      <c r="I139" s="215"/>
      <c r="J139" s="216">
        <f t="shared" si="10"/>
        <v>0</v>
      </c>
      <c r="K139" s="212" t="s">
        <v>22</v>
      </c>
      <c r="L139" s="217"/>
      <c r="M139" s="218" t="s">
        <v>22</v>
      </c>
      <c r="N139" s="219" t="s">
        <v>48</v>
      </c>
      <c r="O139" s="36"/>
      <c r="P139" s="203">
        <f t="shared" si="11"/>
        <v>0</v>
      </c>
      <c r="Q139" s="203">
        <v>0</v>
      </c>
      <c r="R139" s="203">
        <f t="shared" si="12"/>
        <v>0</v>
      </c>
      <c r="S139" s="203">
        <v>0</v>
      </c>
      <c r="T139" s="204">
        <f t="shared" si="13"/>
        <v>0</v>
      </c>
      <c r="AR139" s="18" t="s">
        <v>185</v>
      </c>
      <c r="AT139" s="18" t="s">
        <v>182</v>
      </c>
      <c r="AU139" s="18" t="s">
        <v>83</v>
      </c>
      <c r="AY139" s="18" t="s">
        <v>132</v>
      </c>
      <c r="BE139" s="205">
        <f t="shared" si="14"/>
        <v>0</v>
      </c>
      <c r="BF139" s="205">
        <f t="shared" si="15"/>
        <v>0</v>
      </c>
      <c r="BG139" s="205">
        <f t="shared" si="16"/>
        <v>0</v>
      </c>
      <c r="BH139" s="205">
        <f t="shared" si="17"/>
        <v>0</v>
      </c>
      <c r="BI139" s="205">
        <f t="shared" si="18"/>
        <v>0</v>
      </c>
      <c r="BJ139" s="18" t="s">
        <v>23</v>
      </c>
      <c r="BK139" s="205">
        <f t="shared" si="19"/>
        <v>0</v>
      </c>
      <c r="BL139" s="18" t="s">
        <v>166</v>
      </c>
      <c r="BM139" s="18" t="s">
        <v>287</v>
      </c>
    </row>
    <row r="140" spans="2:65" s="1" customFormat="1" ht="31.5" customHeight="1" x14ac:dyDescent="0.3">
      <c r="B140" s="35"/>
      <c r="C140" s="194" t="s">
        <v>185</v>
      </c>
      <c r="D140" s="194" t="s">
        <v>136</v>
      </c>
      <c r="E140" s="195" t="s">
        <v>288</v>
      </c>
      <c r="F140" s="196" t="s">
        <v>289</v>
      </c>
      <c r="G140" s="197" t="s">
        <v>228</v>
      </c>
      <c r="H140" s="198">
        <v>45</v>
      </c>
      <c r="I140" s="199"/>
      <c r="J140" s="200">
        <f t="shared" si="10"/>
        <v>0</v>
      </c>
      <c r="K140" s="196" t="s">
        <v>140</v>
      </c>
      <c r="L140" s="55"/>
      <c r="M140" s="201" t="s">
        <v>22</v>
      </c>
      <c r="N140" s="202" t="s">
        <v>48</v>
      </c>
      <c r="O140" s="36"/>
      <c r="P140" s="203">
        <f t="shared" si="11"/>
        <v>0</v>
      </c>
      <c r="Q140" s="203">
        <v>0</v>
      </c>
      <c r="R140" s="203">
        <f t="shared" si="12"/>
        <v>0</v>
      </c>
      <c r="S140" s="203">
        <v>0</v>
      </c>
      <c r="T140" s="204">
        <f t="shared" si="13"/>
        <v>0</v>
      </c>
      <c r="AR140" s="18" t="s">
        <v>166</v>
      </c>
      <c r="AT140" s="18" t="s">
        <v>136</v>
      </c>
      <c r="AU140" s="18" t="s">
        <v>83</v>
      </c>
      <c r="AY140" s="18" t="s">
        <v>132</v>
      </c>
      <c r="BE140" s="205">
        <f t="shared" si="14"/>
        <v>0</v>
      </c>
      <c r="BF140" s="205">
        <f t="shared" si="15"/>
        <v>0</v>
      </c>
      <c r="BG140" s="205">
        <f t="shared" si="16"/>
        <v>0</v>
      </c>
      <c r="BH140" s="205">
        <f t="shared" si="17"/>
        <v>0</v>
      </c>
      <c r="BI140" s="205">
        <f t="shared" si="18"/>
        <v>0</v>
      </c>
      <c r="BJ140" s="18" t="s">
        <v>23</v>
      </c>
      <c r="BK140" s="205">
        <f t="shared" si="19"/>
        <v>0</v>
      </c>
      <c r="BL140" s="18" t="s">
        <v>166</v>
      </c>
      <c r="BM140" s="18" t="s">
        <v>290</v>
      </c>
    </row>
    <row r="141" spans="2:65" s="1" customFormat="1" ht="22.5" customHeight="1" x14ac:dyDescent="0.3">
      <c r="B141" s="35"/>
      <c r="C141" s="210" t="s">
        <v>291</v>
      </c>
      <c r="D141" s="210" t="s">
        <v>182</v>
      </c>
      <c r="E141" s="211" t="s">
        <v>292</v>
      </c>
      <c r="F141" s="212" t="s">
        <v>293</v>
      </c>
      <c r="G141" s="213" t="s">
        <v>182</v>
      </c>
      <c r="H141" s="214">
        <v>45</v>
      </c>
      <c r="I141" s="215"/>
      <c r="J141" s="216">
        <f t="shared" si="10"/>
        <v>0</v>
      </c>
      <c r="K141" s="212" t="s">
        <v>22</v>
      </c>
      <c r="L141" s="217"/>
      <c r="M141" s="218" t="s">
        <v>22</v>
      </c>
      <c r="N141" s="219" t="s">
        <v>48</v>
      </c>
      <c r="O141" s="36"/>
      <c r="P141" s="203">
        <f t="shared" si="11"/>
        <v>0</v>
      </c>
      <c r="Q141" s="203">
        <v>0</v>
      </c>
      <c r="R141" s="203">
        <f t="shared" si="12"/>
        <v>0</v>
      </c>
      <c r="S141" s="203">
        <v>0</v>
      </c>
      <c r="T141" s="204">
        <f t="shared" si="13"/>
        <v>0</v>
      </c>
      <c r="AR141" s="18" t="s">
        <v>185</v>
      </c>
      <c r="AT141" s="18" t="s">
        <v>182</v>
      </c>
      <c r="AU141" s="18" t="s">
        <v>83</v>
      </c>
      <c r="AY141" s="18" t="s">
        <v>132</v>
      </c>
      <c r="BE141" s="205">
        <f t="shared" si="14"/>
        <v>0</v>
      </c>
      <c r="BF141" s="205">
        <f t="shared" si="15"/>
        <v>0</v>
      </c>
      <c r="BG141" s="205">
        <f t="shared" si="16"/>
        <v>0</v>
      </c>
      <c r="BH141" s="205">
        <f t="shared" si="17"/>
        <v>0</v>
      </c>
      <c r="BI141" s="205">
        <f t="shared" si="18"/>
        <v>0</v>
      </c>
      <c r="BJ141" s="18" t="s">
        <v>23</v>
      </c>
      <c r="BK141" s="205">
        <f t="shared" si="19"/>
        <v>0</v>
      </c>
      <c r="BL141" s="18" t="s">
        <v>166</v>
      </c>
      <c r="BM141" s="18" t="s">
        <v>294</v>
      </c>
    </row>
    <row r="142" spans="2:65" s="1" customFormat="1" ht="31.5" customHeight="1" x14ac:dyDescent="0.3">
      <c r="B142" s="35"/>
      <c r="C142" s="194" t="s">
        <v>295</v>
      </c>
      <c r="D142" s="194" t="s">
        <v>136</v>
      </c>
      <c r="E142" s="195" t="s">
        <v>296</v>
      </c>
      <c r="F142" s="196" t="s">
        <v>297</v>
      </c>
      <c r="G142" s="197" t="s">
        <v>228</v>
      </c>
      <c r="H142" s="198">
        <v>9</v>
      </c>
      <c r="I142" s="199"/>
      <c r="J142" s="200">
        <f t="shared" si="10"/>
        <v>0</v>
      </c>
      <c r="K142" s="196" t="s">
        <v>140</v>
      </c>
      <c r="L142" s="55"/>
      <c r="M142" s="201" t="s">
        <v>22</v>
      </c>
      <c r="N142" s="202" t="s">
        <v>48</v>
      </c>
      <c r="O142" s="36"/>
      <c r="P142" s="203">
        <f t="shared" si="11"/>
        <v>0</v>
      </c>
      <c r="Q142" s="203">
        <v>0</v>
      </c>
      <c r="R142" s="203">
        <f t="shared" si="12"/>
        <v>0</v>
      </c>
      <c r="S142" s="203">
        <v>0</v>
      </c>
      <c r="T142" s="204">
        <f t="shared" si="13"/>
        <v>0</v>
      </c>
      <c r="AR142" s="18" t="s">
        <v>166</v>
      </c>
      <c r="AT142" s="18" t="s">
        <v>136</v>
      </c>
      <c r="AU142" s="18" t="s">
        <v>83</v>
      </c>
      <c r="AY142" s="18" t="s">
        <v>132</v>
      </c>
      <c r="BE142" s="205">
        <f t="shared" si="14"/>
        <v>0</v>
      </c>
      <c r="BF142" s="205">
        <f t="shared" si="15"/>
        <v>0</v>
      </c>
      <c r="BG142" s="205">
        <f t="shared" si="16"/>
        <v>0</v>
      </c>
      <c r="BH142" s="205">
        <f t="shared" si="17"/>
        <v>0</v>
      </c>
      <c r="BI142" s="205">
        <f t="shared" si="18"/>
        <v>0</v>
      </c>
      <c r="BJ142" s="18" t="s">
        <v>23</v>
      </c>
      <c r="BK142" s="205">
        <f t="shared" si="19"/>
        <v>0</v>
      </c>
      <c r="BL142" s="18" t="s">
        <v>166</v>
      </c>
      <c r="BM142" s="18" t="s">
        <v>298</v>
      </c>
    </row>
    <row r="143" spans="2:65" s="1" customFormat="1" ht="22.5" customHeight="1" x14ac:dyDescent="0.3">
      <c r="B143" s="35"/>
      <c r="C143" s="210" t="s">
        <v>299</v>
      </c>
      <c r="D143" s="210" t="s">
        <v>182</v>
      </c>
      <c r="E143" s="211" t="s">
        <v>300</v>
      </c>
      <c r="F143" s="212" t="s">
        <v>301</v>
      </c>
      <c r="G143" s="213" t="s">
        <v>302</v>
      </c>
      <c r="H143" s="214">
        <v>5.58</v>
      </c>
      <c r="I143" s="215"/>
      <c r="J143" s="216">
        <f t="shared" si="10"/>
        <v>0</v>
      </c>
      <c r="K143" s="212" t="s">
        <v>22</v>
      </c>
      <c r="L143" s="217"/>
      <c r="M143" s="218" t="s">
        <v>22</v>
      </c>
      <c r="N143" s="219" t="s">
        <v>48</v>
      </c>
      <c r="O143" s="36"/>
      <c r="P143" s="203">
        <f t="shared" si="11"/>
        <v>0</v>
      </c>
      <c r="Q143" s="203">
        <v>0</v>
      </c>
      <c r="R143" s="203">
        <f t="shared" si="12"/>
        <v>0</v>
      </c>
      <c r="S143" s="203">
        <v>0</v>
      </c>
      <c r="T143" s="204">
        <f t="shared" si="13"/>
        <v>0</v>
      </c>
      <c r="AR143" s="18" t="s">
        <v>185</v>
      </c>
      <c r="AT143" s="18" t="s">
        <v>182</v>
      </c>
      <c r="AU143" s="18" t="s">
        <v>83</v>
      </c>
      <c r="AY143" s="18" t="s">
        <v>132</v>
      </c>
      <c r="BE143" s="205">
        <f t="shared" si="14"/>
        <v>0</v>
      </c>
      <c r="BF143" s="205">
        <f t="shared" si="15"/>
        <v>0</v>
      </c>
      <c r="BG143" s="205">
        <f t="shared" si="16"/>
        <v>0</v>
      </c>
      <c r="BH143" s="205">
        <f t="shared" si="17"/>
        <v>0</v>
      </c>
      <c r="BI143" s="205">
        <f t="shared" si="18"/>
        <v>0</v>
      </c>
      <c r="BJ143" s="18" t="s">
        <v>23</v>
      </c>
      <c r="BK143" s="205">
        <f t="shared" si="19"/>
        <v>0</v>
      </c>
      <c r="BL143" s="18" t="s">
        <v>166</v>
      </c>
      <c r="BM143" s="18" t="s">
        <v>303</v>
      </c>
    </row>
    <row r="144" spans="2:65" s="12" customFormat="1" x14ac:dyDescent="0.3">
      <c r="B144" s="220"/>
      <c r="C144" s="221"/>
      <c r="D144" s="206" t="s">
        <v>304</v>
      </c>
      <c r="E144" s="222" t="s">
        <v>22</v>
      </c>
      <c r="F144" s="223" t="s">
        <v>305</v>
      </c>
      <c r="G144" s="221"/>
      <c r="H144" s="224" t="s">
        <v>22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304</v>
      </c>
      <c r="AU144" s="230" t="s">
        <v>83</v>
      </c>
      <c r="AV144" s="12" t="s">
        <v>23</v>
      </c>
      <c r="AW144" s="12" t="s">
        <v>40</v>
      </c>
      <c r="AX144" s="12" t="s">
        <v>77</v>
      </c>
      <c r="AY144" s="230" t="s">
        <v>132</v>
      </c>
    </row>
    <row r="145" spans="2:65" s="13" customFormat="1" x14ac:dyDescent="0.3">
      <c r="B145" s="231"/>
      <c r="C145" s="232"/>
      <c r="D145" s="206" t="s">
        <v>304</v>
      </c>
      <c r="E145" s="233" t="s">
        <v>22</v>
      </c>
      <c r="F145" s="234" t="s">
        <v>306</v>
      </c>
      <c r="G145" s="232"/>
      <c r="H145" s="235">
        <v>5.58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304</v>
      </c>
      <c r="AU145" s="241" t="s">
        <v>83</v>
      </c>
      <c r="AV145" s="13" t="s">
        <v>83</v>
      </c>
      <c r="AW145" s="13" t="s">
        <v>40</v>
      </c>
      <c r="AX145" s="13" t="s">
        <v>77</v>
      </c>
      <c r="AY145" s="241" t="s">
        <v>132</v>
      </c>
    </row>
    <row r="146" spans="2:65" s="14" customFormat="1" x14ac:dyDescent="0.3">
      <c r="B146" s="242"/>
      <c r="C146" s="243"/>
      <c r="D146" s="208" t="s">
        <v>304</v>
      </c>
      <c r="E146" s="244" t="s">
        <v>22</v>
      </c>
      <c r="F146" s="245" t="s">
        <v>307</v>
      </c>
      <c r="G146" s="243"/>
      <c r="H146" s="246">
        <v>5.58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304</v>
      </c>
      <c r="AU146" s="252" t="s">
        <v>83</v>
      </c>
      <c r="AV146" s="14" t="s">
        <v>141</v>
      </c>
      <c r="AW146" s="14" t="s">
        <v>40</v>
      </c>
      <c r="AX146" s="14" t="s">
        <v>23</v>
      </c>
      <c r="AY146" s="252" t="s">
        <v>132</v>
      </c>
    </row>
    <row r="147" spans="2:65" s="1" customFormat="1" ht="22.5" customHeight="1" x14ac:dyDescent="0.3">
      <c r="B147" s="35"/>
      <c r="C147" s="194" t="s">
        <v>308</v>
      </c>
      <c r="D147" s="194" t="s">
        <v>136</v>
      </c>
      <c r="E147" s="195" t="s">
        <v>309</v>
      </c>
      <c r="F147" s="196" t="s">
        <v>310</v>
      </c>
      <c r="G147" s="197" t="s">
        <v>171</v>
      </c>
      <c r="H147" s="198">
        <v>2</v>
      </c>
      <c r="I147" s="199"/>
      <c r="J147" s="200">
        <f t="shared" ref="J147:J157" si="20">ROUND(I147*H147,2)</f>
        <v>0</v>
      </c>
      <c r="K147" s="196" t="s">
        <v>140</v>
      </c>
      <c r="L147" s="55"/>
      <c r="M147" s="201" t="s">
        <v>22</v>
      </c>
      <c r="N147" s="202" t="s">
        <v>48</v>
      </c>
      <c r="O147" s="36"/>
      <c r="P147" s="203">
        <f t="shared" ref="P147:P157" si="21">O147*H147</f>
        <v>0</v>
      </c>
      <c r="Q147" s="203">
        <v>0</v>
      </c>
      <c r="R147" s="203">
        <f t="shared" ref="R147:R157" si="22">Q147*H147</f>
        <v>0</v>
      </c>
      <c r="S147" s="203">
        <v>0</v>
      </c>
      <c r="T147" s="204">
        <f t="shared" ref="T147:T157" si="23">S147*H147</f>
        <v>0</v>
      </c>
      <c r="AR147" s="18" t="s">
        <v>166</v>
      </c>
      <c r="AT147" s="18" t="s">
        <v>136</v>
      </c>
      <c r="AU147" s="18" t="s">
        <v>83</v>
      </c>
      <c r="AY147" s="18" t="s">
        <v>132</v>
      </c>
      <c r="BE147" s="205">
        <f t="shared" ref="BE147:BE157" si="24">IF(N147="základní",J147,0)</f>
        <v>0</v>
      </c>
      <c r="BF147" s="205">
        <f t="shared" ref="BF147:BF157" si="25">IF(N147="snížená",J147,0)</f>
        <v>0</v>
      </c>
      <c r="BG147" s="205">
        <f t="shared" ref="BG147:BG157" si="26">IF(N147="zákl. přenesená",J147,0)</f>
        <v>0</v>
      </c>
      <c r="BH147" s="205">
        <f t="shared" ref="BH147:BH157" si="27">IF(N147="sníž. přenesená",J147,0)</f>
        <v>0</v>
      </c>
      <c r="BI147" s="205">
        <f t="shared" ref="BI147:BI157" si="28">IF(N147="nulová",J147,0)</f>
        <v>0</v>
      </c>
      <c r="BJ147" s="18" t="s">
        <v>23</v>
      </c>
      <c r="BK147" s="205">
        <f t="shared" ref="BK147:BK157" si="29">ROUND(I147*H147,2)</f>
        <v>0</v>
      </c>
      <c r="BL147" s="18" t="s">
        <v>166</v>
      </c>
      <c r="BM147" s="18" t="s">
        <v>311</v>
      </c>
    </row>
    <row r="148" spans="2:65" s="1" customFormat="1" ht="22.5" customHeight="1" x14ac:dyDescent="0.3">
      <c r="B148" s="35"/>
      <c r="C148" s="210" t="s">
        <v>312</v>
      </c>
      <c r="D148" s="210" t="s">
        <v>182</v>
      </c>
      <c r="E148" s="211" t="s">
        <v>313</v>
      </c>
      <c r="F148" s="212" t="s">
        <v>314</v>
      </c>
      <c r="G148" s="213" t="s">
        <v>213</v>
      </c>
      <c r="H148" s="214">
        <v>2</v>
      </c>
      <c r="I148" s="215"/>
      <c r="J148" s="216">
        <f t="shared" si="20"/>
        <v>0</v>
      </c>
      <c r="K148" s="212" t="s">
        <v>22</v>
      </c>
      <c r="L148" s="217"/>
      <c r="M148" s="218" t="s">
        <v>22</v>
      </c>
      <c r="N148" s="219" t="s">
        <v>48</v>
      </c>
      <c r="O148" s="36"/>
      <c r="P148" s="203">
        <f t="shared" si="21"/>
        <v>0</v>
      </c>
      <c r="Q148" s="203">
        <v>0</v>
      </c>
      <c r="R148" s="203">
        <f t="shared" si="22"/>
        <v>0</v>
      </c>
      <c r="S148" s="203">
        <v>0</v>
      </c>
      <c r="T148" s="204">
        <f t="shared" si="23"/>
        <v>0</v>
      </c>
      <c r="AR148" s="18" t="s">
        <v>185</v>
      </c>
      <c r="AT148" s="18" t="s">
        <v>182</v>
      </c>
      <c r="AU148" s="18" t="s">
        <v>83</v>
      </c>
      <c r="AY148" s="18" t="s">
        <v>132</v>
      </c>
      <c r="BE148" s="205">
        <f t="shared" si="24"/>
        <v>0</v>
      </c>
      <c r="BF148" s="205">
        <f t="shared" si="25"/>
        <v>0</v>
      </c>
      <c r="BG148" s="205">
        <f t="shared" si="26"/>
        <v>0</v>
      </c>
      <c r="BH148" s="205">
        <f t="shared" si="27"/>
        <v>0</v>
      </c>
      <c r="BI148" s="205">
        <f t="shared" si="28"/>
        <v>0</v>
      </c>
      <c r="BJ148" s="18" t="s">
        <v>23</v>
      </c>
      <c r="BK148" s="205">
        <f t="shared" si="29"/>
        <v>0</v>
      </c>
      <c r="BL148" s="18" t="s">
        <v>166</v>
      </c>
      <c r="BM148" s="18" t="s">
        <v>315</v>
      </c>
    </row>
    <row r="149" spans="2:65" s="1" customFormat="1" ht="22.5" customHeight="1" x14ac:dyDescent="0.3">
      <c r="B149" s="35"/>
      <c r="C149" s="194" t="s">
        <v>316</v>
      </c>
      <c r="D149" s="194" t="s">
        <v>136</v>
      </c>
      <c r="E149" s="195" t="s">
        <v>317</v>
      </c>
      <c r="F149" s="196" t="s">
        <v>318</v>
      </c>
      <c r="G149" s="197" t="s">
        <v>171</v>
      </c>
      <c r="H149" s="198">
        <v>22</v>
      </c>
      <c r="I149" s="199"/>
      <c r="J149" s="200">
        <f t="shared" si="20"/>
        <v>0</v>
      </c>
      <c r="K149" s="196" t="s">
        <v>140</v>
      </c>
      <c r="L149" s="55"/>
      <c r="M149" s="201" t="s">
        <v>22</v>
      </c>
      <c r="N149" s="202" t="s">
        <v>48</v>
      </c>
      <c r="O149" s="36"/>
      <c r="P149" s="203">
        <f t="shared" si="21"/>
        <v>0</v>
      </c>
      <c r="Q149" s="203">
        <v>0</v>
      </c>
      <c r="R149" s="203">
        <f t="shared" si="22"/>
        <v>0</v>
      </c>
      <c r="S149" s="203">
        <v>0</v>
      </c>
      <c r="T149" s="204">
        <f t="shared" si="23"/>
        <v>0</v>
      </c>
      <c r="AR149" s="18" t="s">
        <v>166</v>
      </c>
      <c r="AT149" s="18" t="s">
        <v>136</v>
      </c>
      <c r="AU149" s="18" t="s">
        <v>83</v>
      </c>
      <c r="AY149" s="18" t="s">
        <v>132</v>
      </c>
      <c r="BE149" s="205">
        <f t="shared" si="24"/>
        <v>0</v>
      </c>
      <c r="BF149" s="205">
        <f t="shared" si="25"/>
        <v>0</v>
      </c>
      <c r="BG149" s="205">
        <f t="shared" si="26"/>
        <v>0</v>
      </c>
      <c r="BH149" s="205">
        <f t="shared" si="27"/>
        <v>0</v>
      </c>
      <c r="BI149" s="205">
        <f t="shared" si="28"/>
        <v>0</v>
      </c>
      <c r="BJ149" s="18" t="s">
        <v>23</v>
      </c>
      <c r="BK149" s="205">
        <f t="shared" si="29"/>
        <v>0</v>
      </c>
      <c r="BL149" s="18" t="s">
        <v>166</v>
      </c>
      <c r="BM149" s="18" t="s">
        <v>319</v>
      </c>
    </row>
    <row r="150" spans="2:65" s="1" customFormat="1" ht="22.5" customHeight="1" x14ac:dyDescent="0.3">
      <c r="B150" s="35"/>
      <c r="C150" s="210" t="s">
        <v>320</v>
      </c>
      <c r="D150" s="210" t="s">
        <v>182</v>
      </c>
      <c r="E150" s="211" t="s">
        <v>321</v>
      </c>
      <c r="F150" s="212" t="s">
        <v>322</v>
      </c>
      <c r="G150" s="213" t="s">
        <v>213</v>
      </c>
      <c r="H150" s="214">
        <v>22</v>
      </c>
      <c r="I150" s="215"/>
      <c r="J150" s="216">
        <f t="shared" si="20"/>
        <v>0</v>
      </c>
      <c r="K150" s="212" t="s">
        <v>22</v>
      </c>
      <c r="L150" s="217"/>
      <c r="M150" s="218" t="s">
        <v>22</v>
      </c>
      <c r="N150" s="219" t="s">
        <v>48</v>
      </c>
      <c r="O150" s="36"/>
      <c r="P150" s="203">
        <f t="shared" si="21"/>
        <v>0</v>
      </c>
      <c r="Q150" s="203">
        <v>0</v>
      </c>
      <c r="R150" s="203">
        <f t="shared" si="22"/>
        <v>0</v>
      </c>
      <c r="S150" s="203">
        <v>0</v>
      </c>
      <c r="T150" s="204">
        <f t="shared" si="23"/>
        <v>0</v>
      </c>
      <c r="AR150" s="18" t="s">
        <v>185</v>
      </c>
      <c r="AT150" s="18" t="s">
        <v>182</v>
      </c>
      <c r="AU150" s="18" t="s">
        <v>83</v>
      </c>
      <c r="AY150" s="18" t="s">
        <v>132</v>
      </c>
      <c r="BE150" s="205">
        <f t="shared" si="24"/>
        <v>0</v>
      </c>
      <c r="BF150" s="205">
        <f t="shared" si="25"/>
        <v>0</v>
      </c>
      <c r="BG150" s="205">
        <f t="shared" si="26"/>
        <v>0</v>
      </c>
      <c r="BH150" s="205">
        <f t="shared" si="27"/>
        <v>0</v>
      </c>
      <c r="BI150" s="205">
        <f t="shared" si="28"/>
        <v>0</v>
      </c>
      <c r="BJ150" s="18" t="s">
        <v>23</v>
      </c>
      <c r="BK150" s="205">
        <f t="shared" si="29"/>
        <v>0</v>
      </c>
      <c r="BL150" s="18" t="s">
        <v>166</v>
      </c>
      <c r="BM150" s="18" t="s">
        <v>323</v>
      </c>
    </row>
    <row r="151" spans="2:65" s="1" customFormat="1" ht="22.5" customHeight="1" x14ac:dyDescent="0.3">
      <c r="B151" s="35"/>
      <c r="C151" s="210" t="s">
        <v>324</v>
      </c>
      <c r="D151" s="210" t="s">
        <v>182</v>
      </c>
      <c r="E151" s="211" t="s">
        <v>325</v>
      </c>
      <c r="F151" s="212" t="s">
        <v>326</v>
      </c>
      <c r="G151" s="213" t="s">
        <v>213</v>
      </c>
      <c r="H151" s="214">
        <v>22</v>
      </c>
      <c r="I151" s="215"/>
      <c r="J151" s="216">
        <f t="shared" si="20"/>
        <v>0</v>
      </c>
      <c r="K151" s="212" t="s">
        <v>22</v>
      </c>
      <c r="L151" s="217"/>
      <c r="M151" s="218" t="s">
        <v>22</v>
      </c>
      <c r="N151" s="219" t="s">
        <v>48</v>
      </c>
      <c r="O151" s="36"/>
      <c r="P151" s="203">
        <f t="shared" si="21"/>
        <v>0</v>
      </c>
      <c r="Q151" s="203">
        <v>0</v>
      </c>
      <c r="R151" s="203">
        <f t="shared" si="22"/>
        <v>0</v>
      </c>
      <c r="S151" s="203">
        <v>0</v>
      </c>
      <c r="T151" s="204">
        <f t="shared" si="23"/>
        <v>0</v>
      </c>
      <c r="AR151" s="18" t="s">
        <v>185</v>
      </c>
      <c r="AT151" s="18" t="s">
        <v>182</v>
      </c>
      <c r="AU151" s="18" t="s">
        <v>83</v>
      </c>
      <c r="AY151" s="18" t="s">
        <v>132</v>
      </c>
      <c r="BE151" s="205">
        <f t="shared" si="24"/>
        <v>0</v>
      </c>
      <c r="BF151" s="205">
        <f t="shared" si="25"/>
        <v>0</v>
      </c>
      <c r="BG151" s="205">
        <f t="shared" si="26"/>
        <v>0</v>
      </c>
      <c r="BH151" s="205">
        <f t="shared" si="27"/>
        <v>0</v>
      </c>
      <c r="BI151" s="205">
        <f t="shared" si="28"/>
        <v>0</v>
      </c>
      <c r="BJ151" s="18" t="s">
        <v>23</v>
      </c>
      <c r="BK151" s="205">
        <f t="shared" si="29"/>
        <v>0</v>
      </c>
      <c r="BL151" s="18" t="s">
        <v>166</v>
      </c>
      <c r="BM151" s="18" t="s">
        <v>327</v>
      </c>
    </row>
    <row r="152" spans="2:65" s="1" customFormat="1" ht="22.5" customHeight="1" x14ac:dyDescent="0.3">
      <c r="B152" s="35"/>
      <c r="C152" s="194" t="s">
        <v>328</v>
      </c>
      <c r="D152" s="194" t="s">
        <v>136</v>
      </c>
      <c r="E152" s="195" t="s">
        <v>329</v>
      </c>
      <c r="F152" s="196" t="s">
        <v>330</v>
      </c>
      <c r="G152" s="197" t="s">
        <v>171</v>
      </c>
      <c r="H152" s="198">
        <v>1</v>
      </c>
      <c r="I152" s="199"/>
      <c r="J152" s="200">
        <f t="shared" si="20"/>
        <v>0</v>
      </c>
      <c r="K152" s="196" t="s">
        <v>140</v>
      </c>
      <c r="L152" s="55"/>
      <c r="M152" s="201" t="s">
        <v>22</v>
      </c>
      <c r="N152" s="202" t="s">
        <v>48</v>
      </c>
      <c r="O152" s="36"/>
      <c r="P152" s="203">
        <f t="shared" si="21"/>
        <v>0</v>
      </c>
      <c r="Q152" s="203">
        <v>0</v>
      </c>
      <c r="R152" s="203">
        <f t="shared" si="22"/>
        <v>0</v>
      </c>
      <c r="S152" s="203">
        <v>0</v>
      </c>
      <c r="T152" s="204">
        <f t="shared" si="23"/>
        <v>0</v>
      </c>
      <c r="AR152" s="18" t="s">
        <v>166</v>
      </c>
      <c r="AT152" s="18" t="s">
        <v>136</v>
      </c>
      <c r="AU152" s="18" t="s">
        <v>83</v>
      </c>
      <c r="AY152" s="18" t="s">
        <v>132</v>
      </c>
      <c r="BE152" s="205">
        <f t="shared" si="24"/>
        <v>0</v>
      </c>
      <c r="BF152" s="205">
        <f t="shared" si="25"/>
        <v>0</v>
      </c>
      <c r="BG152" s="205">
        <f t="shared" si="26"/>
        <v>0</v>
      </c>
      <c r="BH152" s="205">
        <f t="shared" si="27"/>
        <v>0</v>
      </c>
      <c r="BI152" s="205">
        <f t="shared" si="28"/>
        <v>0</v>
      </c>
      <c r="BJ152" s="18" t="s">
        <v>23</v>
      </c>
      <c r="BK152" s="205">
        <f t="shared" si="29"/>
        <v>0</v>
      </c>
      <c r="BL152" s="18" t="s">
        <v>166</v>
      </c>
      <c r="BM152" s="18" t="s">
        <v>331</v>
      </c>
    </row>
    <row r="153" spans="2:65" s="1" customFormat="1" ht="22.5" customHeight="1" x14ac:dyDescent="0.3">
      <c r="B153" s="35"/>
      <c r="C153" s="210" t="s">
        <v>332</v>
      </c>
      <c r="D153" s="210" t="s">
        <v>182</v>
      </c>
      <c r="E153" s="211" t="s">
        <v>333</v>
      </c>
      <c r="F153" s="212" t="s">
        <v>334</v>
      </c>
      <c r="G153" s="213" t="s">
        <v>213</v>
      </c>
      <c r="H153" s="214">
        <v>1</v>
      </c>
      <c r="I153" s="215"/>
      <c r="J153" s="216">
        <f t="shared" si="20"/>
        <v>0</v>
      </c>
      <c r="K153" s="212" t="s">
        <v>22</v>
      </c>
      <c r="L153" s="217"/>
      <c r="M153" s="218" t="s">
        <v>22</v>
      </c>
      <c r="N153" s="219" t="s">
        <v>48</v>
      </c>
      <c r="O153" s="36"/>
      <c r="P153" s="203">
        <f t="shared" si="21"/>
        <v>0</v>
      </c>
      <c r="Q153" s="203">
        <v>0</v>
      </c>
      <c r="R153" s="203">
        <f t="shared" si="22"/>
        <v>0</v>
      </c>
      <c r="S153" s="203">
        <v>0</v>
      </c>
      <c r="T153" s="204">
        <f t="shared" si="23"/>
        <v>0</v>
      </c>
      <c r="AR153" s="18" t="s">
        <v>185</v>
      </c>
      <c r="AT153" s="18" t="s">
        <v>182</v>
      </c>
      <c r="AU153" s="18" t="s">
        <v>83</v>
      </c>
      <c r="AY153" s="18" t="s">
        <v>132</v>
      </c>
      <c r="BE153" s="205">
        <f t="shared" si="24"/>
        <v>0</v>
      </c>
      <c r="BF153" s="205">
        <f t="shared" si="25"/>
        <v>0</v>
      </c>
      <c r="BG153" s="205">
        <f t="shared" si="26"/>
        <v>0</v>
      </c>
      <c r="BH153" s="205">
        <f t="shared" si="27"/>
        <v>0</v>
      </c>
      <c r="BI153" s="205">
        <f t="shared" si="28"/>
        <v>0</v>
      </c>
      <c r="BJ153" s="18" t="s">
        <v>23</v>
      </c>
      <c r="BK153" s="205">
        <f t="shared" si="29"/>
        <v>0</v>
      </c>
      <c r="BL153" s="18" t="s">
        <v>166</v>
      </c>
      <c r="BM153" s="18" t="s">
        <v>335</v>
      </c>
    </row>
    <row r="154" spans="2:65" s="1" customFormat="1" ht="22.5" customHeight="1" x14ac:dyDescent="0.3">
      <c r="B154" s="35"/>
      <c r="C154" s="210" t="s">
        <v>336</v>
      </c>
      <c r="D154" s="210" t="s">
        <v>182</v>
      </c>
      <c r="E154" s="211" t="s">
        <v>337</v>
      </c>
      <c r="F154" s="212" t="s">
        <v>338</v>
      </c>
      <c r="G154" s="213" t="s">
        <v>213</v>
      </c>
      <c r="H154" s="214">
        <v>2</v>
      </c>
      <c r="I154" s="215"/>
      <c r="J154" s="216">
        <f t="shared" si="20"/>
        <v>0</v>
      </c>
      <c r="K154" s="212" t="s">
        <v>22</v>
      </c>
      <c r="L154" s="217"/>
      <c r="M154" s="218" t="s">
        <v>22</v>
      </c>
      <c r="N154" s="219" t="s">
        <v>48</v>
      </c>
      <c r="O154" s="36"/>
      <c r="P154" s="203">
        <f t="shared" si="21"/>
        <v>0</v>
      </c>
      <c r="Q154" s="203">
        <v>0</v>
      </c>
      <c r="R154" s="203">
        <f t="shared" si="22"/>
        <v>0</v>
      </c>
      <c r="S154" s="203">
        <v>0</v>
      </c>
      <c r="T154" s="204">
        <f t="shared" si="23"/>
        <v>0</v>
      </c>
      <c r="AR154" s="18" t="s">
        <v>185</v>
      </c>
      <c r="AT154" s="18" t="s">
        <v>182</v>
      </c>
      <c r="AU154" s="18" t="s">
        <v>83</v>
      </c>
      <c r="AY154" s="18" t="s">
        <v>132</v>
      </c>
      <c r="BE154" s="205">
        <f t="shared" si="24"/>
        <v>0</v>
      </c>
      <c r="BF154" s="205">
        <f t="shared" si="25"/>
        <v>0</v>
      </c>
      <c r="BG154" s="205">
        <f t="shared" si="26"/>
        <v>0</v>
      </c>
      <c r="BH154" s="205">
        <f t="shared" si="27"/>
        <v>0</v>
      </c>
      <c r="BI154" s="205">
        <f t="shared" si="28"/>
        <v>0</v>
      </c>
      <c r="BJ154" s="18" t="s">
        <v>23</v>
      </c>
      <c r="BK154" s="205">
        <f t="shared" si="29"/>
        <v>0</v>
      </c>
      <c r="BL154" s="18" t="s">
        <v>166</v>
      </c>
      <c r="BM154" s="18" t="s">
        <v>339</v>
      </c>
    </row>
    <row r="155" spans="2:65" s="1" customFormat="1" ht="22.5" customHeight="1" x14ac:dyDescent="0.3">
      <c r="B155" s="35"/>
      <c r="C155" s="210" t="s">
        <v>340</v>
      </c>
      <c r="D155" s="210" t="s">
        <v>182</v>
      </c>
      <c r="E155" s="211" t="s">
        <v>341</v>
      </c>
      <c r="F155" s="212" t="s">
        <v>342</v>
      </c>
      <c r="G155" s="213" t="s">
        <v>213</v>
      </c>
      <c r="H155" s="214">
        <v>2</v>
      </c>
      <c r="I155" s="215"/>
      <c r="J155" s="216">
        <f t="shared" si="20"/>
        <v>0</v>
      </c>
      <c r="K155" s="212" t="s">
        <v>22</v>
      </c>
      <c r="L155" s="217"/>
      <c r="M155" s="218" t="s">
        <v>22</v>
      </c>
      <c r="N155" s="219" t="s">
        <v>48</v>
      </c>
      <c r="O155" s="36"/>
      <c r="P155" s="203">
        <f t="shared" si="21"/>
        <v>0</v>
      </c>
      <c r="Q155" s="203">
        <v>0</v>
      </c>
      <c r="R155" s="203">
        <f t="shared" si="22"/>
        <v>0</v>
      </c>
      <c r="S155" s="203">
        <v>0</v>
      </c>
      <c r="T155" s="204">
        <f t="shared" si="23"/>
        <v>0</v>
      </c>
      <c r="AR155" s="18" t="s">
        <v>185</v>
      </c>
      <c r="AT155" s="18" t="s">
        <v>182</v>
      </c>
      <c r="AU155" s="18" t="s">
        <v>83</v>
      </c>
      <c r="AY155" s="18" t="s">
        <v>132</v>
      </c>
      <c r="BE155" s="205">
        <f t="shared" si="24"/>
        <v>0</v>
      </c>
      <c r="BF155" s="205">
        <f t="shared" si="25"/>
        <v>0</v>
      </c>
      <c r="BG155" s="205">
        <f t="shared" si="26"/>
        <v>0</v>
      </c>
      <c r="BH155" s="205">
        <f t="shared" si="27"/>
        <v>0</v>
      </c>
      <c r="BI155" s="205">
        <f t="shared" si="28"/>
        <v>0</v>
      </c>
      <c r="BJ155" s="18" t="s">
        <v>23</v>
      </c>
      <c r="BK155" s="205">
        <f t="shared" si="29"/>
        <v>0</v>
      </c>
      <c r="BL155" s="18" t="s">
        <v>166</v>
      </c>
      <c r="BM155" s="18" t="s">
        <v>343</v>
      </c>
    </row>
    <row r="156" spans="2:65" s="1" customFormat="1" ht="31.5" customHeight="1" x14ac:dyDescent="0.3">
      <c r="B156" s="35"/>
      <c r="C156" s="210" t="s">
        <v>344</v>
      </c>
      <c r="D156" s="210" t="s">
        <v>182</v>
      </c>
      <c r="E156" s="211" t="s">
        <v>345</v>
      </c>
      <c r="F156" s="212" t="s">
        <v>346</v>
      </c>
      <c r="G156" s="213" t="s">
        <v>213</v>
      </c>
      <c r="H156" s="214">
        <v>2</v>
      </c>
      <c r="I156" s="215"/>
      <c r="J156" s="216">
        <f t="shared" si="20"/>
        <v>0</v>
      </c>
      <c r="K156" s="212" t="s">
        <v>22</v>
      </c>
      <c r="L156" s="217"/>
      <c r="M156" s="218" t="s">
        <v>22</v>
      </c>
      <c r="N156" s="219" t="s">
        <v>48</v>
      </c>
      <c r="O156" s="36"/>
      <c r="P156" s="203">
        <f t="shared" si="21"/>
        <v>0</v>
      </c>
      <c r="Q156" s="203">
        <v>0</v>
      </c>
      <c r="R156" s="203">
        <f t="shared" si="22"/>
        <v>0</v>
      </c>
      <c r="S156" s="203">
        <v>0</v>
      </c>
      <c r="T156" s="204">
        <f t="shared" si="23"/>
        <v>0</v>
      </c>
      <c r="AR156" s="18" t="s">
        <v>185</v>
      </c>
      <c r="AT156" s="18" t="s">
        <v>182</v>
      </c>
      <c r="AU156" s="18" t="s">
        <v>83</v>
      </c>
      <c r="AY156" s="18" t="s">
        <v>132</v>
      </c>
      <c r="BE156" s="205">
        <f t="shared" si="24"/>
        <v>0</v>
      </c>
      <c r="BF156" s="205">
        <f t="shared" si="25"/>
        <v>0</v>
      </c>
      <c r="BG156" s="205">
        <f t="shared" si="26"/>
        <v>0</v>
      </c>
      <c r="BH156" s="205">
        <f t="shared" si="27"/>
        <v>0</v>
      </c>
      <c r="BI156" s="205">
        <f t="shared" si="28"/>
        <v>0</v>
      </c>
      <c r="BJ156" s="18" t="s">
        <v>23</v>
      </c>
      <c r="BK156" s="205">
        <f t="shared" si="29"/>
        <v>0</v>
      </c>
      <c r="BL156" s="18" t="s">
        <v>166</v>
      </c>
      <c r="BM156" s="18" t="s">
        <v>347</v>
      </c>
    </row>
    <row r="157" spans="2:65" s="1" customFormat="1" ht="22.5" customHeight="1" x14ac:dyDescent="0.3">
      <c r="B157" s="35"/>
      <c r="C157" s="210" t="s">
        <v>348</v>
      </c>
      <c r="D157" s="210" t="s">
        <v>182</v>
      </c>
      <c r="E157" s="211" t="s">
        <v>349</v>
      </c>
      <c r="F157" s="212" t="s">
        <v>350</v>
      </c>
      <c r="G157" s="213" t="s">
        <v>213</v>
      </c>
      <c r="H157" s="214">
        <v>1</v>
      </c>
      <c r="I157" s="215"/>
      <c r="J157" s="216">
        <f t="shared" si="20"/>
        <v>0</v>
      </c>
      <c r="K157" s="212" t="s">
        <v>22</v>
      </c>
      <c r="L157" s="217"/>
      <c r="M157" s="218" t="s">
        <v>22</v>
      </c>
      <c r="N157" s="219" t="s">
        <v>48</v>
      </c>
      <c r="O157" s="36"/>
      <c r="P157" s="203">
        <f t="shared" si="21"/>
        <v>0</v>
      </c>
      <c r="Q157" s="203">
        <v>0</v>
      </c>
      <c r="R157" s="203">
        <f t="shared" si="22"/>
        <v>0</v>
      </c>
      <c r="S157" s="203">
        <v>0</v>
      </c>
      <c r="T157" s="204">
        <f t="shared" si="23"/>
        <v>0</v>
      </c>
      <c r="AR157" s="18" t="s">
        <v>185</v>
      </c>
      <c r="AT157" s="18" t="s">
        <v>182</v>
      </c>
      <c r="AU157" s="18" t="s">
        <v>83</v>
      </c>
      <c r="AY157" s="18" t="s">
        <v>132</v>
      </c>
      <c r="BE157" s="205">
        <f t="shared" si="24"/>
        <v>0</v>
      </c>
      <c r="BF157" s="205">
        <f t="shared" si="25"/>
        <v>0</v>
      </c>
      <c r="BG157" s="205">
        <f t="shared" si="26"/>
        <v>0</v>
      </c>
      <c r="BH157" s="205">
        <f t="shared" si="27"/>
        <v>0</v>
      </c>
      <c r="BI157" s="205">
        <f t="shared" si="28"/>
        <v>0</v>
      </c>
      <c r="BJ157" s="18" t="s">
        <v>23</v>
      </c>
      <c r="BK157" s="205">
        <f t="shared" si="29"/>
        <v>0</v>
      </c>
      <c r="BL157" s="18" t="s">
        <v>166</v>
      </c>
      <c r="BM157" s="18" t="s">
        <v>351</v>
      </c>
    </row>
    <row r="158" spans="2:65" s="11" customFormat="1" ht="29.85" customHeight="1" x14ac:dyDescent="0.35">
      <c r="B158" s="177"/>
      <c r="C158" s="178"/>
      <c r="D158" s="191" t="s">
        <v>76</v>
      </c>
      <c r="E158" s="192" t="s">
        <v>352</v>
      </c>
      <c r="F158" s="192" t="s">
        <v>353</v>
      </c>
      <c r="G158" s="178"/>
      <c r="H158" s="178"/>
      <c r="I158" s="181"/>
      <c r="J158" s="193">
        <f>BK158</f>
        <v>0</v>
      </c>
      <c r="K158" s="178"/>
      <c r="L158" s="183"/>
      <c r="M158" s="184"/>
      <c r="N158" s="185"/>
      <c r="O158" s="185"/>
      <c r="P158" s="186">
        <f>SUM(P159:P179)</f>
        <v>0</v>
      </c>
      <c r="Q158" s="185"/>
      <c r="R158" s="186">
        <f>SUM(R159:R179)</f>
        <v>0</v>
      </c>
      <c r="S158" s="185"/>
      <c r="T158" s="187">
        <f>SUM(T159:T179)</f>
        <v>0</v>
      </c>
      <c r="AR158" s="188" t="s">
        <v>83</v>
      </c>
      <c r="AT158" s="189" t="s">
        <v>76</v>
      </c>
      <c r="AU158" s="189" t="s">
        <v>23</v>
      </c>
      <c r="AY158" s="188" t="s">
        <v>132</v>
      </c>
      <c r="BK158" s="190">
        <f>SUM(BK159:BK179)</f>
        <v>0</v>
      </c>
    </row>
    <row r="159" spans="2:65" s="1" customFormat="1" ht="31.5" customHeight="1" x14ac:dyDescent="0.3">
      <c r="B159" s="35"/>
      <c r="C159" s="194" t="s">
        <v>354</v>
      </c>
      <c r="D159" s="194" t="s">
        <v>136</v>
      </c>
      <c r="E159" s="195" t="s">
        <v>355</v>
      </c>
      <c r="F159" s="196" t="s">
        <v>356</v>
      </c>
      <c r="G159" s="197" t="s">
        <v>228</v>
      </c>
      <c r="H159" s="198">
        <v>316</v>
      </c>
      <c r="I159" s="199"/>
      <c r="J159" s="200">
        <f t="shared" ref="J159:J179" si="30">ROUND(I159*H159,2)</f>
        <v>0</v>
      </c>
      <c r="K159" s="196" t="s">
        <v>140</v>
      </c>
      <c r="L159" s="55"/>
      <c r="M159" s="201" t="s">
        <v>22</v>
      </c>
      <c r="N159" s="202" t="s">
        <v>48</v>
      </c>
      <c r="O159" s="36"/>
      <c r="P159" s="203">
        <f t="shared" ref="P159:P179" si="31">O159*H159</f>
        <v>0</v>
      </c>
      <c r="Q159" s="203">
        <v>0</v>
      </c>
      <c r="R159" s="203">
        <f t="shared" ref="R159:R179" si="32">Q159*H159</f>
        <v>0</v>
      </c>
      <c r="S159" s="203">
        <v>0</v>
      </c>
      <c r="T159" s="204">
        <f t="shared" ref="T159:T179" si="33">S159*H159</f>
        <v>0</v>
      </c>
      <c r="AR159" s="18" t="s">
        <v>166</v>
      </c>
      <c r="AT159" s="18" t="s">
        <v>136</v>
      </c>
      <c r="AU159" s="18" t="s">
        <v>83</v>
      </c>
      <c r="AY159" s="18" t="s">
        <v>132</v>
      </c>
      <c r="BE159" s="205">
        <f t="shared" ref="BE159:BE179" si="34">IF(N159="základní",J159,0)</f>
        <v>0</v>
      </c>
      <c r="BF159" s="205">
        <f t="shared" ref="BF159:BF179" si="35">IF(N159="snížená",J159,0)</f>
        <v>0</v>
      </c>
      <c r="BG159" s="205">
        <f t="shared" ref="BG159:BG179" si="36">IF(N159="zákl. přenesená",J159,0)</f>
        <v>0</v>
      </c>
      <c r="BH159" s="205">
        <f t="shared" ref="BH159:BH179" si="37">IF(N159="sníž. přenesená",J159,0)</f>
        <v>0</v>
      </c>
      <c r="BI159" s="205">
        <f t="shared" ref="BI159:BI179" si="38">IF(N159="nulová",J159,0)</f>
        <v>0</v>
      </c>
      <c r="BJ159" s="18" t="s">
        <v>23</v>
      </c>
      <c r="BK159" s="205">
        <f t="shared" ref="BK159:BK179" si="39">ROUND(I159*H159,2)</f>
        <v>0</v>
      </c>
      <c r="BL159" s="18" t="s">
        <v>166</v>
      </c>
      <c r="BM159" s="18" t="s">
        <v>357</v>
      </c>
    </row>
    <row r="160" spans="2:65" s="1" customFormat="1" ht="22.5" customHeight="1" x14ac:dyDescent="0.3">
      <c r="B160" s="35"/>
      <c r="C160" s="210" t="s">
        <v>358</v>
      </c>
      <c r="D160" s="210" t="s">
        <v>182</v>
      </c>
      <c r="E160" s="211" t="s">
        <v>359</v>
      </c>
      <c r="F160" s="212" t="s">
        <v>360</v>
      </c>
      <c r="G160" s="213" t="s">
        <v>182</v>
      </c>
      <c r="H160" s="214">
        <v>126</v>
      </c>
      <c r="I160" s="215"/>
      <c r="J160" s="216">
        <f t="shared" si="30"/>
        <v>0</v>
      </c>
      <c r="K160" s="212" t="s">
        <v>22</v>
      </c>
      <c r="L160" s="217"/>
      <c r="M160" s="218" t="s">
        <v>22</v>
      </c>
      <c r="N160" s="219" t="s">
        <v>48</v>
      </c>
      <c r="O160" s="36"/>
      <c r="P160" s="203">
        <f t="shared" si="31"/>
        <v>0</v>
      </c>
      <c r="Q160" s="203">
        <v>0</v>
      </c>
      <c r="R160" s="203">
        <f t="shared" si="32"/>
        <v>0</v>
      </c>
      <c r="S160" s="203">
        <v>0</v>
      </c>
      <c r="T160" s="204">
        <f t="shared" si="33"/>
        <v>0</v>
      </c>
      <c r="AR160" s="18" t="s">
        <v>185</v>
      </c>
      <c r="AT160" s="18" t="s">
        <v>182</v>
      </c>
      <c r="AU160" s="18" t="s">
        <v>83</v>
      </c>
      <c r="AY160" s="18" t="s">
        <v>132</v>
      </c>
      <c r="BE160" s="205">
        <f t="shared" si="34"/>
        <v>0</v>
      </c>
      <c r="BF160" s="205">
        <f t="shared" si="35"/>
        <v>0</v>
      </c>
      <c r="BG160" s="205">
        <f t="shared" si="36"/>
        <v>0</v>
      </c>
      <c r="BH160" s="205">
        <f t="shared" si="37"/>
        <v>0</v>
      </c>
      <c r="BI160" s="205">
        <f t="shared" si="38"/>
        <v>0</v>
      </c>
      <c r="BJ160" s="18" t="s">
        <v>23</v>
      </c>
      <c r="BK160" s="205">
        <f t="shared" si="39"/>
        <v>0</v>
      </c>
      <c r="BL160" s="18" t="s">
        <v>166</v>
      </c>
      <c r="BM160" s="18" t="s">
        <v>361</v>
      </c>
    </row>
    <row r="161" spans="2:65" s="1" customFormat="1" ht="22.5" customHeight="1" x14ac:dyDescent="0.3">
      <c r="B161" s="35"/>
      <c r="C161" s="210" t="s">
        <v>362</v>
      </c>
      <c r="D161" s="210" t="s">
        <v>182</v>
      </c>
      <c r="E161" s="211" t="s">
        <v>363</v>
      </c>
      <c r="F161" s="212" t="s">
        <v>364</v>
      </c>
      <c r="G161" s="213" t="s">
        <v>182</v>
      </c>
      <c r="H161" s="214">
        <v>52</v>
      </c>
      <c r="I161" s="215"/>
      <c r="J161" s="216">
        <f t="shared" si="30"/>
        <v>0</v>
      </c>
      <c r="K161" s="212" t="s">
        <v>22</v>
      </c>
      <c r="L161" s="217"/>
      <c r="M161" s="218" t="s">
        <v>22</v>
      </c>
      <c r="N161" s="219" t="s">
        <v>48</v>
      </c>
      <c r="O161" s="36"/>
      <c r="P161" s="203">
        <f t="shared" si="31"/>
        <v>0</v>
      </c>
      <c r="Q161" s="203">
        <v>0</v>
      </c>
      <c r="R161" s="203">
        <f t="shared" si="32"/>
        <v>0</v>
      </c>
      <c r="S161" s="203">
        <v>0</v>
      </c>
      <c r="T161" s="204">
        <f t="shared" si="33"/>
        <v>0</v>
      </c>
      <c r="AR161" s="18" t="s">
        <v>185</v>
      </c>
      <c r="AT161" s="18" t="s">
        <v>182</v>
      </c>
      <c r="AU161" s="18" t="s">
        <v>83</v>
      </c>
      <c r="AY161" s="18" t="s">
        <v>132</v>
      </c>
      <c r="BE161" s="205">
        <f t="shared" si="34"/>
        <v>0</v>
      </c>
      <c r="BF161" s="205">
        <f t="shared" si="35"/>
        <v>0</v>
      </c>
      <c r="BG161" s="205">
        <f t="shared" si="36"/>
        <v>0</v>
      </c>
      <c r="BH161" s="205">
        <f t="shared" si="37"/>
        <v>0</v>
      </c>
      <c r="BI161" s="205">
        <f t="shared" si="38"/>
        <v>0</v>
      </c>
      <c r="BJ161" s="18" t="s">
        <v>23</v>
      </c>
      <c r="BK161" s="205">
        <f t="shared" si="39"/>
        <v>0</v>
      </c>
      <c r="BL161" s="18" t="s">
        <v>166</v>
      </c>
      <c r="BM161" s="18" t="s">
        <v>365</v>
      </c>
    </row>
    <row r="162" spans="2:65" s="1" customFormat="1" ht="22.5" customHeight="1" x14ac:dyDescent="0.3">
      <c r="B162" s="35"/>
      <c r="C162" s="210" t="s">
        <v>366</v>
      </c>
      <c r="D162" s="210" t="s">
        <v>182</v>
      </c>
      <c r="E162" s="211" t="s">
        <v>367</v>
      </c>
      <c r="F162" s="212" t="s">
        <v>368</v>
      </c>
      <c r="G162" s="213" t="s">
        <v>182</v>
      </c>
      <c r="H162" s="214">
        <v>134</v>
      </c>
      <c r="I162" s="215"/>
      <c r="J162" s="216">
        <f t="shared" si="30"/>
        <v>0</v>
      </c>
      <c r="K162" s="212" t="s">
        <v>22</v>
      </c>
      <c r="L162" s="217"/>
      <c r="M162" s="218" t="s">
        <v>22</v>
      </c>
      <c r="N162" s="219" t="s">
        <v>48</v>
      </c>
      <c r="O162" s="36"/>
      <c r="P162" s="203">
        <f t="shared" si="31"/>
        <v>0</v>
      </c>
      <c r="Q162" s="203">
        <v>0</v>
      </c>
      <c r="R162" s="203">
        <f t="shared" si="32"/>
        <v>0</v>
      </c>
      <c r="S162" s="203">
        <v>0</v>
      </c>
      <c r="T162" s="204">
        <f t="shared" si="33"/>
        <v>0</v>
      </c>
      <c r="AR162" s="18" t="s">
        <v>185</v>
      </c>
      <c r="AT162" s="18" t="s">
        <v>182</v>
      </c>
      <c r="AU162" s="18" t="s">
        <v>83</v>
      </c>
      <c r="AY162" s="18" t="s">
        <v>132</v>
      </c>
      <c r="BE162" s="205">
        <f t="shared" si="34"/>
        <v>0</v>
      </c>
      <c r="BF162" s="205">
        <f t="shared" si="35"/>
        <v>0</v>
      </c>
      <c r="BG162" s="205">
        <f t="shared" si="36"/>
        <v>0</v>
      </c>
      <c r="BH162" s="205">
        <f t="shared" si="37"/>
        <v>0</v>
      </c>
      <c r="BI162" s="205">
        <f t="shared" si="38"/>
        <v>0</v>
      </c>
      <c r="BJ162" s="18" t="s">
        <v>23</v>
      </c>
      <c r="BK162" s="205">
        <f t="shared" si="39"/>
        <v>0</v>
      </c>
      <c r="BL162" s="18" t="s">
        <v>166</v>
      </c>
      <c r="BM162" s="18" t="s">
        <v>369</v>
      </c>
    </row>
    <row r="163" spans="2:65" s="1" customFormat="1" ht="22.5" customHeight="1" x14ac:dyDescent="0.3">
      <c r="B163" s="35"/>
      <c r="C163" s="210" t="s">
        <v>370</v>
      </c>
      <c r="D163" s="210" t="s">
        <v>182</v>
      </c>
      <c r="E163" s="211" t="s">
        <v>371</v>
      </c>
      <c r="F163" s="212" t="s">
        <v>372</v>
      </c>
      <c r="G163" s="213" t="s">
        <v>182</v>
      </c>
      <c r="H163" s="214">
        <v>4</v>
      </c>
      <c r="I163" s="215"/>
      <c r="J163" s="216">
        <f t="shared" si="30"/>
        <v>0</v>
      </c>
      <c r="K163" s="212" t="s">
        <v>22</v>
      </c>
      <c r="L163" s="217"/>
      <c r="M163" s="218" t="s">
        <v>22</v>
      </c>
      <c r="N163" s="219" t="s">
        <v>48</v>
      </c>
      <c r="O163" s="36"/>
      <c r="P163" s="203">
        <f t="shared" si="31"/>
        <v>0</v>
      </c>
      <c r="Q163" s="203">
        <v>0</v>
      </c>
      <c r="R163" s="203">
        <f t="shared" si="32"/>
        <v>0</v>
      </c>
      <c r="S163" s="203">
        <v>0</v>
      </c>
      <c r="T163" s="204">
        <f t="shared" si="33"/>
        <v>0</v>
      </c>
      <c r="AR163" s="18" t="s">
        <v>185</v>
      </c>
      <c r="AT163" s="18" t="s">
        <v>182</v>
      </c>
      <c r="AU163" s="18" t="s">
        <v>83</v>
      </c>
      <c r="AY163" s="18" t="s">
        <v>132</v>
      </c>
      <c r="BE163" s="205">
        <f t="shared" si="34"/>
        <v>0</v>
      </c>
      <c r="BF163" s="205">
        <f t="shared" si="35"/>
        <v>0</v>
      </c>
      <c r="BG163" s="205">
        <f t="shared" si="36"/>
        <v>0</v>
      </c>
      <c r="BH163" s="205">
        <f t="shared" si="37"/>
        <v>0</v>
      </c>
      <c r="BI163" s="205">
        <f t="shared" si="38"/>
        <v>0</v>
      </c>
      <c r="BJ163" s="18" t="s">
        <v>23</v>
      </c>
      <c r="BK163" s="205">
        <f t="shared" si="39"/>
        <v>0</v>
      </c>
      <c r="BL163" s="18" t="s">
        <v>166</v>
      </c>
      <c r="BM163" s="18" t="s">
        <v>373</v>
      </c>
    </row>
    <row r="164" spans="2:65" s="1" customFormat="1" ht="31.5" customHeight="1" x14ac:dyDescent="0.3">
      <c r="B164" s="35"/>
      <c r="C164" s="194" t="s">
        <v>374</v>
      </c>
      <c r="D164" s="194" t="s">
        <v>136</v>
      </c>
      <c r="E164" s="195" t="s">
        <v>355</v>
      </c>
      <c r="F164" s="196" t="s">
        <v>356</v>
      </c>
      <c r="G164" s="197" t="s">
        <v>228</v>
      </c>
      <c r="H164" s="198">
        <v>56</v>
      </c>
      <c r="I164" s="199"/>
      <c r="J164" s="200">
        <f t="shared" si="30"/>
        <v>0</v>
      </c>
      <c r="K164" s="196" t="s">
        <v>140</v>
      </c>
      <c r="L164" s="55"/>
      <c r="M164" s="201" t="s">
        <v>22</v>
      </c>
      <c r="N164" s="202" t="s">
        <v>48</v>
      </c>
      <c r="O164" s="36"/>
      <c r="P164" s="203">
        <f t="shared" si="31"/>
        <v>0</v>
      </c>
      <c r="Q164" s="203">
        <v>0</v>
      </c>
      <c r="R164" s="203">
        <f t="shared" si="32"/>
        <v>0</v>
      </c>
      <c r="S164" s="203">
        <v>0</v>
      </c>
      <c r="T164" s="204">
        <f t="shared" si="33"/>
        <v>0</v>
      </c>
      <c r="AR164" s="18" t="s">
        <v>166</v>
      </c>
      <c r="AT164" s="18" t="s">
        <v>136</v>
      </c>
      <c r="AU164" s="18" t="s">
        <v>83</v>
      </c>
      <c r="AY164" s="18" t="s">
        <v>132</v>
      </c>
      <c r="BE164" s="205">
        <f t="shared" si="34"/>
        <v>0</v>
      </c>
      <c r="BF164" s="205">
        <f t="shared" si="35"/>
        <v>0</v>
      </c>
      <c r="BG164" s="205">
        <f t="shared" si="36"/>
        <v>0</v>
      </c>
      <c r="BH164" s="205">
        <f t="shared" si="37"/>
        <v>0</v>
      </c>
      <c r="BI164" s="205">
        <f t="shared" si="38"/>
        <v>0</v>
      </c>
      <c r="BJ164" s="18" t="s">
        <v>23</v>
      </c>
      <c r="BK164" s="205">
        <f t="shared" si="39"/>
        <v>0</v>
      </c>
      <c r="BL164" s="18" t="s">
        <v>166</v>
      </c>
      <c r="BM164" s="18" t="s">
        <v>375</v>
      </c>
    </row>
    <row r="165" spans="2:65" s="1" customFormat="1" ht="22.5" customHeight="1" x14ac:dyDescent="0.3">
      <c r="B165" s="35"/>
      <c r="C165" s="210" t="s">
        <v>376</v>
      </c>
      <c r="D165" s="210" t="s">
        <v>182</v>
      </c>
      <c r="E165" s="211" t="s">
        <v>377</v>
      </c>
      <c r="F165" s="212" t="s">
        <v>378</v>
      </c>
      <c r="G165" s="213" t="s">
        <v>182</v>
      </c>
      <c r="H165" s="214">
        <v>56</v>
      </c>
      <c r="I165" s="215"/>
      <c r="J165" s="216">
        <f t="shared" si="30"/>
        <v>0</v>
      </c>
      <c r="K165" s="212" t="s">
        <v>22</v>
      </c>
      <c r="L165" s="217"/>
      <c r="M165" s="218" t="s">
        <v>22</v>
      </c>
      <c r="N165" s="219" t="s">
        <v>48</v>
      </c>
      <c r="O165" s="36"/>
      <c r="P165" s="203">
        <f t="shared" si="31"/>
        <v>0</v>
      </c>
      <c r="Q165" s="203">
        <v>0</v>
      </c>
      <c r="R165" s="203">
        <f t="shared" si="32"/>
        <v>0</v>
      </c>
      <c r="S165" s="203">
        <v>0</v>
      </c>
      <c r="T165" s="204">
        <f t="shared" si="33"/>
        <v>0</v>
      </c>
      <c r="AR165" s="18" t="s">
        <v>185</v>
      </c>
      <c r="AT165" s="18" t="s">
        <v>182</v>
      </c>
      <c r="AU165" s="18" t="s">
        <v>83</v>
      </c>
      <c r="AY165" s="18" t="s">
        <v>132</v>
      </c>
      <c r="BE165" s="205">
        <f t="shared" si="34"/>
        <v>0</v>
      </c>
      <c r="BF165" s="205">
        <f t="shared" si="35"/>
        <v>0</v>
      </c>
      <c r="BG165" s="205">
        <f t="shared" si="36"/>
        <v>0</v>
      </c>
      <c r="BH165" s="205">
        <f t="shared" si="37"/>
        <v>0</v>
      </c>
      <c r="BI165" s="205">
        <f t="shared" si="38"/>
        <v>0</v>
      </c>
      <c r="BJ165" s="18" t="s">
        <v>23</v>
      </c>
      <c r="BK165" s="205">
        <f t="shared" si="39"/>
        <v>0</v>
      </c>
      <c r="BL165" s="18" t="s">
        <v>166</v>
      </c>
      <c r="BM165" s="18" t="s">
        <v>379</v>
      </c>
    </row>
    <row r="166" spans="2:65" s="1" customFormat="1" ht="44.25" customHeight="1" x14ac:dyDescent="0.3">
      <c r="B166" s="35"/>
      <c r="C166" s="194" t="s">
        <v>380</v>
      </c>
      <c r="D166" s="194" t="s">
        <v>136</v>
      </c>
      <c r="E166" s="195" t="s">
        <v>381</v>
      </c>
      <c r="F166" s="196" t="s">
        <v>382</v>
      </c>
      <c r="G166" s="197" t="s">
        <v>228</v>
      </c>
      <c r="H166" s="198">
        <v>3439</v>
      </c>
      <c r="I166" s="199"/>
      <c r="J166" s="200">
        <f t="shared" si="30"/>
        <v>0</v>
      </c>
      <c r="K166" s="196" t="s">
        <v>140</v>
      </c>
      <c r="L166" s="55"/>
      <c r="M166" s="201" t="s">
        <v>22</v>
      </c>
      <c r="N166" s="202" t="s">
        <v>48</v>
      </c>
      <c r="O166" s="36"/>
      <c r="P166" s="203">
        <f t="shared" si="31"/>
        <v>0</v>
      </c>
      <c r="Q166" s="203">
        <v>0</v>
      </c>
      <c r="R166" s="203">
        <f t="shared" si="32"/>
        <v>0</v>
      </c>
      <c r="S166" s="203">
        <v>0</v>
      </c>
      <c r="T166" s="204">
        <f t="shared" si="33"/>
        <v>0</v>
      </c>
      <c r="AR166" s="18" t="s">
        <v>166</v>
      </c>
      <c r="AT166" s="18" t="s">
        <v>136</v>
      </c>
      <c r="AU166" s="18" t="s">
        <v>83</v>
      </c>
      <c r="AY166" s="18" t="s">
        <v>132</v>
      </c>
      <c r="BE166" s="205">
        <f t="shared" si="34"/>
        <v>0</v>
      </c>
      <c r="BF166" s="205">
        <f t="shared" si="35"/>
        <v>0</v>
      </c>
      <c r="BG166" s="205">
        <f t="shared" si="36"/>
        <v>0</v>
      </c>
      <c r="BH166" s="205">
        <f t="shared" si="37"/>
        <v>0</v>
      </c>
      <c r="BI166" s="205">
        <f t="shared" si="38"/>
        <v>0</v>
      </c>
      <c r="BJ166" s="18" t="s">
        <v>23</v>
      </c>
      <c r="BK166" s="205">
        <f t="shared" si="39"/>
        <v>0</v>
      </c>
      <c r="BL166" s="18" t="s">
        <v>166</v>
      </c>
      <c r="BM166" s="18" t="s">
        <v>383</v>
      </c>
    </row>
    <row r="167" spans="2:65" s="1" customFormat="1" ht="22.5" customHeight="1" x14ac:dyDescent="0.3">
      <c r="B167" s="35"/>
      <c r="C167" s="210" t="s">
        <v>384</v>
      </c>
      <c r="D167" s="210" t="s">
        <v>182</v>
      </c>
      <c r="E167" s="211" t="s">
        <v>385</v>
      </c>
      <c r="F167" s="212" t="s">
        <v>386</v>
      </c>
      <c r="G167" s="213" t="s">
        <v>182</v>
      </c>
      <c r="H167" s="214">
        <v>168</v>
      </c>
      <c r="I167" s="215"/>
      <c r="J167" s="216">
        <f t="shared" si="30"/>
        <v>0</v>
      </c>
      <c r="K167" s="212" t="s">
        <v>22</v>
      </c>
      <c r="L167" s="217"/>
      <c r="M167" s="218" t="s">
        <v>22</v>
      </c>
      <c r="N167" s="219" t="s">
        <v>48</v>
      </c>
      <c r="O167" s="36"/>
      <c r="P167" s="203">
        <f t="shared" si="31"/>
        <v>0</v>
      </c>
      <c r="Q167" s="203">
        <v>0</v>
      </c>
      <c r="R167" s="203">
        <f t="shared" si="32"/>
        <v>0</v>
      </c>
      <c r="S167" s="203">
        <v>0</v>
      </c>
      <c r="T167" s="204">
        <f t="shared" si="33"/>
        <v>0</v>
      </c>
      <c r="AR167" s="18" t="s">
        <v>185</v>
      </c>
      <c r="AT167" s="18" t="s">
        <v>182</v>
      </c>
      <c r="AU167" s="18" t="s">
        <v>83</v>
      </c>
      <c r="AY167" s="18" t="s">
        <v>132</v>
      </c>
      <c r="BE167" s="205">
        <f t="shared" si="34"/>
        <v>0</v>
      </c>
      <c r="BF167" s="205">
        <f t="shared" si="35"/>
        <v>0</v>
      </c>
      <c r="BG167" s="205">
        <f t="shared" si="36"/>
        <v>0</v>
      </c>
      <c r="BH167" s="205">
        <f t="shared" si="37"/>
        <v>0</v>
      </c>
      <c r="BI167" s="205">
        <f t="shared" si="38"/>
        <v>0</v>
      </c>
      <c r="BJ167" s="18" t="s">
        <v>23</v>
      </c>
      <c r="BK167" s="205">
        <f t="shared" si="39"/>
        <v>0</v>
      </c>
      <c r="BL167" s="18" t="s">
        <v>166</v>
      </c>
      <c r="BM167" s="18" t="s">
        <v>387</v>
      </c>
    </row>
    <row r="168" spans="2:65" s="1" customFormat="1" ht="22.5" customHeight="1" x14ac:dyDescent="0.3">
      <c r="B168" s="35"/>
      <c r="C168" s="210" t="s">
        <v>388</v>
      </c>
      <c r="D168" s="210" t="s">
        <v>182</v>
      </c>
      <c r="E168" s="211" t="s">
        <v>389</v>
      </c>
      <c r="F168" s="212" t="s">
        <v>390</v>
      </c>
      <c r="G168" s="213" t="s">
        <v>182</v>
      </c>
      <c r="H168" s="214">
        <v>238</v>
      </c>
      <c r="I168" s="215"/>
      <c r="J168" s="216">
        <f t="shared" si="30"/>
        <v>0</v>
      </c>
      <c r="K168" s="212" t="s">
        <v>22</v>
      </c>
      <c r="L168" s="217"/>
      <c r="M168" s="218" t="s">
        <v>22</v>
      </c>
      <c r="N168" s="219" t="s">
        <v>48</v>
      </c>
      <c r="O168" s="36"/>
      <c r="P168" s="203">
        <f t="shared" si="31"/>
        <v>0</v>
      </c>
      <c r="Q168" s="203">
        <v>0</v>
      </c>
      <c r="R168" s="203">
        <f t="shared" si="32"/>
        <v>0</v>
      </c>
      <c r="S168" s="203">
        <v>0</v>
      </c>
      <c r="T168" s="204">
        <f t="shared" si="33"/>
        <v>0</v>
      </c>
      <c r="AR168" s="18" t="s">
        <v>185</v>
      </c>
      <c r="AT168" s="18" t="s">
        <v>182</v>
      </c>
      <c r="AU168" s="18" t="s">
        <v>83</v>
      </c>
      <c r="AY168" s="18" t="s">
        <v>132</v>
      </c>
      <c r="BE168" s="205">
        <f t="shared" si="34"/>
        <v>0</v>
      </c>
      <c r="BF168" s="205">
        <f t="shared" si="35"/>
        <v>0</v>
      </c>
      <c r="BG168" s="205">
        <f t="shared" si="36"/>
        <v>0</v>
      </c>
      <c r="BH168" s="205">
        <f t="shared" si="37"/>
        <v>0</v>
      </c>
      <c r="BI168" s="205">
        <f t="shared" si="38"/>
        <v>0</v>
      </c>
      <c r="BJ168" s="18" t="s">
        <v>23</v>
      </c>
      <c r="BK168" s="205">
        <f t="shared" si="39"/>
        <v>0</v>
      </c>
      <c r="BL168" s="18" t="s">
        <v>166</v>
      </c>
      <c r="BM168" s="18" t="s">
        <v>391</v>
      </c>
    </row>
    <row r="169" spans="2:65" s="1" customFormat="1" ht="22.5" customHeight="1" x14ac:dyDescent="0.3">
      <c r="B169" s="35"/>
      <c r="C169" s="210" t="s">
        <v>392</v>
      </c>
      <c r="D169" s="210" t="s">
        <v>182</v>
      </c>
      <c r="E169" s="211" t="s">
        <v>393</v>
      </c>
      <c r="F169" s="212" t="s">
        <v>394</v>
      </c>
      <c r="G169" s="213" t="s">
        <v>182</v>
      </c>
      <c r="H169" s="214">
        <v>1765</v>
      </c>
      <c r="I169" s="215"/>
      <c r="J169" s="216">
        <f t="shared" si="30"/>
        <v>0</v>
      </c>
      <c r="K169" s="212" t="s">
        <v>22</v>
      </c>
      <c r="L169" s="217"/>
      <c r="M169" s="218" t="s">
        <v>22</v>
      </c>
      <c r="N169" s="219" t="s">
        <v>48</v>
      </c>
      <c r="O169" s="36"/>
      <c r="P169" s="203">
        <f t="shared" si="31"/>
        <v>0</v>
      </c>
      <c r="Q169" s="203">
        <v>0</v>
      </c>
      <c r="R169" s="203">
        <f t="shared" si="32"/>
        <v>0</v>
      </c>
      <c r="S169" s="203">
        <v>0</v>
      </c>
      <c r="T169" s="204">
        <f t="shared" si="33"/>
        <v>0</v>
      </c>
      <c r="AR169" s="18" t="s">
        <v>185</v>
      </c>
      <c r="AT169" s="18" t="s">
        <v>182</v>
      </c>
      <c r="AU169" s="18" t="s">
        <v>83</v>
      </c>
      <c r="AY169" s="18" t="s">
        <v>132</v>
      </c>
      <c r="BE169" s="205">
        <f t="shared" si="34"/>
        <v>0</v>
      </c>
      <c r="BF169" s="205">
        <f t="shared" si="35"/>
        <v>0</v>
      </c>
      <c r="BG169" s="205">
        <f t="shared" si="36"/>
        <v>0</v>
      </c>
      <c r="BH169" s="205">
        <f t="shared" si="37"/>
        <v>0</v>
      </c>
      <c r="BI169" s="205">
        <f t="shared" si="38"/>
        <v>0</v>
      </c>
      <c r="BJ169" s="18" t="s">
        <v>23</v>
      </c>
      <c r="BK169" s="205">
        <f t="shared" si="39"/>
        <v>0</v>
      </c>
      <c r="BL169" s="18" t="s">
        <v>166</v>
      </c>
      <c r="BM169" s="18" t="s">
        <v>395</v>
      </c>
    </row>
    <row r="170" spans="2:65" s="1" customFormat="1" ht="22.5" customHeight="1" x14ac:dyDescent="0.3">
      <c r="B170" s="35"/>
      <c r="C170" s="210" t="s">
        <v>396</v>
      </c>
      <c r="D170" s="210" t="s">
        <v>182</v>
      </c>
      <c r="E170" s="211" t="s">
        <v>397</v>
      </c>
      <c r="F170" s="212" t="s">
        <v>398</v>
      </c>
      <c r="G170" s="213" t="s">
        <v>182</v>
      </c>
      <c r="H170" s="214">
        <v>85</v>
      </c>
      <c r="I170" s="215"/>
      <c r="J170" s="216">
        <f t="shared" si="30"/>
        <v>0</v>
      </c>
      <c r="K170" s="212" t="s">
        <v>22</v>
      </c>
      <c r="L170" s="217"/>
      <c r="M170" s="218" t="s">
        <v>22</v>
      </c>
      <c r="N170" s="219" t="s">
        <v>48</v>
      </c>
      <c r="O170" s="36"/>
      <c r="P170" s="203">
        <f t="shared" si="31"/>
        <v>0</v>
      </c>
      <c r="Q170" s="203">
        <v>0</v>
      </c>
      <c r="R170" s="203">
        <f t="shared" si="32"/>
        <v>0</v>
      </c>
      <c r="S170" s="203">
        <v>0</v>
      </c>
      <c r="T170" s="204">
        <f t="shared" si="33"/>
        <v>0</v>
      </c>
      <c r="AR170" s="18" t="s">
        <v>185</v>
      </c>
      <c r="AT170" s="18" t="s">
        <v>182</v>
      </c>
      <c r="AU170" s="18" t="s">
        <v>83</v>
      </c>
      <c r="AY170" s="18" t="s">
        <v>132</v>
      </c>
      <c r="BE170" s="205">
        <f t="shared" si="34"/>
        <v>0</v>
      </c>
      <c r="BF170" s="205">
        <f t="shared" si="35"/>
        <v>0</v>
      </c>
      <c r="BG170" s="205">
        <f t="shared" si="36"/>
        <v>0</v>
      </c>
      <c r="BH170" s="205">
        <f t="shared" si="37"/>
        <v>0</v>
      </c>
      <c r="BI170" s="205">
        <f t="shared" si="38"/>
        <v>0</v>
      </c>
      <c r="BJ170" s="18" t="s">
        <v>23</v>
      </c>
      <c r="BK170" s="205">
        <f t="shared" si="39"/>
        <v>0</v>
      </c>
      <c r="BL170" s="18" t="s">
        <v>166</v>
      </c>
      <c r="BM170" s="18" t="s">
        <v>399</v>
      </c>
    </row>
    <row r="171" spans="2:65" s="1" customFormat="1" ht="22.5" customHeight="1" x14ac:dyDescent="0.3">
      <c r="B171" s="35"/>
      <c r="C171" s="210" t="s">
        <v>400</v>
      </c>
      <c r="D171" s="210" t="s">
        <v>182</v>
      </c>
      <c r="E171" s="211" t="s">
        <v>401</v>
      </c>
      <c r="F171" s="212" t="s">
        <v>402</v>
      </c>
      <c r="G171" s="213" t="s">
        <v>182</v>
      </c>
      <c r="H171" s="214">
        <v>1165</v>
      </c>
      <c r="I171" s="215"/>
      <c r="J171" s="216">
        <f t="shared" si="30"/>
        <v>0</v>
      </c>
      <c r="K171" s="212" t="s">
        <v>22</v>
      </c>
      <c r="L171" s="217"/>
      <c r="M171" s="218" t="s">
        <v>22</v>
      </c>
      <c r="N171" s="219" t="s">
        <v>48</v>
      </c>
      <c r="O171" s="36"/>
      <c r="P171" s="203">
        <f t="shared" si="31"/>
        <v>0</v>
      </c>
      <c r="Q171" s="203">
        <v>0</v>
      </c>
      <c r="R171" s="203">
        <f t="shared" si="32"/>
        <v>0</v>
      </c>
      <c r="S171" s="203">
        <v>0</v>
      </c>
      <c r="T171" s="204">
        <f t="shared" si="33"/>
        <v>0</v>
      </c>
      <c r="AR171" s="18" t="s">
        <v>185</v>
      </c>
      <c r="AT171" s="18" t="s">
        <v>182</v>
      </c>
      <c r="AU171" s="18" t="s">
        <v>83</v>
      </c>
      <c r="AY171" s="18" t="s">
        <v>132</v>
      </c>
      <c r="BE171" s="205">
        <f t="shared" si="34"/>
        <v>0</v>
      </c>
      <c r="BF171" s="205">
        <f t="shared" si="35"/>
        <v>0</v>
      </c>
      <c r="BG171" s="205">
        <f t="shared" si="36"/>
        <v>0</v>
      </c>
      <c r="BH171" s="205">
        <f t="shared" si="37"/>
        <v>0</v>
      </c>
      <c r="BI171" s="205">
        <f t="shared" si="38"/>
        <v>0</v>
      </c>
      <c r="BJ171" s="18" t="s">
        <v>23</v>
      </c>
      <c r="BK171" s="205">
        <f t="shared" si="39"/>
        <v>0</v>
      </c>
      <c r="BL171" s="18" t="s">
        <v>166</v>
      </c>
      <c r="BM171" s="18" t="s">
        <v>403</v>
      </c>
    </row>
    <row r="172" spans="2:65" s="1" customFormat="1" ht="22.5" customHeight="1" x14ac:dyDescent="0.3">
      <c r="B172" s="35"/>
      <c r="C172" s="210" t="s">
        <v>404</v>
      </c>
      <c r="D172" s="210" t="s">
        <v>182</v>
      </c>
      <c r="E172" s="211" t="s">
        <v>405</v>
      </c>
      <c r="F172" s="212" t="s">
        <v>406</v>
      </c>
      <c r="G172" s="213" t="s">
        <v>182</v>
      </c>
      <c r="H172" s="214">
        <v>18</v>
      </c>
      <c r="I172" s="215"/>
      <c r="J172" s="216">
        <f t="shared" si="30"/>
        <v>0</v>
      </c>
      <c r="K172" s="212" t="s">
        <v>22</v>
      </c>
      <c r="L172" s="217"/>
      <c r="M172" s="218" t="s">
        <v>22</v>
      </c>
      <c r="N172" s="219" t="s">
        <v>48</v>
      </c>
      <c r="O172" s="36"/>
      <c r="P172" s="203">
        <f t="shared" si="31"/>
        <v>0</v>
      </c>
      <c r="Q172" s="203">
        <v>0</v>
      </c>
      <c r="R172" s="203">
        <f t="shared" si="32"/>
        <v>0</v>
      </c>
      <c r="S172" s="203">
        <v>0</v>
      </c>
      <c r="T172" s="204">
        <f t="shared" si="33"/>
        <v>0</v>
      </c>
      <c r="AR172" s="18" t="s">
        <v>185</v>
      </c>
      <c r="AT172" s="18" t="s">
        <v>182</v>
      </c>
      <c r="AU172" s="18" t="s">
        <v>83</v>
      </c>
      <c r="AY172" s="18" t="s">
        <v>132</v>
      </c>
      <c r="BE172" s="205">
        <f t="shared" si="34"/>
        <v>0</v>
      </c>
      <c r="BF172" s="205">
        <f t="shared" si="35"/>
        <v>0</v>
      </c>
      <c r="BG172" s="205">
        <f t="shared" si="36"/>
        <v>0</v>
      </c>
      <c r="BH172" s="205">
        <f t="shared" si="37"/>
        <v>0</v>
      </c>
      <c r="BI172" s="205">
        <f t="shared" si="38"/>
        <v>0</v>
      </c>
      <c r="BJ172" s="18" t="s">
        <v>23</v>
      </c>
      <c r="BK172" s="205">
        <f t="shared" si="39"/>
        <v>0</v>
      </c>
      <c r="BL172" s="18" t="s">
        <v>166</v>
      </c>
      <c r="BM172" s="18" t="s">
        <v>407</v>
      </c>
    </row>
    <row r="173" spans="2:65" s="1" customFormat="1" ht="44.25" customHeight="1" x14ac:dyDescent="0.3">
      <c r="B173" s="35"/>
      <c r="C173" s="194" t="s">
        <v>408</v>
      </c>
      <c r="D173" s="194" t="s">
        <v>136</v>
      </c>
      <c r="E173" s="195" t="s">
        <v>409</v>
      </c>
      <c r="F173" s="196" t="s">
        <v>410</v>
      </c>
      <c r="G173" s="197" t="s">
        <v>228</v>
      </c>
      <c r="H173" s="198">
        <v>39</v>
      </c>
      <c r="I173" s="199"/>
      <c r="J173" s="200">
        <f t="shared" si="30"/>
        <v>0</v>
      </c>
      <c r="K173" s="196" t="s">
        <v>140</v>
      </c>
      <c r="L173" s="55"/>
      <c r="M173" s="201" t="s">
        <v>22</v>
      </c>
      <c r="N173" s="202" t="s">
        <v>48</v>
      </c>
      <c r="O173" s="36"/>
      <c r="P173" s="203">
        <f t="shared" si="31"/>
        <v>0</v>
      </c>
      <c r="Q173" s="203">
        <v>0</v>
      </c>
      <c r="R173" s="203">
        <f t="shared" si="32"/>
        <v>0</v>
      </c>
      <c r="S173" s="203">
        <v>0</v>
      </c>
      <c r="T173" s="204">
        <f t="shared" si="33"/>
        <v>0</v>
      </c>
      <c r="AR173" s="18" t="s">
        <v>166</v>
      </c>
      <c r="AT173" s="18" t="s">
        <v>136</v>
      </c>
      <c r="AU173" s="18" t="s">
        <v>83</v>
      </c>
      <c r="AY173" s="18" t="s">
        <v>132</v>
      </c>
      <c r="BE173" s="205">
        <f t="shared" si="34"/>
        <v>0</v>
      </c>
      <c r="BF173" s="205">
        <f t="shared" si="35"/>
        <v>0</v>
      </c>
      <c r="BG173" s="205">
        <f t="shared" si="36"/>
        <v>0</v>
      </c>
      <c r="BH173" s="205">
        <f t="shared" si="37"/>
        <v>0</v>
      </c>
      <c r="BI173" s="205">
        <f t="shared" si="38"/>
        <v>0</v>
      </c>
      <c r="BJ173" s="18" t="s">
        <v>23</v>
      </c>
      <c r="BK173" s="205">
        <f t="shared" si="39"/>
        <v>0</v>
      </c>
      <c r="BL173" s="18" t="s">
        <v>166</v>
      </c>
      <c r="BM173" s="18" t="s">
        <v>411</v>
      </c>
    </row>
    <row r="174" spans="2:65" s="1" customFormat="1" ht="22.5" customHeight="1" x14ac:dyDescent="0.3">
      <c r="B174" s="35"/>
      <c r="C174" s="210" t="s">
        <v>412</v>
      </c>
      <c r="D174" s="210" t="s">
        <v>182</v>
      </c>
      <c r="E174" s="211" t="s">
        <v>413</v>
      </c>
      <c r="F174" s="212" t="s">
        <v>414</v>
      </c>
      <c r="G174" s="213" t="s">
        <v>182</v>
      </c>
      <c r="H174" s="214">
        <v>20</v>
      </c>
      <c r="I174" s="215"/>
      <c r="J174" s="216">
        <f t="shared" si="30"/>
        <v>0</v>
      </c>
      <c r="K174" s="212" t="s">
        <v>22</v>
      </c>
      <c r="L174" s="217"/>
      <c r="M174" s="218" t="s">
        <v>22</v>
      </c>
      <c r="N174" s="219" t="s">
        <v>48</v>
      </c>
      <c r="O174" s="36"/>
      <c r="P174" s="203">
        <f t="shared" si="31"/>
        <v>0</v>
      </c>
      <c r="Q174" s="203">
        <v>0</v>
      </c>
      <c r="R174" s="203">
        <f t="shared" si="32"/>
        <v>0</v>
      </c>
      <c r="S174" s="203">
        <v>0</v>
      </c>
      <c r="T174" s="204">
        <f t="shared" si="33"/>
        <v>0</v>
      </c>
      <c r="AR174" s="18" t="s">
        <v>185</v>
      </c>
      <c r="AT174" s="18" t="s">
        <v>182</v>
      </c>
      <c r="AU174" s="18" t="s">
        <v>83</v>
      </c>
      <c r="AY174" s="18" t="s">
        <v>132</v>
      </c>
      <c r="BE174" s="205">
        <f t="shared" si="34"/>
        <v>0</v>
      </c>
      <c r="BF174" s="205">
        <f t="shared" si="35"/>
        <v>0</v>
      </c>
      <c r="BG174" s="205">
        <f t="shared" si="36"/>
        <v>0</v>
      </c>
      <c r="BH174" s="205">
        <f t="shared" si="37"/>
        <v>0</v>
      </c>
      <c r="BI174" s="205">
        <f t="shared" si="38"/>
        <v>0</v>
      </c>
      <c r="BJ174" s="18" t="s">
        <v>23</v>
      </c>
      <c r="BK174" s="205">
        <f t="shared" si="39"/>
        <v>0</v>
      </c>
      <c r="BL174" s="18" t="s">
        <v>166</v>
      </c>
      <c r="BM174" s="18" t="s">
        <v>415</v>
      </c>
    </row>
    <row r="175" spans="2:65" s="1" customFormat="1" ht="22.5" customHeight="1" x14ac:dyDescent="0.3">
      <c r="B175" s="35"/>
      <c r="C175" s="210" t="s">
        <v>416</v>
      </c>
      <c r="D175" s="210" t="s">
        <v>182</v>
      </c>
      <c r="E175" s="211" t="s">
        <v>417</v>
      </c>
      <c r="F175" s="212" t="s">
        <v>418</v>
      </c>
      <c r="G175" s="213" t="s">
        <v>182</v>
      </c>
      <c r="H175" s="214">
        <v>19</v>
      </c>
      <c r="I175" s="215"/>
      <c r="J175" s="216">
        <f t="shared" si="30"/>
        <v>0</v>
      </c>
      <c r="K175" s="212" t="s">
        <v>22</v>
      </c>
      <c r="L175" s="217"/>
      <c r="M175" s="218" t="s">
        <v>22</v>
      </c>
      <c r="N175" s="219" t="s">
        <v>48</v>
      </c>
      <c r="O175" s="36"/>
      <c r="P175" s="203">
        <f t="shared" si="31"/>
        <v>0</v>
      </c>
      <c r="Q175" s="203">
        <v>0</v>
      </c>
      <c r="R175" s="203">
        <f t="shared" si="32"/>
        <v>0</v>
      </c>
      <c r="S175" s="203">
        <v>0</v>
      </c>
      <c r="T175" s="204">
        <f t="shared" si="33"/>
        <v>0</v>
      </c>
      <c r="AR175" s="18" t="s">
        <v>185</v>
      </c>
      <c r="AT175" s="18" t="s">
        <v>182</v>
      </c>
      <c r="AU175" s="18" t="s">
        <v>83</v>
      </c>
      <c r="AY175" s="18" t="s">
        <v>132</v>
      </c>
      <c r="BE175" s="205">
        <f t="shared" si="34"/>
        <v>0</v>
      </c>
      <c r="BF175" s="205">
        <f t="shared" si="35"/>
        <v>0</v>
      </c>
      <c r="BG175" s="205">
        <f t="shared" si="36"/>
        <v>0</v>
      </c>
      <c r="BH175" s="205">
        <f t="shared" si="37"/>
        <v>0</v>
      </c>
      <c r="BI175" s="205">
        <f t="shared" si="38"/>
        <v>0</v>
      </c>
      <c r="BJ175" s="18" t="s">
        <v>23</v>
      </c>
      <c r="BK175" s="205">
        <f t="shared" si="39"/>
        <v>0</v>
      </c>
      <c r="BL175" s="18" t="s">
        <v>166</v>
      </c>
      <c r="BM175" s="18" t="s">
        <v>419</v>
      </c>
    </row>
    <row r="176" spans="2:65" s="1" customFormat="1" ht="44.25" customHeight="1" x14ac:dyDescent="0.3">
      <c r="B176" s="35"/>
      <c r="C176" s="194" t="s">
        <v>420</v>
      </c>
      <c r="D176" s="194" t="s">
        <v>136</v>
      </c>
      <c r="E176" s="195" t="s">
        <v>421</v>
      </c>
      <c r="F176" s="196" t="s">
        <v>422</v>
      </c>
      <c r="G176" s="197" t="s">
        <v>228</v>
      </c>
      <c r="H176" s="198">
        <v>125</v>
      </c>
      <c r="I176" s="199"/>
      <c r="J176" s="200">
        <f t="shared" si="30"/>
        <v>0</v>
      </c>
      <c r="K176" s="196" t="s">
        <v>140</v>
      </c>
      <c r="L176" s="55"/>
      <c r="M176" s="201" t="s">
        <v>22</v>
      </c>
      <c r="N176" s="202" t="s">
        <v>48</v>
      </c>
      <c r="O176" s="36"/>
      <c r="P176" s="203">
        <f t="shared" si="31"/>
        <v>0</v>
      </c>
      <c r="Q176" s="203">
        <v>0</v>
      </c>
      <c r="R176" s="203">
        <f t="shared" si="32"/>
        <v>0</v>
      </c>
      <c r="S176" s="203">
        <v>0</v>
      </c>
      <c r="T176" s="204">
        <f t="shared" si="33"/>
        <v>0</v>
      </c>
      <c r="AR176" s="18" t="s">
        <v>166</v>
      </c>
      <c r="AT176" s="18" t="s">
        <v>136</v>
      </c>
      <c r="AU176" s="18" t="s">
        <v>83</v>
      </c>
      <c r="AY176" s="18" t="s">
        <v>132</v>
      </c>
      <c r="BE176" s="205">
        <f t="shared" si="34"/>
        <v>0</v>
      </c>
      <c r="BF176" s="205">
        <f t="shared" si="35"/>
        <v>0</v>
      </c>
      <c r="BG176" s="205">
        <f t="shared" si="36"/>
        <v>0</v>
      </c>
      <c r="BH176" s="205">
        <f t="shared" si="37"/>
        <v>0</v>
      </c>
      <c r="BI176" s="205">
        <f t="shared" si="38"/>
        <v>0</v>
      </c>
      <c r="BJ176" s="18" t="s">
        <v>23</v>
      </c>
      <c r="BK176" s="205">
        <f t="shared" si="39"/>
        <v>0</v>
      </c>
      <c r="BL176" s="18" t="s">
        <v>166</v>
      </c>
      <c r="BM176" s="18" t="s">
        <v>423</v>
      </c>
    </row>
    <row r="177" spans="2:65" s="1" customFormat="1" ht="31.5" customHeight="1" x14ac:dyDescent="0.3">
      <c r="B177" s="35"/>
      <c r="C177" s="210" t="s">
        <v>424</v>
      </c>
      <c r="D177" s="210" t="s">
        <v>182</v>
      </c>
      <c r="E177" s="211" t="s">
        <v>425</v>
      </c>
      <c r="F177" s="212" t="s">
        <v>426</v>
      </c>
      <c r="G177" s="213" t="s">
        <v>182</v>
      </c>
      <c r="H177" s="214">
        <v>125</v>
      </c>
      <c r="I177" s="215"/>
      <c r="J177" s="216">
        <f t="shared" si="30"/>
        <v>0</v>
      </c>
      <c r="K177" s="212" t="s">
        <v>22</v>
      </c>
      <c r="L177" s="217"/>
      <c r="M177" s="218" t="s">
        <v>22</v>
      </c>
      <c r="N177" s="219" t="s">
        <v>48</v>
      </c>
      <c r="O177" s="36"/>
      <c r="P177" s="203">
        <f t="shared" si="31"/>
        <v>0</v>
      </c>
      <c r="Q177" s="203">
        <v>0</v>
      </c>
      <c r="R177" s="203">
        <f t="shared" si="32"/>
        <v>0</v>
      </c>
      <c r="S177" s="203">
        <v>0</v>
      </c>
      <c r="T177" s="204">
        <f t="shared" si="33"/>
        <v>0</v>
      </c>
      <c r="AR177" s="18" t="s">
        <v>185</v>
      </c>
      <c r="AT177" s="18" t="s">
        <v>182</v>
      </c>
      <c r="AU177" s="18" t="s">
        <v>83</v>
      </c>
      <c r="AY177" s="18" t="s">
        <v>132</v>
      </c>
      <c r="BE177" s="205">
        <f t="shared" si="34"/>
        <v>0</v>
      </c>
      <c r="BF177" s="205">
        <f t="shared" si="35"/>
        <v>0</v>
      </c>
      <c r="BG177" s="205">
        <f t="shared" si="36"/>
        <v>0</v>
      </c>
      <c r="BH177" s="205">
        <f t="shared" si="37"/>
        <v>0</v>
      </c>
      <c r="BI177" s="205">
        <f t="shared" si="38"/>
        <v>0</v>
      </c>
      <c r="BJ177" s="18" t="s">
        <v>23</v>
      </c>
      <c r="BK177" s="205">
        <f t="shared" si="39"/>
        <v>0</v>
      </c>
      <c r="BL177" s="18" t="s">
        <v>166</v>
      </c>
      <c r="BM177" s="18" t="s">
        <v>427</v>
      </c>
    </row>
    <row r="178" spans="2:65" s="1" customFormat="1" ht="31.5" customHeight="1" x14ac:dyDescent="0.3">
      <c r="B178" s="35"/>
      <c r="C178" s="194" t="s">
        <v>428</v>
      </c>
      <c r="D178" s="194" t="s">
        <v>136</v>
      </c>
      <c r="E178" s="195" t="s">
        <v>429</v>
      </c>
      <c r="F178" s="196" t="s">
        <v>430</v>
      </c>
      <c r="G178" s="197" t="s">
        <v>228</v>
      </c>
      <c r="H178" s="198">
        <v>39</v>
      </c>
      <c r="I178" s="199"/>
      <c r="J178" s="200">
        <f t="shared" si="30"/>
        <v>0</v>
      </c>
      <c r="K178" s="196" t="s">
        <v>140</v>
      </c>
      <c r="L178" s="55"/>
      <c r="M178" s="201" t="s">
        <v>22</v>
      </c>
      <c r="N178" s="202" t="s">
        <v>48</v>
      </c>
      <c r="O178" s="36"/>
      <c r="P178" s="203">
        <f t="shared" si="31"/>
        <v>0</v>
      </c>
      <c r="Q178" s="203">
        <v>0</v>
      </c>
      <c r="R178" s="203">
        <f t="shared" si="32"/>
        <v>0</v>
      </c>
      <c r="S178" s="203">
        <v>0</v>
      </c>
      <c r="T178" s="204">
        <f t="shared" si="33"/>
        <v>0</v>
      </c>
      <c r="AR178" s="18" t="s">
        <v>166</v>
      </c>
      <c r="AT178" s="18" t="s">
        <v>136</v>
      </c>
      <c r="AU178" s="18" t="s">
        <v>83</v>
      </c>
      <c r="AY178" s="18" t="s">
        <v>132</v>
      </c>
      <c r="BE178" s="205">
        <f t="shared" si="34"/>
        <v>0</v>
      </c>
      <c r="BF178" s="205">
        <f t="shared" si="35"/>
        <v>0</v>
      </c>
      <c r="BG178" s="205">
        <f t="shared" si="36"/>
        <v>0</v>
      </c>
      <c r="BH178" s="205">
        <f t="shared" si="37"/>
        <v>0</v>
      </c>
      <c r="BI178" s="205">
        <f t="shared" si="38"/>
        <v>0</v>
      </c>
      <c r="BJ178" s="18" t="s">
        <v>23</v>
      </c>
      <c r="BK178" s="205">
        <f t="shared" si="39"/>
        <v>0</v>
      </c>
      <c r="BL178" s="18" t="s">
        <v>166</v>
      </c>
      <c r="BM178" s="18" t="s">
        <v>431</v>
      </c>
    </row>
    <row r="179" spans="2:65" s="1" customFormat="1" ht="22.5" customHeight="1" x14ac:dyDescent="0.3">
      <c r="B179" s="35"/>
      <c r="C179" s="210" t="s">
        <v>432</v>
      </c>
      <c r="D179" s="210" t="s">
        <v>182</v>
      </c>
      <c r="E179" s="211" t="s">
        <v>433</v>
      </c>
      <c r="F179" s="212" t="s">
        <v>434</v>
      </c>
      <c r="G179" s="213" t="s">
        <v>228</v>
      </c>
      <c r="H179" s="214">
        <v>39</v>
      </c>
      <c r="I179" s="215"/>
      <c r="J179" s="216">
        <f t="shared" si="30"/>
        <v>0</v>
      </c>
      <c r="K179" s="212" t="s">
        <v>22</v>
      </c>
      <c r="L179" s="217"/>
      <c r="M179" s="218" t="s">
        <v>22</v>
      </c>
      <c r="N179" s="219" t="s">
        <v>48</v>
      </c>
      <c r="O179" s="36"/>
      <c r="P179" s="203">
        <f t="shared" si="31"/>
        <v>0</v>
      </c>
      <c r="Q179" s="203">
        <v>0</v>
      </c>
      <c r="R179" s="203">
        <f t="shared" si="32"/>
        <v>0</v>
      </c>
      <c r="S179" s="203">
        <v>0</v>
      </c>
      <c r="T179" s="204">
        <f t="shared" si="33"/>
        <v>0</v>
      </c>
      <c r="AR179" s="18" t="s">
        <v>185</v>
      </c>
      <c r="AT179" s="18" t="s">
        <v>182</v>
      </c>
      <c r="AU179" s="18" t="s">
        <v>83</v>
      </c>
      <c r="AY179" s="18" t="s">
        <v>132</v>
      </c>
      <c r="BE179" s="205">
        <f t="shared" si="34"/>
        <v>0</v>
      </c>
      <c r="BF179" s="205">
        <f t="shared" si="35"/>
        <v>0</v>
      </c>
      <c r="BG179" s="205">
        <f t="shared" si="36"/>
        <v>0</v>
      </c>
      <c r="BH179" s="205">
        <f t="shared" si="37"/>
        <v>0</v>
      </c>
      <c r="BI179" s="205">
        <f t="shared" si="38"/>
        <v>0</v>
      </c>
      <c r="BJ179" s="18" t="s">
        <v>23</v>
      </c>
      <c r="BK179" s="205">
        <f t="shared" si="39"/>
        <v>0</v>
      </c>
      <c r="BL179" s="18" t="s">
        <v>166</v>
      </c>
      <c r="BM179" s="18" t="s">
        <v>435</v>
      </c>
    </row>
    <row r="180" spans="2:65" s="11" customFormat="1" ht="29.85" customHeight="1" x14ac:dyDescent="0.35">
      <c r="B180" s="177"/>
      <c r="C180" s="178"/>
      <c r="D180" s="191" t="s">
        <v>76</v>
      </c>
      <c r="E180" s="192" t="s">
        <v>436</v>
      </c>
      <c r="F180" s="192" t="s">
        <v>437</v>
      </c>
      <c r="G180" s="178"/>
      <c r="H180" s="178"/>
      <c r="I180" s="181"/>
      <c r="J180" s="193">
        <f>BK180</f>
        <v>0</v>
      </c>
      <c r="K180" s="178"/>
      <c r="L180" s="183"/>
      <c r="M180" s="184"/>
      <c r="N180" s="185"/>
      <c r="O180" s="185"/>
      <c r="P180" s="186">
        <f>SUM(P181:P189)</f>
        <v>0</v>
      </c>
      <c r="Q180" s="185"/>
      <c r="R180" s="186">
        <f>SUM(R181:R189)</f>
        <v>0</v>
      </c>
      <c r="S180" s="185"/>
      <c r="T180" s="187">
        <f>SUM(T181:T189)</f>
        <v>0</v>
      </c>
      <c r="AR180" s="188" t="s">
        <v>83</v>
      </c>
      <c r="AT180" s="189" t="s">
        <v>76</v>
      </c>
      <c r="AU180" s="189" t="s">
        <v>23</v>
      </c>
      <c r="AY180" s="188" t="s">
        <v>132</v>
      </c>
      <c r="BK180" s="190">
        <f>SUM(BK181:BK189)</f>
        <v>0</v>
      </c>
    </row>
    <row r="181" spans="2:65" s="1" customFormat="1" ht="31.5" customHeight="1" x14ac:dyDescent="0.3">
      <c r="B181" s="35"/>
      <c r="C181" s="194" t="s">
        <v>438</v>
      </c>
      <c r="D181" s="194" t="s">
        <v>136</v>
      </c>
      <c r="E181" s="195" t="s">
        <v>439</v>
      </c>
      <c r="F181" s="196" t="s">
        <v>440</v>
      </c>
      <c r="G181" s="197" t="s">
        <v>171</v>
      </c>
      <c r="H181" s="198">
        <v>210</v>
      </c>
      <c r="I181" s="199"/>
      <c r="J181" s="200">
        <f t="shared" ref="J181:J189" si="40">ROUND(I181*H181,2)</f>
        <v>0</v>
      </c>
      <c r="K181" s="196" t="s">
        <v>140</v>
      </c>
      <c r="L181" s="55"/>
      <c r="M181" s="201" t="s">
        <v>22</v>
      </c>
      <c r="N181" s="202" t="s">
        <v>48</v>
      </c>
      <c r="O181" s="36"/>
      <c r="P181" s="203">
        <f t="shared" ref="P181:P189" si="41">O181*H181</f>
        <v>0</v>
      </c>
      <c r="Q181" s="203">
        <v>0</v>
      </c>
      <c r="R181" s="203">
        <f t="shared" ref="R181:R189" si="42">Q181*H181</f>
        <v>0</v>
      </c>
      <c r="S181" s="203">
        <v>0</v>
      </c>
      <c r="T181" s="204">
        <f t="shared" ref="T181:T189" si="43">S181*H181</f>
        <v>0</v>
      </c>
      <c r="AR181" s="18" t="s">
        <v>166</v>
      </c>
      <c r="AT181" s="18" t="s">
        <v>136</v>
      </c>
      <c r="AU181" s="18" t="s">
        <v>83</v>
      </c>
      <c r="AY181" s="18" t="s">
        <v>132</v>
      </c>
      <c r="BE181" s="205">
        <f t="shared" ref="BE181:BE189" si="44">IF(N181="základní",J181,0)</f>
        <v>0</v>
      </c>
      <c r="BF181" s="205">
        <f t="shared" ref="BF181:BF189" si="45">IF(N181="snížená",J181,0)</f>
        <v>0</v>
      </c>
      <c r="BG181" s="205">
        <f t="shared" ref="BG181:BG189" si="46">IF(N181="zákl. přenesená",J181,0)</f>
        <v>0</v>
      </c>
      <c r="BH181" s="205">
        <f t="shared" ref="BH181:BH189" si="47">IF(N181="sníž. přenesená",J181,0)</f>
        <v>0</v>
      </c>
      <c r="BI181" s="205">
        <f t="shared" ref="BI181:BI189" si="48">IF(N181="nulová",J181,0)</f>
        <v>0</v>
      </c>
      <c r="BJ181" s="18" t="s">
        <v>23</v>
      </c>
      <c r="BK181" s="205">
        <f t="shared" ref="BK181:BK189" si="49">ROUND(I181*H181,2)</f>
        <v>0</v>
      </c>
      <c r="BL181" s="18" t="s">
        <v>166</v>
      </c>
      <c r="BM181" s="18" t="s">
        <v>441</v>
      </c>
    </row>
    <row r="182" spans="2:65" s="1" customFormat="1" ht="31.5" customHeight="1" x14ac:dyDescent="0.3">
      <c r="B182" s="35"/>
      <c r="C182" s="194" t="s">
        <v>442</v>
      </c>
      <c r="D182" s="194" t="s">
        <v>136</v>
      </c>
      <c r="E182" s="195" t="s">
        <v>443</v>
      </c>
      <c r="F182" s="196" t="s">
        <v>444</v>
      </c>
      <c r="G182" s="197" t="s">
        <v>171</v>
      </c>
      <c r="H182" s="198">
        <v>10</v>
      </c>
      <c r="I182" s="199"/>
      <c r="J182" s="200">
        <f t="shared" si="40"/>
        <v>0</v>
      </c>
      <c r="K182" s="196" t="s">
        <v>140</v>
      </c>
      <c r="L182" s="55"/>
      <c r="M182" s="201" t="s">
        <v>22</v>
      </c>
      <c r="N182" s="202" t="s">
        <v>48</v>
      </c>
      <c r="O182" s="36"/>
      <c r="P182" s="203">
        <f t="shared" si="41"/>
        <v>0</v>
      </c>
      <c r="Q182" s="203">
        <v>0</v>
      </c>
      <c r="R182" s="203">
        <f t="shared" si="42"/>
        <v>0</v>
      </c>
      <c r="S182" s="203">
        <v>0</v>
      </c>
      <c r="T182" s="204">
        <f t="shared" si="43"/>
        <v>0</v>
      </c>
      <c r="AR182" s="18" t="s">
        <v>166</v>
      </c>
      <c r="AT182" s="18" t="s">
        <v>136</v>
      </c>
      <c r="AU182" s="18" t="s">
        <v>83</v>
      </c>
      <c r="AY182" s="18" t="s">
        <v>132</v>
      </c>
      <c r="BE182" s="205">
        <f t="shared" si="44"/>
        <v>0</v>
      </c>
      <c r="BF182" s="205">
        <f t="shared" si="45"/>
        <v>0</v>
      </c>
      <c r="BG182" s="205">
        <f t="shared" si="46"/>
        <v>0</v>
      </c>
      <c r="BH182" s="205">
        <f t="shared" si="47"/>
        <v>0</v>
      </c>
      <c r="BI182" s="205">
        <f t="shared" si="48"/>
        <v>0</v>
      </c>
      <c r="BJ182" s="18" t="s">
        <v>23</v>
      </c>
      <c r="BK182" s="205">
        <f t="shared" si="49"/>
        <v>0</v>
      </c>
      <c r="BL182" s="18" t="s">
        <v>166</v>
      </c>
      <c r="BM182" s="18" t="s">
        <v>445</v>
      </c>
    </row>
    <row r="183" spans="2:65" s="1" customFormat="1" ht="31.5" customHeight="1" x14ac:dyDescent="0.3">
      <c r="B183" s="35"/>
      <c r="C183" s="194" t="s">
        <v>446</v>
      </c>
      <c r="D183" s="194" t="s">
        <v>136</v>
      </c>
      <c r="E183" s="195" t="s">
        <v>447</v>
      </c>
      <c r="F183" s="196" t="s">
        <v>448</v>
      </c>
      <c r="G183" s="197" t="s">
        <v>171</v>
      </c>
      <c r="H183" s="198">
        <v>5</v>
      </c>
      <c r="I183" s="199"/>
      <c r="J183" s="200">
        <f t="shared" si="40"/>
        <v>0</v>
      </c>
      <c r="K183" s="196" t="s">
        <v>140</v>
      </c>
      <c r="L183" s="55"/>
      <c r="M183" s="201" t="s">
        <v>22</v>
      </c>
      <c r="N183" s="202" t="s">
        <v>48</v>
      </c>
      <c r="O183" s="36"/>
      <c r="P183" s="203">
        <f t="shared" si="41"/>
        <v>0</v>
      </c>
      <c r="Q183" s="203">
        <v>0</v>
      </c>
      <c r="R183" s="203">
        <f t="shared" si="42"/>
        <v>0</v>
      </c>
      <c r="S183" s="203">
        <v>0</v>
      </c>
      <c r="T183" s="204">
        <f t="shared" si="43"/>
        <v>0</v>
      </c>
      <c r="AR183" s="18" t="s">
        <v>166</v>
      </c>
      <c r="AT183" s="18" t="s">
        <v>136</v>
      </c>
      <c r="AU183" s="18" t="s">
        <v>83</v>
      </c>
      <c r="AY183" s="18" t="s">
        <v>132</v>
      </c>
      <c r="BE183" s="205">
        <f t="shared" si="44"/>
        <v>0</v>
      </c>
      <c r="BF183" s="205">
        <f t="shared" si="45"/>
        <v>0</v>
      </c>
      <c r="BG183" s="205">
        <f t="shared" si="46"/>
        <v>0</v>
      </c>
      <c r="BH183" s="205">
        <f t="shared" si="47"/>
        <v>0</v>
      </c>
      <c r="BI183" s="205">
        <f t="shared" si="48"/>
        <v>0</v>
      </c>
      <c r="BJ183" s="18" t="s">
        <v>23</v>
      </c>
      <c r="BK183" s="205">
        <f t="shared" si="49"/>
        <v>0</v>
      </c>
      <c r="BL183" s="18" t="s">
        <v>166</v>
      </c>
      <c r="BM183" s="18" t="s">
        <v>449</v>
      </c>
    </row>
    <row r="184" spans="2:65" s="1" customFormat="1" ht="31.5" customHeight="1" x14ac:dyDescent="0.3">
      <c r="B184" s="35"/>
      <c r="C184" s="194" t="s">
        <v>450</v>
      </c>
      <c r="D184" s="194" t="s">
        <v>136</v>
      </c>
      <c r="E184" s="195" t="s">
        <v>451</v>
      </c>
      <c r="F184" s="196" t="s">
        <v>452</v>
      </c>
      <c r="G184" s="197" t="s">
        <v>171</v>
      </c>
      <c r="H184" s="198">
        <v>1</v>
      </c>
      <c r="I184" s="199"/>
      <c r="J184" s="200">
        <f t="shared" si="40"/>
        <v>0</v>
      </c>
      <c r="K184" s="196" t="s">
        <v>140</v>
      </c>
      <c r="L184" s="55"/>
      <c r="M184" s="201" t="s">
        <v>22</v>
      </c>
      <c r="N184" s="202" t="s">
        <v>48</v>
      </c>
      <c r="O184" s="36"/>
      <c r="P184" s="203">
        <f t="shared" si="41"/>
        <v>0</v>
      </c>
      <c r="Q184" s="203">
        <v>0</v>
      </c>
      <c r="R184" s="203">
        <f t="shared" si="42"/>
        <v>0</v>
      </c>
      <c r="S184" s="203">
        <v>0</v>
      </c>
      <c r="T184" s="204">
        <f t="shared" si="43"/>
        <v>0</v>
      </c>
      <c r="AR184" s="18" t="s">
        <v>166</v>
      </c>
      <c r="AT184" s="18" t="s">
        <v>136</v>
      </c>
      <c r="AU184" s="18" t="s">
        <v>83</v>
      </c>
      <c r="AY184" s="18" t="s">
        <v>132</v>
      </c>
      <c r="BE184" s="205">
        <f t="shared" si="44"/>
        <v>0</v>
      </c>
      <c r="BF184" s="205">
        <f t="shared" si="45"/>
        <v>0</v>
      </c>
      <c r="BG184" s="205">
        <f t="shared" si="46"/>
        <v>0</v>
      </c>
      <c r="BH184" s="205">
        <f t="shared" si="47"/>
        <v>0</v>
      </c>
      <c r="BI184" s="205">
        <f t="shared" si="48"/>
        <v>0</v>
      </c>
      <c r="BJ184" s="18" t="s">
        <v>23</v>
      </c>
      <c r="BK184" s="205">
        <f t="shared" si="49"/>
        <v>0</v>
      </c>
      <c r="BL184" s="18" t="s">
        <v>166</v>
      </c>
      <c r="BM184" s="18" t="s">
        <v>453</v>
      </c>
    </row>
    <row r="185" spans="2:65" s="1" customFormat="1" ht="31.5" customHeight="1" x14ac:dyDescent="0.3">
      <c r="B185" s="35"/>
      <c r="C185" s="194" t="s">
        <v>454</v>
      </c>
      <c r="D185" s="194" t="s">
        <v>136</v>
      </c>
      <c r="E185" s="195" t="s">
        <v>455</v>
      </c>
      <c r="F185" s="196" t="s">
        <v>456</v>
      </c>
      <c r="G185" s="197" t="s">
        <v>171</v>
      </c>
      <c r="H185" s="198">
        <v>40</v>
      </c>
      <c r="I185" s="199"/>
      <c r="J185" s="200">
        <f t="shared" si="40"/>
        <v>0</v>
      </c>
      <c r="K185" s="196" t="s">
        <v>140</v>
      </c>
      <c r="L185" s="55"/>
      <c r="M185" s="201" t="s">
        <v>22</v>
      </c>
      <c r="N185" s="202" t="s">
        <v>48</v>
      </c>
      <c r="O185" s="36"/>
      <c r="P185" s="203">
        <f t="shared" si="41"/>
        <v>0</v>
      </c>
      <c r="Q185" s="203">
        <v>0</v>
      </c>
      <c r="R185" s="203">
        <f t="shared" si="42"/>
        <v>0</v>
      </c>
      <c r="S185" s="203">
        <v>0</v>
      </c>
      <c r="T185" s="204">
        <f t="shared" si="43"/>
        <v>0</v>
      </c>
      <c r="AR185" s="18" t="s">
        <v>166</v>
      </c>
      <c r="AT185" s="18" t="s">
        <v>136</v>
      </c>
      <c r="AU185" s="18" t="s">
        <v>83</v>
      </c>
      <c r="AY185" s="18" t="s">
        <v>132</v>
      </c>
      <c r="BE185" s="205">
        <f t="shared" si="44"/>
        <v>0</v>
      </c>
      <c r="BF185" s="205">
        <f t="shared" si="45"/>
        <v>0</v>
      </c>
      <c r="BG185" s="205">
        <f t="shared" si="46"/>
        <v>0</v>
      </c>
      <c r="BH185" s="205">
        <f t="shared" si="47"/>
        <v>0</v>
      </c>
      <c r="BI185" s="205">
        <f t="shared" si="48"/>
        <v>0</v>
      </c>
      <c r="BJ185" s="18" t="s">
        <v>23</v>
      </c>
      <c r="BK185" s="205">
        <f t="shared" si="49"/>
        <v>0</v>
      </c>
      <c r="BL185" s="18" t="s">
        <v>166</v>
      </c>
      <c r="BM185" s="18" t="s">
        <v>457</v>
      </c>
    </row>
    <row r="186" spans="2:65" s="1" customFormat="1" ht="31.5" customHeight="1" x14ac:dyDescent="0.3">
      <c r="B186" s="35"/>
      <c r="C186" s="194" t="s">
        <v>458</v>
      </c>
      <c r="D186" s="194" t="s">
        <v>136</v>
      </c>
      <c r="E186" s="195" t="s">
        <v>459</v>
      </c>
      <c r="F186" s="196" t="s">
        <v>460</v>
      </c>
      <c r="G186" s="197" t="s">
        <v>171</v>
      </c>
      <c r="H186" s="198">
        <v>2</v>
      </c>
      <c r="I186" s="199"/>
      <c r="J186" s="200">
        <f t="shared" si="40"/>
        <v>0</v>
      </c>
      <c r="K186" s="196" t="s">
        <v>140</v>
      </c>
      <c r="L186" s="55"/>
      <c r="M186" s="201" t="s">
        <v>22</v>
      </c>
      <c r="N186" s="202" t="s">
        <v>48</v>
      </c>
      <c r="O186" s="36"/>
      <c r="P186" s="203">
        <f t="shared" si="41"/>
        <v>0</v>
      </c>
      <c r="Q186" s="203">
        <v>0</v>
      </c>
      <c r="R186" s="203">
        <f t="shared" si="42"/>
        <v>0</v>
      </c>
      <c r="S186" s="203">
        <v>0</v>
      </c>
      <c r="T186" s="204">
        <f t="shared" si="43"/>
        <v>0</v>
      </c>
      <c r="AR186" s="18" t="s">
        <v>166</v>
      </c>
      <c r="AT186" s="18" t="s">
        <v>136</v>
      </c>
      <c r="AU186" s="18" t="s">
        <v>83</v>
      </c>
      <c r="AY186" s="18" t="s">
        <v>132</v>
      </c>
      <c r="BE186" s="205">
        <f t="shared" si="44"/>
        <v>0</v>
      </c>
      <c r="BF186" s="205">
        <f t="shared" si="45"/>
        <v>0</v>
      </c>
      <c r="BG186" s="205">
        <f t="shared" si="46"/>
        <v>0</v>
      </c>
      <c r="BH186" s="205">
        <f t="shared" si="47"/>
        <v>0</v>
      </c>
      <c r="BI186" s="205">
        <f t="shared" si="48"/>
        <v>0</v>
      </c>
      <c r="BJ186" s="18" t="s">
        <v>23</v>
      </c>
      <c r="BK186" s="205">
        <f t="shared" si="49"/>
        <v>0</v>
      </c>
      <c r="BL186" s="18" t="s">
        <v>166</v>
      </c>
      <c r="BM186" s="18" t="s">
        <v>461</v>
      </c>
    </row>
    <row r="187" spans="2:65" s="1" customFormat="1" ht="31.5" customHeight="1" x14ac:dyDescent="0.3">
      <c r="B187" s="35"/>
      <c r="C187" s="194" t="s">
        <v>462</v>
      </c>
      <c r="D187" s="194" t="s">
        <v>136</v>
      </c>
      <c r="E187" s="195" t="s">
        <v>463</v>
      </c>
      <c r="F187" s="196" t="s">
        <v>464</v>
      </c>
      <c r="G187" s="197" t="s">
        <v>171</v>
      </c>
      <c r="H187" s="198">
        <v>12</v>
      </c>
      <c r="I187" s="199"/>
      <c r="J187" s="200">
        <f t="shared" si="40"/>
        <v>0</v>
      </c>
      <c r="K187" s="196" t="s">
        <v>140</v>
      </c>
      <c r="L187" s="55"/>
      <c r="M187" s="201" t="s">
        <v>22</v>
      </c>
      <c r="N187" s="202" t="s">
        <v>48</v>
      </c>
      <c r="O187" s="36"/>
      <c r="P187" s="203">
        <f t="shared" si="41"/>
        <v>0</v>
      </c>
      <c r="Q187" s="203">
        <v>0</v>
      </c>
      <c r="R187" s="203">
        <f t="shared" si="42"/>
        <v>0</v>
      </c>
      <c r="S187" s="203">
        <v>0</v>
      </c>
      <c r="T187" s="204">
        <f t="shared" si="43"/>
        <v>0</v>
      </c>
      <c r="AR187" s="18" t="s">
        <v>166</v>
      </c>
      <c r="AT187" s="18" t="s">
        <v>136</v>
      </c>
      <c r="AU187" s="18" t="s">
        <v>83</v>
      </c>
      <c r="AY187" s="18" t="s">
        <v>132</v>
      </c>
      <c r="BE187" s="205">
        <f t="shared" si="44"/>
        <v>0</v>
      </c>
      <c r="BF187" s="205">
        <f t="shared" si="45"/>
        <v>0</v>
      </c>
      <c r="BG187" s="205">
        <f t="shared" si="46"/>
        <v>0</v>
      </c>
      <c r="BH187" s="205">
        <f t="shared" si="47"/>
        <v>0</v>
      </c>
      <c r="BI187" s="205">
        <f t="shared" si="48"/>
        <v>0</v>
      </c>
      <c r="BJ187" s="18" t="s">
        <v>23</v>
      </c>
      <c r="BK187" s="205">
        <f t="shared" si="49"/>
        <v>0</v>
      </c>
      <c r="BL187" s="18" t="s">
        <v>166</v>
      </c>
      <c r="BM187" s="18" t="s">
        <v>465</v>
      </c>
    </row>
    <row r="188" spans="2:65" s="1" customFormat="1" ht="31.5" customHeight="1" x14ac:dyDescent="0.3">
      <c r="B188" s="35"/>
      <c r="C188" s="194" t="s">
        <v>466</v>
      </c>
      <c r="D188" s="194" t="s">
        <v>136</v>
      </c>
      <c r="E188" s="195" t="s">
        <v>467</v>
      </c>
      <c r="F188" s="196" t="s">
        <v>468</v>
      </c>
      <c r="G188" s="197" t="s">
        <v>171</v>
      </c>
      <c r="H188" s="198">
        <v>4</v>
      </c>
      <c r="I188" s="199"/>
      <c r="J188" s="200">
        <f t="shared" si="40"/>
        <v>0</v>
      </c>
      <c r="K188" s="196" t="s">
        <v>140</v>
      </c>
      <c r="L188" s="55"/>
      <c r="M188" s="201" t="s">
        <v>22</v>
      </c>
      <c r="N188" s="202" t="s">
        <v>48</v>
      </c>
      <c r="O188" s="36"/>
      <c r="P188" s="203">
        <f t="shared" si="41"/>
        <v>0</v>
      </c>
      <c r="Q188" s="203">
        <v>0</v>
      </c>
      <c r="R188" s="203">
        <f t="shared" si="42"/>
        <v>0</v>
      </c>
      <c r="S188" s="203">
        <v>0</v>
      </c>
      <c r="T188" s="204">
        <f t="shared" si="43"/>
        <v>0</v>
      </c>
      <c r="AR188" s="18" t="s">
        <v>166</v>
      </c>
      <c r="AT188" s="18" t="s">
        <v>136</v>
      </c>
      <c r="AU188" s="18" t="s">
        <v>83</v>
      </c>
      <c r="AY188" s="18" t="s">
        <v>132</v>
      </c>
      <c r="BE188" s="205">
        <f t="shared" si="44"/>
        <v>0</v>
      </c>
      <c r="BF188" s="205">
        <f t="shared" si="45"/>
        <v>0</v>
      </c>
      <c r="BG188" s="205">
        <f t="shared" si="46"/>
        <v>0</v>
      </c>
      <c r="BH188" s="205">
        <f t="shared" si="47"/>
        <v>0</v>
      </c>
      <c r="BI188" s="205">
        <f t="shared" si="48"/>
        <v>0</v>
      </c>
      <c r="BJ188" s="18" t="s">
        <v>23</v>
      </c>
      <c r="BK188" s="205">
        <f t="shared" si="49"/>
        <v>0</v>
      </c>
      <c r="BL188" s="18" t="s">
        <v>166</v>
      </c>
      <c r="BM188" s="18" t="s">
        <v>469</v>
      </c>
    </row>
    <row r="189" spans="2:65" s="1" customFormat="1" ht="31.5" customHeight="1" x14ac:dyDescent="0.3">
      <c r="B189" s="35"/>
      <c r="C189" s="210" t="s">
        <v>470</v>
      </c>
      <c r="D189" s="210" t="s">
        <v>182</v>
      </c>
      <c r="E189" s="211" t="s">
        <v>471</v>
      </c>
      <c r="F189" s="212" t="s">
        <v>472</v>
      </c>
      <c r="G189" s="213" t="s">
        <v>213</v>
      </c>
      <c r="H189" s="214">
        <v>4</v>
      </c>
      <c r="I189" s="215"/>
      <c r="J189" s="216">
        <f t="shared" si="40"/>
        <v>0</v>
      </c>
      <c r="K189" s="212" t="s">
        <v>22</v>
      </c>
      <c r="L189" s="217"/>
      <c r="M189" s="218" t="s">
        <v>22</v>
      </c>
      <c r="N189" s="219" t="s">
        <v>48</v>
      </c>
      <c r="O189" s="36"/>
      <c r="P189" s="203">
        <f t="shared" si="41"/>
        <v>0</v>
      </c>
      <c r="Q189" s="203">
        <v>0</v>
      </c>
      <c r="R189" s="203">
        <f t="shared" si="42"/>
        <v>0</v>
      </c>
      <c r="S189" s="203">
        <v>0</v>
      </c>
      <c r="T189" s="204">
        <f t="shared" si="43"/>
        <v>0</v>
      </c>
      <c r="AR189" s="18" t="s">
        <v>185</v>
      </c>
      <c r="AT189" s="18" t="s">
        <v>182</v>
      </c>
      <c r="AU189" s="18" t="s">
        <v>83</v>
      </c>
      <c r="AY189" s="18" t="s">
        <v>132</v>
      </c>
      <c r="BE189" s="205">
        <f t="shared" si="44"/>
        <v>0</v>
      </c>
      <c r="BF189" s="205">
        <f t="shared" si="45"/>
        <v>0</v>
      </c>
      <c r="BG189" s="205">
        <f t="shared" si="46"/>
        <v>0</v>
      </c>
      <c r="BH189" s="205">
        <f t="shared" si="47"/>
        <v>0</v>
      </c>
      <c r="BI189" s="205">
        <f t="shared" si="48"/>
        <v>0</v>
      </c>
      <c r="BJ189" s="18" t="s">
        <v>23</v>
      </c>
      <c r="BK189" s="205">
        <f t="shared" si="49"/>
        <v>0</v>
      </c>
      <c r="BL189" s="18" t="s">
        <v>166</v>
      </c>
      <c r="BM189" s="18" t="s">
        <v>473</v>
      </c>
    </row>
    <row r="190" spans="2:65" s="11" customFormat="1" ht="29.85" customHeight="1" x14ac:dyDescent="0.35">
      <c r="B190" s="177"/>
      <c r="C190" s="178"/>
      <c r="D190" s="191" t="s">
        <v>76</v>
      </c>
      <c r="E190" s="192" t="s">
        <v>474</v>
      </c>
      <c r="F190" s="192" t="s">
        <v>475</v>
      </c>
      <c r="G190" s="178"/>
      <c r="H190" s="178"/>
      <c r="I190" s="181"/>
      <c r="J190" s="193">
        <f>BK190</f>
        <v>0</v>
      </c>
      <c r="K190" s="178"/>
      <c r="L190" s="183"/>
      <c r="M190" s="184"/>
      <c r="N190" s="185"/>
      <c r="O190" s="185"/>
      <c r="P190" s="186">
        <f>SUM(P191:P224)</f>
        <v>0</v>
      </c>
      <c r="Q190" s="185"/>
      <c r="R190" s="186">
        <f>SUM(R191:R224)</f>
        <v>2.5300000000000001E-3</v>
      </c>
      <c r="S190" s="185"/>
      <c r="T190" s="187">
        <f>SUM(T191:T224)</f>
        <v>0</v>
      </c>
      <c r="AR190" s="188" t="s">
        <v>83</v>
      </c>
      <c r="AT190" s="189" t="s">
        <v>76</v>
      </c>
      <c r="AU190" s="189" t="s">
        <v>23</v>
      </c>
      <c r="AY190" s="188" t="s">
        <v>132</v>
      </c>
      <c r="BK190" s="190">
        <f>SUM(BK191:BK224)</f>
        <v>0</v>
      </c>
    </row>
    <row r="191" spans="2:65" s="1" customFormat="1" ht="31.5" customHeight="1" x14ac:dyDescent="0.3">
      <c r="B191" s="35"/>
      <c r="C191" s="194" t="s">
        <v>476</v>
      </c>
      <c r="D191" s="194" t="s">
        <v>136</v>
      </c>
      <c r="E191" s="195" t="s">
        <v>477</v>
      </c>
      <c r="F191" s="196" t="s">
        <v>478</v>
      </c>
      <c r="G191" s="197" t="s">
        <v>171</v>
      </c>
      <c r="H191" s="198">
        <v>2</v>
      </c>
      <c r="I191" s="199"/>
      <c r="J191" s="200">
        <f t="shared" ref="J191:J224" si="50">ROUND(I191*H191,2)</f>
        <v>0</v>
      </c>
      <c r="K191" s="196" t="s">
        <v>140</v>
      </c>
      <c r="L191" s="55"/>
      <c r="M191" s="201" t="s">
        <v>22</v>
      </c>
      <c r="N191" s="202" t="s">
        <v>48</v>
      </c>
      <c r="O191" s="36"/>
      <c r="P191" s="203">
        <f t="shared" ref="P191:P224" si="51">O191*H191</f>
        <v>0</v>
      </c>
      <c r="Q191" s="203">
        <v>0</v>
      </c>
      <c r="R191" s="203">
        <f t="shared" ref="R191:R224" si="52">Q191*H191</f>
        <v>0</v>
      </c>
      <c r="S191" s="203">
        <v>0</v>
      </c>
      <c r="T191" s="204">
        <f t="shared" ref="T191:T224" si="53">S191*H191</f>
        <v>0</v>
      </c>
      <c r="AR191" s="18" t="s">
        <v>166</v>
      </c>
      <c r="AT191" s="18" t="s">
        <v>136</v>
      </c>
      <c r="AU191" s="18" t="s">
        <v>83</v>
      </c>
      <c r="AY191" s="18" t="s">
        <v>132</v>
      </c>
      <c r="BE191" s="205">
        <f t="shared" ref="BE191:BE224" si="54">IF(N191="základní",J191,0)</f>
        <v>0</v>
      </c>
      <c r="BF191" s="205">
        <f t="shared" ref="BF191:BF224" si="55">IF(N191="snížená",J191,0)</f>
        <v>0</v>
      </c>
      <c r="BG191" s="205">
        <f t="shared" ref="BG191:BG224" si="56">IF(N191="zákl. přenesená",J191,0)</f>
        <v>0</v>
      </c>
      <c r="BH191" s="205">
        <f t="shared" ref="BH191:BH224" si="57">IF(N191="sníž. přenesená",J191,0)</f>
        <v>0</v>
      </c>
      <c r="BI191" s="205">
        <f t="shared" ref="BI191:BI224" si="58">IF(N191="nulová",J191,0)</f>
        <v>0</v>
      </c>
      <c r="BJ191" s="18" t="s">
        <v>23</v>
      </c>
      <c r="BK191" s="205">
        <f t="shared" ref="BK191:BK224" si="59">ROUND(I191*H191,2)</f>
        <v>0</v>
      </c>
      <c r="BL191" s="18" t="s">
        <v>166</v>
      </c>
      <c r="BM191" s="18" t="s">
        <v>479</v>
      </c>
    </row>
    <row r="192" spans="2:65" s="1" customFormat="1" ht="22.5" customHeight="1" x14ac:dyDescent="0.3">
      <c r="B192" s="35"/>
      <c r="C192" s="210" t="s">
        <v>480</v>
      </c>
      <c r="D192" s="210" t="s">
        <v>182</v>
      </c>
      <c r="E192" s="211" t="s">
        <v>481</v>
      </c>
      <c r="F192" s="212" t="s">
        <v>482</v>
      </c>
      <c r="G192" s="213" t="s">
        <v>213</v>
      </c>
      <c r="H192" s="214">
        <v>2</v>
      </c>
      <c r="I192" s="215"/>
      <c r="J192" s="216">
        <f t="shared" si="50"/>
        <v>0</v>
      </c>
      <c r="K192" s="212" t="s">
        <v>22</v>
      </c>
      <c r="L192" s="217"/>
      <c r="M192" s="218" t="s">
        <v>22</v>
      </c>
      <c r="N192" s="219" t="s">
        <v>48</v>
      </c>
      <c r="O192" s="36"/>
      <c r="P192" s="203">
        <f t="shared" si="51"/>
        <v>0</v>
      </c>
      <c r="Q192" s="203">
        <v>0</v>
      </c>
      <c r="R192" s="203">
        <f t="shared" si="52"/>
        <v>0</v>
      </c>
      <c r="S192" s="203">
        <v>0</v>
      </c>
      <c r="T192" s="204">
        <f t="shared" si="53"/>
        <v>0</v>
      </c>
      <c r="AR192" s="18" t="s">
        <v>185</v>
      </c>
      <c r="AT192" s="18" t="s">
        <v>182</v>
      </c>
      <c r="AU192" s="18" t="s">
        <v>83</v>
      </c>
      <c r="AY192" s="18" t="s">
        <v>132</v>
      </c>
      <c r="BE192" s="205">
        <f t="shared" si="54"/>
        <v>0</v>
      </c>
      <c r="BF192" s="205">
        <f t="shared" si="55"/>
        <v>0</v>
      </c>
      <c r="BG192" s="205">
        <f t="shared" si="56"/>
        <v>0</v>
      </c>
      <c r="BH192" s="205">
        <f t="shared" si="57"/>
        <v>0</v>
      </c>
      <c r="BI192" s="205">
        <f t="shared" si="58"/>
        <v>0</v>
      </c>
      <c r="BJ192" s="18" t="s">
        <v>23</v>
      </c>
      <c r="BK192" s="205">
        <f t="shared" si="59"/>
        <v>0</v>
      </c>
      <c r="BL192" s="18" t="s">
        <v>166</v>
      </c>
      <c r="BM192" s="18" t="s">
        <v>483</v>
      </c>
    </row>
    <row r="193" spans="2:65" s="1" customFormat="1" ht="44.25" customHeight="1" x14ac:dyDescent="0.3">
      <c r="B193" s="35"/>
      <c r="C193" s="194" t="s">
        <v>484</v>
      </c>
      <c r="D193" s="194" t="s">
        <v>136</v>
      </c>
      <c r="E193" s="195" t="s">
        <v>485</v>
      </c>
      <c r="F193" s="196" t="s">
        <v>486</v>
      </c>
      <c r="G193" s="197" t="s">
        <v>171</v>
      </c>
      <c r="H193" s="198">
        <v>1</v>
      </c>
      <c r="I193" s="199"/>
      <c r="J193" s="200">
        <f t="shared" si="50"/>
        <v>0</v>
      </c>
      <c r="K193" s="196" t="s">
        <v>22</v>
      </c>
      <c r="L193" s="55"/>
      <c r="M193" s="201" t="s">
        <v>22</v>
      </c>
      <c r="N193" s="202" t="s">
        <v>48</v>
      </c>
      <c r="O193" s="36"/>
      <c r="P193" s="203">
        <f t="shared" si="51"/>
        <v>0</v>
      </c>
      <c r="Q193" s="203">
        <v>0</v>
      </c>
      <c r="R193" s="203">
        <f t="shared" si="52"/>
        <v>0</v>
      </c>
      <c r="S193" s="203">
        <v>0</v>
      </c>
      <c r="T193" s="204">
        <f t="shared" si="53"/>
        <v>0</v>
      </c>
      <c r="AR193" s="18" t="s">
        <v>166</v>
      </c>
      <c r="AT193" s="18" t="s">
        <v>136</v>
      </c>
      <c r="AU193" s="18" t="s">
        <v>83</v>
      </c>
      <c r="AY193" s="18" t="s">
        <v>132</v>
      </c>
      <c r="BE193" s="205">
        <f t="shared" si="54"/>
        <v>0</v>
      </c>
      <c r="BF193" s="205">
        <f t="shared" si="55"/>
        <v>0</v>
      </c>
      <c r="BG193" s="205">
        <f t="shared" si="56"/>
        <v>0</v>
      </c>
      <c r="BH193" s="205">
        <f t="shared" si="57"/>
        <v>0</v>
      </c>
      <c r="BI193" s="205">
        <f t="shared" si="58"/>
        <v>0</v>
      </c>
      <c r="BJ193" s="18" t="s">
        <v>23</v>
      </c>
      <c r="BK193" s="205">
        <f t="shared" si="59"/>
        <v>0</v>
      </c>
      <c r="BL193" s="18" t="s">
        <v>166</v>
      </c>
      <c r="BM193" s="18" t="s">
        <v>487</v>
      </c>
    </row>
    <row r="194" spans="2:65" s="1" customFormat="1" ht="22.5" customHeight="1" x14ac:dyDescent="0.3">
      <c r="B194" s="35"/>
      <c r="C194" s="210" t="s">
        <v>488</v>
      </c>
      <c r="D194" s="210" t="s">
        <v>182</v>
      </c>
      <c r="E194" s="211" t="s">
        <v>489</v>
      </c>
      <c r="F194" s="212" t="s">
        <v>490</v>
      </c>
      <c r="G194" s="213" t="s">
        <v>213</v>
      </c>
      <c r="H194" s="214">
        <v>1</v>
      </c>
      <c r="I194" s="215"/>
      <c r="J194" s="216">
        <f t="shared" si="50"/>
        <v>0</v>
      </c>
      <c r="K194" s="212" t="s">
        <v>22</v>
      </c>
      <c r="L194" s="217"/>
      <c r="M194" s="218" t="s">
        <v>22</v>
      </c>
      <c r="N194" s="219" t="s">
        <v>48</v>
      </c>
      <c r="O194" s="36"/>
      <c r="P194" s="203">
        <f t="shared" si="51"/>
        <v>0</v>
      </c>
      <c r="Q194" s="203">
        <v>0</v>
      </c>
      <c r="R194" s="203">
        <f t="shared" si="52"/>
        <v>0</v>
      </c>
      <c r="S194" s="203">
        <v>0</v>
      </c>
      <c r="T194" s="204">
        <f t="shared" si="53"/>
        <v>0</v>
      </c>
      <c r="AR194" s="18" t="s">
        <v>185</v>
      </c>
      <c r="AT194" s="18" t="s">
        <v>182</v>
      </c>
      <c r="AU194" s="18" t="s">
        <v>83</v>
      </c>
      <c r="AY194" s="18" t="s">
        <v>132</v>
      </c>
      <c r="BE194" s="205">
        <f t="shared" si="54"/>
        <v>0</v>
      </c>
      <c r="BF194" s="205">
        <f t="shared" si="55"/>
        <v>0</v>
      </c>
      <c r="BG194" s="205">
        <f t="shared" si="56"/>
        <v>0</v>
      </c>
      <c r="BH194" s="205">
        <f t="shared" si="57"/>
        <v>0</v>
      </c>
      <c r="BI194" s="205">
        <f t="shared" si="58"/>
        <v>0</v>
      </c>
      <c r="BJ194" s="18" t="s">
        <v>23</v>
      </c>
      <c r="BK194" s="205">
        <f t="shared" si="59"/>
        <v>0</v>
      </c>
      <c r="BL194" s="18" t="s">
        <v>166</v>
      </c>
      <c r="BM194" s="18" t="s">
        <v>491</v>
      </c>
    </row>
    <row r="195" spans="2:65" s="1" customFormat="1" ht="31.5" customHeight="1" x14ac:dyDescent="0.3">
      <c r="B195" s="35"/>
      <c r="C195" s="194" t="s">
        <v>492</v>
      </c>
      <c r="D195" s="194" t="s">
        <v>136</v>
      </c>
      <c r="E195" s="195" t="s">
        <v>493</v>
      </c>
      <c r="F195" s="196" t="s">
        <v>494</v>
      </c>
      <c r="G195" s="197" t="s">
        <v>171</v>
      </c>
      <c r="H195" s="198">
        <v>38</v>
      </c>
      <c r="I195" s="199"/>
      <c r="J195" s="200">
        <f t="shared" si="50"/>
        <v>0</v>
      </c>
      <c r="K195" s="196" t="s">
        <v>140</v>
      </c>
      <c r="L195" s="55"/>
      <c r="M195" s="201" t="s">
        <v>22</v>
      </c>
      <c r="N195" s="202" t="s">
        <v>48</v>
      </c>
      <c r="O195" s="36"/>
      <c r="P195" s="203">
        <f t="shared" si="51"/>
        <v>0</v>
      </c>
      <c r="Q195" s="203">
        <v>0</v>
      </c>
      <c r="R195" s="203">
        <f t="shared" si="52"/>
        <v>0</v>
      </c>
      <c r="S195" s="203">
        <v>0</v>
      </c>
      <c r="T195" s="204">
        <f t="shared" si="53"/>
        <v>0</v>
      </c>
      <c r="AR195" s="18" t="s">
        <v>166</v>
      </c>
      <c r="AT195" s="18" t="s">
        <v>136</v>
      </c>
      <c r="AU195" s="18" t="s">
        <v>83</v>
      </c>
      <c r="AY195" s="18" t="s">
        <v>132</v>
      </c>
      <c r="BE195" s="205">
        <f t="shared" si="54"/>
        <v>0</v>
      </c>
      <c r="BF195" s="205">
        <f t="shared" si="55"/>
        <v>0</v>
      </c>
      <c r="BG195" s="205">
        <f t="shared" si="56"/>
        <v>0</v>
      </c>
      <c r="BH195" s="205">
        <f t="shared" si="57"/>
        <v>0</v>
      </c>
      <c r="BI195" s="205">
        <f t="shared" si="58"/>
        <v>0</v>
      </c>
      <c r="BJ195" s="18" t="s">
        <v>23</v>
      </c>
      <c r="BK195" s="205">
        <f t="shared" si="59"/>
        <v>0</v>
      </c>
      <c r="BL195" s="18" t="s">
        <v>166</v>
      </c>
      <c r="BM195" s="18" t="s">
        <v>495</v>
      </c>
    </row>
    <row r="196" spans="2:65" s="1" customFormat="1" ht="31.5" customHeight="1" x14ac:dyDescent="0.3">
      <c r="B196" s="35"/>
      <c r="C196" s="210" t="s">
        <v>496</v>
      </c>
      <c r="D196" s="210" t="s">
        <v>182</v>
      </c>
      <c r="E196" s="211" t="s">
        <v>497</v>
      </c>
      <c r="F196" s="212" t="s">
        <v>498</v>
      </c>
      <c r="G196" s="213" t="s">
        <v>213</v>
      </c>
      <c r="H196" s="214">
        <v>38</v>
      </c>
      <c r="I196" s="215"/>
      <c r="J196" s="216">
        <f t="shared" si="50"/>
        <v>0</v>
      </c>
      <c r="K196" s="212" t="s">
        <v>22</v>
      </c>
      <c r="L196" s="217"/>
      <c r="M196" s="218" t="s">
        <v>22</v>
      </c>
      <c r="N196" s="219" t="s">
        <v>48</v>
      </c>
      <c r="O196" s="36"/>
      <c r="P196" s="203">
        <f t="shared" si="51"/>
        <v>0</v>
      </c>
      <c r="Q196" s="203">
        <v>0</v>
      </c>
      <c r="R196" s="203">
        <f t="shared" si="52"/>
        <v>0</v>
      </c>
      <c r="S196" s="203">
        <v>0</v>
      </c>
      <c r="T196" s="204">
        <f t="shared" si="53"/>
        <v>0</v>
      </c>
      <c r="AR196" s="18" t="s">
        <v>185</v>
      </c>
      <c r="AT196" s="18" t="s">
        <v>182</v>
      </c>
      <c r="AU196" s="18" t="s">
        <v>83</v>
      </c>
      <c r="AY196" s="18" t="s">
        <v>132</v>
      </c>
      <c r="BE196" s="205">
        <f t="shared" si="54"/>
        <v>0</v>
      </c>
      <c r="BF196" s="205">
        <f t="shared" si="55"/>
        <v>0</v>
      </c>
      <c r="BG196" s="205">
        <f t="shared" si="56"/>
        <v>0</v>
      </c>
      <c r="BH196" s="205">
        <f t="shared" si="57"/>
        <v>0</v>
      </c>
      <c r="BI196" s="205">
        <f t="shared" si="58"/>
        <v>0</v>
      </c>
      <c r="BJ196" s="18" t="s">
        <v>23</v>
      </c>
      <c r="BK196" s="205">
        <f t="shared" si="59"/>
        <v>0</v>
      </c>
      <c r="BL196" s="18" t="s">
        <v>166</v>
      </c>
      <c r="BM196" s="18" t="s">
        <v>499</v>
      </c>
    </row>
    <row r="197" spans="2:65" s="1" customFormat="1" ht="44.25" customHeight="1" x14ac:dyDescent="0.3">
      <c r="B197" s="35"/>
      <c r="C197" s="194" t="s">
        <v>500</v>
      </c>
      <c r="D197" s="194" t="s">
        <v>136</v>
      </c>
      <c r="E197" s="195" t="s">
        <v>501</v>
      </c>
      <c r="F197" s="196" t="s">
        <v>502</v>
      </c>
      <c r="G197" s="197" t="s">
        <v>171</v>
      </c>
      <c r="H197" s="198">
        <v>12</v>
      </c>
      <c r="I197" s="199"/>
      <c r="J197" s="200">
        <f t="shared" si="50"/>
        <v>0</v>
      </c>
      <c r="K197" s="196" t="s">
        <v>140</v>
      </c>
      <c r="L197" s="55"/>
      <c r="M197" s="201" t="s">
        <v>22</v>
      </c>
      <c r="N197" s="202" t="s">
        <v>48</v>
      </c>
      <c r="O197" s="36"/>
      <c r="P197" s="203">
        <f t="shared" si="51"/>
        <v>0</v>
      </c>
      <c r="Q197" s="203">
        <v>0</v>
      </c>
      <c r="R197" s="203">
        <f t="shared" si="52"/>
        <v>0</v>
      </c>
      <c r="S197" s="203">
        <v>0</v>
      </c>
      <c r="T197" s="204">
        <f t="shared" si="53"/>
        <v>0</v>
      </c>
      <c r="AR197" s="18" t="s">
        <v>166</v>
      </c>
      <c r="AT197" s="18" t="s">
        <v>136</v>
      </c>
      <c r="AU197" s="18" t="s">
        <v>83</v>
      </c>
      <c r="AY197" s="18" t="s">
        <v>132</v>
      </c>
      <c r="BE197" s="205">
        <f t="shared" si="54"/>
        <v>0</v>
      </c>
      <c r="BF197" s="205">
        <f t="shared" si="55"/>
        <v>0</v>
      </c>
      <c r="BG197" s="205">
        <f t="shared" si="56"/>
        <v>0</v>
      </c>
      <c r="BH197" s="205">
        <f t="shared" si="57"/>
        <v>0</v>
      </c>
      <c r="BI197" s="205">
        <f t="shared" si="58"/>
        <v>0</v>
      </c>
      <c r="BJ197" s="18" t="s">
        <v>23</v>
      </c>
      <c r="BK197" s="205">
        <f t="shared" si="59"/>
        <v>0</v>
      </c>
      <c r="BL197" s="18" t="s">
        <v>166</v>
      </c>
      <c r="BM197" s="18" t="s">
        <v>503</v>
      </c>
    </row>
    <row r="198" spans="2:65" s="1" customFormat="1" ht="31.5" customHeight="1" x14ac:dyDescent="0.3">
      <c r="B198" s="35"/>
      <c r="C198" s="210" t="s">
        <v>504</v>
      </c>
      <c r="D198" s="210" t="s">
        <v>182</v>
      </c>
      <c r="E198" s="211" t="s">
        <v>505</v>
      </c>
      <c r="F198" s="212" t="s">
        <v>506</v>
      </c>
      <c r="G198" s="213" t="s">
        <v>213</v>
      </c>
      <c r="H198" s="214">
        <v>12</v>
      </c>
      <c r="I198" s="215"/>
      <c r="J198" s="216">
        <f t="shared" si="50"/>
        <v>0</v>
      </c>
      <c r="K198" s="212" t="s">
        <v>22</v>
      </c>
      <c r="L198" s="217"/>
      <c r="M198" s="218" t="s">
        <v>22</v>
      </c>
      <c r="N198" s="219" t="s">
        <v>48</v>
      </c>
      <c r="O198" s="36"/>
      <c r="P198" s="203">
        <f t="shared" si="51"/>
        <v>0</v>
      </c>
      <c r="Q198" s="203">
        <v>0</v>
      </c>
      <c r="R198" s="203">
        <f t="shared" si="52"/>
        <v>0</v>
      </c>
      <c r="S198" s="203">
        <v>0</v>
      </c>
      <c r="T198" s="204">
        <f t="shared" si="53"/>
        <v>0</v>
      </c>
      <c r="AR198" s="18" t="s">
        <v>185</v>
      </c>
      <c r="AT198" s="18" t="s">
        <v>182</v>
      </c>
      <c r="AU198" s="18" t="s">
        <v>83</v>
      </c>
      <c r="AY198" s="18" t="s">
        <v>132</v>
      </c>
      <c r="BE198" s="205">
        <f t="shared" si="54"/>
        <v>0</v>
      </c>
      <c r="BF198" s="205">
        <f t="shared" si="55"/>
        <v>0</v>
      </c>
      <c r="BG198" s="205">
        <f t="shared" si="56"/>
        <v>0</v>
      </c>
      <c r="BH198" s="205">
        <f t="shared" si="57"/>
        <v>0</v>
      </c>
      <c r="BI198" s="205">
        <f t="shared" si="58"/>
        <v>0</v>
      </c>
      <c r="BJ198" s="18" t="s">
        <v>23</v>
      </c>
      <c r="BK198" s="205">
        <f t="shared" si="59"/>
        <v>0</v>
      </c>
      <c r="BL198" s="18" t="s">
        <v>166</v>
      </c>
      <c r="BM198" s="18" t="s">
        <v>507</v>
      </c>
    </row>
    <row r="199" spans="2:65" s="1" customFormat="1" ht="31.5" customHeight="1" x14ac:dyDescent="0.3">
      <c r="B199" s="35"/>
      <c r="C199" s="194" t="s">
        <v>508</v>
      </c>
      <c r="D199" s="194" t="s">
        <v>136</v>
      </c>
      <c r="E199" s="195" t="s">
        <v>509</v>
      </c>
      <c r="F199" s="196" t="s">
        <v>510</v>
      </c>
      <c r="G199" s="197" t="s">
        <v>171</v>
      </c>
      <c r="H199" s="198">
        <v>18</v>
      </c>
      <c r="I199" s="199"/>
      <c r="J199" s="200">
        <f t="shared" si="50"/>
        <v>0</v>
      </c>
      <c r="K199" s="196" t="s">
        <v>140</v>
      </c>
      <c r="L199" s="55"/>
      <c r="M199" s="201" t="s">
        <v>22</v>
      </c>
      <c r="N199" s="202" t="s">
        <v>48</v>
      </c>
      <c r="O199" s="36"/>
      <c r="P199" s="203">
        <f t="shared" si="51"/>
        <v>0</v>
      </c>
      <c r="Q199" s="203">
        <v>0</v>
      </c>
      <c r="R199" s="203">
        <f t="shared" si="52"/>
        <v>0</v>
      </c>
      <c r="S199" s="203">
        <v>0</v>
      </c>
      <c r="T199" s="204">
        <f t="shared" si="53"/>
        <v>0</v>
      </c>
      <c r="AR199" s="18" t="s">
        <v>166</v>
      </c>
      <c r="AT199" s="18" t="s">
        <v>136</v>
      </c>
      <c r="AU199" s="18" t="s">
        <v>83</v>
      </c>
      <c r="AY199" s="18" t="s">
        <v>132</v>
      </c>
      <c r="BE199" s="205">
        <f t="shared" si="54"/>
        <v>0</v>
      </c>
      <c r="BF199" s="205">
        <f t="shared" si="55"/>
        <v>0</v>
      </c>
      <c r="BG199" s="205">
        <f t="shared" si="56"/>
        <v>0</v>
      </c>
      <c r="BH199" s="205">
        <f t="shared" si="57"/>
        <v>0</v>
      </c>
      <c r="BI199" s="205">
        <f t="shared" si="58"/>
        <v>0</v>
      </c>
      <c r="BJ199" s="18" t="s">
        <v>23</v>
      </c>
      <c r="BK199" s="205">
        <f t="shared" si="59"/>
        <v>0</v>
      </c>
      <c r="BL199" s="18" t="s">
        <v>166</v>
      </c>
      <c r="BM199" s="18" t="s">
        <v>511</v>
      </c>
    </row>
    <row r="200" spans="2:65" s="1" customFormat="1" ht="31.5" customHeight="1" x14ac:dyDescent="0.3">
      <c r="B200" s="35"/>
      <c r="C200" s="210" t="s">
        <v>512</v>
      </c>
      <c r="D200" s="210" t="s">
        <v>182</v>
      </c>
      <c r="E200" s="211" t="s">
        <v>513</v>
      </c>
      <c r="F200" s="212" t="s">
        <v>514</v>
      </c>
      <c r="G200" s="213" t="s">
        <v>213</v>
      </c>
      <c r="H200" s="214">
        <v>18</v>
      </c>
      <c r="I200" s="215"/>
      <c r="J200" s="216">
        <f t="shared" si="50"/>
        <v>0</v>
      </c>
      <c r="K200" s="212" t="s">
        <v>22</v>
      </c>
      <c r="L200" s="217"/>
      <c r="M200" s="218" t="s">
        <v>22</v>
      </c>
      <c r="N200" s="219" t="s">
        <v>48</v>
      </c>
      <c r="O200" s="36"/>
      <c r="P200" s="203">
        <f t="shared" si="51"/>
        <v>0</v>
      </c>
      <c r="Q200" s="203">
        <v>0</v>
      </c>
      <c r="R200" s="203">
        <f t="shared" si="52"/>
        <v>0</v>
      </c>
      <c r="S200" s="203">
        <v>0</v>
      </c>
      <c r="T200" s="204">
        <f t="shared" si="53"/>
        <v>0</v>
      </c>
      <c r="AR200" s="18" t="s">
        <v>185</v>
      </c>
      <c r="AT200" s="18" t="s">
        <v>182</v>
      </c>
      <c r="AU200" s="18" t="s">
        <v>83</v>
      </c>
      <c r="AY200" s="18" t="s">
        <v>132</v>
      </c>
      <c r="BE200" s="205">
        <f t="shared" si="54"/>
        <v>0</v>
      </c>
      <c r="BF200" s="205">
        <f t="shared" si="55"/>
        <v>0</v>
      </c>
      <c r="BG200" s="205">
        <f t="shared" si="56"/>
        <v>0</v>
      </c>
      <c r="BH200" s="205">
        <f t="shared" si="57"/>
        <v>0</v>
      </c>
      <c r="BI200" s="205">
        <f t="shared" si="58"/>
        <v>0</v>
      </c>
      <c r="BJ200" s="18" t="s">
        <v>23</v>
      </c>
      <c r="BK200" s="205">
        <f t="shared" si="59"/>
        <v>0</v>
      </c>
      <c r="BL200" s="18" t="s">
        <v>166</v>
      </c>
      <c r="BM200" s="18" t="s">
        <v>515</v>
      </c>
    </row>
    <row r="201" spans="2:65" s="1" customFormat="1" ht="31.5" customHeight="1" x14ac:dyDescent="0.3">
      <c r="B201" s="35"/>
      <c r="C201" s="194" t="s">
        <v>516</v>
      </c>
      <c r="D201" s="194" t="s">
        <v>136</v>
      </c>
      <c r="E201" s="195" t="s">
        <v>517</v>
      </c>
      <c r="F201" s="196" t="s">
        <v>518</v>
      </c>
      <c r="G201" s="197" t="s">
        <v>171</v>
      </c>
      <c r="H201" s="198">
        <v>26</v>
      </c>
      <c r="I201" s="199"/>
      <c r="J201" s="200">
        <f t="shared" si="50"/>
        <v>0</v>
      </c>
      <c r="K201" s="196" t="s">
        <v>140</v>
      </c>
      <c r="L201" s="55"/>
      <c r="M201" s="201" t="s">
        <v>22</v>
      </c>
      <c r="N201" s="202" t="s">
        <v>48</v>
      </c>
      <c r="O201" s="36"/>
      <c r="P201" s="203">
        <f t="shared" si="51"/>
        <v>0</v>
      </c>
      <c r="Q201" s="203">
        <v>0</v>
      </c>
      <c r="R201" s="203">
        <f t="shared" si="52"/>
        <v>0</v>
      </c>
      <c r="S201" s="203">
        <v>0</v>
      </c>
      <c r="T201" s="204">
        <f t="shared" si="53"/>
        <v>0</v>
      </c>
      <c r="AR201" s="18" t="s">
        <v>166</v>
      </c>
      <c r="AT201" s="18" t="s">
        <v>136</v>
      </c>
      <c r="AU201" s="18" t="s">
        <v>83</v>
      </c>
      <c r="AY201" s="18" t="s">
        <v>132</v>
      </c>
      <c r="BE201" s="205">
        <f t="shared" si="54"/>
        <v>0</v>
      </c>
      <c r="BF201" s="205">
        <f t="shared" si="55"/>
        <v>0</v>
      </c>
      <c r="BG201" s="205">
        <f t="shared" si="56"/>
        <v>0</v>
      </c>
      <c r="BH201" s="205">
        <f t="shared" si="57"/>
        <v>0</v>
      </c>
      <c r="BI201" s="205">
        <f t="shared" si="58"/>
        <v>0</v>
      </c>
      <c r="BJ201" s="18" t="s">
        <v>23</v>
      </c>
      <c r="BK201" s="205">
        <f t="shared" si="59"/>
        <v>0</v>
      </c>
      <c r="BL201" s="18" t="s">
        <v>166</v>
      </c>
      <c r="BM201" s="18" t="s">
        <v>519</v>
      </c>
    </row>
    <row r="202" spans="2:65" s="1" customFormat="1" ht="31.5" customHeight="1" x14ac:dyDescent="0.3">
      <c r="B202" s="35"/>
      <c r="C202" s="210" t="s">
        <v>520</v>
      </c>
      <c r="D202" s="210" t="s">
        <v>182</v>
      </c>
      <c r="E202" s="211" t="s">
        <v>521</v>
      </c>
      <c r="F202" s="212" t="s">
        <v>522</v>
      </c>
      <c r="G202" s="213" t="s">
        <v>213</v>
      </c>
      <c r="H202" s="214">
        <v>26</v>
      </c>
      <c r="I202" s="215"/>
      <c r="J202" s="216">
        <f t="shared" si="50"/>
        <v>0</v>
      </c>
      <c r="K202" s="212" t="s">
        <v>22</v>
      </c>
      <c r="L202" s="217"/>
      <c r="M202" s="218" t="s">
        <v>22</v>
      </c>
      <c r="N202" s="219" t="s">
        <v>48</v>
      </c>
      <c r="O202" s="36"/>
      <c r="P202" s="203">
        <f t="shared" si="51"/>
        <v>0</v>
      </c>
      <c r="Q202" s="203">
        <v>0</v>
      </c>
      <c r="R202" s="203">
        <f t="shared" si="52"/>
        <v>0</v>
      </c>
      <c r="S202" s="203">
        <v>0</v>
      </c>
      <c r="T202" s="204">
        <f t="shared" si="53"/>
        <v>0</v>
      </c>
      <c r="AR202" s="18" t="s">
        <v>185</v>
      </c>
      <c r="AT202" s="18" t="s">
        <v>182</v>
      </c>
      <c r="AU202" s="18" t="s">
        <v>83</v>
      </c>
      <c r="AY202" s="18" t="s">
        <v>132</v>
      </c>
      <c r="BE202" s="205">
        <f t="shared" si="54"/>
        <v>0</v>
      </c>
      <c r="BF202" s="205">
        <f t="shared" si="55"/>
        <v>0</v>
      </c>
      <c r="BG202" s="205">
        <f t="shared" si="56"/>
        <v>0</v>
      </c>
      <c r="BH202" s="205">
        <f t="shared" si="57"/>
        <v>0</v>
      </c>
      <c r="BI202" s="205">
        <f t="shared" si="58"/>
        <v>0</v>
      </c>
      <c r="BJ202" s="18" t="s">
        <v>23</v>
      </c>
      <c r="BK202" s="205">
        <f t="shared" si="59"/>
        <v>0</v>
      </c>
      <c r="BL202" s="18" t="s">
        <v>166</v>
      </c>
      <c r="BM202" s="18" t="s">
        <v>523</v>
      </c>
    </row>
    <row r="203" spans="2:65" s="1" customFormat="1" ht="31.5" customHeight="1" x14ac:dyDescent="0.3">
      <c r="B203" s="35"/>
      <c r="C203" s="194" t="s">
        <v>524</v>
      </c>
      <c r="D203" s="194" t="s">
        <v>136</v>
      </c>
      <c r="E203" s="195" t="s">
        <v>525</v>
      </c>
      <c r="F203" s="196" t="s">
        <v>526</v>
      </c>
      <c r="G203" s="197" t="s">
        <v>171</v>
      </c>
      <c r="H203" s="198">
        <v>12</v>
      </c>
      <c r="I203" s="199"/>
      <c r="J203" s="200">
        <f t="shared" si="50"/>
        <v>0</v>
      </c>
      <c r="K203" s="196" t="s">
        <v>140</v>
      </c>
      <c r="L203" s="55"/>
      <c r="M203" s="201" t="s">
        <v>22</v>
      </c>
      <c r="N203" s="202" t="s">
        <v>48</v>
      </c>
      <c r="O203" s="36"/>
      <c r="P203" s="203">
        <f t="shared" si="51"/>
        <v>0</v>
      </c>
      <c r="Q203" s="203">
        <v>0</v>
      </c>
      <c r="R203" s="203">
        <f t="shared" si="52"/>
        <v>0</v>
      </c>
      <c r="S203" s="203">
        <v>0</v>
      </c>
      <c r="T203" s="204">
        <f t="shared" si="53"/>
        <v>0</v>
      </c>
      <c r="AR203" s="18" t="s">
        <v>166</v>
      </c>
      <c r="AT203" s="18" t="s">
        <v>136</v>
      </c>
      <c r="AU203" s="18" t="s">
        <v>83</v>
      </c>
      <c r="AY203" s="18" t="s">
        <v>132</v>
      </c>
      <c r="BE203" s="205">
        <f t="shared" si="54"/>
        <v>0</v>
      </c>
      <c r="BF203" s="205">
        <f t="shared" si="55"/>
        <v>0</v>
      </c>
      <c r="BG203" s="205">
        <f t="shared" si="56"/>
        <v>0</v>
      </c>
      <c r="BH203" s="205">
        <f t="shared" si="57"/>
        <v>0</v>
      </c>
      <c r="BI203" s="205">
        <f t="shared" si="58"/>
        <v>0</v>
      </c>
      <c r="BJ203" s="18" t="s">
        <v>23</v>
      </c>
      <c r="BK203" s="205">
        <f t="shared" si="59"/>
        <v>0</v>
      </c>
      <c r="BL203" s="18" t="s">
        <v>166</v>
      </c>
      <c r="BM203" s="18" t="s">
        <v>527</v>
      </c>
    </row>
    <row r="204" spans="2:65" s="1" customFormat="1" ht="31.5" customHeight="1" x14ac:dyDescent="0.3">
      <c r="B204" s="35"/>
      <c r="C204" s="210" t="s">
        <v>528</v>
      </c>
      <c r="D204" s="210" t="s">
        <v>182</v>
      </c>
      <c r="E204" s="211" t="s">
        <v>529</v>
      </c>
      <c r="F204" s="212" t="s">
        <v>530</v>
      </c>
      <c r="G204" s="213" t="s">
        <v>213</v>
      </c>
      <c r="H204" s="214">
        <v>1</v>
      </c>
      <c r="I204" s="215"/>
      <c r="J204" s="216">
        <f t="shared" si="50"/>
        <v>0</v>
      </c>
      <c r="K204" s="212" t="s">
        <v>22</v>
      </c>
      <c r="L204" s="217"/>
      <c r="M204" s="218" t="s">
        <v>22</v>
      </c>
      <c r="N204" s="219" t="s">
        <v>48</v>
      </c>
      <c r="O204" s="36"/>
      <c r="P204" s="203">
        <f t="shared" si="51"/>
        <v>0</v>
      </c>
      <c r="Q204" s="203">
        <v>0</v>
      </c>
      <c r="R204" s="203">
        <f t="shared" si="52"/>
        <v>0</v>
      </c>
      <c r="S204" s="203">
        <v>0</v>
      </c>
      <c r="T204" s="204">
        <f t="shared" si="53"/>
        <v>0</v>
      </c>
      <c r="AR204" s="18" t="s">
        <v>185</v>
      </c>
      <c r="AT204" s="18" t="s">
        <v>182</v>
      </c>
      <c r="AU204" s="18" t="s">
        <v>83</v>
      </c>
      <c r="AY204" s="18" t="s">
        <v>132</v>
      </c>
      <c r="BE204" s="205">
        <f t="shared" si="54"/>
        <v>0</v>
      </c>
      <c r="BF204" s="205">
        <f t="shared" si="55"/>
        <v>0</v>
      </c>
      <c r="BG204" s="205">
        <f t="shared" si="56"/>
        <v>0</v>
      </c>
      <c r="BH204" s="205">
        <f t="shared" si="57"/>
        <v>0</v>
      </c>
      <c r="BI204" s="205">
        <f t="shared" si="58"/>
        <v>0</v>
      </c>
      <c r="BJ204" s="18" t="s">
        <v>23</v>
      </c>
      <c r="BK204" s="205">
        <f t="shared" si="59"/>
        <v>0</v>
      </c>
      <c r="BL204" s="18" t="s">
        <v>166</v>
      </c>
      <c r="BM204" s="18" t="s">
        <v>531</v>
      </c>
    </row>
    <row r="205" spans="2:65" s="1" customFormat="1" ht="31.5" customHeight="1" x14ac:dyDescent="0.3">
      <c r="B205" s="35"/>
      <c r="C205" s="210" t="s">
        <v>532</v>
      </c>
      <c r="D205" s="210" t="s">
        <v>182</v>
      </c>
      <c r="E205" s="211" t="s">
        <v>533</v>
      </c>
      <c r="F205" s="212" t="s">
        <v>534</v>
      </c>
      <c r="G205" s="213" t="s">
        <v>213</v>
      </c>
      <c r="H205" s="214">
        <v>11</v>
      </c>
      <c r="I205" s="215"/>
      <c r="J205" s="216">
        <f t="shared" si="50"/>
        <v>0</v>
      </c>
      <c r="K205" s="212" t="s">
        <v>22</v>
      </c>
      <c r="L205" s="217"/>
      <c r="M205" s="218" t="s">
        <v>22</v>
      </c>
      <c r="N205" s="219" t="s">
        <v>48</v>
      </c>
      <c r="O205" s="36"/>
      <c r="P205" s="203">
        <f t="shared" si="51"/>
        <v>0</v>
      </c>
      <c r="Q205" s="203">
        <v>0</v>
      </c>
      <c r="R205" s="203">
        <f t="shared" si="52"/>
        <v>0</v>
      </c>
      <c r="S205" s="203">
        <v>0</v>
      </c>
      <c r="T205" s="204">
        <f t="shared" si="53"/>
        <v>0</v>
      </c>
      <c r="AR205" s="18" t="s">
        <v>185</v>
      </c>
      <c r="AT205" s="18" t="s">
        <v>182</v>
      </c>
      <c r="AU205" s="18" t="s">
        <v>83</v>
      </c>
      <c r="AY205" s="18" t="s">
        <v>132</v>
      </c>
      <c r="BE205" s="205">
        <f t="shared" si="54"/>
        <v>0</v>
      </c>
      <c r="BF205" s="205">
        <f t="shared" si="55"/>
        <v>0</v>
      </c>
      <c r="BG205" s="205">
        <f t="shared" si="56"/>
        <v>0</v>
      </c>
      <c r="BH205" s="205">
        <f t="shared" si="57"/>
        <v>0</v>
      </c>
      <c r="BI205" s="205">
        <f t="shared" si="58"/>
        <v>0</v>
      </c>
      <c r="BJ205" s="18" t="s">
        <v>23</v>
      </c>
      <c r="BK205" s="205">
        <f t="shared" si="59"/>
        <v>0</v>
      </c>
      <c r="BL205" s="18" t="s">
        <v>166</v>
      </c>
      <c r="BM205" s="18" t="s">
        <v>535</v>
      </c>
    </row>
    <row r="206" spans="2:65" s="1" customFormat="1" ht="31.5" customHeight="1" x14ac:dyDescent="0.3">
      <c r="B206" s="35"/>
      <c r="C206" s="194" t="s">
        <v>536</v>
      </c>
      <c r="D206" s="194" t="s">
        <v>136</v>
      </c>
      <c r="E206" s="195" t="s">
        <v>537</v>
      </c>
      <c r="F206" s="196" t="s">
        <v>538</v>
      </c>
      <c r="G206" s="197" t="s">
        <v>171</v>
      </c>
      <c r="H206" s="198">
        <v>2</v>
      </c>
      <c r="I206" s="199"/>
      <c r="J206" s="200">
        <f t="shared" si="50"/>
        <v>0</v>
      </c>
      <c r="K206" s="196" t="s">
        <v>140</v>
      </c>
      <c r="L206" s="55"/>
      <c r="M206" s="201" t="s">
        <v>22</v>
      </c>
      <c r="N206" s="202" t="s">
        <v>48</v>
      </c>
      <c r="O206" s="36"/>
      <c r="P206" s="203">
        <f t="shared" si="51"/>
        <v>0</v>
      </c>
      <c r="Q206" s="203">
        <v>0</v>
      </c>
      <c r="R206" s="203">
        <f t="shared" si="52"/>
        <v>0</v>
      </c>
      <c r="S206" s="203">
        <v>0</v>
      </c>
      <c r="T206" s="204">
        <f t="shared" si="53"/>
        <v>0</v>
      </c>
      <c r="AR206" s="18" t="s">
        <v>166</v>
      </c>
      <c r="AT206" s="18" t="s">
        <v>136</v>
      </c>
      <c r="AU206" s="18" t="s">
        <v>83</v>
      </c>
      <c r="AY206" s="18" t="s">
        <v>132</v>
      </c>
      <c r="BE206" s="205">
        <f t="shared" si="54"/>
        <v>0</v>
      </c>
      <c r="BF206" s="205">
        <f t="shared" si="55"/>
        <v>0</v>
      </c>
      <c r="BG206" s="205">
        <f t="shared" si="56"/>
        <v>0</v>
      </c>
      <c r="BH206" s="205">
        <f t="shared" si="57"/>
        <v>0</v>
      </c>
      <c r="BI206" s="205">
        <f t="shared" si="58"/>
        <v>0</v>
      </c>
      <c r="BJ206" s="18" t="s">
        <v>23</v>
      </c>
      <c r="BK206" s="205">
        <f t="shared" si="59"/>
        <v>0</v>
      </c>
      <c r="BL206" s="18" t="s">
        <v>166</v>
      </c>
      <c r="BM206" s="18" t="s">
        <v>539</v>
      </c>
    </row>
    <row r="207" spans="2:65" s="1" customFormat="1" ht="31.5" customHeight="1" x14ac:dyDescent="0.3">
      <c r="B207" s="35"/>
      <c r="C207" s="210" t="s">
        <v>540</v>
      </c>
      <c r="D207" s="210" t="s">
        <v>182</v>
      </c>
      <c r="E207" s="211" t="s">
        <v>541</v>
      </c>
      <c r="F207" s="212" t="s">
        <v>542</v>
      </c>
      <c r="G207" s="213" t="s">
        <v>213</v>
      </c>
      <c r="H207" s="214">
        <v>2</v>
      </c>
      <c r="I207" s="215"/>
      <c r="J207" s="216">
        <f t="shared" si="50"/>
        <v>0</v>
      </c>
      <c r="K207" s="212" t="s">
        <v>22</v>
      </c>
      <c r="L207" s="217"/>
      <c r="M207" s="218" t="s">
        <v>22</v>
      </c>
      <c r="N207" s="219" t="s">
        <v>48</v>
      </c>
      <c r="O207" s="36"/>
      <c r="P207" s="203">
        <f t="shared" si="51"/>
        <v>0</v>
      </c>
      <c r="Q207" s="203">
        <v>0</v>
      </c>
      <c r="R207" s="203">
        <f t="shared" si="52"/>
        <v>0</v>
      </c>
      <c r="S207" s="203">
        <v>0</v>
      </c>
      <c r="T207" s="204">
        <f t="shared" si="53"/>
        <v>0</v>
      </c>
      <c r="AR207" s="18" t="s">
        <v>185</v>
      </c>
      <c r="AT207" s="18" t="s">
        <v>182</v>
      </c>
      <c r="AU207" s="18" t="s">
        <v>83</v>
      </c>
      <c r="AY207" s="18" t="s">
        <v>132</v>
      </c>
      <c r="BE207" s="205">
        <f t="shared" si="54"/>
        <v>0</v>
      </c>
      <c r="BF207" s="205">
        <f t="shared" si="55"/>
        <v>0</v>
      </c>
      <c r="BG207" s="205">
        <f t="shared" si="56"/>
        <v>0</v>
      </c>
      <c r="BH207" s="205">
        <f t="shared" si="57"/>
        <v>0</v>
      </c>
      <c r="BI207" s="205">
        <f t="shared" si="58"/>
        <v>0</v>
      </c>
      <c r="BJ207" s="18" t="s">
        <v>23</v>
      </c>
      <c r="BK207" s="205">
        <f t="shared" si="59"/>
        <v>0</v>
      </c>
      <c r="BL207" s="18" t="s">
        <v>166</v>
      </c>
      <c r="BM207" s="18" t="s">
        <v>543</v>
      </c>
    </row>
    <row r="208" spans="2:65" s="1" customFormat="1" ht="31.5" customHeight="1" x14ac:dyDescent="0.3">
      <c r="B208" s="35"/>
      <c r="C208" s="194" t="s">
        <v>544</v>
      </c>
      <c r="D208" s="194" t="s">
        <v>136</v>
      </c>
      <c r="E208" s="195" t="s">
        <v>545</v>
      </c>
      <c r="F208" s="196" t="s">
        <v>546</v>
      </c>
      <c r="G208" s="197" t="s">
        <v>171</v>
      </c>
      <c r="H208" s="198">
        <v>36</v>
      </c>
      <c r="I208" s="199"/>
      <c r="J208" s="200">
        <f t="shared" si="50"/>
        <v>0</v>
      </c>
      <c r="K208" s="196" t="s">
        <v>140</v>
      </c>
      <c r="L208" s="55"/>
      <c r="M208" s="201" t="s">
        <v>22</v>
      </c>
      <c r="N208" s="202" t="s">
        <v>48</v>
      </c>
      <c r="O208" s="36"/>
      <c r="P208" s="203">
        <f t="shared" si="51"/>
        <v>0</v>
      </c>
      <c r="Q208" s="203">
        <v>0</v>
      </c>
      <c r="R208" s="203">
        <f t="shared" si="52"/>
        <v>0</v>
      </c>
      <c r="S208" s="203">
        <v>0</v>
      </c>
      <c r="T208" s="204">
        <f t="shared" si="53"/>
        <v>0</v>
      </c>
      <c r="AR208" s="18" t="s">
        <v>166</v>
      </c>
      <c r="AT208" s="18" t="s">
        <v>136</v>
      </c>
      <c r="AU208" s="18" t="s">
        <v>83</v>
      </c>
      <c r="AY208" s="18" t="s">
        <v>132</v>
      </c>
      <c r="BE208" s="205">
        <f t="shared" si="54"/>
        <v>0</v>
      </c>
      <c r="BF208" s="205">
        <f t="shared" si="55"/>
        <v>0</v>
      </c>
      <c r="BG208" s="205">
        <f t="shared" si="56"/>
        <v>0</v>
      </c>
      <c r="BH208" s="205">
        <f t="shared" si="57"/>
        <v>0</v>
      </c>
      <c r="BI208" s="205">
        <f t="shared" si="58"/>
        <v>0</v>
      </c>
      <c r="BJ208" s="18" t="s">
        <v>23</v>
      </c>
      <c r="BK208" s="205">
        <f t="shared" si="59"/>
        <v>0</v>
      </c>
      <c r="BL208" s="18" t="s">
        <v>166</v>
      </c>
      <c r="BM208" s="18" t="s">
        <v>547</v>
      </c>
    </row>
    <row r="209" spans="2:65" s="1" customFormat="1" ht="22.5" customHeight="1" x14ac:dyDescent="0.3">
      <c r="B209" s="35"/>
      <c r="C209" s="210" t="s">
        <v>548</v>
      </c>
      <c r="D209" s="210" t="s">
        <v>182</v>
      </c>
      <c r="E209" s="211" t="s">
        <v>549</v>
      </c>
      <c r="F209" s="212" t="s">
        <v>550</v>
      </c>
      <c r="G209" s="213" t="s">
        <v>171</v>
      </c>
      <c r="H209" s="214">
        <v>33</v>
      </c>
      <c r="I209" s="215"/>
      <c r="J209" s="216">
        <f t="shared" si="50"/>
        <v>0</v>
      </c>
      <c r="K209" s="212" t="s">
        <v>22</v>
      </c>
      <c r="L209" s="217"/>
      <c r="M209" s="218" t="s">
        <v>22</v>
      </c>
      <c r="N209" s="219" t="s">
        <v>48</v>
      </c>
      <c r="O209" s="36"/>
      <c r="P209" s="203">
        <f t="shared" si="51"/>
        <v>0</v>
      </c>
      <c r="Q209" s="203">
        <v>6.0000000000000002E-5</v>
      </c>
      <c r="R209" s="203">
        <f t="shared" si="52"/>
        <v>1.98E-3</v>
      </c>
      <c r="S209" s="203">
        <v>0</v>
      </c>
      <c r="T209" s="204">
        <f t="shared" si="53"/>
        <v>0</v>
      </c>
      <c r="AR209" s="18" t="s">
        <v>185</v>
      </c>
      <c r="AT209" s="18" t="s">
        <v>182</v>
      </c>
      <c r="AU209" s="18" t="s">
        <v>83</v>
      </c>
      <c r="AY209" s="18" t="s">
        <v>132</v>
      </c>
      <c r="BE209" s="205">
        <f t="shared" si="54"/>
        <v>0</v>
      </c>
      <c r="BF209" s="205">
        <f t="shared" si="55"/>
        <v>0</v>
      </c>
      <c r="BG209" s="205">
        <f t="shared" si="56"/>
        <v>0</v>
      </c>
      <c r="BH209" s="205">
        <f t="shared" si="57"/>
        <v>0</v>
      </c>
      <c r="BI209" s="205">
        <f t="shared" si="58"/>
        <v>0</v>
      </c>
      <c r="BJ209" s="18" t="s">
        <v>23</v>
      </c>
      <c r="BK209" s="205">
        <f t="shared" si="59"/>
        <v>0</v>
      </c>
      <c r="BL209" s="18" t="s">
        <v>166</v>
      </c>
      <c r="BM209" s="18" t="s">
        <v>551</v>
      </c>
    </row>
    <row r="210" spans="2:65" s="1" customFormat="1" ht="22.5" customHeight="1" x14ac:dyDescent="0.3">
      <c r="B210" s="35"/>
      <c r="C210" s="210" t="s">
        <v>552</v>
      </c>
      <c r="D210" s="210" t="s">
        <v>182</v>
      </c>
      <c r="E210" s="211" t="s">
        <v>553</v>
      </c>
      <c r="F210" s="212" t="s">
        <v>554</v>
      </c>
      <c r="G210" s="213" t="s">
        <v>213</v>
      </c>
      <c r="H210" s="214">
        <v>3</v>
      </c>
      <c r="I210" s="215"/>
      <c r="J210" s="216">
        <f t="shared" si="50"/>
        <v>0</v>
      </c>
      <c r="K210" s="212" t="s">
        <v>22</v>
      </c>
      <c r="L210" s="217"/>
      <c r="M210" s="218" t="s">
        <v>22</v>
      </c>
      <c r="N210" s="219" t="s">
        <v>48</v>
      </c>
      <c r="O210" s="36"/>
      <c r="P210" s="203">
        <f t="shared" si="51"/>
        <v>0</v>
      </c>
      <c r="Q210" s="203">
        <v>0</v>
      </c>
      <c r="R210" s="203">
        <f t="shared" si="52"/>
        <v>0</v>
      </c>
      <c r="S210" s="203">
        <v>0</v>
      </c>
      <c r="T210" s="204">
        <f t="shared" si="53"/>
        <v>0</v>
      </c>
      <c r="AR210" s="18" t="s">
        <v>185</v>
      </c>
      <c r="AT210" s="18" t="s">
        <v>182</v>
      </c>
      <c r="AU210" s="18" t="s">
        <v>83</v>
      </c>
      <c r="AY210" s="18" t="s">
        <v>132</v>
      </c>
      <c r="BE210" s="205">
        <f t="shared" si="54"/>
        <v>0</v>
      </c>
      <c r="BF210" s="205">
        <f t="shared" si="55"/>
        <v>0</v>
      </c>
      <c r="BG210" s="205">
        <f t="shared" si="56"/>
        <v>0</v>
      </c>
      <c r="BH210" s="205">
        <f t="shared" si="57"/>
        <v>0</v>
      </c>
      <c r="BI210" s="205">
        <f t="shared" si="58"/>
        <v>0</v>
      </c>
      <c r="BJ210" s="18" t="s">
        <v>23</v>
      </c>
      <c r="BK210" s="205">
        <f t="shared" si="59"/>
        <v>0</v>
      </c>
      <c r="BL210" s="18" t="s">
        <v>166</v>
      </c>
      <c r="BM210" s="18" t="s">
        <v>555</v>
      </c>
    </row>
    <row r="211" spans="2:65" s="1" customFormat="1" ht="31.5" customHeight="1" x14ac:dyDescent="0.3">
      <c r="B211" s="35"/>
      <c r="C211" s="194" t="s">
        <v>556</v>
      </c>
      <c r="D211" s="194" t="s">
        <v>136</v>
      </c>
      <c r="E211" s="195" t="s">
        <v>557</v>
      </c>
      <c r="F211" s="196" t="s">
        <v>558</v>
      </c>
      <c r="G211" s="197" t="s">
        <v>171</v>
      </c>
      <c r="H211" s="198">
        <v>62</v>
      </c>
      <c r="I211" s="199"/>
      <c r="J211" s="200">
        <f t="shared" si="50"/>
        <v>0</v>
      </c>
      <c r="K211" s="196" t="s">
        <v>140</v>
      </c>
      <c r="L211" s="55"/>
      <c r="M211" s="201" t="s">
        <v>22</v>
      </c>
      <c r="N211" s="202" t="s">
        <v>48</v>
      </c>
      <c r="O211" s="36"/>
      <c r="P211" s="203">
        <f t="shared" si="51"/>
        <v>0</v>
      </c>
      <c r="Q211" s="203">
        <v>0</v>
      </c>
      <c r="R211" s="203">
        <f t="shared" si="52"/>
        <v>0</v>
      </c>
      <c r="S211" s="203">
        <v>0</v>
      </c>
      <c r="T211" s="204">
        <f t="shared" si="53"/>
        <v>0</v>
      </c>
      <c r="AR211" s="18" t="s">
        <v>166</v>
      </c>
      <c r="AT211" s="18" t="s">
        <v>136</v>
      </c>
      <c r="AU211" s="18" t="s">
        <v>83</v>
      </c>
      <c r="AY211" s="18" t="s">
        <v>132</v>
      </c>
      <c r="BE211" s="205">
        <f t="shared" si="54"/>
        <v>0</v>
      </c>
      <c r="BF211" s="205">
        <f t="shared" si="55"/>
        <v>0</v>
      </c>
      <c r="BG211" s="205">
        <f t="shared" si="56"/>
        <v>0</v>
      </c>
      <c r="BH211" s="205">
        <f t="shared" si="57"/>
        <v>0</v>
      </c>
      <c r="BI211" s="205">
        <f t="shared" si="58"/>
        <v>0</v>
      </c>
      <c r="BJ211" s="18" t="s">
        <v>23</v>
      </c>
      <c r="BK211" s="205">
        <f t="shared" si="59"/>
        <v>0</v>
      </c>
      <c r="BL211" s="18" t="s">
        <v>166</v>
      </c>
      <c r="BM211" s="18" t="s">
        <v>559</v>
      </c>
    </row>
    <row r="212" spans="2:65" s="1" customFormat="1" ht="31.5" customHeight="1" x14ac:dyDescent="0.3">
      <c r="B212" s="35"/>
      <c r="C212" s="210" t="s">
        <v>560</v>
      </c>
      <c r="D212" s="210" t="s">
        <v>182</v>
      </c>
      <c r="E212" s="211" t="s">
        <v>561</v>
      </c>
      <c r="F212" s="212" t="s">
        <v>562</v>
      </c>
      <c r="G212" s="213" t="s">
        <v>213</v>
      </c>
      <c r="H212" s="214">
        <v>57</v>
      </c>
      <c r="I212" s="215"/>
      <c r="J212" s="216">
        <f t="shared" si="50"/>
        <v>0</v>
      </c>
      <c r="K212" s="212" t="s">
        <v>22</v>
      </c>
      <c r="L212" s="217"/>
      <c r="M212" s="218" t="s">
        <v>22</v>
      </c>
      <c r="N212" s="219" t="s">
        <v>48</v>
      </c>
      <c r="O212" s="36"/>
      <c r="P212" s="203">
        <f t="shared" si="51"/>
        <v>0</v>
      </c>
      <c r="Q212" s="203">
        <v>0</v>
      </c>
      <c r="R212" s="203">
        <f t="shared" si="52"/>
        <v>0</v>
      </c>
      <c r="S212" s="203">
        <v>0</v>
      </c>
      <c r="T212" s="204">
        <f t="shared" si="53"/>
        <v>0</v>
      </c>
      <c r="AR212" s="18" t="s">
        <v>185</v>
      </c>
      <c r="AT212" s="18" t="s">
        <v>182</v>
      </c>
      <c r="AU212" s="18" t="s">
        <v>83</v>
      </c>
      <c r="AY212" s="18" t="s">
        <v>132</v>
      </c>
      <c r="BE212" s="205">
        <f t="shared" si="54"/>
        <v>0</v>
      </c>
      <c r="BF212" s="205">
        <f t="shared" si="55"/>
        <v>0</v>
      </c>
      <c r="BG212" s="205">
        <f t="shared" si="56"/>
        <v>0</v>
      </c>
      <c r="BH212" s="205">
        <f t="shared" si="57"/>
        <v>0</v>
      </c>
      <c r="BI212" s="205">
        <f t="shared" si="58"/>
        <v>0</v>
      </c>
      <c r="BJ212" s="18" t="s">
        <v>23</v>
      </c>
      <c r="BK212" s="205">
        <f t="shared" si="59"/>
        <v>0</v>
      </c>
      <c r="BL212" s="18" t="s">
        <v>166</v>
      </c>
      <c r="BM212" s="18" t="s">
        <v>563</v>
      </c>
    </row>
    <row r="213" spans="2:65" s="1" customFormat="1" ht="31.5" customHeight="1" x14ac:dyDescent="0.3">
      <c r="B213" s="35"/>
      <c r="C213" s="210" t="s">
        <v>564</v>
      </c>
      <c r="D213" s="210" t="s">
        <v>182</v>
      </c>
      <c r="E213" s="211" t="s">
        <v>565</v>
      </c>
      <c r="F213" s="212" t="s">
        <v>566</v>
      </c>
      <c r="G213" s="213" t="s">
        <v>171</v>
      </c>
      <c r="H213" s="214">
        <v>5</v>
      </c>
      <c r="I213" s="215"/>
      <c r="J213" s="216">
        <f t="shared" si="50"/>
        <v>0</v>
      </c>
      <c r="K213" s="212" t="s">
        <v>22</v>
      </c>
      <c r="L213" s="217"/>
      <c r="M213" s="218" t="s">
        <v>22</v>
      </c>
      <c r="N213" s="219" t="s">
        <v>48</v>
      </c>
      <c r="O213" s="36"/>
      <c r="P213" s="203">
        <f t="shared" si="51"/>
        <v>0</v>
      </c>
      <c r="Q213" s="203">
        <v>6.0000000000000002E-5</v>
      </c>
      <c r="R213" s="203">
        <f t="shared" si="52"/>
        <v>3.0000000000000003E-4</v>
      </c>
      <c r="S213" s="203">
        <v>0</v>
      </c>
      <c r="T213" s="204">
        <f t="shared" si="53"/>
        <v>0</v>
      </c>
      <c r="AR213" s="18" t="s">
        <v>185</v>
      </c>
      <c r="AT213" s="18" t="s">
        <v>182</v>
      </c>
      <c r="AU213" s="18" t="s">
        <v>83</v>
      </c>
      <c r="AY213" s="18" t="s">
        <v>132</v>
      </c>
      <c r="BE213" s="205">
        <f t="shared" si="54"/>
        <v>0</v>
      </c>
      <c r="BF213" s="205">
        <f t="shared" si="55"/>
        <v>0</v>
      </c>
      <c r="BG213" s="205">
        <f t="shared" si="56"/>
        <v>0</v>
      </c>
      <c r="BH213" s="205">
        <f t="shared" si="57"/>
        <v>0</v>
      </c>
      <c r="BI213" s="205">
        <f t="shared" si="58"/>
        <v>0</v>
      </c>
      <c r="BJ213" s="18" t="s">
        <v>23</v>
      </c>
      <c r="BK213" s="205">
        <f t="shared" si="59"/>
        <v>0</v>
      </c>
      <c r="BL213" s="18" t="s">
        <v>166</v>
      </c>
      <c r="BM213" s="18" t="s">
        <v>567</v>
      </c>
    </row>
    <row r="214" spans="2:65" s="1" customFormat="1" ht="31.5" customHeight="1" x14ac:dyDescent="0.3">
      <c r="B214" s="35"/>
      <c r="C214" s="194" t="s">
        <v>568</v>
      </c>
      <c r="D214" s="194" t="s">
        <v>136</v>
      </c>
      <c r="E214" s="195" t="s">
        <v>569</v>
      </c>
      <c r="F214" s="196" t="s">
        <v>570</v>
      </c>
      <c r="G214" s="197" t="s">
        <v>171</v>
      </c>
      <c r="H214" s="198">
        <v>3</v>
      </c>
      <c r="I214" s="199"/>
      <c r="J214" s="200">
        <f t="shared" si="50"/>
        <v>0</v>
      </c>
      <c r="K214" s="196" t="s">
        <v>140</v>
      </c>
      <c r="L214" s="55"/>
      <c r="M214" s="201" t="s">
        <v>22</v>
      </c>
      <c r="N214" s="202" t="s">
        <v>48</v>
      </c>
      <c r="O214" s="36"/>
      <c r="P214" s="203">
        <f t="shared" si="51"/>
        <v>0</v>
      </c>
      <c r="Q214" s="203">
        <v>0</v>
      </c>
      <c r="R214" s="203">
        <f t="shared" si="52"/>
        <v>0</v>
      </c>
      <c r="S214" s="203">
        <v>0</v>
      </c>
      <c r="T214" s="204">
        <f t="shared" si="53"/>
        <v>0</v>
      </c>
      <c r="AR214" s="18" t="s">
        <v>166</v>
      </c>
      <c r="AT214" s="18" t="s">
        <v>136</v>
      </c>
      <c r="AU214" s="18" t="s">
        <v>83</v>
      </c>
      <c r="AY214" s="18" t="s">
        <v>132</v>
      </c>
      <c r="BE214" s="205">
        <f t="shared" si="54"/>
        <v>0</v>
      </c>
      <c r="BF214" s="205">
        <f t="shared" si="55"/>
        <v>0</v>
      </c>
      <c r="BG214" s="205">
        <f t="shared" si="56"/>
        <v>0</v>
      </c>
      <c r="BH214" s="205">
        <f t="shared" si="57"/>
        <v>0</v>
      </c>
      <c r="BI214" s="205">
        <f t="shared" si="58"/>
        <v>0</v>
      </c>
      <c r="BJ214" s="18" t="s">
        <v>23</v>
      </c>
      <c r="BK214" s="205">
        <f t="shared" si="59"/>
        <v>0</v>
      </c>
      <c r="BL214" s="18" t="s">
        <v>166</v>
      </c>
      <c r="BM214" s="18" t="s">
        <v>571</v>
      </c>
    </row>
    <row r="215" spans="2:65" s="1" customFormat="1" ht="22.5" customHeight="1" x14ac:dyDescent="0.3">
      <c r="B215" s="35"/>
      <c r="C215" s="210" t="s">
        <v>572</v>
      </c>
      <c r="D215" s="210" t="s">
        <v>182</v>
      </c>
      <c r="E215" s="211" t="s">
        <v>573</v>
      </c>
      <c r="F215" s="212" t="s">
        <v>574</v>
      </c>
      <c r="G215" s="213" t="s">
        <v>213</v>
      </c>
      <c r="H215" s="214">
        <v>3</v>
      </c>
      <c r="I215" s="215"/>
      <c r="J215" s="216">
        <f t="shared" si="50"/>
        <v>0</v>
      </c>
      <c r="K215" s="212" t="s">
        <v>22</v>
      </c>
      <c r="L215" s="217"/>
      <c r="M215" s="218" t="s">
        <v>22</v>
      </c>
      <c r="N215" s="219" t="s">
        <v>48</v>
      </c>
      <c r="O215" s="36"/>
      <c r="P215" s="203">
        <f t="shared" si="51"/>
        <v>0</v>
      </c>
      <c r="Q215" s="203">
        <v>0</v>
      </c>
      <c r="R215" s="203">
        <f t="shared" si="52"/>
        <v>0</v>
      </c>
      <c r="S215" s="203">
        <v>0</v>
      </c>
      <c r="T215" s="204">
        <f t="shared" si="53"/>
        <v>0</v>
      </c>
      <c r="AR215" s="18" t="s">
        <v>185</v>
      </c>
      <c r="AT215" s="18" t="s">
        <v>182</v>
      </c>
      <c r="AU215" s="18" t="s">
        <v>83</v>
      </c>
      <c r="AY215" s="18" t="s">
        <v>132</v>
      </c>
      <c r="BE215" s="205">
        <f t="shared" si="54"/>
        <v>0</v>
      </c>
      <c r="BF215" s="205">
        <f t="shared" si="55"/>
        <v>0</v>
      </c>
      <c r="BG215" s="205">
        <f t="shared" si="56"/>
        <v>0</v>
      </c>
      <c r="BH215" s="205">
        <f t="shared" si="57"/>
        <v>0</v>
      </c>
      <c r="BI215" s="205">
        <f t="shared" si="58"/>
        <v>0</v>
      </c>
      <c r="BJ215" s="18" t="s">
        <v>23</v>
      </c>
      <c r="BK215" s="205">
        <f t="shared" si="59"/>
        <v>0</v>
      </c>
      <c r="BL215" s="18" t="s">
        <v>166</v>
      </c>
      <c r="BM215" s="18" t="s">
        <v>575</v>
      </c>
    </row>
    <row r="216" spans="2:65" s="1" customFormat="1" ht="31.5" customHeight="1" x14ac:dyDescent="0.3">
      <c r="B216" s="35"/>
      <c r="C216" s="194" t="s">
        <v>576</v>
      </c>
      <c r="D216" s="194" t="s">
        <v>136</v>
      </c>
      <c r="E216" s="195" t="s">
        <v>577</v>
      </c>
      <c r="F216" s="196" t="s">
        <v>578</v>
      </c>
      <c r="G216" s="197" t="s">
        <v>171</v>
      </c>
      <c r="H216" s="198">
        <v>1</v>
      </c>
      <c r="I216" s="199"/>
      <c r="J216" s="200">
        <f t="shared" si="50"/>
        <v>0</v>
      </c>
      <c r="K216" s="196" t="s">
        <v>140</v>
      </c>
      <c r="L216" s="55"/>
      <c r="M216" s="201" t="s">
        <v>22</v>
      </c>
      <c r="N216" s="202" t="s">
        <v>48</v>
      </c>
      <c r="O216" s="36"/>
      <c r="P216" s="203">
        <f t="shared" si="51"/>
        <v>0</v>
      </c>
      <c r="Q216" s="203">
        <v>0</v>
      </c>
      <c r="R216" s="203">
        <f t="shared" si="52"/>
        <v>0</v>
      </c>
      <c r="S216" s="203">
        <v>0</v>
      </c>
      <c r="T216" s="204">
        <f t="shared" si="53"/>
        <v>0</v>
      </c>
      <c r="AR216" s="18" t="s">
        <v>166</v>
      </c>
      <c r="AT216" s="18" t="s">
        <v>136</v>
      </c>
      <c r="AU216" s="18" t="s">
        <v>83</v>
      </c>
      <c r="AY216" s="18" t="s">
        <v>132</v>
      </c>
      <c r="BE216" s="205">
        <f t="shared" si="54"/>
        <v>0</v>
      </c>
      <c r="BF216" s="205">
        <f t="shared" si="55"/>
        <v>0</v>
      </c>
      <c r="BG216" s="205">
        <f t="shared" si="56"/>
        <v>0</v>
      </c>
      <c r="BH216" s="205">
        <f t="shared" si="57"/>
        <v>0</v>
      </c>
      <c r="BI216" s="205">
        <f t="shared" si="58"/>
        <v>0</v>
      </c>
      <c r="BJ216" s="18" t="s">
        <v>23</v>
      </c>
      <c r="BK216" s="205">
        <f t="shared" si="59"/>
        <v>0</v>
      </c>
      <c r="BL216" s="18" t="s">
        <v>166</v>
      </c>
      <c r="BM216" s="18" t="s">
        <v>579</v>
      </c>
    </row>
    <row r="217" spans="2:65" s="1" customFormat="1" ht="22.5" customHeight="1" x14ac:dyDescent="0.3">
      <c r="B217" s="35"/>
      <c r="C217" s="210" t="s">
        <v>580</v>
      </c>
      <c r="D217" s="210" t="s">
        <v>182</v>
      </c>
      <c r="E217" s="211" t="s">
        <v>581</v>
      </c>
      <c r="F217" s="212" t="s">
        <v>582</v>
      </c>
      <c r="G217" s="213" t="s">
        <v>171</v>
      </c>
      <c r="H217" s="214">
        <v>1</v>
      </c>
      <c r="I217" s="215"/>
      <c r="J217" s="216">
        <f t="shared" si="50"/>
        <v>0</v>
      </c>
      <c r="K217" s="212" t="s">
        <v>140</v>
      </c>
      <c r="L217" s="217"/>
      <c r="M217" s="218" t="s">
        <v>22</v>
      </c>
      <c r="N217" s="219" t="s">
        <v>48</v>
      </c>
      <c r="O217" s="36"/>
      <c r="P217" s="203">
        <f t="shared" si="51"/>
        <v>0</v>
      </c>
      <c r="Q217" s="203">
        <v>2.5000000000000001E-4</v>
      </c>
      <c r="R217" s="203">
        <f t="shared" si="52"/>
        <v>2.5000000000000001E-4</v>
      </c>
      <c r="S217" s="203">
        <v>0</v>
      </c>
      <c r="T217" s="204">
        <f t="shared" si="53"/>
        <v>0</v>
      </c>
      <c r="AR217" s="18" t="s">
        <v>185</v>
      </c>
      <c r="AT217" s="18" t="s">
        <v>182</v>
      </c>
      <c r="AU217" s="18" t="s">
        <v>83</v>
      </c>
      <c r="AY217" s="18" t="s">
        <v>132</v>
      </c>
      <c r="BE217" s="205">
        <f t="shared" si="54"/>
        <v>0</v>
      </c>
      <c r="BF217" s="205">
        <f t="shared" si="55"/>
        <v>0</v>
      </c>
      <c r="BG217" s="205">
        <f t="shared" si="56"/>
        <v>0</v>
      </c>
      <c r="BH217" s="205">
        <f t="shared" si="57"/>
        <v>0</v>
      </c>
      <c r="BI217" s="205">
        <f t="shared" si="58"/>
        <v>0</v>
      </c>
      <c r="BJ217" s="18" t="s">
        <v>23</v>
      </c>
      <c r="BK217" s="205">
        <f t="shared" si="59"/>
        <v>0</v>
      </c>
      <c r="BL217" s="18" t="s">
        <v>166</v>
      </c>
      <c r="BM217" s="18" t="s">
        <v>583</v>
      </c>
    </row>
    <row r="218" spans="2:65" s="1" customFormat="1" ht="22.5" customHeight="1" x14ac:dyDescent="0.3">
      <c r="B218" s="35"/>
      <c r="C218" s="194" t="s">
        <v>584</v>
      </c>
      <c r="D218" s="194" t="s">
        <v>136</v>
      </c>
      <c r="E218" s="195" t="s">
        <v>585</v>
      </c>
      <c r="F218" s="196" t="s">
        <v>586</v>
      </c>
      <c r="G218" s="197" t="s">
        <v>171</v>
      </c>
      <c r="H218" s="198">
        <v>3</v>
      </c>
      <c r="I218" s="199"/>
      <c r="J218" s="200">
        <f t="shared" si="50"/>
        <v>0</v>
      </c>
      <c r="K218" s="196" t="s">
        <v>140</v>
      </c>
      <c r="L218" s="55"/>
      <c r="M218" s="201" t="s">
        <v>22</v>
      </c>
      <c r="N218" s="202" t="s">
        <v>48</v>
      </c>
      <c r="O218" s="36"/>
      <c r="P218" s="203">
        <f t="shared" si="51"/>
        <v>0</v>
      </c>
      <c r="Q218" s="203">
        <v>0</v>
      </c>
      <c r="R218" s="203">
        <f t="shared" si="52"/>
        <v>0</v>
      </c>
      <c r="S218" s="203">
        <v>0</v>
      </c>
      <c r="T218" s="204">
        <f t="shared" si="53"/>
        <v>0</v>
      </c>
      <c r="AR218" s="18" t="s">
        <v>166</v>
      </c>
      <c r="AT218" s="18" t="s">
        <v>136</v>
      </c>
      <c r="AU218" s="18" t="s">
        <v>83</v>
      </c>
      <c r="AY218" s="18" t="s">
        <v>132</v>
      </c>
      <c r="BE218" s="205">
        <f t="shared" si="54"/>
        <v>0</v>
      </c>
      <c r="BF218" s="205">
        <f t="shared" si="55"/>
        <v>0</v>
      </c>
      <c r="BG218" s="205">
        <f t="shared" si="56"/>
        <v>0</v>
      </c>
      <c r="BH218" s="205">
        <f t="shared" si="57"/>
        <v>0</v>
      </c>
      <c r="BI218" s="205">
        <f t="shared" si="58"/>
        <v>0</v>
      </c>
      <c r="BJ218" s="18" t="s">
        <v>23</v>
      </c>
      <c r="BK218" s="205">
        <f t="shared" si="59"/>
        <v>0</v>
      </c>
      <c r="BL218" s="18" t="s">
        <v>166</v>
      </c>
      <c r="BM218" s="18" t="s">
        <v>587</v>
      </c>
    </row>
    <row r="219" spans="2:65" s="1" customFormat="1" ht="31.5" customHeight="1" x14ac:dyDescent="0.3">
      <c r="B219" s="35"/>
      <c r="C219" s="210" t="s">
        <v>588</v>
      </c>
      <c r="D219" s="210" t="s">
        <v>182</v>
      </c>
      <c r="E219" s="211" t="s">
        <v>589</v>
      </c>
      <c r="F219" s="212" t="s">
        <v>590</v>
      </c>
      <c r="G219" s="213" t="s">
        <v>213</v>
      </c>
      <c r="H219" s="214">
        <v>3</v>
      </c>
      <c r="I219" s="215"/>
      <c r="J219" s="216">
        <f t="shared" si="50"/>
        <v>0</v>
      </c>
      <c r="K219" s="212" t="s">
        <v>22</v>
      </c>
      <c r="L219" s="217"/>
      <c r="M219" s="218" t="s">
        <v>22</v>
      </c>
      <c r="N219" s="219" t="s">
        <v>48</v>
      </c>
      <c r="O219" s="36"/>
      <c r="P219" s="203">
        <f t="shared" si="51"/>
        <v>0</v>
      </c>
      <c r="Q219" s="203">
        <v>0</v>
      </c>
      <c r="R219" s="203">
        <f t="shared" si="52"/>
        <v>0</v>
      </c>
      <c r="S219" s="203">
        <v>0</v>
      </c>
      <c r="T219" s="204">
        <f t="shared" si="53"/>
        <v>0</v>
      </c>
      <c r="AR219" s="18" t="s">
        <v>185</v>
      </c>
      <c r="AT219" s="18" t="s">
        <v>182</v>
      </c>
      <c r="AU219" s="18" t="s">
        <v>83</v>
      </c>
      <c r="AY219" s="18" t="s">
        <v>132</v>
      </c>
      <c r="BE219" s="205">
        <f t="shared" si="54"/>
        <v>0</v>
      </c>
      <c r="BF219" s="205">
        <f t="shared" si="55"/>
        <v>0</v>
      </c>
      <c r="BG219" s="205">
        <f t="shared" si="56"/>
        <v>0</v>
      </c>
      <c r="BH219" s="205">
        <f t="shared" si="57"/>
        <v>0</v>
      </c>
      <c r="BI219" s="205">
        <f t="shared" si="58"/>
        <v>0</v>
      </c>
      <c r="BJ219" s="18" t="s">
        <v>23</v>
      </c>
      <c r="BK219" s="205">
        <f t="shared" si="59"/>
        <v>0</v>
      </c>
      <c r="BL219" s="18" t="s">
        <v>166</v>
      </c>
      <c r="BM219" s="18" t="s">
        <v>591</v>
      </c>
    </row>
    <row r="220" spans="2:65" s="1" customFormat="1" ht="22.5" customHeight="1" x14ac:dyDescent="0.3">
      <c r="B220" s="35"/>
      <c r="C220" s="194" t="s">
        <v>592</v>
      </c>
      <c r="D220" s="194" t="s">
        <v>136</v>
      </c>
      <c r="E220" s="195" t="s">
        <v>593</v>
      </c>
      <c r="F220" s="196" t="s">
        <v>594</v>
      </c>
      <c r="G220" s="197" t="s">
        <v>171</v>
      </c>
      <c r="H220" s="198">
        <v>3</v>
      </c>
      <c r="I220" s="199"/>
      <c r="J220" s="200">
        <f t="shared" si="50"/>
        <v>0</v>
      </c>
      <c r="K220" s="196" t="s">
        <v>140</v>
      </c>
      <c r="L220" s="55"/>
      <c r="M220" s="201" t="s">
        <v>22</v>
      </c>
      <c r="N220" s="202" t="s">
        <v>48</v>
      </c>
      <c r="O220" s="36"/>
      <c r="P220" s="203">
        <f t="shared" si="51"/>
        <v>0</v>
      </c>
      <c r="Q220" s="203">
        <v>0</v>
      </c>
      <c r="R220" s="203">
        <f t="shared" si="52"/>
        <v>0</v>
      </c>
      <c r="S220" s="203">
        <v>0</v>
      </c>
      <c r="T220" s="204">
        <f t="shared" si="53"/>
        <v>0</v>
      </c>
      <c r="AR220" s="18" t="s">
        <v>166</v>
      </c>
      <c r="AT220" s="18" t="s">
        <v>136</v>
      </c>
      <c r="AU220" s="18" t="s">
        <v>83</v>
      </c>
      <c r="AY220" s="18" t="s">
        <v>132</v>
      </c>
      <c r="BE220" s="205">
        <f t="shared" si="54"/>
        <v>0</v>
      </c>
      <c r="BF220" s="205">
        <f t="shared" si="55"/>
        <v>0</v>
      </c>
      <c r="BG220" s="205">
        <f t="shared" si="56"/>
        <v>0</v>
      </c>
      <c r="BH220" s="205">
        <f t="shared" si="57"/>
        <v>0</v>
      </c>
      <c r="BI220" s="205">
        <f t="shared" si="58"/>
        <v>0</v>
      </c>
      <c r="BJ220" s="18" t="s">
        <v>23</v>
      </c>
      <c r="BK220" s="205">
        <f t="shared" si="59"/>
        <v>0</v>
      </c>
      <c r="BL220" s="18" t="s">
        <v>166</v>
      </c>
      <c r="BM220" s="18" t="s">
        <v>595</v>
      </c>
    </row>
    <row r="221" spans="2:65" s="1" customFormat="1" ht="22.5" customHeight="1" x14ac:dyDescent="0.3">
      <c r="B221" s="35"/>
      <c r="C221" s="194" t="s">
        <v>596</v>
      </c>
      <c r="D221" s="194" t="s">
        <v>136</v>
      </c>
      <c r="E221" s="195" t="s">
        <v>597</v>
      </c>
      <c r="F221" s="196" t="s">
        <v>598</v>
      </c>
      <c r="G221" s="197" t="s">
        <v>171</v>
      </c>
      <c r="H221" s="198">
        <v>3</v>
      </c>
      <c r="I221" s="199"/>
      <c r="J221" s="200">
        <f t="shared" si="50"/>
        <v>0</v>
      </c>
      <c r="K221" s="196" t="s">
        <v>140</v>
      </c>
      <c r="L221" s="55"/>
      <c r="M221" s="201" t="s">
        <v>22</v>
      </c>
      <c r="N221" s="202" t="s">
        <v>48</v>
      </c>
      <c r="O221" s="36"/>
      <c r="P221" s="203">
        <f t="shared" si="51"/>
        <v>0</v>
      </c>
      <c r="Q221" s="203">
        <v>0</v>
      </c>
      <c r="R221" s="203">
        <f t="shared" si="52"/>
        <v>0</v>
      </c>
      <c r="S221" s="203">
        <v>0</v>
      </c>
      <c r="T221" s="204">
        <f t="shared" si="53"/>
        <v>0</v>
      </c>
      <c r="AR221" s="18" t="s">
        <v>166</v>
      </c>
      <c r="AT221" s="18" t="s">
        <v>136</v>
      </c>
      <c r="AU221" s="18" t="s">
        <v>83</v>
      </c>
      <c r="AY221" s="18" t="s">
        <v>132</v>
      </c>
      <c r="BE221" s="205">
        <f t="shared" si="54"/>
        <v>0</v>
      </c>
      <c r="BF221" s="205">
        <f t="shared" si="55"/>
        <v>0</v>
      </c>
      <c r="BG221" s="205">
        <f t="shared" si="56"/>
        <v>0</v>
      </c>
      <c r="BH221" s="205">
        <f t="shared" si="57"/>
        <v>0</v>
      </c>
      <c r="BI221" s="205">
        <f t="shared" si="58"/>
        <v>0</v>
      </c>
      <c r="BJ221" s="18" t="s">
        <v>23</v>
      </c>
      <c r="BK221" s="205">
        <f t="shared" si="59"/>
        <v>0</v>
      </c>
      <c r="BL221" s="18" t="s">
        <v>166</v>
      </c>
      <c r="BM221" s="18" t="s">
        <v>599</v>
      </c>
    </row>
    <row r="222" spans="2:65" s="1" customFormat="1" ht="22.5" customHeight="1" x14ac:dyDescent="0.3">
      <c r="B222" s="35"/>
      <c r="C222" s="210" t="s">
        <v>600</v>
      </c>
      <c r="D222" s="210" t="s">
        <v>182</v>
      </c>
      <c r="E222" s="211" t="s">
        <v>601</v>
      </c>
      <c r="F222" s="212" t="s">
        <v>602</v>
      </c>
      <c r="G222" s="213" t="s">
        <v>213</v>
      </c>
      <c r="H222" s="214">
        <v>3</v>
      </c>
      <c r="I222" s="215"/>
      <c r="J222" s="216">
        <f t="shared" si="50"/>
        <v>0</v>
      </c>
      <c r="K222" s="212" t="s">
        <v>22</v>
      </c>
      <c r="L222" s="217"/>
      <c r="M222" s="218" t="s">
        <v>22</v>
      </c>
      <c r="N222" s="219" t="s">
        <v>48</v>
      </c>
      <c r="O222" s="36"/>
      <c r="P222" s="203">
        <f t="shared" si="51"/>
        <v>0</v>
      </c>
      <c r="Q222" s="203">
        <v>0</v>
      </c>
      <c r="R222" s="203">
        <f t="shared" si="52"/>
        <v>0</v>
      </c>
      <c r="S222" s="203">
        <v>0</v>
      </c>
      <c r="T222" s="204">
        <f t="shared" si="53"/>
        <v>0</v>
      </c>
      <c r="AR222" s="18" t="s">
        <v>185</v>
      </c>
      <c r="AT222" s="18" t="s">
        <v>182</v>
      </c>
      <c r="AU222" s="18" t="s">
        <v>83</v>
      </c>
      <c r="AY222" s="18" t="s">
        <v>132</v>
      </c>
      <c r="BE222" s="205">
        <f t="shared" si="54"/>
        <v>0</v>
      </c>
      <c r="BF222" s="205">
        <f t="shared" si="55"/>
        <v>0</v>
      </c>
      <c r="BG222" s="205">
        <f t="shared" si="56"/>
        <v>0</v>
      </c>
      <c r="BH222" s="205">
        <f t="shared" si="57"/>
        <v>0</v>
      </c>
      <c r="BI222" s="205">
        <f t="shared" si="58"/>
        <v>0</v>
      </c>
      <c r="BJ222" s="18" t="s">
        <v>23</v>
      </c>
      <c r="BK222" s="205">
        <f t="shared" si="59"/>
        <v>0</v>
      </c>
      <c r="BL222" s="18" t="s">
        <v>166</v>
      </c>
      <c r="BM222" s="18" t="s">
        <v>603</v>
      </c>
    </row>
    <row r="223" spans="2:65" s="1" customFormat="1" ht="22.5" customHeight="1" x14ac:dyDescent="0.3">
      <c r="B223" s="35"/>
      <c r="C223" s="194" t="s">
        <v>604</v>
      </c>
      <c r="D223" s="194" t="s">
        <v>136</v>
      </c>
      <c r="E223" s="195" t="s">
        <v>605</v>
      </c>
      <c r="F223" s="196" t="s">
        <v>606</v>
      </c>
      <c r="G223" s="197" t="s">
        <v>213</v>
      </c>
      <c r="H223" s="198">
        <v>1</v>
      </c>
      <c r="I223" s="199"/>
      <c r="J223" s="200">
        <f t="shared" si="50"/>
        <v>0</v>
      </c>
      <c r="K223" s="196" t="s">
        <v>22</v>
      </c>
      <c r="L223" s="55"/>
      <c r="M223" s="201" t="s">
        <v>22</v>
      </c>
      <c r="N223" s="202" t="s">
        <v>48</v>
      </c>
      <c r="O223" s="36"/>
      <c r="P223" s="203">
        <f t="shared" si="51"/>
        <v>0</v>
      </c>
      <c r="Q223" s="203">
        <v>0</v>
      </c>
      <c r="R223" s="203">
        <f t="shared" si="52"/>
        <v>0</v>
      </c>
      <c r="S223" s="203">
        <v>0</v>
      </c>
      <c r="T223" s="204">
        <f t="shared" si="53"/>
        <v>0</v>
      </c>
      <c r="AR223" s="18" t="s">
        <v>166</v>
      </c>
      <c r="AT223" s="18" t="s">
        <v>136</v>
      </c>
      <c r="AU223" s="18" t="s">
        <v>83</v>
      </c>
      <c r="AY223" s="18" t="s">
        <v>132</v>
      </c>
      <c r="BE223" s="205">
        <f t="shared" si="54"/>
        <v>0</v>
      </c>
      <c r="BF223" s="205">
        <f t="shared" si="55"/>
        <v>0</v>
      </c>
      <c r="BG223" s="205">
        <f t="shared" si="56"/>
        <v>0</v>
      </c>
      <c r="BH223" s="205">
        <f t="shared" si="57"/>
        <v>0</v>
      </c>
      <c r="BI223" s="205">
        <f t="shared" si="58"/>
        <v>0</v>
      </c>
      <c r="BJ223" s="18" t="s">
        <v>23</v>
      </c>
      <c r="BK223" s="205">
        <f t="shared" si="59"/>
        <v>0</v>
      </c>
      <c r="BL223" s="18" t="s">
        <v>166</v>
      </c>
      <c r="BM223" s="18" t="s">
        <v>607</v>
      </c>
    </row>
    <row r="224" spans="2:65" s="1" customFormat="1" ht="22.5" customHeight="1" x14ac:dyDescent="0.3">
      <c r="B224" s="35"/>
      <c r="C224" s="210" t="s">
        <v>608</v>
      </c>
      <c r="D224" s="210" t="s">
        <v>182</v>
      </c>
      <c r="E224" s="211" t="s">
        <v>609</v>
      </c>
      <c r="F224" s="212" t="s">
        <v>610</v>
      </c>
      <c r="G224" s="213" t="s">
        <v>213</v>
      </c>
      <c r="H224" s="214">
        <v>1</v>
      </c>
      <c r="I224" s="215"/>
      <c r="J224" s="216">
        <f t="shared" si="50"/>
        <v>0</v>
      </c>
      <c r="K224" s="212" t="s">
        <v>22</v>
      </c>
      <c r="L224" s="217"/>
      <c r="M224" s="218" t="s">
        <v>22</v>
      </c>
      <c r="N224" s="219" t="s">
        <v>48</v>
      </c>
      <c r="O224" s="36"/>
      <c r="P224" s="203">
        <f t="shared" si="51"/>
        <v>0</v>
      </c>
      <c r="Q224" s="203">
        <v>0</v>
      </c>
      <c r="R224" s="203">
        <f t="shared" si="52"/>
        <v>0</v>
      </c>
      <c r="S224" s="203">
        <v>0</v>
      </c>
      <c r="T224" s="204">
        <f t="shared" si="53"/>
        <v>0</v>
      </c>
      <c r="AR224" s="18" t="s">
        <v>185</v>
      </c>
      <c r="AT224" s="18" t="s">
        <v>182</v>
      </c>
      <c r="AU224" s="18" t="s">
        <v>83</v>
      </c>
      <c r="AY224" s="18" t="s">
        <v>132</v>
      </c>
      <c r="BE224" s="205">
        <f t="shared" si="54"/>
        <v>0</v>
      </c>
      <c r="BF224" s="205">
        <f t="shared" si="55"/>
        <v>0</v>
      </c>
      <c r="BG224" s="205">
        <f t="shared" si="56"/>
        <v>0</v>
      </c>
      <c r="BH224" s="205">
        <f t="shared" si="57"/>
        <v>0</v>
      </c>
      <c r="BI224" s="205">
        <f t="shared" si="58"/>
        <v>0</v>
      </c>
      <c r="BJ224" s="18" t="s">
        <v>23</v>
      </c>
      <c r="BK224" s="205">
        <f t="shared" si="59"/>
        <v>0</v>
      </c>
      <c r="BL224" s="18" t="s">
        <v>166</v>
      </c>
      <c r="BM224" s="18" t="s">
        <v>611</v>
      </c>
    </row>
    <row r="225" spans="2:65" s="11" customFormat="1" ht="29.85" customHeight="1" x14ac:dyDescent="0.35">
      <c r="B225" s="177"/>
      <c r="C225" s="178"/>
      <c r="D225" s="191" t="s">
        <v>76</v>
      </c>
      <c r="E225" s="192" t="s">
        <v>612</v>
      </c>
      <c r="F225" s="192" t="s">
        <v>613</v>
      </c>
      <c r="G225" s="178"/>
      <c r="H225" s="178"/>
      <c r="I225" s="181"/>
      <c r="J225" s="193">
        <f>BK225</f>
        <v>0</v>
      </c>
      <c r="K225" s="178"/>
      <c r="L225" s="183"/>
      <c r="M225" s="184"/>
      <c r="N225" s="185"/>
      <c r="O225" s="185"/>
      <c r="P225" s="186">
        <f>SUM(P226:P236)</f>
        <v>0</v>
      </c>
      <c r="Q225" s="185"/>
      <c r="R225" s="186">
        <f>SUM(R226:R236)</f>
        <v>0.9294</v>
      </c>
      <c r="S225" s="185"/>
      <c r="T225" s="187">
        <f>SUM(T226:T236)</f>
        <v>0</v>
      </c>
      <c r="AR225" s="188" t="s">
        <v>83</v>
      </c>
      <c r="AT225" s="189" t="s">
        <v>76</v>
      </c>
      <c r="AU225" s="189" t="s">
        <v>23</v>
      </c>
      <c r="AY225" s="188" t="s">
        <v>132</v>
      </c>
      <c r="BK225" s="190">
        <f>SUM(BK226:BK236)</f>
        <v>0</v>
      </c>
    </row>
    <row r="226" spans="2:65" s="1" customFormat="1" ht="31.5" customHeight="1" x14ac:dyDescent="0.3">
      <c r="B226" s="35"/>
      <c r="C226" s="194" t="s">
        <v>614</v>
      </c>
      <c r="D226" s="194" t="s">
        <v>136</v>
      </c>
      <c r="E226" s="195" t="s">
        <v>615</v>
      </c>
      <c r="F226" s="196" t="s">
        <v>616</v>
      </c>
      <c r="G226" s="197" t="s">
        <v>171</v>
      </c>
      <c r="H226" s="198">
        <v>45</v>
      </c>
      <c r="I226" s="199"/>
      <c r="J226" s="200">
        <f t="shared" ref="J226:J236" si="60">ROUND(I226*H226,2)</f>
        <v>0</v>
      </c>
      <c r="K226" s="196" t="s">
        <v>140</v>
      </c>
      <c r="L226" s="55"/>
      <c r="M226" s="201" t="s">
        <v>22</v>
      </c>
      <c r="N226" s="202" t="s">
        <v>48</v>
      </c>
      <c r="O226" s="36"/>
      <c r="P226" s="203">
        <f t="shared" ref="P226:P236" si="61">O226*H226</f>
        <v>0</v>
      </c>
      <c r="Q226" s="203">
        <v>0</v>
      </c>
      <c r="R226" s="203">
        <f t="shared" ref="R226:R236" si="62">Q226*H226</f>
        <v>0</v>
      </c>
      <c r="S226" s="203">
        <v>0</v>
      </c>
      <c r="T226" s="204">
        <f t="shared" ref="T226:T236" si="63">S226*H226</f>
        <v>0</v>
      </c>
      <c r="AR226" s="18" t="s">
        <v>166</v>
      </c>
      <c r="AT226" s="18" t="s">
        <v>136</v>
      </c>
      <c r="AU226" s="18" t="s">
        <v>83</v>
      </c>
      <c r="AY226" s="18" t="s">
        <v>132</v>
      </c>
      <c r="BE226" s="205">
        <f t="shared" ref="BE226:BE236" si="64">IF(N226="základní",J226,0)</f>
        <v>0</v>
      </c>
      <c r="BF226" s="205">
        <f t="shared" ref="BF226:BF236" si="65">IF(N226="snížená",J226,0)</f>
        <v>0</v>
      </c>
      <c r="BG226" s="205">
        <f t="shared" ref="BG226:BG236" si="66">IF(N226="zákl. přenesená",J226,0)</f>
        <v>0</v>
      </c>
      <c r="BH226" s="205">
        <f t="shared" ref="BH226:BH236" si="67">IF(N226="sníž. přenesená",J226,0)</f>
        <v>0</v>
      </c>
      <c r="BI226" s="205">
        <f t="shared" ref="BI226:BI236" si="68">IF(N226="nulová",J226,0)</f>
        <v>0</v>
      </c>
      <c r="BJ226" s="18" t="s">
        <v>23</v>
      </c>
      <c r="BK226" s="205">
        <f t="shared" ref="BK226:BK236" si="69">ROUND(I226*H226,2)</f>
        <v>0</v>
      </c>
      <c r="BL226" s="18" t="s">
        <v>166</v>
      </c>
      <c r="BM226" s="18" t="s">
        <v>617</v>
      </c>
    </row>
    <row r="227" spans="2:65" s="1" customFormat="1" ht="22.5" customHeight="1" x14ac:dyDescent="0.3">
      <c r="B227" s="35"/>
      <c r="C227" s="210" t="s">
        <v>618</v>
      </c>
      <c r="D227" s="210" t="s">
        <v>182</v>
      </c>
      <c r="E227" s="211" t="s">
        <v>619</v>
      </c>
      <c r="F227" s="212" t="s">
        <v>620</v>
      </c>
      <c r="G227" s="213" t="s">
        <v>213</v>
      </c>
      <c r="H227" s="214">
        <v>30</v>
      </c>
      <c r="I227" s="215"/>
      <c r="J227" s="216">
        <f t="shared" si="60"/>
        <v>0</v>
      </c>
      <c r="K227" s="212" t="s">
        <v>22</v>
      </c>
      <c r="L227" s="217"/>
      <c r="M227" s="218" t="s">
        <v>22</v>
      </c>
      <c r="N227" s="219" t="s">
        <v>48</v>
      </c>
      <c r="O227" s="36"/>
      <c r="P227" s="203">
        <f t="shared" si="61"/>
        <v>0</v>
      </c>
      <c r="Q227" s="203">
        <v>0</v>
      </c>
      <c r="R227" s="203">
        <f t="shared" si="62"/>
        <v>0</v>
      </c>
      <c r="S227" s="203">
        <v>0</v>
      </c>
      <c r="T227" s="204">
        <f t="shared" si="63"/>
        <v>0</v>
      </c>
      <c r="AR227" s="18" t="s">
        <v>185</v>
      </c>
      <c r="AT227" s="18" t="s">
        <v>182</v>
      </c>
      <c r="AU227" s="18" t="s">
        <v>83</v>
      </c>
      <c r="AY227" s="18" t="s">
        <v>132</v>
      </c>
      <c r="BE227" s="205">
        <f t="shared" si="64"/>
        <v>0</v>
      </c>
      <c r="BF227" s="205">
        <f t="shared" si="65"/>
        <v>0</v>
      </c>
      <c r="BG227" s="205">
        <f t="shared" si="66"/>
        <v>0</v>
      </c>
      <c r="BH227" s="205">
        <f t="shared" si="67"/>
        <v>0</v>
      </c>
      <c r="BI227" s="205">
        <f t="shared" si="68"/>
        <v>0</v>
      </c>
      <c r="BJ227" s="18" t="s">
        <v>23</v>
      </c>
      <c r="BK227" s="205">
        <f t="shared" si="69"/>
        <v>0</v>
      </c>
      <c r="BL227" s="18" t="s">
        <v>166</v>
      </c>
      <c r="BM227" s="18" t="s">
        <v>621</v>
      </c>
    </row>
    <row r="228" spans="2:65" s="1" customFormat="1" ht="22.5" customHeight="1" x14ac:dyDescent="0.3">
      <c r="B228" s="35"/>
      <c r="C228" s="210" t="s">
        <v>622</v>
      </c>
      <c r="D228" s="210" t="s">
        <v>182</v>
      </c>
      <c r="E228" s="211" t="s">
        <v>623</v>
      </c>
      <c r="F228" s="212" t="s">
        <v>624</v>
      </c>
      <c r="G228" s="213" t="s">
        <v>171</v>
      </c>
      <c r="H228" s="214">
        <v>3</v>
      </c>
      <c r="I228" s="215"/>
      <c r="J228" s="216">
        <f t="shared" si="60"/>
        <v>0</v>
      </c>
      <c r="K228" s="212" t="s">
        <v>22</v>
      </c>
      <c r="L228" s="217"/>
      <c r="M228" s="218" t="s">
        <v>22</v>
      </c>
      <c r="N228" s="219" t="s">
        <v>48</v>
      </c>
      <c r="O228" s="36"/>
      <c r="P228" s="203">
        <f t="shared" si="61"/>
        <v>0</v>
      </c>
      <c r="Q228" s="203">
        <v>1.11E-2</v>
      </c>
      <c r="R228" s="203">
        <f t="shared" si="62"/>
        <v>3.3300000000000003E-2</v>
      </c>
      <c r="S228" s="203">
        <v>0</v>
      </c>
      <c r="T228" s="204">
        <f t="shared" si="63"/>
        <v>0</v>
      </c>
      <c r="AR228" s="18" t="s">
        <v>185</v>
      </c>
      <c r="AT228" s="18" t="s">
        <v>182</v>
      </c>
      <c r="AU228" s="18" t="s">
        <v>83</v>
      </c>
      <c r="AY228" s="18" t="s">
        <v>132</v>
      </c>
      <c r="BE228" s="205">
        <f t="shared" si="64"/>
        <v>0</v>
      </c>
      <c r="BF228" s="205">
        <f t="shared" si="65"/>
        <v>0</v>
      </c>
      <c r="BG228" s="205">
        <f t="shared" si="66"/>
        <v>0</v>
      </c>
      <c r="BH228" s="205">
        <f t="shared" si="67"/>
        <v>0</v>
      </c>
      <c r="BI228" s="205">
        <f t="shared" si="68"/>
        <v>0</v>
      </c>
      <c r="BJ228" s="18" t="s">
        <v>23</v>
      </c>
      <c r="BK228" s="205">
        <f t="shared" si="69"/>
        <v>0</v>
      </c>
      <c r="BL228" s="18" t="s">
        <v>166</v>
      </c>
      <c r="BM228" s="18" t="s">
        <v>625</v>
      </c>
    </row>
    <row r="229" spans="2:65" s="1" customFormat="1" ht="22.5" customHeight="1" x14ac:dyDescent="0.3">
      <c r="B229" s="35"/>
      <c r="C229" s="210" t="s">
        <v>626</v>
      </c>
      <c r="D229" s="210" t="s">
        <v>182</v>
      </c>
      <c r="E229" s="211" t="s">
        <v>627</v>
      </c>
      <c r="F229" s="212" t="s">
        <v>628</v>
      </c>
      <c r="G229" s="213" t="s">
        <v>171</v>
      </c>
      <c r="H229" s="214">
        <v>12</v>
      </c>
      <c r="I229" s="215"/>
      <c r="J229" s="216">
        <f t="shared" si="60"/>
        <v>0</v>
      </c>
      <c r="K229" s="212" t="s">
        <v>22</v>
      </c>
      <c r="L229" s="217"/>
      <c r="M229" s="218" t="s">
        <v>22</v>
      </c>
      <c r="N229" s="219" t="s">
        <v>48</v>
      </c>
      <c r="O229" s="36"/>
      <c r="P229" s="203">
        <f t="shared" si="61"/>
        <v>0</v>
      </c>
      <c r="Q229" s="203">
        <v>9.7999999999999997E-3</v>
      </c>
      <c r="R229" s="203">
        <f t="shared" si="62"/>
        <v>0.1176</v>
      </c>
      <c r="S229" s="203">
        <v>0</v>
      </c>
      <c r="T229" s="204">
        <f t="shared" si="63"/>
        <v>0</v>
      </c>
      <c r="AR229" s="18" t="s">
        <v>185</v>
      </c>
      <c r="AT229" s="18" t="s">
        <v>182</v>
      </c>
      <c r="AU229" s="18" t="s">
        <v>83</v>
      </c>
      <c r="AY229" s="18" t="s">
        <v>132</v>
      </c>
      <c r="BE229" s="205">
        <f t="shared" si="64"/>
        <v>0</v>
      </c>
      <c r="BF229" s="205">
        <f t="shared" si="65"/>
        <v>0</v>
      </c>
      <c r="BG229" s="205">
        <f t="shared" si="66"/>
        <v>0</v>
      </c>
      <c r="BH229" s="205">
        <f t="shared" si="67"/>
        <v>0</v>
      </c>
      <c r="BI229" s="205">
        <f t="shared" si="68"/>
        <v>0</v>
      </c>
      <c r="BJ229" s="18" t="s">
        <v>23</v>
      </c>
      <c r="BK229" s="205">
        <f t="shared" si="69"/>
        <v>0</v>
      </c>
      <c r="BL229" s="18" t="s">
        <v>166</v>
      </c>
      <c r="BM229" s="18" t="s">
        <v>629</v>
      </c>
    </row>
    <row r="230" spans="2:65" s="1" customFormat="1" ht="31.5" customHeight="1" x14ac:dyDescent="0.3">
      <c r="B230" s="35"/>
      <c r="C230" s="194" t="s">
        <v>630</v>
      </c>
      <c r="D230" s="194" t="s">
        <v>136</v>
      </c>
      <c r="E230" s="195" t="s">
        <v>631</v>
      </c>
      <c r="F230" s="196" t="s">
        <v>632</v>
      </c>
      <c r="G230" s="197" t="s">
        <v>171</v>
      </c>
      <c r="H230" s="198">
        <v>173</v>
      </c>
      <c r="I230" s="199"/>
      <c r="J230" s="200">
        <f t="shared" si="60"/>
        <v>0</v>
      </c>
      <c r="K230" s="196" t="s">
        <v>140</v>
      </c>
      <c r="L230" s="55"/>
      <c r="M230" s="201" t="s">
        <v>22</v>
      </c>
      <c r="N230" s="202" t="s">
        <v>48</v>
      </c>
      <c r="O230" s="36"/>
      <c r="P230" s="203">
        <f t="shared" si="61"/>
        <v>0</v>
      </c>
      <c r="Q230" s="203">
        <v>0</v>
      </c>
      <c r="R230" s="203">
        <f t="shared" si="62"/>
        <v>0</v>
      </c>
      <c r="S230" s="203">
        <v>0</v>
      </c>
      <c r="T230" s="204">
        <f t="shared" si="63"/>
        <v>0</v>
      </c>
      <c r="AR230" s="18" t="s">
        <v>166</v>
      </c>
      <c r="AT230" s="18" t="s">
        <v>136</v>
      </c>
      <c r="AU230" s="18" t="s">
        <v>83</v>
      </c>
      <c r="AY230" s="18" t="s">
        <v>132</v>
      </c>
      <c r="BE230" s="205">
        <f t="shared" si="64"/>
        <v>0</v>
      </c>
      <c r="BF230" s="205">
        <f t="shared" si="65"/>
        <v>0</v>
      </c>
      <c r="BG230" s="205">
        <f t="shared" si="66"/>
        <v>0</v>
      </c>
      <c r="BH230" s="205">
        <f t="shared" si="67"/>
        <v>0</v>
      </c>
      <c r="BI230" s="205">
        <f t="shared" si="68"/>
        <v>0</v>
      </c>
      <c r="BJ230" s="18" t="s">
        <v>23</v>
      </c>
      <c r="BK230" s="205">
        <f t="shared" si="69"/>
        <v>0</v>
      </c>
      <c r="BL230" s="18" t="s">
        <v>166</v>
      </c>
      <c r="BM230" s="18" t="s">
        <v>633</v>
      </c>
    </row>
    <row r="231" spans="2:65" s="1" customFormat="1" ht="22.5" customHeight="1" x14ac:dyDescent="0.3">
      <c r="B231" s="35"/>
      <c r="C231" s="210" t="s">
        <v>634</v>
      </c>
      <c r="D231" s="210" t="s">
        <v>182</v>
      </c>
      <c r="E231" s="211" t="s">
        <v>635</v>
      </c>
      <c r="F231" s="212" t="s">
        <v>636</v>
      </c>
      <c r="G231" s="213" t="s">
        <v>171</v>
      </c>
      <c r="H231" s="214">
        <v>95</v>
      </c>
      <c r="I231" s="215"/>
      <c r="J231" s="216">
        <f t="shared" si="60"/>
        <v>0</v>
      </c>
      <c r="K231" s="212" t="s">
        <v>22</v>
      </c>
      <c r="L231" s="217"/>
      <c r="M231" s="218" t="s">
        <v>22</v>
      </c>
      <c r="N231" s="219" t="s">
        <v>48</v>
      </c>
      <c r="O231" s="36"/>
      <c r="P231" s="203">
        <f t="shared" si="61"/>
        <v>0</v>
      </c>
      <c r="Q231" s="203">
        <v>4.4999999999999997E-3</v>
      </c>
      <c r="R231" s="203">
        <f t="shared" si="62"/>
        <v>0.42749999999999999</v>
      </c>
      <c r="S231" s="203">
        <v>0</v>
      </c>
      <c r="T231" s="204">
        <f t="shared" si="63"/>
        <v>0</v>
      </c>
      <c r="AR231" s="18" t="s">
        <v>185</v>
      </c>
      <c r="AT231" s="18" t="s">
        <v>182</v>
      </c>
      <c r="AU231" s="18" t="s">
        <v>83</v>
      </c>
      <c r="AY231" s="18" t="s">
        <v>132</v>
      </c>
      <c r="BE231" s="205">
        <f t="shared" si="64"/>
        <v>0</v>
      </c>
      <c r="BF231" s="205">
        <f t="shared" si="65"/>
        <v>0</v>
      </c>
      <c r="BG231" s="205">
        <f t="shared" si="66"/>
        <v>0</v>
      </c>
      <c r="BH231" s="205">
        <f t="shared" si="67"/>
        <v>0</v>
      </c>
      <c r="BI231" s="205">
        <f t="shared" si="68"/>
        <v>0</v>
      </c>
      <c r="BJ231" s="18" t="s">
        <v>23</v>
      </c>
      <c r="BK231" s="205">
        <f t="shared" si="69"/>
        <v>0</v>
      </c>
      <c r="BL231" s="18" t="s">
        <v>166</v>
      </c>
      <c r="BM231" s="18" t="s">
        <v>637</v>
      </c>
    </row>
    <row r="232" spans="2:65" s="1" customFormat="1" ht="22.5" customHeight="1" x14ac:dyDescent="0.3">
      <c r="B232" s="35"/>
      <c r="C232" s="210" t="s">
        <v>638</v>
      </c>
      <c r="D232" s="210" t="s">
        <v>182</v>
      </c>
      <c r="E232" s="211" t="s">
        <v>639</v>
      </c>
      <c r="F232" s="212" t="s">
        <v>640</v>
      </c>
      <c r="G232" s="213" t="s">
        <v>171</v>
      </c>
      <c r="H232" s="214">
        <v>8</v>
      </c>
      <c r="I232" s="215"/>
      <c r="J232" s="216">
        <f t="shared" si="60"/>
        <v>0</v>
      </c>
      <c r="K232" s="212" t="s">
        <v>22</v>
      </c>
      <c r="L232" s="217"/>
      <c r="M232" s="218" t="s">
        <v>22</v>
      </c>
      <c r="N232" s="219" t="s">
        <v>48</v>
      </c>
      <c r="O232" s="36"/>
      <c r="P232" s="203">
        <f t="shared" si="61"/>
        <v>0</v>
      </c>
      <c r="Q232" s="203">
        <v>4.4999999999999997E-3</v>
      </c>
      <c r="R232" s="203">
        <f t="shared" si="62"/>
        <v>3.5999999999999997E-2</v>
      </c>
      <c r="S232" s="203">
        <v>0</v>
      </c>
      <c r="T232" s="204">
        <f t="shared" si="63"/>
        <v>0</v>
      </c>
      <c r="AR232" s="18" t="s">
        <v>185</v>
      </c>
      <c r="AT232" s="18" t="s">
        <v>182</v>
      </c>
      <c r="AU232" s="18" t="s">
        <v>83</v>
      </c>
      <c r="AY232" s="18" t="s">
        <v>132</v>
      </c>
      <c r="BE232" s="205">
        <f t="shared" si="64"/>
        <v>0</v>
      </c>
      <c r="BF232" s="205">
        <f t="shared" si="65"/>
        <v>0</v>
      </c>
      <c r="BG232" s="205">
        <f t="shared" si="66"/>
        <v>0</v>
      </c>
      <c r="BH232" s="205">
        <f t="shared" si="67"/>
        <v>0</v>
      </c>
      <c r="BI232" s="205">
        <f t="shared" si="68"/>
        <v>0</v>
      </c>
      <c r="BJ232" s="18" t="s">
        <v>23</v>
      </c>
      <c r="BK232" s="205">
        <f t="shared" si="69"/>
        <v>0</v>
      </c>
      <c r="BL232" s="18" t="s">
        <v>166</v>
      </c>
      <c r="BM232" s="18" t="s">
        <v>641</v>
      </c>
    </row>
    <row r="233" spans="2:65" s="1" customFormat="1" ht="31.5" customHeight="1" x14ac:dyDescent="0.3">
      <c r="B233" s="35"/>
      <c r="C233" s="210" t="s">
        <v>642</v>
      </c>
      <c r="D233" s="210" t="s">
        <v>182</v>
      </c>
      <c r="E233" s="211" t="s">
        <v>643</v>
      </c>
      <c r="F233" s="212" t="s">
        <v>644</v>
      </c>
      <c r="G233" s="213" t="s">
        <v>171</v>
      </c>
      <c r="H233" s="214">
        <v>7</v>
      </c>
      <c r="I233" s="215"/>
      <c r="J233" s="216">
        <f t="shared" si="60"/>
        <v>0</v>
      </c>
      <c r="K233" s="212" t="s">
        <v>22</v>
      </c>
      <c r="L233" s="217"/>
      <c r="M233" s="218" t="s">
        <v>22</v>
      </c>
      <c r="N233" s="219" t="s">
        <v>48</v>
      </c>
      <c r="O233" s="36"/>
      <c r="P233" s="203">
        <f t="shared" si="61"/>
        <v>0</v>
      </c>
      <c r="Q233" s="203">
        <v>4.4999999999999997E-3</v>
      </c>
      <c r="R233" s="203">
        <f t="shared" si="62"/>
        <v>3.15E-2</v>
      </c>
      <c r="S233" s="203">
        <v>0</v>
      </c>
      <c r="T233" s="204">
        <f t="shared" si="63"/>
        <v>0</v>
      </c>
      <c r="AR233" s="18" t="s">
        <v>185</v>
      </c>
      <c r="AT233" s="18" t="s">
        <v>182</v>
      </c>
      <c r="AU233" s="18" t="s">
        <v>83</v>
      </c>
      <c r="AY233" s="18" t="s">
        <v>132</v>
      </c>
      <c r="BE233" s="205">
        <f t="shared" si="64"/>
        <v>0</v>
      </c>
      <c r="BF233" s="205">
        <f t="shared" si="65"/>
        <v>0</v>
      </c>
      <c r="BG233" s="205">
        <f t="shared" si="66"/>
        <v>0</v>
      </c>
      <c r="BH233" s="205">
        <f t="shared" si="67"/>
        <v>0</v>
      </c>
      <c r="BI233" s="205">
        <f t="shared" si="68"/>
        <v>0</v>
      </c>
      <c r="BJ233" s="18" t="s">
        <v>23</v>
      </c>
      <c r="BK233" s="205">
        <f t="shared" si="69"/>
        <v>0</v>
      </c>
      <c r="BL233" s="18" t="s">
        <v>166</v>
      </c>
      <c r="BM233" s="18" t="s">
        <v>645</v>
      </c>
    </row>
    <row r="234" spans="2:65" s="1" customFormat="1" ht="31.5" customHeight="1" x14ac:dyDescent="0.3">
      <c r="B234" s="35"/>
      <c r="C234" s="210" t="s">
        <v>646</v>
      </c>
      <c r="D234" s="210" t="s">
        <v>182</v>
      </c>
      <c r="E234" s="211" t="s">
        <v>647</v>
      </c>
      <c r="F234" s="212" t="s">
        <v>648</v>
      </c>
      <c r="G234" s="213" t="s">
        <v>171</v>
      </c>
      <c r="H234" s="214">
        <v>46</v>
      </c>
      <c r="I234" s="215"/>
      <c r="J234" s="216">
        <f t="shared" si="60"/>
        <v>0</v>
      </c>
      <c r="K234" s="212" t="s">
        <v>22</v>
      </c>
      <c r="L234" s="217"/>
      <c r="M234" s="218" t="s">
        <v>22</v>
      </c>
      <c r="N234" s="219" t="s">
        <v>48</v>
      </c>
      <c r="O234" s="36"/>
      <c r="P234" s="203">
        <f t="shared" si="61"/>
        <v>0</v>
      </c>
      <c r="Q234" s="203">
        <v>4.4999999999999997E-3</v>
      </c>
      <c r="R234" s="203">
        <f t="shared" si="62"/>
        <v>0.20699999999999999</v>
      </c>
      <c r="S234" s="203">
        <v>0</v>
      </c>
      <c r="T234" s="204">
        <f t="shared" si="63"/>
        <v>0</v>
      </c>
      <c r="AR234" s="18" t="s">
        <v>185</v>
      </c>
      <c r="AT234" s="18" t="s">
        <v>182</v>
      </c>
      <c r="AU234" s="18" t="s">
        <v>83</v>
      </c>
      <c r="AY234" s="18" t="s">
        <v>132</v>
      </c>
      <c r="BE234" s="205">
        <f t="shared" si="64"/>
        <v>0</v>
      </c>
      <c r="BF234" s="205">
        <f t="shared" si="65"/>
        <v>0</v>
      </c>
      <c r="BG234" s="205">
        <f t="shared" si="66"/>
        <v>0</v>
      </c>
      <c r="BH234" s="205">
        <f t="shared" si="67"/>
        <v>0</v>
      </c>
      <c r="BI234" s="205">
        <f t="shared" si="68"/>
        <v>0</v>
      </c>
      <c r="BJ234" s="18" t="s">
        <v>23</v>
      </c>
      <c r="BK234" s="205">
        <f t="shared" si="69"/>
        <v>0</v>
      </c>
      <c r="BL234" s="18" t="s">
        <v>166</v>
      </c>
      <c r="BM234" s="18" t="s">
        <v>649</v>
      </c>
    </row>
    <row r="235" spans="2:65" s="1" customFormat="1" ht="31.5" customHeight="1" x14ac:dyDescent="0.3">
      <c r="B235" s="35"/>
      <c r="C235" s="210" t="s">
        <v>650</v>
      </c>
      <c r="D235" s="210" t="s">
        <v>182</v>
      </c>
      <c r="E235" s="211" t="s">
        <v>651</v>
      </c>
      <c r="F235" s="212" t="s">
        <v>652</v>
      </c>
      <c r="G235" s="213" t="s">
        <v>171</v>
      </c>
      <c r="H235" s="214">
        <v>17</v>
      </c>
      <c r="I235" s="215"/>
      <c r="J235" s="216">
        <f t="shared" si="60"/>
        <v>0</v>
      </c>
      <c r="K235" s="212" t="s">
        <v>22</v>
      </c>
      <c r="L235" s="217"/>
      <c r="M235" s="218" t="s">
        <v>22</v>
      </c>
      <c r="N235" s="219" t="s">
        <v>48</v>
      </c>
      <c r="O235" s="36"/>
      <c r="P235" s="203">
        <f t="shared" si="61"/>
        <v>0</v>
      </c>
      <c r="Q235" s="203">
        <v>4.4999999999999997E-3</v>
      </c>
      <c r="R235" s="203">
        <f t="shared" si="62"/>
        <v>7.6499999999999999E-2</v>
      </c>
      <c r="S235" s="203">
        <v>0</v>
      </c>
      <c r="T235" s="204">
        <f t="shared" si="63"/>
        <v>0</v>
      </c>
      <c r="AR235" s="18" t="s">
        <v>185</v>
      </c>
      <c r="AT235" s="18" t="s">
        <v>182</v>
      </c>
      <c r="AU235" s="18" t="s">
        <v>83</v>
      </c>
      <c r="AY235" s="18" t="s">
        <v>132</v>
      </c>
      <c r="BE235" s="205">
        <f t="shared" si="64"/>
        <v>0</v>
      </c>
      <c r="BF235" s="205">
        <f t="shared" si="65"/>
        <v>0</v>
      </c>
      <c r="BG235" s="205">
        <f t="shared" si="66"/>
        <v>0</v>
      </c>
      <c r="BH235" s="205">
        <f t="shared" si="67"/>
        <v>0</v>
      </c>
      <c r="BI235" s="205">
        <f t="shared" si="68"/>
        <v>0</v>
      </c>
      <c r="BJ235" s="18" t="s">
        <v>23</v>
      </c>
      <c r="BK235" s="205">
        <f t="shared" si="69"/>
        <v>0</v>
      </c>
      <c r="BL235" s="18" t="s">
        <v>166</v>
      </c>
      <c r="BM235" s="18" t="s">
        <v>653</v>
      </c>
    </row>
    <row r="236" spans="2:65" s="1" customFormat="1" ht="22.5" customHeight="1" x14ac:dyDescent="0.3">
      <c r="B236" s="35"/>
      <c r="C236" s="194" t="s">
        <v>654</v>
      </c>
      <c r="D236" s="194" t="s">
        <v>136</v>
      </c>
      <c r="E236" s="195" t="s">
        <v>655</v>
      </c>
      <c r="F236" s="196" t="s">
        <v>656</v>
      </c>
      <c r="G236" s="197" t="s">
        <v>657</v>
      </c>
      <c r="H236" s="198">
        <v>173</v>
      </c>
      <c r="I236" s="199"/>
      <c r="J236" s="200">
        <f t="shared" si="60"/>
        <v>0</v>
      </c>
      <c r="K236" s="196" t="s">
        <v>22</v>
      </c>
      <c r="L236" s="55"/>
      <c r="M236" s="201" t="s">
        <v>22</v>
      </c>
      <c r="N236" s="202" t="s">
        <v>48</v>
      </c>
      <c r="O236" s="36"/>
      <c r="P236" s="203">
        <f t="shared" si="61"/>
        <v>0</v>
      </c>
      <c r="Q236" s="203">
        <v>0</v>
      </c>
      <c r="R236" s="203">
        <f t="shared" si="62"/>
        <v>0</v>
      </c>
      <c r="S236" s="203">
        <v>0</v>
      </c>
      <c r="T236" s="204">
        <f t="shared" si="63"/>
        <v>0</v>
      </c>
      <c r="AR236" s="18" t="s">
        <v>166</v>
      </c>
      <c r="AT236" s="18" t="s">
        <v>136</v>
      </c>
      <c r="AU236" s="18" t="s">
        <v>83</v>
      </c>
      <c r="AY236" s="18" t="s">
        <v>132</v>
      </c>
      <c r="BE236" s="205">
        <f t="shared" si="64"/>
        <v>0</v>
      </c>
      <c r="BF236" s="205">
        <f t="shared" si="65"/>
        <v>0</v>
      </c>
      <c r="BG236" s="205">
        <f t="shared" si="66"/>
        <v>0</v>
      </c>
      <c r="BH236" s="205">
        <f t="shared" si="67"/>
        <v>0</v>
      </c>
      <c r="BI236" s="205">
        <f t="shared" si="68"/>
        <v>0</v>
      </c>
      <c r="BJ236" s="18" t="s">
        <v>23</v>
      </c>
      <c r="BK236" s="205">
        <f t="shared" si="69"/>
        <v>0</v>
      </c>
      <c r="BL236" s="18" t="s">
        <v>166</v>
      </c>
      <c r="BM236" s="18" t="s">
        <v>658</v>
      </c>
    </row>
    <row r="237" spans="2:65" s="11" customFormat="1" ht="37.35" customHeight="1" x14ac:dyDescent="0.35">
      <c r="B237" s="177"/>
      <c r="C237" s="178"/>
      <c r="D237" s="179" t="s">
        <v>76</v>
      </c>
      <c r="E237" s="180" t="s">
        <v>182</v>
      </c>
      <c r="F237" s="180" t="s">
        <v>659</v>
      </c>
      <c r="G237" s="178"/>
      <c r="H237" s="178"/>
      <c r="I237" s="181"/>
      <c r="J237" s="182">
        <f>BK237</f>
        <v>0</v>
      </c>
      <c r="K237" s="178"/>
      <c r="L237" s="183"/>
      <c r="M237" s="184"/>
      <c r="N237" s="185"/>
      <c r="O237" s="185"/>
      <c r="P237" s="186">
        <f>P238</f>
        <v>0</v>
      </c>
      <c r="Q237" s="185"/>
      <c r="R237" s="186">
        <f>R238</f>
        <v>0.52285999999999999</v>
      </c>
      <c r="S237" s="185"/>
      <c r="T237" s="187">
        <f>T238</f>
        <v>0</v>
      </c>
      <c r="AR237" s="188" t="s">
        <v>133</v>
      </c>
      <c r="AT237" s="189" t="s">
        <v>76</v>
      </c>
      <c r="AU237" s="189" t="s">
        <v>77</v>
      </c>
      <c r="AY237" s="188" t="s">
        <v>132</v>
      </c>
      <c r="BK237" s="190">
        <f>BK238</f>
        <v>0</v>
      </c>
    </row>
    <row r="238" spans="2:65" s="11" customFormat="1" ht="19.95" customHeight="1" x14ac:dyDescent="0.35">
      <c r="B238" s="177"/>
      <c r="C238" s="178"/>
      <c r="D238" s="191" t="s">
        <v>76</v>
      </c>
      <c r="E238" s="192" t="s">
        <v>660</v>
      </c>
      <c r="F238" s="192" t="s">
        <v>661</v>
      </c>
      <c r="G238" s="178"/>
      <c r="H238" s="178"/>
      <c r="I238" s="181"/>
      <c r="J238" s="193">
        <f>BK238</f>
        <v>0</v>
      </c>
      <c r="K238" s="178"/>
      <c r="L238" s="183"/>
      <c r="M238" s="184"/>
      <c r="N238" s="185"/>
      <c r="O238" s="185"/>
      <c r="P238" s="186">
        <f>SUM(P239:P265)</f>
        <v>0</v>
      </c>
      <c r="Q238" s="185"/>
      <c r="R238" s="186">
        <f>SUM(R239:R265)</f>
        <v>0.52285999999999999</v>
      </c>
      <c r="S238" s="185"/>
      <c r="T238" s="187">
        <f>SUM(T239:T265)</f>
        <v>0</v>
      </c>
      <c r="AR238" s="188" t="s">
        <v>133</v>
      </c>
      <c r="AT238" s="189" t="s">
        <v>76</v>
      </c>
      <c r="AU238" s="189" t="s">
        <v>23</v>
      </c>
      <c r="AY238" s="188" t="s">
        <v>132</v>
      </c>
      <c r="BK238" s="190">
        <f>SUM(BK239:BK265)</f>
        <v>0</v>
      </c>
    </row>
    <row r="239" spans="2:65" s="1" customFormat="1" ht="31.5" customHeight="1" x14ac:dyDescent="0.3">
      <c r="B239" s="35"/>
      <c r="C239" s="194" t="s">
        <v>662</v>
      </c>
      <c r="D239" s="194" t="s">
        <v>136</v>
      </c>
      <c r="E239" s="195" t="s">
        <v>663</v>
      </c>
      <c r="F239" s="196" t="s">
        <v>664</v>
      </c>
      <c r="G239" s="197" t="s">
        <v>165</v>
      </c>
      <c r="H239" s="198">
        <v>4.26</v>
      </c>
      <c r="I239" s="199"/>
      <c r="J239" s="200">
        <f>ROUND(I239*H239,2)</f>
        <v>0</v>
      </c>
      <c r="K239" s="196" t="s">
        <v>140</v>
      </c>
      <c r="L239" s="55"/>
      <c r="M239" s="201" t="s">
        <v>22</v>
      </c>
      <c r="N239" s="202" t="s">
        <v>48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665</v>
      </c>
      <c r="AT239" s="18" t="s">
        <v>136</v>
      </c>
      <c r="AU239" s="18" t="s">
        <v>83</v>
      </c>
      <c r="AY239" s="18" t="s">
        <v>132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23</v>
      </c>
      <c r="BK239" s="205">
        <f>ROUND(I239*H239,2)</f>
        <v>0</v>
      </c>
      <c r="BL239" s="18" t="s">
        <v>665</v>
      </c>
      <c r="BM239" s="18" t="s">
        <v>666</v>
      </c>
    </row>
    <row r="240" spans="2:65" s="1" customFormat="1" ht="48" x14ac:dyDescent="0.3">
      <c r="B240" s="35"/>
      <c r="C240" s="57"/>
      <c r="D240" s="208" t="s">
        <v>157</v>
      </c>
      <c r="E240" s="57"/>
      <c r="F240" s="209" t="s">
        <v>667</v>
      </c>
      <c r="G240" s="57"/>
      <c r="H240" s="57"/>
      <c r="I240" s="162"/>
      <c r="J240" s="57"/>
      <c r="K240" s="57"/>
      <c r="L240" s="55"/>
      <c r="M240" s="72"/>
      <c r="N240" s="36"/>
      <c r="O240" s="36"/>
      <c r="P240" s="36"/>
      <c r="Q240" s="36"/>
      <c r="R240" s="36"/>
      <c r="S240" s="36"/>
      <c r="T240" s="73"/>
      <c r="AT240" s="18" t="s">
        <v>157</v>
      </c>
      <c r="AU240" s="18" t="s">
        <v>83</v>
      </c>
    </row>
    <row r="241" spans="2:65" s="1" customFormat="1" ht="31.5" customHeight="1" x14ac:dyDescent="0.3">
      <c r="B241" s="35"/>
      <c r="C241" s="194" t="s">
        <v>668</v>
      </c>
      <c r="D241" s="194" t="s">
        <v>136</v>
      </c>
      <c r="E241" s="195" t="s">
        <v>669</v>
      </c>
      <c r="F241" s="196" t="s">
        <v>670</v>
      </c>
      <c r="G241" s="197" t="s">
        <v>165</v>
      </c>
      <c r="H241" s="198">
        <v>42.6</v>
      </c>
      <c r="I241" s="199"/>
      <c r="J241" s="200">
        <f>ROUND(I241*H241,2)</f>
        <v>0</v>
      </c>
      <c r="K241" s="196" t="s">
        <v>140</v>
      </c>
      <c r="L241" s="55"/>
      <c r="M241" s="201" t="s">
        <v>22</v>
      </c>
      <c r="N241" s="202" t="s">
        <v>48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665</v>
      </c>
      <c r="AT241" s="18" t="s">
        <v>136</v>
      </c>
      <c r="AU241" s="18" t="s">
        <v>83</v>
      </c>
      <c r="AY241" s="18" t="s">
        <v>132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23</v>
      </c>
      <c r="BK241" s="205">
        <f>ROUND(I241*H241,2)</f>
        <v>0</v>
      </c>
      <c r="BL241" s="18" t="s">
        <v>665</v>
      </c>
      <c r="BM241" s="18" t="s">
        <v>671</v>
      </c>
    </row>
    <row r="242" spans="2:65" s="1" customFormat="1" ht="48" x14ac:dyDescent="0.3">
      <c r="B242" s="35"/>
      <c r="C242" s="57"/>
      <c r="D242" s="208" t="s">
        <v>157</v>
      </c>
      <c r="E242" s="57"/>
      <c r="F242" s="209" t="s">
        <v>667</v>
      </c>
      <c r="G242" s="57"/>
      <c r="H242" s="57"/>
      <c r="I242" s="162"/>
      <c r="J242" s="57"/>
      <c r="K242" s="57"/>
      <c r="L242" s="55"/>
      <c r="M242" s="72"/>
      <c r="N242" s="36"/>
      <c r="O242" s="36"/>
      <c r="P242" s="36"/>
      <c r="Q242" s="36"/>
      <c r="R242" s="36"/>
      <c r="S242" s="36"/>
      <c r="T242" s="73"/>
      <c r="AT242" s="18" t="s">
        <v>157</v>
      </c>
      <c r="AU242" s="18" t="s">
        <v>83</v>
      </c>
    </row>
    <row r="243" spans="2:65" s="1" customFormat="1" ht="22.5" customHeight="1" x14ac:dyDescent="0.3">
      <c r="B243" s="35"/>
      <c r="C243" s="194" t="s">
        <v>672</v>
      </c>
      <c r="D243" s="194" t="s">
        <v>136</v>
      </c>
      <c r="E243" s="195" t="s">
        <v>673</v>
      </c>
      <c r="F243" s="196" t="s">
        <v>674</v>
      </c>
      <c r="G243" s="197" t="s">
        <v>171</v>
      </c>
      <c r="H243" s="198">
        <v>89</v>
      </c>
      <c r="I243" s="199"/>
      <c r="J243" s="200">
        <f>ROUND(I243*H243,2)</f>
        <v>0</v>
      </c>
      <c r="K243" s="196" t="s">
        <v>140</v>
      </c>
      <c r="L243" s="55"/>
      <c r="M243" s="201" t="s">
        <v>22</v>
      </c>
      <c r="N243" s="202" t="s">
        <v>48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665</v>
      </c>
      <c r="AT243" s="18" t="s">
        <v>136</v>
      </c>
      <c r="AU243" s="18" t="s">
        <v>83</v>
      </c>
      <c r="AY243" s="18" t="s">
        <v>132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23</v>
      </c>
      <c r="BK243" s="205">
        <f>ROUND(I243*H243,2)</f>
        <v>0</v>
      </c>
      <c r="BL243" s="18" t="s">
        <v>665</v>
      </c>
      <c r="BM243" s="18" t="s">
        <v>675</v>
      </c>
    </row>
    <row r="244" spans="2:65" s="1" customFormat="1" ht="36" x14ac:dyDescent="0.3">
      <c r="B244" s="35"/>
      <c r="C244" s="57"/>
      <c r="D244" s="208" t="s">
        <v>157</v>
      </c>
      <c r="E244" s="57"/>
      <c r="F244" s="209" t="s">
        <v>676</v>
      </c>
      <c r="G244" s="57"/>
      <c r="H244" s="57"/>
      <c r="I244" s="162"/>
      <c r="J244" s="57"/>
      <c r="K244" s="57"/>
      <c r="L244" s="55"/>
      <c r="M244" s="72"/>
      <c r="N244" s="36"/>
      <c r="O244" s="36"/>
      <c r="P244" s="36"/>
      <c r="Q244" s="36"/>
      <c r="R244" s="36"/>
      <c r="S244" s="36"/>
      <c r="T244" s="73"/>
      <c r="AT244" s="18" t="s">
        <v>157</v>
      </c>
      <c r="AU244" s="18" t="s">
        <v>83</v>
      </c>
    </row>
    <row r="245" spans="2:65" s="1" customFormat="1" ht="22.5" customHeight="1" x14ac:dyDescent="0.3">
      <c r="B245" s="35"/>
      <c r="C245" s="194" t="s">
        <v>677</v>
      </c>
      <c r="D245" s="194" t="s">
        <v>136</v>
      </c>
      <c r="E245" s="195" t="s">
        <v>678</v>
      </c>
      <c r="F245" s="196" t="s">
        <v>679</v>
      </c>
      <c r="G245" s="197" t="s">
        <v>171</v>
      </c>
      <c r="H245" s="198">
        <v>10</v>
      </c>
      <c r="I245" s="199"/>
      <c r="J245" s="200">
        <f>ROUND(I245*H245,2)</f>
        <v>0</v>
      </c>
      <c r="K245" s="196" t="s">
        <v>140</v>
      </c>
      <c r="L245" s="55"/>
      <c r="M245" s="201" t="s">
        <v>22</v>
      </c>
      <c r="N245" s="202" t="s">
        <v>48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665</v>
      </c>
      <c r="AT245" s="18" t="s">
        <v>136</v>
      </c>
      <c r="AU245" s="18" t="s">
        <v>83</v>
      </c>
      <c r="AY245" s="18" t="s">
        <v>132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23</v>
      </c>
      <c r="BK245" s="205">
        <f>ROUND(I245*H245,2)</f>
        <v>0</v>
      </c>
      <c r="BL245" s="18" t="s">
        <v>665</v>
      </c>
      <c r="BM245" s="18" t="s">
        <v>680</v>
      </c>
    </row>
    <row r="246" spans="2:65" s="1" customFormat="1" ht="36" x14ac:dyDescent="0.3">
      <c r="B246" s="35"/>
      <c r="C246" s="57"/>
      <c r="D246" s="208" t="s">
        <v>157</v>
      </c>
      <c r="E246" s="57"/>
      <c r="F246" s="209" t="s">
        <v>676</v>
      </c>
      <c r="G246" s="57"/>
      <c r="H246" s="57"/>
      <c r="I246" s="162"/>
      <c r="J246" s="57"/>
      <c r="K246" s="57"/>
      <c r="L246" s="55"/>
      <c r="M246" s="72"/>
      <c r="N246" s="36"/>
      <c r="O246" s="36"/>
      <c r="P246" s="36"/>
      <c r="Q246" s="36"/>
      <c r="R246" s="36"/>
      <c r="S246" s="36"/>
      <c r="T246" s="73"/>
      <c r="AT246" s="18" t="s">
        <v>157</v>
      </c>
      <c r="AU246" s="18" t="s">
        <v>83</v>
      </c>
    </row>
    <row r="247" spans="2:65" s="1" customFormat="1" ht="31.5" customHeight="1" x14ac:dyDescent="0.3">
      <c r="B247" s="35"/>
      <c r="C247" s="194" t="s">
        <v>681</v>
      </c>
      <c r="D247" s="194" t="s">
        <v>136</v>
      </c>
      <c r="E247" s="195" t="s">
        <v>682</v>
      </c>
      <c r="F247" s="196" t="s">
        <v>683</v>
      </c>
      <c r="G247" s="197" t="s">
        <v>171</v>
      </c>
      <c r="H247" s="198">
        <v>6</v>
      </c>
      <c r="I247" s="199"/>
      <c r="J247" s="200">
        <f>ROUND(I247*H247,2)</f>
        <v>0</v>
      </c>
      <c r="K247" s="196" t="s">
        <v>140</v>
      </c>
      <c r="L247" s="55"/>
      <c r="M247" s="201" t="s">
        <v>22</v>
      </c>
      <c r="N247" s="202" t="s">
        <v>48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665</v>
      </c>
      <c r="AT247" s="18" t="s">
        <v>136</v>
      </c>
      <c r="AU247" s="18" t="s">
        <v>83</v>
      </c>
      <c r="AY247" s="18" t="s">
        <v>132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23</v>
      </c>
      <c r="BK247" s="205">
        <f>ROUND(I247*H247,2)</f>
        <v>0</v>
      </c>
      <c r="BL247" s="18" t="s">
        <v>665</v>
      </c>
      <c r="BM247" s="18" t="s">
        <v>684</v>
      </c>
    </row>
    <row r="248" spans="2:65" s="1" customFormat="1" ht="36" x14ac:dyDescent="0.3">
      <c r="B248" s="35"/>
      <c r="C248" s="57"/>
      <c r="D248" s="208" t="s">
        <v>157</v>
      </c>
      <c r="E248" s="57"/>
      <c r="F248" s="209" t="s">
        <v>676</v>
      </c>
      <c r="G248" s="57"/>
      <c r="H248" s="57"/>
      <c r="I248" s="162"/>
      <c r="J248" s="57"/>
      <c r="K248" s="57"/>
      <c r="L248" s="55"/>
      <c r="M248" s="72"/>
      <c r="N248" s="36"/>
      <c r="O248" s="36"/>
      <c r="P248" s="36"/>
      <c r="Q248" s="36"/>
      <c r="R248" s="36"/>
      <c r="S248" s="36"/>
      <c r="T248" s="73"/>
      <c r="AT248" s="18" t="s">
        <v>157</v>
      </c>
      <c r="AU248" s="18" t="s">
        <v>83</v>
      </c>
    </row>
    <row r="249" spans="2:65" s="1" customFormat="1" ht="31.5" customHeight="1" x14ac:dyDescent="0.3">
      <c r="B249" s="35"/>
      <c r="C249" s="194" t="s">
        <v>685</v>
      </c>
      <c r="D249" s="194" t="s">
        <v>136</v>
      </c>
      <c r="E249" s="195" t="s">
        <v>686</v>
      </c>
      <c r="F249" s="196" t="s">
        <v>687</v>
      </c>
      <c r="G249" s="197" t="s">
        <v>171</v>
      </c>
      <c r="H249" s="198">
        <v>307</v>
      </c>
      <c r="I249" s="199"/>
      <c r="J249" s="200">
        <f>ROUND(I249*H249,2)</f>
        <v>0</v>
      </c>
      <c r="K249" s="196" t="s">
        <v>140</v>
      </c>
      <c r="L249" s="55"/>
      <c r="M249" s="201" t="s">
        <v>22</v>
      </c>
      <c r="N249" s="202" t="s">
        <v>48</v>
      </c>
      <c r="O249" s="36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AR249" s="18" t="s">
        <v>665</v>
      </c>
      <c r="AT249" s="18" t="s">
        <v>136</v>
      </c>
      <c r="AU249" s="18" t="s">
        <v>83</v>
      </c>
      <c r="AY249" s="18" t="s">
        <v>132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23</v>
      </c>
      <c r="BK249" s="205">
        <f>ROUND(I249*H249,2)</f>
        <v>0</v>
      </c>
      <c r="BL249" s="18" t="s">
        <v>665</v>
      </c>
      <c r="BM249" s="18" t="s">
        <v>688</v>
      </c>
    </row>
    <row r="250" spans="2:65" s="1" customFormat="1" ht="36" x14ac:dyDescent="0.3">
      <c r="B250" s="35"/>
      <c r="C250" s="57"/>
      <c r="D250" s="208" t="s">
        <v>157</v>
      </c>
      <c r="E250" s="57"/>
      <c r="F250" s="209" t="s">
        <v>676</v>
      </c>
      <c r="G250" s="57"/>
      <c r="H250" s="57"/>
      <c r="I250" s="162"/>
      <c r="J250" s="57"/>
      <c r="K250" s="57"/>
      <c r="L250" s="55"/>
      <c r="M250" s="72"/>
      <c r="N250" s="36"/>
      <c r="O250" s="36"/>
      <c r="P250" s="36"/>
      <c r="Q250" s="36"/>
      <c r="R250" s="36"/>
      <c r="S250" s="36"/>
      <c r="T250" s="73"/>
      <c r="AT250" s="18" t="s">
        <v>157</v>
      </c>
      <c r="AU250" s="18" t="s">
        <v>83</v>
      </c>
    </row>
    <row r="251" spans="2:65" s="1" customFormat="1" ht="31.5" customHeight="1" x14ac:dyDescent="0.3">
      <c r="B251" s="35"/>
      <c r="C251" s="194" t="s">
        <v>689</v>
      </c>
      <c r="D251" s="194" t="s">
        <v>136</v>
      </c>
      <c r="E251" s="195" t="s">
        <v>690</v>
      </c>
      <c r="F251" s="196" t="s">
        <v>691</v>
      </c>
      <c r="G251" s="197" t="s">
        <v>171</v>
      </c>
      <c r="H251" s="198">
        <v>6</v>
      </c>
      <c r="I251" s="199"/>
      <c r="J251" s="200">
        <f>ROUND(I251*H251,2)</f>
        <v>0</v>
      </c>
      <c r="K251" s="196" t="s">
        <v>140</v>
      </c>
      <c r="L251" s="55"/>
      <c r="M251" s="201" t="s">
        <v>22</v>
      </c>
      <c r="N251" s="202" t="s">
        <v>48</v>
      </c>
      <c r="O251" s="36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AR251" s="18" t="s">
        <v>665</v>
      </c>
      <c r="AT251" s="18" t="s">
        <v>136</v>
      </c>
      <c r="AU251" s="18" t="s">
        <v>83</v>
      </c>
      <c r="AY251" s="18" t="s">
        <v>132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23</v>
      </c>
      <c r="BK251" s="205">
        <f>ROUND(I251*H251,2)</f>
        <v>0</v>
      </c>
      <c r="BL251" s="18" t="s">
        <v>665</v>
      </c>
      <c r="BM251" s="18" t="s">
        <v>692</v>
      </c>
    </row>
    <row r="252" spans="2:65" s="1" customFormat="1" ht="36" x14ac:dyDescent="0.3">
      <c r="B252" s="35"/>
      <c r="C252" s="57"/>
      <c r="D252" s="208" t="s">
        <v>157</v>
      </c>
      <c r="E252" s="57"/>
      <c r="F252" s="209" t="s">
        <v>676</v>
      </c>
      <c r="G252" s="57"/>
      <c r="H252" s="57"/>
      <c r="I252" s="162"/>
      <c r="J252" s="57"/>
      <c r="K252" s="57"/>
      <c r="L252" s="55"/>
      <c r="M252" s="72"/>
      <c r="N252" s="36"/>
      <c r="O252" s="36"/>
      <c r="P252" s="36"/>
      <c r="Q252" s="36"/>
      <c r="R252" s="36"/>
      <c r="S252" s="36"/>
      <c r="T252" s="73"/>
      <c r="AT252" s="18" t="s">
        <v>157</v>
      </c>
      <c r="AU252" s="18" t="s">
        <v>83</v>
      </c>
    </row>
    <row r="253" spans="2:65" s="1" customFormat="1" ht="31.5" customHeight="1" x14ac:dyDescent="0.3">
      <c r="B253" s="35"/>
      <c r="C253" s="194" t="s">
        <v>693</v>
      </c>
      <c r="D253" s="194" t="s">
        <v>136</v>
      </c>
      <c r="E253" s="195" t="s">
        <v>694</v>
      </c>
      <c r="F253" s="196" t="s">
        <v>695</v>
      </c>
      <c r="G253" s="197" t="s">
        <v>228</v>
      </c>
      <c r="H253" s="198">
        <v>74</v>
      </c>
      <c r="I253" s="199"/>
      <c r="J253" s="200">
        <f>ROUND(I253*H253,2)</f>
        <v>0</v>
      </c>
      <c r="K253" s="196" t="s">
        <v>140</v>
      </c>
      <c r="L253" s="55"/>
      <c r="M253" s="201" t="s">
        <v>22</v>
      </c>
      <c r="N253" s="202" t="s">
        <v>48</v>
      </c>
      <c r="O253" s="36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AR253" s="18" t="s">
        <v>665</v>
      </c>
      <c r="AT253" s="18" t="s">
        <v>136</v>
      </c>
      <c r="AU253" s="18" t="s">
        <v>83</v>
      </c>
      <c r="AY253" s="18" t="s">
        <v>132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23</v>
      </c>
      <c r="BK253" s="205">
        <f>ROUND(I253*H253,2)</f>
        <v>0</v>
      </c>
      <c r="BL253" s="18" t="s">
        <v>665</v>
      </c>
      <c r="BM253" s="18" t="s">
        <v>696</v>
      </c>
    </row>
    <row r="254" spans="2:65" s="1" customFormat="1" ht="36" x14ac:dyDescent="0.3">
      <c r="B254" s="35"/>
      <c r="C254" s="57"/>
      <c r="D254" s="208" t="s">
        <v>157</v>
      </c>
      <c r="E254" s="57"/>
      <c r="F254" s="209" t="s">
        <v>676</v>
      </c>
      <c r="G254" s="57"/>
      <c r="H254" s="57"/>
      <c r="I254" s="162"/>
      <c r="J254" s="57"/>
      <c r="K254" s="57"/>
      <c r="L254" s="55"/>
      <c r="M254" s="72"/>
      <c r="N254" s="36"/>
      <c r="O254" s="36"/>
      <c r="P254" s="36"/>
      <c r="Q254" s="36"/>
      <c r="R254" s="36"/>
      <c r="S254" s="36"/>
      <c r="T254" s="73"/>
      <c r="AT254" s="18" t="s">
        <v>157</v>
      </c>
      <c r="AU254" s="18" t="s">
        <v>83</v>
      </c>
    </row>
    <row r="255" spans="2:65" s="1" customFormat="1" ht="31.5" customHeight="1" x14ac:dyDescent="0.3">
      <c r="B255" s="35"/>
      <c r="C255" s="194" t="s">
        <v>697</v>
      </c>
      <c r="D255" s="194" t="s">
        <v>136</v>
      </c>
      <c r="E255" s="195" t="s">
        <v>698</v>
      </c>
      <c r="F255" s="196" t="s">
        <v>699</v>
      </c>
      <c r="G255" s="197" t="s">
        <v>228</v>
      </c>
      <c r="H255" s="198">
        <v>86</v>
      </c>
      <c r="I255" s="199"/>
      <c r="J255" s="200">
        <f>ROUND(I255*H255,2)</f>
        <v>0</v>
      </c>
      <c r="K255" s="196" t="s">
        <v>140</v>
      </c>
      <c r="L255" s="55"/>
      <c r="M255" s="201" t="s">
        <v>22</v>
      </c>
      <c r="N255" s="202" t="s">
        <v>48</v>
      </c>
      <c r="O255" s="36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8" t="s">
        <v>665</v>
      </c>
      <c r="AT255" s="18" t="s">
        <v>136</v>
      </c>
      <c r="AU255" s="18" t="s">
        <v>83</v>
      </c>
      <c r="AY255" s="18" t="s">
        <v>132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23</v>
      </c>
      <c r="BK255" s="205">
        <f>ROUND(I255*H255,2)</f>
        <v>0</v>
      </c>
      <c r="BL255" s="18" t="s">
        <v>665</v>
      </c>
      <c r="BM255" s="18" t="s">
        <v>700</v>
      </c>
    </row>
    <row r="256" spans="2:65" s="1" customFormat="1" ht="36" x14ac:dyDescent="0.3">
      <c r="B256" s="35"/>
      <c r="C256" s="57"/>
      <c r="D256" s="208" t="s">
        <v>157</v>
      </c>
      <c r="E256" s="57"/>
      <c r="F256" s="209" t="s">
        <v>676</v>
      </c>
      <c r="G256" s="57"/>
      <c r="H256" s="57"/>
      <c r="I256" s="162"/>
      <c r="J256" s="57"/>
      <c r="K256" s="57"/>
      <c r="L256" s="55"/>
      <c r="M256" s="72"/>
      <c r="N256" s="36"/>
      <c r="O256" s="36"/>
      <c r="P256" s="36"/>
      <c r="Q256" s="36"/>
      <c r="R256" s="36"/>
      <c r="S256" s="36"/>
      <c r="T256" s="73"/>
      <c r="AT256" s="18" t="s">
        <v>157</v>
      </c>
      <c r="AU256" s="18" t="s">
        <v>83</v>
      </c>
    </row>
    <row r="257" spans="2:65" s="1" customFormat="1" ht="31.5" customHeight="1" x14ac:dyDescent="0.3">
      <c r="B257" s="35"/>
      <c r="C257" s="194" t="s">
        <v>701</v>
      </c>
      <c r="D257" s="194" t="s">
        <v>136</v>
      </c>
      <c r="E257" s="195" t="s">
        <v>702</v>
      </c>
      <c r="F257" s="196" t="s">
        <v>703</v>
      </c>
      <c r="G257" s="197" t="s">
        <v>228</v>
      </c>
      <c r="H257" s="198">
        <v>427</v>
      </c>
      <c r="I257" s="199"/>
      <c r="J257" s="200">
        <f>ROUND(I257*H257,2)</f>
        <v>0</v>
      </c>
      <c r="K257" s="196" t="s">
        <v>140</v>
      </c>
      <c r="L257" s="55"/>
      <c r="M257" s="201" t="s">
        <v>22</v>
      </c>
      <c r="N257" s="202" t="s">
        <v>48</v>
      </c>
      <c r="O257" s="36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AR257" s="18" t="s">
        <v>665</v>
      </c>
      <c r="AT257" s="18" t="s">
        <v>136</v>
      </c>
      <c r="AU257" s="18" t="s">
        <v>83</v>
      </c>
      <c r="AY257" s="18" t="s">
        <v>132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23</v>
      </c>
      <c r="BK257" s="205">
        <f>ROUND(I257*H257,2)</f>
        <v>0</v>
      </c>
      <c r="BL257" s="18" t="s">
        <v>665</v>
      </c>
      <c r="BM257" s="18" t="s">
        <v>704</v>
      </c>
    </row>
    <row r="258" spans="2:65" s="1" customFormat="1" ht="36" x14ac:dyDescent="0.3">
      <c r="B258" s="35"/>
      <c r="C258" s="57"/>
      <c r="D258" s="208" t="s">
        <v>157</v>
      </c>
      <c r="E258" s="57"/>
      <c r="F258" s="209" t="s">
        <v>676</v>
      </c>
      <c r="G258" s="57"/>
      <c r="H258" s="57"/>
      <c r="I258" s="162"/>
      <c r="J258" s="57"/>
      <c r="K258" s="57"/>
      <c r="L258" s="55"/>
      <c r="M258" s="72"/>
      <c r="N258" s="36"/>
      <c r="O258" s="36"/>
      <c r="P258" s="36"/>
      <c r="Q258" s="36"/>
      <c r="R258" s="36"/>
      <c r="S258" s="36"/>
      <c r="T258" s="73"/>
      <c r="AT258" s="18" t="s">
        <v>157</v>
      </c>
      <c r="AU258" s="18" t="s">
        <v>83</v>
      </c>
    </row>
    <row r="259" spans="2:65" s="1" customFormat="1" ht="31.5" customHeight="1" x14ac:dyDescent="0.3">
      <c r="B259" s="35"/>
      <c r="C259" s="194" t="s">
        <v>705</v>
      </c>
      <c r="D259" s="194" t="s">
        <v>136</v>
      </c>
      <c r="E259" s="195" t="s">
        <v>706</v>
      </c>
      <c r="F259" s="196" t="s">
        <v>707</v>
      </c>
      <c r="G259" s="197" t="s">
        <v>228</v>
      </c>
      <c r="H259" s="198">
        <v>353</v>
      </c>
      <c r="I259" s="199"/>
      <c r="J259" s="200">
        <f>ROUND(I259*H259,2)</f>
        <v>0</v>
      </c>
      <c r="K259" s="196" t="s">
        <v>140</v>
      </c>
      <c r="L259" s="55"/>
      <c r="M259" s="201" t="s">
        <v>22</v>
      </c>
      <c r="N259" s="202" t="s">
        <v>48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665</v>
      </c>
      <c r="AT259" s="18" t="s">
        <v>136</v>
      </c>
      <c r="AU259" s="18" t="s">
        <v>83</v>
      </c>
      <c r="AY259" s="18" t="s">
        <v>132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23</v>
      </c>
      <c r="BK259" s="205">
        <f>ROUND(I259*H259,2)</f>
        <v>0</v>
      </c>
      <c r="BL259" s="18" t="s">
        <v>665</v>
      </c>
      <c r="BM259" s="18" t="s">
        <v>708</v>
      </c>
    </row>
    <row r="260" spans="2:65" s="1" customFormat="1" ht="36" x14ac:dyDescent="0.3">
      <c r="B260" s="35"/>
      <c r="C260" s="57"/>
      <c r="D260" s="208" t="s">
        <v>157</v>
      </c>
      <c r="E260" s="57"/>
      <c r="F260" s="209" t="s">
        <v>676</v>
      </c>
      <c r="G260" s="57"/>
      <c r="H260" s="57"/>
      <c r="I260" s="162"/>
      <c r="J260" s="57"/>
      <c r="K260" s="57"/>
      <c r="L260" s="55"/>
      <c r="M260" s="72"/>
      <c r="N260" s="36"/>
      <c r="O260" s="36"/>
      <c r="P260" s="36"/>
      <c r="Q260" s="36"/>
      <c r="R260" s="36"/>
      <c r="S260" s="36"/>
      <c r="T260" s="73"/>
      <c r="AT260" s="18" t="s">
        <v>157</v>
      </c>
      <c r="AU260" s="18" t="s">
        <v>83</v>
      </c>
    </row>
    <row r="261" spans="2:65" s="1" customFormat="1" ht="31.5" customHeight="1" x14ac:dyDescent="0.3">
      <c r="B261" s="35"/>
      <c r="C261" s="194" t="s">
        <v>709</v>
      </c>
      <c r="D261" s="194" t="s">
        <v>136</v>
      </c>
      <c r="E261" s="195" t="s">
        <v>710</v>
      </c>
      <c r="F261" s="196" t="s">
        <v>711</v>
      </c>
      <c r="G261" s="197" t="s">
        <v>228</v>
      </c>
      <c r="H261" s="198">
        <v>353</v>
      </c>
      <c r="I261" s="199"/>
      <c r="J261" s="200">
        <f>ROUND(I261*H261,2)</f>
        <v>0</v>
      </c>
      <c r="K261" s="196" t="s">
        <v>140</v>
      </c>
      <c r="L261" s="55"/>
      <c r="M261" s="201" t="s">
        <v>22</v>
      </c>
      <c r="N261" s="202" t="s">
        <v>48</v>
      </c>
      <c r="O261" s="36"/>
      <c r="P261" s="203">
        <f>O261*H261</f>
        <v>0</v>
      </c>
      <c r="Q261" s="203">
        <v>1.4999999999999999E-4</v>
      </c>
      <c r="R261" s="203">
        <f>Q261*H261</f>
        <v>5.2949999999999997E-2</v>
      </c>
      <c r="S261" s="203">
        <v>0</v>
      </c>
      <c r="T261" s="204">
        <f>S261*H261</f>
        <v>0</v>
      </c>
      <c r="AR261" s="18" t="s">
        <v>665</v>
      </c>
      <c r="AT261" s="18" t="s">
        <v>136</v>
      </c>
      <c r="AU261" s="18" t="s">
        <v>83</v>
      </c>
      <c r="AY261" s="18" t="s">
        <v>132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23</v>
      </c>
      <c r="BK261" s="205">
        <f>ROUND(I261*H261,2)</f>
        <v>0</v>
      </c>
      <c r="BL261" s="18" t="s">
        <v>665</v>
      </c>
      <c r="BM261" s="18" t="s">
        <v>712</v>
      </c>
    </row>
    <row r="262" spans="2:65" s="1" customFormat="1" ht="22.5" customHeight="1" x14ac:dyDescent="0.3">
      <c r="B262" s="35"/>
      <c r="C262" s="194" t="s">
        <v>713</v>
      </c>
      <c r="D262" s="194" t="s">
        <v>136</v>
      </c>
      <c r="E262" s="195" t="s">
        <v>714</v>
      </c>
      <c r="F262" s="196" t="s">
        <v>715</v>
      </c>
      <c r="G262" s="197" t="s">
        <v>228</v>
      </c>
      <c r="H262" s="198">
        <v>427</v>
      </c>
      <c r="I262" s="199"/>
      <c r="J262" s="200">
        <f>ROUND(I262*H262,2)</f>
        <v>0</v>
      </c>
      <c r="K262" s="196" t="s">
        <v>140</v>
      </c>
      <c r="L262" s="55"/>
      <c r="M262" s="201" t="s">
        <v>22</v>
      </c>
      <c r="N262" s="202" t="s">
        <v>48</v>
      </c>
      <c r="O262" s="36"/>
      <c r="P262" s="203">
        <f>O262*H262</f>
        <v>0</v>
      </c>
      <c r="Q262" s="203">
        <v>1.4999999999999999E-4</v>
      </c>
      <c r="R262" s="203">
        <f>Q262*H262</f>
        <v>6.4049999999999996E-2</v>
      </c>
      <c r="S262" s="203">
        <v>0</v>
      </c>
      <c r="T262" s="204">
        <f>S262*H262</f>
        <v>0</v>
      </c>
      <c r="AR262" s="18" t="s">
        <v>665</v>
      </c>
      <c r="AT262" s="18" t="s">
        <v>136</v>
      </c>
      <c r="AU262" s="18" t="s">
        <v>83</v>
      </c>
      <c r="AY262" s="18" t="s">
        <v>132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23</v>
      </c>
      <c r="BK262" s="205">
        <f>ROUND(I262*H262,2)</f>
        <v>0</v>
      </c>
      <c r="BL262" s="18" t="s">
        <v>665</v>
      </c>
      <c r="BM262" s="18" t="s">
        <v>716</v>
      </c>
    </row>
    <row r="263" spans="2:65" s="1" customFormat="1" ht="22.5" customHeight="1" x14ac:dyDescent="0.3">
      <c r="B263" s="35"/>
      <c r="C263" s="194" t="s">
        <v>717</v>
      </c>
      <c r="D263" s="194" t="s">
        <v>136</v>
      </c>
      <c r="E263" s="195" t="s">
        <v>718</v>
      </c>
      <c r="F263" s="196" t="s">
        <v>719</v>
      </c>
      <c r="G263" s="197" t="s">
        <v>228</v>
      </c>
      <c r="H263" s="198">
        <v>74</v>
      </c>
      <c r="I263" s="199"/>
      <c r="J263" s="200">
        <f>ROUND(I263*H263,2)</f>
        <v>0</v>
      </c>
      <c r="K263" s="196" t="s">
        <v>140</v>
      </c>
      <c r="L263" s="55"/>
      <c r="M263" s="201" t="s">
        <v>22</v>
      </c>
      <c r="N263" s="202" t="s">
        <v>48</v>
      </c>
      <c r="O263" s="36"/>
      <c r="P263" s="203">
        <f>O263*H263</f>
        <v>0</v>
      </c>
      <c r="Q263" s="203">
        <v>5.9999999999999995E-4</v>
      </c>
      <c r="R263" s="203">
        <f>Q263*H263</f>
        <v>4.4399999999999995E-2</v>
      </c>
      <c r="S263" s="203">
        <v>0</v>
      </c>
      <c r="T263" s="204">
        <f>S263*H263</f>
        <v>0</v>
      </c>
      <c r="AR263" s="18" t="s">
        <v>665</v>
      </c>
      <c r="AT263" s="18" t="s">
        <v>136</v>
      </c>
      <c r="AU263" s="18" t="s">
        <v>83</v>
      </c>
      <c r="AY263" s="18" t="s">
        <v>132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23</v>
      </c>
      <c r="BK263" s="205">
        <f>ROUND(I263*H263,2)</f>
        <v>0</v>
      </c>
      <c r="BL263" s="18" t="s">
        <v>665</v>
      </c>
      <c r="BM263" s="18" t="s">
        <v>720</v>
      </c>
    </row>
    <row r="264" spans="2:65" s="1" customFormat="1" ht="22.5" customHeight="1" x14ac:dyDescent="0.3">
      <c r="B264" s="35"/>
      <c r="C264" s="194" t="s">
        <v>721</v>
      </c>
      <c r="D264" s="194" t="s">
        <v>136</v>
      </c>
      <c r="E264" s="195" t="s">
        <v>722</v>
      </c>
      <c r="F264" s="196" t="s">
        <v>723</v>
      </c>
      <c r="G264" s="197" t="s">
        <v>228</v>
      </c>
      <c r="H264" s="198">
        <v>86</v>
      </c>
      <c r="I264" s="199"/>
      <c r="J264" s="200">
        <f>ROUND(I264*H264,2)</f>
        <v>0</v>
      </c>
      <c r="K264" s="196" t="s">
        <v>140</v>
      </c>
      <c r="L264" s="55"/>
      <c r="M264" s="201" t="s">
        <v>22</v>
      </c>
      <c r="N264" s="202" t="s">
        <v>48</v>
      </c>
      <c r="O264" s="36"/>
      <c r="P264" s="203">
        <f>O264*H264</f>
        <v>0</v>
      </c>
      <c r="Q264" s="203">
        <v>1.2700000000000001E-3</v>
      </c>
      <c r="R264" s="203">
        <f>Q264*H264</f>
        <v>0.10922000000000001</v>
      </c>
      <c r="S264" s="203">
        <v>0</v>
      </c>
      <c r="T264" s="204">
        <f>S264*H264</f>
        <v>0</v>
      </c>
      <c r="AR264" s="18" t="s">
        <v>665</v>
      </c>
      <c r="AT264" s="18" t="s">
        <v>136</v>
      </c>
      <c r="AU264" s="18" t="s">
        <v>83</v>
      </c>
      <c r="AY264" s="18" t="s">
        <v>132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23</v>
      </c>
      <c r="BK264" s="205">
        <f>ROUND(I264*H264,2)</f>
        <v>0</v>
      </c>
      <c r="BL264" s="18" t="s">
        <v>665</v>
      </c>
      <c r="BM264" s="18" t="s">
        <v>724</v>
      </c>
    </row>
    <row r="265" spans="2:65" s="1" customFormat="1" ht="31.5" customHeight="1" x14ac:dyDescent="0.3">
      <c r="B265" s="35"/>
      <c r="C265" s="194" t="s">
        <v>725</v>
      </c>
      <c r="D265" s="194" t="s">
        <v>136</v>
      </c>
      <c r="E265" s="195" t="s">
        <v>726</v>
      </c>
      <c r="F265" s="196" t="s">
        <v>727</v>
      </c>
      <c r="G265" s="197" t="s">
        <v>171</v>
      </c>
      <c r="H265" s="198">
        <v>6</v>
      </c>
      <c r="I265" s="199"/>
      <c r="J265" s="200">
        <f>ROUND(I265*H265,2)</f>
        <v>0</v>
      </c>
      <c r="K265" s="196" t="s">
        <v>140</v>
      </c>
      <c r="L265" s="55"/>
      <c r="M265" s="201" t="s">
        <v>22</v>
      </c>
      <c r="N265" s="202" t="s">
        <v>48</v>
      </c>
      <c r="O265" s="36"/>
      <c r="P265" s="203">
        <f>O265*H265</f>
        <v>0</v>
      </c>
      <c r="Q265" s="203">
        <v>4.2040000000000001E-2</v>
      </c>
      <c r="R265" s="203">
        <f>Q265*H265</f>
        <v>0.25224000000000002</v>
      </c>
      <c r="S265" s="203">
        <v>0</v>
      </c>
      <c r="T265" s="204">
        <f>S265*H265</f>
        <v>0</v>
      </c>
      <c r="AR265" s="18" t="s">
        <v>665</v>
      </c>
      <c r="AT265" s="18" t="s">
        <v>136</v>
      </c>
      <c r="AU265" s="18" t="s">
        <v>83</v>
      </c>
      <c r="AY265" s="18" t="s">
        <v>132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23</v>
      </c>
      <c r="BK265" s="205">
        <f>ROUND(I265*H265,2)</f>
        <v>0</v>
      </c>
      <c r="BL265" s="18" t="s">
        <v>665</v>
      </c>
      <c r="BM265" s="18" t="s">
        <v>728</v>
      </c>
    </row>
    <row r="266" spans="2:65" s="11" customFormat="1" ht="37.35" customHeight="1" x14ac:dyDescent="0.35">
      <c r="B266" s="177"/>
      <c r="C266" s="178"/>
      <c r="D266" s="191" t="s">
        <v>76</v>
      </c>
      <c r="E266" s="253" t="s">
        <v>729</v>
      </c>
      <c r="F266" s="253" t="s">
        <v>730</v>
      </c>
      <c r="G266" s="178"/>
      <c r="H266" s="178"/>
      <c r="I266" s="181"/>
      <c r="J266" s="254">
        <f>BK266</f>
        <v>0</v>
      </c>
      <c r="K266" s="178"/>
      <c r="L266" s="183"/>
      <c r="M266" s="184"/>
      <c r="N266" s="185"/>
      <c r="O266" s="185"/>
      <c r="P266" s="186">
        <f>SUM(P267:P268)</f>
        <v>0</v>
      </c>
      <c r="Q266" s="185"/>
      <c r="R266" s="186">
        <f>SUM(R267:R268)</f>
        <v>0</v>
      </c>
      <c r="S266" s="185"/>
      <c r="T266" s="187">
        <f>SUM(T267:T268)</f>
        <v>0</v>
      </c>
      <c r="AR266" s="188" t="s">
        <v>141</v>
      </c>
      <c r="AT266" s="189" t="s">
        <v>76</v>
      </c>
      <c r="AU266" s="189" t="s">
        <v>77</v>
      </c>
      <c r="AY266" s="188" t="s">
        <v>132</v>
      </c>
      <c r="BK266" s="190">
        <f>SUM(BK267:BK268)</f>
        <v>0</v>
      </c>
    </row>
    <row r="267" spans="2:65" s="1" customFormat="1" ht="31.5" customHeight="1" x14ac:dyDescent="0.3">
      <c r="B267" s="35"/>
      <c r="C267" s="194" t="s">
        <v>731</v>
      </c>
      <c r="D267" s="194" t="s">
        <v>136</v>
      </c>
      <c r="E267" s="195" t="s">
        <v>732</v>
      </c>
      <c r="F267" s="196" t="s">
        <v>733</v>
      </c>
      <c r="G267" s="197" t="s">
        <v>734</v>
      </c>
      <c r="H267" s="198">
        <v>32</v>
      </c>
      <c r="I267" s="199"/>
      <c r="J267" s="200">
        <f>ROUND(I267*H267,2)</f>
        <v>0</v>
      </c>
      <c r="K267" s="196" t="s">
        <v>140</v>
      </c>
      <c r="L267" s="55"/>
      <c r="M267" s="201" t="s">
        <v>22</v>
      </c>
      <c r="N267" s="202" t="s">
        <v>48</v>
      </c>
      <c r="O267" s="36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AR267" s="18" t="s">
        <v>735</v>
      </c>
      <c r="AT267" s="18" t="s">
        <v>136</v>
      </c>
      <c r="AU267" s="18" t="s">
        <v>23</v>
      </c>
      <c r="AY267" s="18" t="s">
        <v>132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23</v>
      </c>
      <c r="BK267" s="205">
        <f>ROUND(I267*H267,2)</f>
        <v>0</v>
      </c>
      <c r="BL267" s="18" t="s">
        <v>735</v>
      </c>
      <c r="BM267" s="18" t="s">
        <v>736</v>
      </c>
    </row>
    <row r="268" spans="2:65" s="1" customFormat="1" ht="22.5" customHeight="1" x14ac:dyDescent="0.3">
      <c r="B268" s="35"/>
      <c r="C268" s="194" t="s">
        <v>737</v>
      </c>
      <c r="D268" s="194" t="s">
        <v>136</v>
      </c>
      <c r="E268" s="195" t="s">
        <v>738</v>
      </c>
      <c r="F268" s="196" t="s">
        <v>739</v>
      </c>
      <c r="G268" s="197" t="s">
        <v>734</v>
      </c>
      <c r="H268" s="198">
        <v>20</v>
      </c>
      <c r="I268" s="199"/>
      <c r="J268" s="200">
        <f>ROUND(I268*H268,2)</f>
        <v>0</v>
      </c>
      <c r="K268" s="196" t="s">
        <v>140</v>
      </c>
      <c r="L268" s="55"/>
      <c r="M268" s="201" t="s">
        <v>22</v>
      </c>
      <c r="N268" s="255" t="s">
        <v>48</v>
      </c>
      <c r="O268" s="256"/>
      <c r="P268" s="257">
        <f>O268*H268</f>
        <v>0</v>
      </c>
      <c r="Q268" s="257">
        <v>0</v>
      </c>
      <c r="R268" s="257">
        <f>Q268*H268</f>
        <v>0</v>
      </c>
      <c r="S268" s="257">
        <v>0</v>
      </c>
      <c r="T268" s="258">
        <f>S268*H268</f>
        <v>0</v>
      </c>
      <c r="AR268" s="18" t="s">
        <v>735</v>
      </c>
      <c r="AT268" s="18" t="s">
        <v>136</v>
      </c>
      <c r="AU268" s="18" t="s">
        <v>23</v>
      </c>
      <c r="AY268" s="18" t="s">
        <v>132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23</v>
      </c>
      <c r="BK268" s="205">
        <f>ROUND(I268*H268,2)</f>
        <v>0</v>
      </c>
      <c r="BL268" s="18" t="s">
        <v>735</v>
      </c>
      <c r="BM268" s="18" t="s">
        <v>740</v>
      </c>
    </row>
    <row r="269" spans="2:65" s="1" customFormat="1" ht="6.9" customHeight="1" x14ac:dyDescent="0.3">
      <c r="B269" s="50"/>
      <c r="C269" s="51"/>
      <c r="D269" s="51"/>
      <c r="E269" s="51"/>
      <c r="F269" s="51"/>
      <c r="G269" s="51"/>
      <c r="H269" s="51"/>
      <c r="I269" s="138"/>
      <c r="J269" s="51"/>
      <c r="K269" s="51"/>
      <c r="L269" s="55"/>
    </row>
  </sheetData>
  <sheetProtection algorithmName="SHA-512" hashValue="aNSob8KRtNKKxrEmyws5laSlozKMSU2xZ4WO1m91GYvFLeKzSim3Akz1UlMTIy7fBwxa+8IHGDLkRx+yy0/gbQ==" saltValue="Ha3UMc0eFQS1fZUdGjcUjw==" spinCount="100000" sheet="1" objects="1" scenarios="1" formatColumns="0" formatRows="0" sort="0" autoFilter="0"/>
  <autoFilter ref="C95:K95"/>
  <mergeCells count="12">
    <mergeCell ref="G1:H1"/>
    <mergeCell ref="L2:V2"/>
    <mergeCell ref="E49:H49"/>
    <mergeCell ref="E51:H51"/>
    <mergeCell ref="E84:H84"/>
    <mergeCell ref="E86:H86"/>
    <mergeCell ref="E88:H8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5"/>
  <sheetViews>
    <sheetView showGridLines="0" workbookViewId="0">
      <pane ySplit="1" topLeftCell="A2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4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6"/>
      <c r="B1" s="262"/>
      <c r="C1" s="262"/>
      <c r="D1" s="261" t="s">
        <v>1</v>
      </c>
      <c r="E1" s="262"/>
      <c r="F1" s="263" t="s">
        <v>981</v>
      </c>
      <c r="G1" s="395" t="s">
        <v>982</v>
      </c>
      <c r="H1" s="395"/>
      <c r="I1" s="268"/>
      <c r="J1" s="263" t="s">
        <v>983</v>
      </c>
      <c r="K1" s="261" t="s">
        <v>91</v>
      </c>
      <c r="L1" s="263" t="s">
        <v>984</v>
      </c>
      <c r="M1" s="263"/>
      <c r="N1" s="263"/>
      <c r="O1" s="263"/>
      <c r="P1" s="263"/>
      <c r="Q1" s="263"/>
      <c r="R1" s="263"/>
      <c r="S1" s="263"/>
      <c r="T1" s="263"/>
      <c r="U1" s="259"/>
      <c r="V1" s="25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" customHeight="1" x14ac:dyDescent="0.3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18" t="s">
        <v>90</v>
      </c>
    </row>
    <row r="3" spans="1:70" ht="6.9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83</v>
      </c>
    </row>
    <row r="4" spans="1:70" ht="36.9" customHeight="1" x14ac:dyDescent="0.3">
      <c r="B4" s="22"/>
      <c r="C4" s="23"/>
      <c r="D4" s="24" t="s">
        <v>92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3.2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392" t="str">
        <f>'Rekapitulace stavby'!K6</f>
        <v>MŠ Šumperk - Oprava elektroinstalace v objektu MŠ Šumavská v Šumperku</v>
      </c>
      <c r="F7" s="353"/>
      <c r="G7" s="353"/>
      <c r="H7" s="353"/>
      <c r="I7" s="116"/>
      <c r="J7" s="23"/>
      <c r="K7" s="25"/>
    </row>
    <row r="8" spans="1:70" ht="13.2" x14ac:dyDescent="0.3">
      <c r="B8" s="22"/>
      <c r="C8" s="23"/>
      <c r="D8" s="31" t="s">
        <v>93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392" t="s">
        <v>94</v>
      </c>
      <c r="F9" s="360"/>
      <c r="G9" s="360"/>
      <c r="H9" s="360"/>
      <c r="I9" s="117"/>
      <c r="J9" s="36"/>
      <c r="K9" s="39"/>
    </row>
    <row r="10" spans="1:70" s="1" customFormat="1" ht="13.2" x14ac:dyDescent="0.3">
      <c r="B10" s="35"/>
      <c r="C10" s="36"/>
      <c r="D10" s="31" t="s">
        <v>95</v>
      </c>
      <c r="E10" s="36"/>
      <c r="F10" s="36"/>
      <c r="G10" s="36"/>
      <c r="H10" s="36"/>
      <c r="I10" s="117"/>
      <c r="J10" s="36"/>
      <c r="K10" s="39"/>
    </row>
    <row r="11" spans="1:70" s="1" customFormat="1" ht="36.9" customHeight="1" x14ac:dyDescent="0.3">
      <c r="B11" s="35"/>
      <c r="C11" s="36"/>
      <c r="D11" s="36"/>
      <c r="E11" s="393" t="s">
        <v>741</v>
      </c>
      <c r="F11" s="360"/>
      <c r="G11" s="360"/>
      <c r="H11" s="360"/>
      <c r="I11" s="117"/>
      <c r="J11" s="36"/>
      <c r="K11" s="39"/>
    </row>
    <row r="12" spans="1:70" s="1" customFormat="1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22</v>
      </c>
      <c r="K13" s="39"/>
    </row>
    <row r="14" spans="1:70" s="1" customFormat="1" ht="14.4" customHeight="1" x14ac:dyDescent="0.3">
      <c r="B14" s="35"/>
      <c r="C14" s="36"/>
      <c r="D14" s="31" t="s">
        <v>24</v>
      </c>
      <c r="E14" s="36"/>
      <c r="F14" s="29" t="s">
        <v>25</v>
      </c>
      <c r="G14" s="36"/>
      <c r="H14" s="36"/>
      <c r="I14" s="118" t="s">
        <v>26</v>
      </c>
      <c r="J14" s="119" t="str">
        <f>'Rekapitulace stavby'!AN8</f>
        <v>26. 5. 2017</v>
      </c>
      <c r="K14" s="39"/>
    </row>
    <row r="15" spans="1:70" s="1" customFormat="1" ht="10.95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" customHeight="1" x14ac:dyDescent="0.3">
      <c r="B16" s="35"/>
      <c r="C16" s="36"/>
      <c r="D16" s="31" t="s">
        <v>30</v>
      </c>
      <c r="E16" s="36"/>
      <c r="F16" s="36"/>
      <c r="G16" s="36"/>
      <c r="H16" s="36"/>
      <c r="I16" s="118" t="s">
        <v>31</v>
      </c>
      <c r="J16" s="29" t="s">
        <v>32</v>
      </c>
      <c r="K16" s="39"/>
    </row>
    <row r="17" spans="2:11" s="1" customFormat="1" ht="18" customHeight="1" x14ac:dyDescent="0.3">
      <c r="B17" s="35"/>
      <c r="C17" s="36"/>
      <c r="D17" s="36"/>
      <c r="E17" s="29" t="s">
        <v>33</v>
      </c>
      <c r="F17" s="36"/>
      <c r="G17" s="36"/>
      <c r="H17" s="36"/>
      <c r="I17" s="118" t="s">
        <v>34</v>
      </c>
      <c r="J17" s="29" t="s">
        <v>22</v>
      </c>
      <c r="K17" s="39"/>
    </row>
    <row r="18" spans="2:11" s="1" customFormat="1" ht="6.9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" customHeight="1" x14ac:dyDescent="0.3">
      <c r="B19" s="35"/>
      <c r="C19" s="36"/>
      <c r="D19" s="31" t="s">
        <v>35</v>
      </c>
      <c r="E19" s="36"/>
      <c r="F19" s="36"/>
      <c r="G19" s="36"/>
      <c r="H19" s="36"/>
      <c r="I19" s="118" t="s">
        <v>31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34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" customHeight="1" x14ac:dyDescent="0.3">
      <c r="B22" s="35"/>
      <c r="C22" s="36"/>
      <c r="D22" s="31" t="s">
        <v>37</v>
      </c>
      <c r="E22" s="36"/>
      <c r="F22" s="36"/>
      <c r="G22" s="36"/>
      <c r="H22" s="36"/>
      <c r="I22" s="118" t="s">
        <v>31</v>
      </c>
      <c r="J22" s="29" t="s">
        <v>38</v>
      </c>
      <c r="K22" s="39"/>
    </row>
    <row r="23" spans="2:11" s="1" customFormat="1" ht="18" customHeight="1" x14ac:dyDescent="0.3">
      <c r="B23" s="35"/>
      <c r="C23" s="36"/>
      <c r="D23" s="36"/>
      <c r="E23" s="29" t="s">
        <v>39</v>
      </c>
      <c r="F23" s="36"/>
      <c r="G23" s="36"/>
      <c r="H23" s="36"/>
      <c r="I23" s="118" t="s">
        <v>34</v>
      </c>
      <c r="J23" s="29" t="s">
        <v>22</v>
      </c>
      <c r="K23" s="39"/>
    </row>
    <row r="24" spans="2:11" s="1" customFormat="1" ht="6.9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" customHeight="1" x14ac:dyDescent="0.3">
      <c r="B25" s="35"/>
      <c r="C25" s="36"/>
      <c r="D25" s="31" t="s">
        <v>41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 x14ac:dyDescent="0.3">
      <c r="B26" s="120"/>
      <c r="C26" s="121"/>
      <c r="D26" s="121"/>
      <c r="E26" s="356" t="s">
        <v>22</v>
      </c>
      <c r="F26" s="394"/>
      <c r="G26" s="394"/>
      <c r="H26" s="394"/>
      <c r="I26" s="122"/>
      <c r="J26" s="121"/>
      <c r="K26" s="123"/>
    </row>
    <row r="27" spans="2:11" s="1" customFormat="1" ht="6.9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43</v>
      </c>
      <c r="E29" s="36"/>
      <c r="F29" s="36"/>
      <c r="G29" s="36"/>
      <c r="H29" s="36"/>
      <c r="I29" s="117"/>
      <c r="J29" s="127">
        <f>ROUND(J91,2)</f>
        <v>0</v>
      </c>
      <c r="K29" s="39"/>
    </row>
    <row r="30" spans="2:11" s="1" customFormat="1" ht="6.9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" customHeight="1" x14ac:dyDescent="0.3">
      <c r="B31" s="35"/>
      <c r="C31" s="36"/>
      <c r="D31" s="36"/>
      <c r="E31" s="36"/>
      <c r="F31" s="40" t="s">
        <v>45</v>
      </c>
      <c r="G31" s="36"/>
      <c r="H31" s="36"/>
      <c r="I31" s="128" t="s">
        <v>44</v>
      </c>
      <c r="J31" s="40" t="s">
        <v>46</v>
      </c>
      <c r="K31" s="39"/>
    </row>
    <row r="32" spans="2:11" s="1" customFormat="1" ht="14.4" customHeight="1" x14ac:dyDescent="0.3">
      <c r="B32" s="35"/>
      <c r="C32" s="36"/>
      <c r="D32" s="43" t="s">
        <v>47</v>
      </c>
      <c r="E32" s="43" t="s">
        <v>48</v>
      </c>
      <c r="F32" s="129">
        <f>ROUND(SUM(BE91:BE194), 2)</f>
        <v>0</v>
      </c>
      <c r="G32" s="36"/>
      <c r="H32" s="36"/>
      <c r="I32" s="130">
        <v>0.21</v>
      </c>
      <c r="J32" s="129">
        <f>ROUND(ROUND((SUM(BE91:BE194)), 2)*I32, 2)</f>
        <v>0</v>
      </c>
      <c r="K32" s="39"/>
    </row>
    <row r="33" spans="2:11" s="1" customFormat="1" ht="14.4" customHeight="1" x14ac:dyDescent="0.3">
      <c r="B33" s="35"/>
      <c r="C33" s="36"/>
      <c r="D33" s="36"/>
      <c r="E33" s="43" t="s">
        <v>49</v>
      </c>
      <c r="F33" s="129">
        <f>ROUND(SUM(BF91:BF194), 2)</f>
        <v>0</v>
      </c>
      <c r="G33" s="36"/>
      <c r="H33" s="36"/>
      <c r="I33" s="130">
        <v>0.15</v>
      </c>
      <c r="J33" s="129">
        <f>ROUND(ROUND((SUM(BF91:BF194)), 2)*I33, 2)</f>
        <v>0</v>
      </c>
      <c r="K33" s="39"/>
    </row>
    <row r="34" spans="2:11" s="1" customFormat="1" ht="14.4" hidden="1" customHeight="1" x14ac:dyDescent="0.3">
      <c r="B34" s="35"/>
      <c r="C34" s="36"/>
      <c r="D34" s="36"/>
      <c r="E34" s="43" t="s">
        <v>50</v>
      </c>
      <c r="F34" s="129">
        <f>ROUND(SUM(BG91:BG194),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" hidden="1" customHeight="1" x14ac:dyDescent="0.3">
      <c r="B35" s="35"/>
      <c r="C35" s="36"/>
      <c r="D35" s="36"/>
      <c r="E35" s="43" t="s">
        <v>51</v>
      </c>
      <c r="F35" s="129">
        <f>ROUND(SUM(BH91:BH194),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" hidden="1" customHeight="1" x14ac:dyDescent="0.3">
      <c r="B36" s="35"/>
      <c r="C36" s="36"/>
      <c r="D36" s="36"/>
      <c r="E36" s="43" t="s">
        <v>52</v>
      </c>
      <c r="F36" s="129">
        <f>ROUND(SUM(BI91:BI194),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53</v>
      </c>
      <c r="E38" s="74"/>
      <c r="F38" s="74"/>
      <c r="G38" s="133" t="s">
        <v>54</v>
      </c>
      <c r="H38" s="134" t="s">
        <v>55</v>
      </c>
      <c r="I38" s="135"/>
      <c r="J38" s="136">
        <f>SUM(J29:J36)</f>
        <v>0</v>
      </c>
      <c r="K38" s="137"/>
    </row>
    <row r="39" spans="2:11" s="1" customFormat="1" ht="14.4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" customHeight="1" x14ac:dyDescent="0.3">
      <c r="B44" s="35"/>
      <c r="C44" s="24" t="s">
        <v>97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392" t="str">
        <f>E7</f>
        <v>MŠ Šumperk - Oprava elektroinstalace v objektu MŠ Šumavská v Šumperku</v>
      </c>
      <c r="F47" s="360"/>
      <c r="G47" s="360"/>
      <c r="H47" s="360"/>
      <c r="I47" s="117"/>
      <c r="J47" s="36"/>
      <c r="K47" s="39"/>
    </row>
    <row r="48" spans="2:11" ht="13.2" x14ac:dyDescent="0.3">
      <c r="B48" s="22"/>
      <c r="C48" s="31" t="s">
        <v>93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392" t="s">
        <v>94</v>
      </c>
      <c r="F49" s="360"/>
      <c r="G49" s="360"/>
      <c r="H49" s="360"/>
      <c r="I49" s="117"/>
      <c r="J49" s="36"/>
      <c r="K49" s="39"/>
    </row>
    <row r="50" spans="2:47" s="1" customFormat="1" ht="14.4" customHeight="1" x14ac:dyDescent="0.3">
      <c r="B50" s="35"/>
      <c r="C50" s="31" t="s">
        <v>95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393" t="str">
        <f>E11</f>
        <v>02 - D.1.4.b. - Slaboproudé elektroinstalace</v>
      </c>
      <c r="F51" s="360"/>
      <c r="G51" s="360"/>
      <c r="H51" s="360"/>
      <c r="I51" s="117"/>
      <c r="J51" s="36"/>
      <c r="K51" s="39"/>
    </row>
    <row r="52" spans="2:47" s="1" customFormat="1" ht="6.9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24</v>
      </c>
      <c r="D53" s="36"/>
      <c r="E53" s="36"/>
      <c r="F53" s="29" t="str">
        <f>F14</f>
        <v>Šumperk</v>
      </c>
      <c r="G53" s="36"/>
      <c r="H53" s="36"/>
      <c r="I53" s="118" t="s">
        <v>26</v>
      </c>
      <c r="J53" s="119" t="str">
        <f>IF(J14="","",J14)</f>
        <v>26. 5. 2017</v>
      </c>
      <c r="K53" s="39"/>
    </row>
    <row r="54" spans="2:47" s="1" customFormat="1" ht="6.9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ht="13.2" x14ac:dyDescent="0.3">
      <c r="B55" s="35"/>
      <c r="C55" s="31" t="s">
        <v>30</v>
      </c>
      <c r="D55" s="36"/>
      <c r="E55" s="36"/>
      <c r="F55" s="29" t="str">
        <f>E17</f>
        <v>Město Šumperk</v>
      </c>
      <c r="G55" s="36"/>
      <c r="H55" s="36"/>
      <c r="I55" s="118" t="s">
        <v>37</v>
      </c>
      <c r="J55" s="29" t="str">
        <f>E23</f>
        <v>Petr Vodáček</v>
      </c>
      <c r="K55" s="39"/>
    </row>
    <row r="56" spans="2:47" s="1" customFormat="1" ht="14.4" customHeight="1" x14ac:dyDescent="0.3">
      <c r="B56" s="35"/>
      <c r="C56" s="31" t="s">
        <v>35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98</v>
      </c>
      <c r="D58" s="131"/>
      <c r="E58" s="131"/>
      <c r="F58" s="131"/>
      <c r="G58" s="131"/>
      <c r="H58" s="131"/>
      <c r="I58" s="144"/>
      <c r="J58" s="145" t="s">
        <v>99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100</v>
      </c>
      <c r="D60" s="36"/>
      <c r="E60" s="36"/>
      <c r="F60" s="36"/>
      <c r="G60" s="36"/>
      <c r="H60" s="36"/>
      <c r="I60" s="117"/>
      <c r="J60" s="127">
        <f>J91</f>
        <v>0</v>
      </c>
      <c r="K60" s="39"/>
      <c r="AU60" s="18" t="s">
        <v>101</v>
      </c>
    </row>
    <row r="61" spans="2:47" s="8" customFormat="1" ht="24.9" customHeight="1" x14ac:dyDescent="0.3">
      <c r="B61" s="148"/>
      <c r="C61" s="149"/>
      <c r="D61" s="150" t="s">
        <v>105</v>
      </c>
      <c r="E61" s="151"/>
      <c r="F61" s="151"/>
      <c r="G61" s="151"/>
      <c r="H61" s="151"/>
      <c r="I61" s="152"/>
      <c r="J61" s="153">
        <f>J92</f>
        <v>0</v>
      </c>
      <c r="K61" s="154"/>
    </row>
    <row r="62" spans="2:47" s="9" customFormat="1" ht="19.95" customHeight="1" x14ac:dyDescent="0.3">
      <c r="B62" s="155"/>
      <c r="C62" s="156"/>
      <c r="D62" s="157" t="s">
        <v>106</v>
      </c>
      <c r="E62" s="158"/>
      <c r="F62" s="158"/>
      <c r="G62" s="158"/>
      <c r="H62" s="158"/>
      <c r="I62" s="159"/>
      <c r="J62" s="160">
        <f>J93</f>
        <v>0</v>
      </c>
      <c r="K62" s="161"/>
    </row>
    <row r="63" spans="2:47" s="9" customFormat="1" ht="19.95" customHeight="1" x14ac:dyDescent="0.3">
      <c r="B63" s="155"/>
      <c r="C63" s="156"/>
      <c r="D63" s="157" t="s">
        <v>108</v>
      </c>
      <c r="E63" s="158"/>
      <c r="F63" s="158"/>
      <c r="G63" s="158"/>
      <c r="H63" s="158"/>
      <c r="I63" s="159"/>
      <c r="J63" s="160">
        <f>J98</f>
        <v>0</v>
      </c>
      <c r="K63" s="161"/>
    </row>
    <row r="64" spans="2:47" s="9" customFormat="1" ht="19.95" customHeight="1" x14ac:dyDescent="0.3">
      <c r="B64" s="155"/>
      <c r="C64" s="156"/>
      <c r="D64" s="157" t="s">
        <v>109</v>
      </c>
      <c r="E64" s="158"/>
      <c r="F64" s="158"/>
      <c r="G64" s="158"/>
      <c r="H64" s="158"/>
      <c r="I64" s="159"/>
      <c r="J64" s="160">
        <f>J105</f>
        <v>0</v>
      </c>
      <c r="K64" s="161"/>
    </row>
    <row r="65" spans="2:12" s="9" customFormat="1" ht="19.95" customHeight="1" x14ac:dyDescent="0.3">
      <c r="B65" s="155"/>
      <c r="C65" s="156"/>
      <c r="D65" s="157" t="s">
        <v>111</v>
      </c>
      <c r="E65" s="158"/>
      <c r="F65" s="158"/>
      <c r="G65" s="158"/>
      <c r="H65" s="158"/>
      <c r="I65" s="159"/>
      <c r="J65" s="160">
        <f>J109</f>
        <v>0</v>
      </c>
      <c r="K65" s="161"/>
    </row>
    <row r="66" spans="2:12" s="8" customFormat="1" ht="24.9" customHeight="1" x14ac:dyDescent="0.3">
      <c r="B66" s="148"/>
      <c r="C66" s="149"/>
      <c r="D66" s="150" t="s">
        <v>113</v>
      </c>
      <c r="E66" s="151"/>
      <c r="F66" s="151"/>
      <c r="G66" s="151"/>
      <c r="H66" s="151"/>
      <c r="I66" s="152"/>
      <c r="J66" s="153">
        <f>J112</f>
        <v>0</v>
      </c>
      <c r="K66" s="154"/>
    </row>
    <row r="67" spans="2:12" s="9" customFormat="1" ht="19.95" customHeight="1" x14ac:dyDescent="0.3">
      <c r="B67" s="155"/>
      <c r="C67" s="156"/>
      <c r="D67" s="157" t="s">
        <v>742</v>
      </c>
      <c r="E67" s="158"/>
      <c r="F67" s="158"/>
      <c r="G67" s="158"/>
      <c r="H67" s="158"/>
      <c r="I67" s="159"/>
      <c r="J67" s="160">
        <f>J113</f>
        <v>0</v>
      </c>
      <c r="K67" s="161"/>
    </row>
    <row r="68" spans="2:12" s="9" customFormat="1" ht="19.95" customHeight="1" x14ac:dyDescent="0.3">
      <c r="B68" s="155"/>
      <c r="C68" s="156"/>
      <c r="D68" s="157" t="s">
        <v>114</v>
      </c>
      <c r="E68" s="158"/>
      <c r="F68" s="158"/>
      <c r="G68" s="158"/>
      <c r="H68" s="158"/>
      <c r="I68" s="159"/>
      <c r="J68" s="160">
        <f>J168</f>
        <v>0</v>
      </c>
      <c r="K68" s="161"/>
    </row>
    <row r="69" spans="2:12" s="8" customFormat="1" ht="24.9" customHeight="1" x14ac:dyDescent="0.3">
      <c r="B69" s="148"/>
      <c r="C69" s="149"/>
      <c r="D69" s="150" t="s">
        <v>115</v>
      </c>
      <c r="E69" s="151"/>
      <c r="F69" s="151"/>
      <c r="G69" s="151"/>
      <c r="H69" s="151"/>
      <c r="I69" s="152"/>
      <c r="J69" s="153">
        <f>J192</f>
        <v>0</v>
      </c>
      <c r="K69" s="154"/>
    </row>
    <row r="70" spans="2:12" s="1" customFormat="1" ht="21.75" customHeight="1" x14ac:dyDescent="0.3">
      <c r="B70" s="35"/>
      <c r="C70" s="36"/>
      <c r="D70" s="36"/>
      <c r="E70" s="36"/>
      <c r="F70" s="36"/>
      <c r="G70" s="36"/>
      <c r="H70" s="36"/>
      <c r="I70" s="117"/>
      <c r="J70" s="36"/>
      <c r="K70" s="39"/>
    </row>
    <row r="71" spans="2:12" s="1" customFormat="1" ht="6.9" customHeight="1" x14ac:dyDescent="0.3">
      <c r="B71" s="50"/>
      <c r="C71" s="51"/>
      <c r="D71" s="51"/>
      <c r="E71" s="51"/>
      <c r="F71" s="51"/>
      <c r="G71" s="51"/>
      <c r="H71" s="51"/>
      <c r="I71" s="138"/>
      <c r="J71" s="51"/>
      <c r="K71" s="52"/>
    </row>
    <row r="75" spans="2:12" s="1" customFormat="1" ht="6.9" customHeight="1" x14ac:dyDescent="0.3">
      <c r="B75" s="53"/>
      <c r="C75" s="54"/>
      <c r="D75" s="54"/>
      <c r="E75" s="54"/>
      <c r="F75" s="54"/>
      <c r="G75" s="54"/>
      <c r="H75" s="54"/>
      <c r="I75" s="141"/>
      <c r="J75" s="54"/>
      <c r="K75" s="54"/>
      <c r="L75" s="55"/>
    </row>
    <row r="76" spans="2:12" s="1" customFormat="1" ht="36.9" customHeight="1" x14ac:dyDescent="0.3">
      <c r="B76" s="35"/>
      <c r="C76" s="56" t="s">
        <v>116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6.9" customHeight="1" x14ac:dyDescent="0.3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14.4" customHeight="1" x14ac:dyDescent="0.3">
      <c r="B78" s="35"/>
      <c r="C78" s="59" t="s">
        <v>16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2.5" customHeight="1" x14ac:dyDescent="0.3">
      <c r="B79" s="35"/>
      <c r="C79" s="57"/>
      <c r="D79" s="57"/>
      <c r="E79" s="391" t="str">
        <f>E7</f>
        <v>MŠ Šumperk - Oprava elektroinstalace v objektu MŠ Šumavská v Šumperku</v>
      </c>
      <c r="F79" s="369"/>
      <c r="G79" s="369"/>
      <c r="H79" s="369"/>
      <c r="I79" s="162"/>
      <c r="J79" s="57"/>
      <c r="K79" s="57"/>
      <c r="L79" s="55"/>
    </row>
    <row r="80" spans="2:12" ht="13.2" x14ac:dyDescent="0.3">
      <c r="B80" s="22"/>
      <c r="C80" s="59" t="s">
        <v>93</v>
      </c>
      <c r="D80" s="163"/>
      <c r="E80" s="163"/>
      <c r="F80" s="163"/>
      <c r="G80" s="163"/>
      <c r="H80" s="163"/>
      <c r="J80" s="163"/>
      <c r="K80" s="163"/>
      <c r="L80" s="164"/>
    </row>
    <row r="81" spans="2:65" s="1" customFormat="1" ht="22.5" customHeight="1" x14ac:dyDescent="0.3">
      <c r="B81" s="35"/>
      <c r="C81" s="57"/>
      <c r="D81" s="57"/>
      <c r="E81" s="391" t="s">
        <v>94</v>
      </c>
      <c r="F81" s="369"/>
      <c r="G81" s="369"/>
      <c r="H81" s="369"/>
      <c r="I81" s="162"/>
      <c r="J81" s="57"/>
      <c r="K81" s="57"/>
      <c r="L81" s="55"/>
    </row>
    <row r="82" spans="2:65" s="1" customFormat="1" ht="14.4" customHeight="1" x14ac:dyDescent="0.3">
      <c r="B82" s="35"/>
      <c r="C82" s="59" t="s">
        <v>95</v>
      </c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ht="23.25" customHeight="1" x14ac:dyDescent="0.3">
      <c r="B83" s="35"/>
      <c r="C83" s="57"/>
      <c r="D83" s="57"/>
      <c r="E83" s="389" t="str">
        <f>E11</f>
        <v>02 - D.1.4.b. - Slaboproudé elektroinstalace</v>
      </c>
      <c r="F83" s="369"/>
      <c r="G83" s="369"/>
      <c r="H83" s="369"/>
      <c r="I83" s="162"/>
      <c r="J83" s="57"/>
      <c r="K83" s="57"/>
      <c r="L83" s="55"/>
    </row>
    <row r="84" spans="2:65" s="1" customFormat="1" ht="6.9" customHeight="1" x14ac:dyDescent="0.3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18" customHeight="1" x14ac:dyDescent="0.3">
      <c r="B85" s="35"/>
      <c r="C85" s="59" t="s">
        <v>24</v>
      </c>
      <c r="D85" s="57"/>
      <c r="E85" s="57"/>
      <c r="F85" s="165" t="str">
        <f>F14</f>
        <v>Šumperk</v>
      </c>
      <c r="G85" s="57"/>
      <c r="H85" s="57"/>
      <c r="I85" s="166" t="s">
        <v>26</v>
      </c>
      <c r="J85" s="67" t="str">
        <f>IF(J14="","",J14)</f>
        <v>26. 5. 2017</v>
      </c>
      <c r="K85" s="57"/>
      <c r="L85" s="55"/>
    </row>
    <row r="86" spans="2:65" s="1" customFormat="1" ht="6.9" customHeight="1" x14ac:dyDescent="0.3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 ht="13.2" x14ac:dyDescent="0.3">
      <c r="B87" s="35"/>
      <c r="C87" s="59" t="s">
        <v>30</v>
      </c>
      <c r="D87" s="57"/>
      <c r="E87" s="57"/>
      <c r="F87" s="165" t="str">
        <f>E17</f>
        <v>Město Šumperk</v>
      </c>
      <c r="G87" s="57"/>
      <c r="H87" s="57"/>
      <c r="I87" s="166" t="s">
        <v>37</v>
      </c>
      <c r="J87" s="165" t="str">
        <f>E23</f>
        <v>Petr Vodáček</v>
      </c>
      <c r="K87" s="57"/>
      <c r="L87" s="55"/>
    </row>
    <row r="88" spans="2:65" s="1" customFormat="1" ht="14.4" customHeight="1" x14ac:dyDescent="0.3">
      <c r="B88" s="35"/>
      <c r="C88" s="59" t="s">
        <v>35</v>
      </c>
      <c r="D88" s="57"/>
      <c r="E88" s="57"/>
      <c r="F88" s="165" t="str">
        <f>IF(E20="","",E20)</f>
        <v/>
      </c>
      <c r="G88" s="57"/>
      <c r="H88" s="57"/>
      <c r="I88" s="162"/>
      <c r="J88" s="57"/>
      <c r="K88" s="57"/>
      <c r="L88" s="55"/>
    </row>
    <row r="89" spans="2:65" s="1" customFormat="1" ht="10.35" customHeight="1" x14ac:dyDescent="0.3">
      <c r="B89" s="35"/>
      <c r="C89" s="57"/>
      <c r="D89" s="57"/>
      <c r="E89" s="57"/>
      <c r="F89" s="57"/>
      <c r="G89" s="57"/>
      <c r="H89" s="57"/>
      <c r="I89" s="162"/>
      <c r="J89" s="57"/>
      <c r="K89" s="57"/>
      <c r="L89" s="55"/>
    </row>
    <row r="90" spans="2:65" s="10" customFormat="1" ht="29.25" customHeight="1" x14ac:dyDescent="0.3">
      <c r="B90" s="167"/>
      <c r="C90" s="168" t="s">
        <v>117</v>
      </c>
      <c r="D90" s="169" t="s">
        <v>62</v>
      </c>
      <c r="E90" s="169" t="s">
        <v>58</v>
      </c>
      <c r="F90" s="169" t="s">
        <v>118</v>
      </c>
      <c r="G90" s="169" t="s">
        <v>119</v>
      </c>
      <c r="H90" s="169" t="s">
        <v>120</v>
      </c>
      <c r="I90" s="170" t="s">
        <v>121</v>
      </c>
      <c r="J90" s="169" t="s">
        <v>99</v>
      </c>
      <c r="K90" s="171" t="s">
        <v>122</v>
      </c>
      <c r="L90" s="172"/>
      <c r="M90" s="76" t="s">
        <v>123</v>
      </c>
      <c r="N90" s="77" t="s">
        <v>47</v>
      </c>
      <c r="O90" s="77" t="s">
        <v>124</v>
      </c>
      <c r="P90" s="77" t="s">
        <v>125</v>
      </c>
      <c r="Q90" s="77" t="s">
        <v>126</v>
      </c>
      <c r="R90" s="77" t="s">
        <v>127</v>
      </c>
      <c r="S90" s="77" t="s">
        <v>128</v>
      </c>
      <c r="T90" s="78" t="s">
        <v>129</v>
      </c>
    </row>
    <row r="91" spans="2:65" s="1" customFormat="1" ht="29.25" customHeight="1" x14ac:dyDescent="0.35">
      <c r="B91" s="35"/>
      <c r="C91" s="82" t="s">
        <v>100</v>
      </c>
      <c r="D91" s="57"/>
      <c r="E91" s="57"/>
      <c r="F91" s="57"/>
      <c r="G91" s="57"/>
      <c r="H91" s="57"/>
      <c r="I91" s="162"/>
      <c r="J91" s="173">
        <f>BK91</f>
        <v>0</v>
      </c>
      <c r="K91" s="57"/>
      <c r="L91" s="55"/>
      <c r="M91" s="79"/>
      <c r="N91" s="80"/>
      <c r="O91" s="80"/>
      <c r="P91" s="174">
        <f>P92+P112+P192</f>
        <v>0</v>
      </c>
      <c r="Q91" s="80"/>
      <c r="R91" s="174">
        <f>R92+R112+R192</f>
        <v>0.40994000000000003</v>
      </c>
      <c r="S91" s="80"/>
      <c r="T91" s="175">
        <f>T92+T112+T192</f>
        <v>0</v>
      </c>
      <c r="AT91" s="18" t="s">
        <v>76</v>
      </c>
      <c r="AU91" s="18" t="s">
        <v>101</v>
      </c>
      <c r="BK91" s="176">
        <f>BK92+BK112+BK192</f>
        <v>0</v>
      </c>
    </row>
    <row r="92" spans="2:65" s="11" customFormat="1" ht="37.35" customHeight="1" x14ac:dyDescent="0.35">
      <c r="B92" s="177"/>
      <c r="C92" s="178"/>
      <c r="D92" s="179" t="s">
        <v>76</v>
      </c>
      <c r="E92" s="180" t="s">
        <v>159</v>
      </c>
      <c r="F92" s="180" t="s">
        <v>160</v>
      </c>
      <c r="G92" s="178"/>
      <c r="H92" s="178"/>
      <c r="I92" s="181"/>
      <c r="J92" s="182">
        <f>BK92</f>
        <v>0</v>
      </c>
      <c r="K92" s="178"/>
      <c r="L92" s="183"/>
      <c r="M92" s="184"/>
      <c r="N92" s="185"/>
      <c r="O92" s="185"/>
      <c r="P92" s="186">
        <f>P93+P98+P105+P109</f>
        <v>0</v>
      </c>
      <c r="Q92" s="185"/>
      <c r="R92" s="186">
        <f>R93+R98+R105+R109</f>
        <v>0</v>
      </c>
      <c r="S92" s="185"/>
      <c r="T92" s="187">
        <f>T93+T98+T105+T109</f>
        <v>0</v>
      </c>
      <c r="AR92" s="188" t="s">
        <v>83</v>
      </c>
      <c r="AT92" s="189" t="s">
        <v>76</v>
      </c>
      <c r="AU92" s="189" t="s">
        <v>77</v>
      </c>
      <c r="AY92" s="188" t="s">
        <v>132</v>
      </c>
      <c r="BK92" s="190">
        <f>BK93+BK98+BK105+BK109</f>
        <v>0</v>
      </c>
    </row>
    <row r="93" spans="2:65" s="11" customFormat="1" ht="19.95" customHeight="1" x14ac:dyDescent="0.35">
      <c r="B93" s="177"/>
      <c r="C93" s="178"/>
      <c r="D93" s="191" t="s">
        <v>76</v>
      </c>
      <c r="E93" s="192" t="s">
        <v>161</v>
      </c>
      <c r="F93" s="192" t="s">
        <v>162</v>
      </c>
      <c r="G93" s="178"/>
      <c r="H93" s="178"/>
      <c r="I93" s="181"/>
      <c r="J93" s="193">
        <f>BK93</f>
        <v>0</v>
      </c>
      <c r="K93" s="178"/>
      <c r="L93" s="183"/>
      <c r="M93" s="184"/>
      <c r="N93" s="185"/>
      <c r="O93" s="185"/>
      <c r="P93" s="186">
        <f>SUM(P94:P97)</f>
        <v>0</v>
      </c>
      <c r="Q93" s="185"/>
      <c r="R93" s="186">
        <f>SUM(R94:R97)</f>
        <v>0</v>
      </c>
      <c r="S93" s="185"/>
      <c r="T93" s="187">
        <f>SUM(T94:T97)</f>
        <v>0</v>
      </c>
      <c r="AR93" s="188" t="s">
        <v>83</v>
      </c>
      <c r="AT93" s="189" t="s">
        <v>76</v>
      </c>
      <c r="AU93" s="189" t="s">
        <v>23</v>
      </c>
      <c r="AY93" s="188" t="s">
        <v>132</v>
      </c>
      <c r="BK93" s="190">
        <f>SUM(BK94:BK97)</f>
        <v>0</v>
      </c>
    </row>
    <row r="94" spans="2:65" s="1" customFormat="1" ht="22.5" customHeight="1" x14ac:dyDescent="0.3">
      <c r="B94" s="35"/>
      <c r="C94" s="194" t="s">
        <v>23</v>
      </c>
      <c r="D94" s="194" t="s">
        <v>136</v>
      </c>
      <c r="E94" s="195" t="s">
        <v>163</v>
      </c>
      <c r="F94" s="196" t="s">
        <v>164</v>
      </c>
      <c r="G94" s="197" t="s">
        <v>165</v>
      </c>
      <c r="H94" s="198">
        <v>0.55000000000000004</v>
      </c>
      <c r="I94" s="199"/>
      <c r="J94" s="200">
        <f>ROUND(I94*H94,2)</f>
        <v>0</v>
      </c>
      <c r="K94" s="196" t="s">
        <v>140</v>
      </c>
      <c r="L94" s="55"/>
      <c r="M94" s="201" t="s">
        <v>22</v>
      </c>
      <c r="N94" s="202" t="s">
        <v>48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166</v>
      </c>
      <c r="AT94" s="18" t="s">
        <v>136</v>
      </c>
      <c r="AU94" s="18" t="s">
        <v>83</v>
      </c>
      <c r="AY94" s="18" t="s">
        <v>132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23</v>
      </c>
      <c r="BK94" s="205">
        <f>ROUND(I94*H94,2)</f>
        <v>0</v>
      </c>
      <c r="BL94" s="18" t="s">
        <v>166</v>
      </c>
      <c r="BM94" s="18" t="s">
        <v>743</v>
      </c>
    </row>
    <row r="95" spans="2:65" s="1" customFormat="1" ht="276" x14ac:dyDescent="0.3">
      <c r="B95" s="35"/>
      <c r="C95" s="57"/>
      <c r="D95" s="208" t="s">
        <v>157</v>
      </c>
      <c r="E95" s="57"/>
      <c r="F95" s="209" t="s">
        <v>168</v>
      </c>
      <c r="G95" s="57"/>
      <c r="H95" s="57"/>
      <c r="I95" s="162"/>
      <c r="J95" s="57"/>
      <c r="K95" s="57"/>
      <c r="L95" s="55"/>
      <c r="M95" s="72"/>
      <c r="N95" s="36"/>
      <c r="O95" s="36"/>
      <c r="P95" s="36"/>
      <c r="Q95" s="36"/>
      <c r="R95" s="36"/>
      <c r="S95" s="36"/>
      <c r="T95" s="73"/>
      <c r="AT95" s="18" t="s">
        <v>157</v>
      </c>
      <c r="AU95" s="18" t="s">
        <v>83</v>
      </c>
    </row>
    <row r="96" spans="2:65" s="1" customFormat="1" ht="31.5" customHeight="1" x14ac:dyDescent="0.3">
      <c r="B96" s="35"/>
      <c r="C96" s="194" t="s">
        <v>496</v>
      </c>
      <c r="D96" s="194" t="s">
        <v>136</v>
      </c>
      <c r="E96" s="195" t="s">
        <v>744</v>
      </c>
      <c r="F96" s="196" t="s">
        <v>745</v>
      </c>
      <c r="G96" s="197" t="s">
        <v>171</v>
      </c>
      <c r="H96" s="198">
        <v>1</v>
      </c>
      <c r="I96" s="199"/>
      <c r="J96" s="200">
        <f>ROUND(I96*H96,2)</f>
        <v>0</v>
      </c>
      <c r="K96" s="196" t="s">
        <v>140</v>
      </c>
      <c r="L96" s="55"/>
      <c r="M96" s="201" t="s">
        <v>22</v>
      </c>
      <c r="N96" s="202" t="s">
        <v>48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166</v>
      </c>
      <c r="AT96" s="18" t="s">
        <v>136</v>
      </c>
      <c r="AU96" s="18" t="s">
        <v>83</v>
      </c>
      <c r="AY96" s="18" t="s">
        <v>132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23</v>
      </c>
      <c r="BK96" s="205">
        <f>ROUND(I96*H96,2)</f>
        <v>0</v>
      </c>
      <c r="BL96" s="18" t="s">
        <v>166</v>
      </c>
      <c r="BM96" s="18" t="s">
        <v>746</v>
      </c>
    </row>
    <row r="97" spans="2:65" s="1" customFormat="1" ht="36" x14ac:dyDescent="0.3">
      <c r="B97" s="35"/>
      <c r="C97" s="57"/>
      <c r="D97" s="206" t="s">
        <v>157</v>
      </c>
      <c r="E97" s="57"/>
      <c r="F97" s="207" t="s">
        <v>747</v>
      </c>
      <c r="G97" s="57"/>
      <c r="H97" s="57"/>
      <c r="I97" s="162"/>
      <c r="J97" s="57"/>
      <c r="K97" s="57"/>
      <c r="L97" s="55"/>
      <c r="M97" s="72"/>
      <c r="N97" s="36"/>
      <c r="O97" s="36"/>
      <c r="P97" s="36"/>
      <c r="Q97" s="36"/>
      <c r="R97" s="36"/>
      <c r="S97" s="36"/>
      <c r="T97" s="73"/>
      <c r="AT97" s="18" t="s">
        <v>157</v>
      </c>
      <c r="AU97" s="18" t="s">
        <v>83</v>
      </c>
    </row>
    <row r="98" spans="2:65" s="11" customFormat="1" ht="29.85" customHeight="1" x14ac:dyDescent="0.35">
      <c r="B98" s="177"/>
      <c r="C98" s="178"/>
      <c r="D98" s="191" t="s">
        <v>76</v>
      </c>
      <c r="E98" s="192" t="s">
        <v>223</v>
      </c>
      <c r="F98" s="192" t="s">
        <v>224</v>
      </c>
      <c r="G98" s="178"/>
      <c r="H98" s="178"/>
      <c r="I98" s="181"/>
      <c r="J98" s="193">
        <f>BK98</f>
        <v>0</v>
      </c>
      <c r="K98" s="178"/>
      <c r="L98" s="183"/>
      <c r="M98" s="184"/>
      <c r="N98" s="185"/>
      <c r="O98" s="185"/>
      <c r="P98" s="186">
        <f>SUM(P99:P104)</f>
        <v>0</v>
      </c>
      <c r="Q98" s="185"/>
      <c r="R98" s="186">
        <f>SUM(R99:R104)</f>
        <v>0</v>
      </c>
      <c r="S98" s="185"/>
      <c r="T98" s="187">
        <f>SUM(T99:T104)</f>
        <v>0</v>
      </c>
      <c r="AR98" s="188" t="s">
        <v>83</v>
      </c>
      <c r="AT98" s="189" t="s">
        <v>76</v>
      </c>
      <c r="AU98" s="189" t="s">
        <v>23</v>
      </c>
      <c r="AY98" s="188" t="s">
        <v>132</v>
      </c>
      <c r="BK98" s="190">
        <f>SUM(BK99:BK104)</f>
        <v>0</v>
      </c>
    </row>
    <row r="99" spans="2:65" s="1" customFormat="1" ht="31.5" customHeight="1" x14ac:dyDescent="0.3">
      <c r="B99" s="35"/>
      <c r="C99" s="194" t="s">
        <v>432</v>
      </c>
      <c r="D99" s="194" t="s">
        <v>136</v>
      </c>
      <c r="E99" s="195" t="s">
        <v>748</v>
      </c>
      <c r="F99" s="196" t="s">
        <v>749</v>
      </c>
      <c r="G99" s="197" t="s">
        <v>228</v>
      </c>
      <c r="H99" s="198">
        <v>8</v>
      </c>
      <c r="I99" s="199"/>
      <c r="J99" s="200">
        <f t="shared" ref="J99:J104" si="0">ROUND(I99*H99,2)</f>
        <v>0</v>
      </c>
      <c r="K99" s="196" t="s">
        <v>140</v>
      </c>
      <c r="L99" s="55"/>
      <c r="M99" s="201" t="s">
        <v>22</v>
      </c>
      <c r="N99" s="202" t="s">
        <v>48</v>
      </c>
      <c r="O99" s="36"/>
      <c r="P99" s="203">
        <f t="shared" ref="P99:P104" si="1">O99*H99</f>
        <v>0</v>
      </c>
      <c r="Q99" s="203">
        <v>0</v>
      </c>
      <c r="R99" s="203">
        <f t="shared" ref="R99:R104" si="2">Q99*H99</f>
        <v>0</v>
      </c>
      <c r="S99" s="203">
        <v>0</v>
      </c>
      <c r="T99" s="204">
        <f t="shared" ref="T99:T104" si="3">S99*H99</f>
        <v>0</v>
      </c>
      <c r="AR99" s="18" t="s">
        <v>166</v>
      </c>
      <c r="AT99" s="18" t="s">
        <v>136</v>
      </c>
      <c r="AU99" s="18" t="s">
        <v>83</v>
      </c>
      <c r="AY99" s="18" t="s">
        <v>132</v>
      </c>
      <c r="BE99" s="205">
        <f t="shared" ref="BE99:BE104" si="4">IF(N99="základní",J99,0)</f>
        <v>0</v>
      </c>
      <c r="BF99" s="205">
        <f t="shared" ref="BF99:BF104" si="5">IF(N99="snížená",J99,0)</f>
        <v>0</v>
      </c>
      <c r="BG99" s="205">
        <f t="shared" ref="BG99:BG104" si="6">IF(N99="zákl. přenesená",J99,0)</f>
        <v>0</v>
      </c>
      <c r="BH99" s="205">
        <f t="shared" ref="BH99:BH104" si="7">IF(N99="sníž. přenesená",J99,0)</f>
        <v>0</v>
      </c>
      <c r="BI99" s="205">
        <f t="shared" ref="BI99:BI104" si="8">IF(N99="nulová",J99,0)</f>
        <v>0</v>
      </c>
      <c r="BJ99" s="18" t="s">
        <v>23</v>
      </c>
      <c r="BK99" s="205">
        <f t="shared" ref="BK99:BK104" si="9">ROUND(I99*H99,2)</f>
        <v>0</v>
      </c>
      <c r="BL99" s="18" t="s">
        <v>166</v>
      </c>
      <c r="BM99" s="18" t="s">
        <v>750</v>
      </c>
    </row>
    <row r="100" spans="2:65" s="1" customFormat="1" ht="31.5" customHeight="1" x14ac:dyDescent="0.3">
      <c r="B100" s="35"/>
      <c r="C100" s="210" t="s">
        <v>438</v>
      </c>
      <c r="D100" s="210" t="s">
        <v>182</v>
      </c>
      <c r="E100" s="211" t="s">
        <v>751</v>
      </c>
      <c r="F100" s="212" t="s">
        <v>752</v>
      </c>
      <c r="G100" s="213" t="s">
        <v>182</v>
      </c>
      <c r="H100" s="214">
        <v>8</v>
      </c>
      <c r="I100" s="215"/>
      <c r="J100" s="216">
        <f t="shared" si="0"/>
        <v>0</v>
      </c>
      <c r="K100" s="212" t="s">
        <v>22</v>
      </c>
      <c r="L100" s="217"/>
      <c r="M100" s="218" t="s">
        <v>22</v>
      </c>
      <c r="N100" s="219" t="s">
        <v>48</v>
      </c>
      <c r="O100" s="36"/>
      <c r="P100" s="203">
        <f t="shared" si="1"/>
        <v>0</v>
      </c>
      <c r="Q100" s="203">
        <v>0</v>
      </c>
      <c r="R100" s="203">
        <f t="shared" si="2"/>
        <v>0</v>
      </c>
      <c r="S100" s="203">
        <v>0</v>
      </c>
      <c r="T100" s="204">
        <f t="shared" si="3"/>
        <v>0</v>
      </c>
      <c r="AR100" s="18" t="s">
        <v>185</v>
      </c>
      <c r="AT100" s="18" t="s">
        <v>182</v>
      </c>
      <c r="AU100" s="18" t="s">
        <v>83</v>
      </c>
      <c r="AY100" s="18" t="s">
        <v>132</v>
      </c>
      <c r="BE100" s="205">
        <f t="shared" si="4"/>
        <v>0</v>
      </c>
      <c r="BF100" s="205">
        <f t="shared" si="5"/>
        <v>0</v>
      </c>
      <c r="BG100" s="205">
        <f t="shared" si="6"/>
        <v>0</v>
      </c>
      <c r="BH100" s="205">
        <f t="shared" si="7"/>
        <v>0</v>
      </c>
      <c r="BI100" s="205">
        <f t="shared" si="8"/>
        <v>0</v>
      </c>
      <c r="BJ100" s="18" t="s">
        <v>23</v>
      </c>
      <c r="BK100" s="205">
        <f t="shared" si="9"/>
        <v>0</v>
      </c>
      <c r="BL100" s="18" t="s">
        <v>166</v>
      </c>
      <c r="BM100" s="18" t="s">
        <v>753</v>
      </c>
    </row>
    <row r="101" spans="2:65" s="1" customFormat="1" ht="31.5" customHeight="1" x14ac:dyDescent="0.3">
      <c r="B101" s="35"/>
      <c r="C101" s="194" t="s">
        <v>181</v>
      </c>
      <c r="D101" s="194" t="s">
        <v>136</v>
      </c>
      <c r="E101" s="195" t="s">
        <v>754</v>
      </c>
      <c r="F101" s="196" t="s">
        <v>755</v>
      </c>
      <c r="G101" s="197" t="s">
        <v>228</v>
      </c>
      <c r="H101" s="198">
        <v>74</v>
      </c>
      <c r="I101" s="199"/>
      <c r="J101" s="200">
        <f t="shared" si="0"/>
        <v>0</v>
      </c>
      <c r="K101" s="196" t="s">
        <v>140</v>
      </c>
      <c r="L101" s="55"/>
      <c r="M101" s="201" t="s">
        <v>22</v>
      </c>
      <c r="N101" s="202" t="s">
        <v>48</v>
      </c>
      <c r="O101" s="36"/>
      <c r="P101" s="203">
        <f t="shared" si="1"/>
        <v>0</v>
      </c>
      <c r="Q101" s="203">
        <v>0</v>
      </c>
      <c r="R101" s="203">
        <f t="shared" si="2"/>
        <v>0</v>
      </c>
      <c r="S101" s="203">
        <v>0</v>
      </c>
      <c r="T101" s="204">
        <f t="shared" si="3"/>
        <v>0</v>
      </c>
      <c r="AR101" s="18" t="s">
        <v>166</v>
      </c>
      <c r="AT101" s="18" t="s">
        <v>136</v>
      </c>
      <c r="AU101" s="18" t="s">
        <v>83</v>
      </c>
      <c r="AY101" s="18" t="s">
        <v>132</v>
      </c>
      <c r="BE101" s="205">
        <f t="shared" si="4"/>
        <v>0</v>
      </c>
      <c r="BF101" s="205">
        <f t="shared" si="5"/>
        <v>0</v>
      </c>
      <c r="BG101" s="205">
        <f t="shared" si="6"/>
        <v>0</v>
      </c>
      <c r="BH101" s="205">
        <f t="shared" si="7"/>
        <v>0</v>
      </c>
      <c r="BI101" s="205">
        <f t="shared" si="8"/>
        <v>0</v>
      </c>
      <c r="BJ101" s="18" t="s">
        <v>23</v>
      </c>
      <c r="BK101" s="205">
        <f t="shared" si="9"/>
        <v>0</v>
      </c>
      <c r="BL101" s="18" t="s">
        <v>166</v>
      </c>
      <c r="BM101" s="18" t="s">
        <v>756</v>
      </c>
    </row>
    <row r="102" spans="2:65" s="1" customFormat="1" ht="22.5" customHeight="1" x14ac:dyDescent="0.3">
      <c r="B102" s="35"/>
      <c r="C102" s="210" t="s">
        <v>757</v>
      </c>
      <c r="D102" s="210" t="s">
        <v>182</v>
      </c>
      <c r="E102" s="211" t="s">
        <v>758</v>
      </c>
      <c r="F102" s="212" t="s">
        <v>759</v>
      </c>
      <c r="G102" s="213" t="s">
        <v>182</v>
      </c>
      <c r="H102" s="214">
        <v>74</v>
      </c>
      <c r="I102" s="215"/>
      <c r="J102" s="216">
        <f t="shared" si="0"/>
        <v>0</v>
      </c>
      <c r="K102" s="212" t="s">
        <v>22</v>
      </c>
      <c r="L102" s="217"/>
      <c r="M102" s="218" t="s">
        <v>22</v>
      </c>
      <c r="N102" s="219" t="s">
        <v>48</v>
      </c>
      <c r="O102" s="36"/>
      <c r="P102" s="203">
        <f t="shared" si="1"/>
        <v>0</v>
      </c>
      <c r="Q102" s="203">
        <v>0</v>
      </c>
      <c r="R102" s="203">
        <f t="shared" si="2"/>
        <v>0</v>
      </c>
      <c r="S102" s="203">
        <v>0</v>
      </c>
      <c r="T102" s="204">
        <f t="shared" si="3"/>
        <v>0</v>
      </c>
      <c r="AR102" s="18" t="s">
        <v>185</v>
      </c>
      <c r="AT102" s="18" t="s">
        <v>182</v>
      </c>
      <c r="AU102" s="18" t="s">
        <v>83</v>
      </c>
      <c r="AY102" s="18" t="s">
        <v>132</v>
      </c>
      <c r="BE102" s="205">
        <f t="shared" si="4"/>
        <v>0</v>
      </c>
      <c r="BF102" s="205">
        <f t="shared" si="5"/>
        <v>0</v>
      </c>
      <c r="BG102" s="205">
        <f t="shared" si="6"/>
        <v>0</v>
      </c>
      <c r="BH102" s="205">
        <f t="shared" si="7"/>
        <v>0</v>
      </c>
      <c r="BI102" s="205">
        <f t="shared" si="8"/>
        <v>0</v>
      </c>
      <c r="BJ102" s="18" t="s">
        <v>23</v>
      </c>
      <c r="BK102" s="205">
        <f t="shared" si="9"/>
        <v>0</v>
      </c>
      <c r="BL102" s="18" t="s">
        <v>166</v>
      </c>
      <c r="BM102" s="18" t="s">
        <v>760</v>
      </c>
    </row>
    <row r="103" spans="2:65" s="1" customFormat="1" ht="31.5" customHeight="1" x14ac:dyDescent="0.3">
      <c r="B103" s="35"/>
      <c r="C103" s="194" t="s">
        <v>187</v>
      </c>
      <c r="D103" s="194" t="s">
        <v>136</v>
      </c>
      <c r="E103" s="195" t="s">
        <v>761</v>
      </c>
      <c r="F103" s="196" t="s">
        <v>762</v>
      </c>
      <c r="G103" s="197" t="s">
        <v>228</v>
      </c>
      <c r="H103" s="198">
        <v>82</v>
      </c>
      <c r="I103" s="199"/>
      <c r="J103" s="200">
        <f t="shared" si="0"/>
        <v>0</v>
      </c>
      <c r="K103" s="196" t="s">
        <v>140</v>
      </c>
      <c r="L103" s="55"/>
      <c r="M103" s="201" t="s">
        <v>22</v>
      </c>
      <c r="N103" s="202" t="s">
        <v>48</v>
      </c>
      <c r="O103" s="36"/>
      <c r="P103" s="203">
        <f t="shared" si="1"/>
        <v>0</v>
      </c>
      <c r="Q103" s="203">
        <v>0</v>
      </c>
      <c r="R103" s="203">
        <f t="shared" si="2"/>
        <v>0</v>
      </c>
      <c r="S103" s="203">
        <v>0</v>
      </c>
      <c r="T103" s="204">
        <f t="shared" si="3"/>
        <v>0</v>
      </c>
      <c r="AR103" s="18" t="s">
        <v>166</v>
      </c>
      <c r="AT103" s="18" t="s">
        <v>136</v>
      </c>
      <c r="AU103" s="18" t="s">
        <v>83</v>
      </c>
      <c r="AY103" s="18" t="s">
        <v>132</v>
      </c>
      <c r="BE103" s="205">
        <f t="shared" si="4"/>
        <v>0</v>
      </c>
      <c r="BF103" s="205">
        <f t="shared" si="5"/>
        <v>0</v>
      </c>
      <c r="BG103" s="205">
        <f t="shared" si="6"/>
        <v>0</v>
      </c>
      <c r="BH103" s="205">
        <f t="shared" si="7"/>
        <v>0</v>
      </c>
      <c r="BI103" s="205">
        <f t="shared" si="8"/>
        <v>0</v>
      </c>
      <c r="BJ103" s="18" t="s">
        <v>23</v>
      </c>
      <c r="BK103" s="205">
        <f t="shared" si="9"/>
        <v>0</v>
      </c>
      <c r="BL103" s="18" t="s">
        <v>166</v>
      </c>
      <c r="BM103" s="18" t="s">
        <v>763</v>
      </c>
    </row>
    <row r="104" spans="2:65" s="1" customFormat="1" ht="22.5" customHeight="1" x14ac:dyDescent="0.3">
      <c r="B104" s="35"/>
      <c r="C104" s="210" t="s">
        <v>28</v>
      </c>
      <c r="D104" s="210" t="s">
        <v>182</v>
      </c>
      <c r="E104" s="211" t="s">
        <v>764</v>
      </c>
      <c r="F104" s="212" t="s">
        <v>765</v>
      </c>
      <c r="G104" s="213" t="s">
        <v>182</v>
      </c>
      <c r="H104" s="214">
        <v>82</v>
      </c>
      <c r="I104" s="215"/>
      <c r="J104" s="216">
        <f t="shared" si="0"/>
        <v>0</v>
      </c>
      <c r="K104" s="212" t="s">
        <v>22</v>
      </c>
      <c r="L104" s="217"/>
      <c r="M104" s="218" t="s">
        <v>22</v>
      </c>
      <c r="N104" s="219" t="s">
        <v>48</v>
      </c>
      <c r="O104" s="36"/>
      <c r="P104" s="203">
        <f t="shared" si="1"/>
        <v>0</v>
      </c>
      <c r="Q104" s="203">
        <v>0</v>
      </c>
      <c r="R104" s="203">
        <f t="shared" si="2"/>
        <v>0</v>
      </c>
      <c r="S104" s="203">
        <v>0</v>
      </c>
      <c r="T104" s="204">
        <f t="shared" si="3"/>
        <v>0</v>
      </c>
      <c r="AR104" s="18" t="s">
        <v>766</v>
      </c>
      <c r="AT104" s="18" t="s">
        <v>182</v>
      </c>
      <c r="AU104" s="18" t="s">
        <v>83</v>
      </c>
      <c r="AY104" s="18" t="s">
        <v>132</v>
      </c>
      <c r="BE104" s="205">
        <f t="shared" si="4"/>
        <v>0</v>
      </c>
      <c r="BF104" s="205">
        <f t="shared" si="5"/>
        <v>0</v>
      </c>
      <c r="BG104" s="205">
        <f t="shared" si="6"/>
        <v>0</v>
      </c>
      <c r="BH104" s="205">
        <f t="shared" si="7"/>
        <v>0</v>
      </c>
      <c r="BI104" s="205">
        <f t="shared" si="8"/>
        <v>0</v>
      </c>
      <c r="BJ104" s="18" t="s">
        <v>23</v>
      </c>
      <c r="BK104" s="205">
        <f t="shared" si="9"/>
        <v>0</v>
      </c>
      <c r="BL104" s="18" t="s">
        <v>665</v>
      </c>
      <c r="BM104" s="18" t="s">
        <v>767</v>
      </c>
    </row>
    <row r="105" spans="2:65" s="11" customFormat="1" ht="29.85" customHeight="1" x14ac:dyDescent="0.35">
      <c r="B105" s="177"/>
      <c r="C105" s="178"/>
      <c r="D105" s="191" t="s">
        <v>76</v>
      </c>
      <c r="E105" s="192" t="s">
        <v>352</v>
      </c>
      <c r="F105" s="192" t="s">
        <v>353</v>
      </c>
      <c r="G105" s="178"/>
      <c r="H105" s="178"/>
      <c r="I105" s="181"/>
      <c r="J105" s="193">
        <f>BK105</f>
        <v>0</v>
      </c>
      <c r="K105" s="178"/>
      <c r="L105" s="183"/>
      <c r="M105" s="184"/>
      <c r="N105" s="185"/>
      <c r="O105" s="185"/>
      <c r="P105" s="186">
        <f>SUM(P106:P108)</f>
        <v>0</v>
      </c>
      <c r="Q105" s="185"/>
      <c r="R105" s="186">
        <f>SUM(R106:R108)</f>
        <v>0</v>
      </c>
      <c r="S105" s="185"/>
      <c r="T105" s="187">
        <f>SUM(T106:T108)</f>
        <v>0</v>
      </c>
      <c r="AR105" s="188" t="s">
        <v>83</v>
      </c>
      <c r="AT105" s="189" t="s">
        <v>76</v>
      </c>
      <c r="AU105" s="189" t="s">
        <v>23</v>
      </c>
      <c r="AY105" s="188" t="s">
        <v>132</v>
      </c>
      <c r="BK105" s="190">
        <f>SUM(BK106:BK108)</f>
        <v>0</v>
      </c>
    </row>
    <row r="106" spans="2:65" s="1" customFormat="1" ht="44.25" customHeight="1" x14ac:dyDescent="0.3">
      <c r="B106" s="35"/>
      <c r="C106" s="194" t="s">
        <v>768</v>
      </c>
      <c r="D106" s="194" t="s">
        <v>136</v>
      </c>
      <c r="E106" s="195" t="s">
        <v>769</v>
      </c>
      <c r="F106" s="196" t="s">
        <v>770</v>
      </c>
      <c r="G106" s="197" t="s">
        <v>228</v>
      </c>
      <c r="H106" s="198">
        <v>122</v>
      </c>
      <c r="I106" s="199"/>
      <c r="J106" s="200">
        <f>ROUND(I106*H106,2)</f>
        <v>0</v>
      </c>
      <c r="K106" s="196" t="s">
        <v>140</v>
      </c>
      <c r="L106" s="55"/>
      <c r="M106" s="201" t="s">
        <v>22</v>
      </c>
      <c r="N106" s="202" t="s">
        <v>48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166</v>
      </c>
      <c r="AT106" s="18" t="s">
        <v>136</v>
      </c>
      <c r="AU106" s="18" t="s">
        <v>83</v>
      </c>
      <c r="AY106" s="18" t="s">
        <v>132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23</v>
      </c>
      <c r="BK106" s="205">
        <f>ROUND(I106*H106,2)</f>
        <v>0</v>
      </c>
      <c r="BL106" s="18" t="s">
        <v>166</v>
      </c>
      <c r="BM106" s="18" t="s">
        <v>771</v>
      </c>
    </row>
    <row r="107" spans="2:65" s="1" customFormat="1" ht="31.5" customHeight="1" x14ac:dyDescent="0.3">
      <c r="B107" s="35"/>
      <c r="C107" s="210" t="s">
        <v>772</v>
      </c>
      <c r="D107" s="210" t="s">
        <v>182</v>
      </c>
      <c r="E107" s="211" t="s">
        <v>773</v>
      </c>
      <c r="F107" s="212" t="s">
        <v>774</v>
      </c>
      <c r="G107" s="213" t="s">
        <v>182</v>
      </c>
      <c r="H107" s="214">
        <v>78</v>
      </c>
      <c r="I107" s="215"/>
      <c r="J107" s="216">
        <f>ROUND(I107*H107,2)</f>
        <v>0</v>
      </c>
      <c r="K107" s="212" t="s">
        <v>775</v>
      </c>
      <c r="L107" s="217"/>
      <c r="M107" s="218" t="s">
        <v>22</v>
      </c>
      <c r="N107" s="219" t="s">
        <v>48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185</v>
      </c>
      <c r="AT107" s="18" t="s">
        <v>182</v>
      </c>
      <c r="AU107" s="18" t="s">
        <v>83</v>
      </c>
      <c r="AY107" s="18" t="s">
        <v>132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23</v>
      </c>
      <c r="BK107" s="205">
        <f>ROUND(I107*H107,2)</f>
        <v>0</v>
      </c>
      <c r="BL107" s="18" t="s">
        <v>166</v>
      </c>
      <c r="BM107" s="18" t="s">
        <v>776</v>
      </c>
    </row>
    <row r="108" spans="2:65" s="1" customFormat="1" ht="22.5" customHeight="1" x14ac:dyDescent="0.3">
      <c r="B108" s="35"/>
      <c r="C108" s="210" t="s">
        <v>428</v>
      </c>
      <c r="D108" s="210" t="s">
        <v>182</v>
      </c>
      <c r="E108" s="211" t="s">
        <v>777</v>
      </c>
      <c r="F108" s="212" t="s">
        <v>778</v>
      </c>
      <c r="G108" s="213" t="s">
        <v>228</v>
      </c>
      <c r="H108" s="214">
        <v>44</v>
      </c>
      <c r="I108" s="215"/>
      <c r="J108" s="216">
        <f>ROUND(I108*H108,2)</f>
        <v>0</v>
      </c>
      <c r="K108" s="212" t="s">
        <v>22</v>
      </c>
      <c r="L108" s="217"/>
      <c r="M108" s="218" t="s">
        <v>22</v>
      </c>
      <c r="N108" s="219" t="s">
        <v>48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185</v>
      </c>
      <c r="AT108" s="18" t="s">
        <v>182</v>
      </c>
      <c r="AU108" s="18" t="s">
        <v>83</v>
      </c>
      <c r="AY108" s="18" t="s">
        <v>132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23</v>
      </c>
      <c r="BK108" s="205">
        <f>ROUND(I108*H108,2)</f>
        <v>0</v>
      </c>
      <c r="BL108" s="18" t="s">
        <v>166</v>
      </c>
      <c r="BM108" s="18" t="s">
        <v>779</v>
      </c>
    </row>
    <row r="109" spans="2:65" s="11" customFormat="1" ht="29.85" customHeight="1" x14ac:dyDescent="0.35">
      <c r="B109" s="177"/>
      <c r="C109" s="178"/>
      <c r="D109" s="191" t="s">
        <v>76</v>
      </c>
      <c r="E109" s="192" t="s">
        <v>474</v>
      </c>
      <c r="F109" s="192" t="s">
        <v>475</v>
      </c>
      <c r="G109" s="178"/>
      <c r="H109" s="178"/>
      <c r="I109" s="181"/>
      <c r="J109" s="193">
        <f>BK109</f>
        <v>0</v>
      </c>
      <c r="K109" s="178"/>
      <c r="L109" s="183"/>
      <c r="M109" s="184"/>
      <c r="N109" s="185"/>
      <c r="O109" s="185"/>
      <c r="P109" s="186">
        <f>SUM(P110:P111)</f>
        <v>0</v>
      </c>
      <c r="Q109" s="185"/>
      <c r="R109" s="186">
        <f>SUM(R110:R111)</f>
        <v>0</v>
      </c>
      <c r="S109" s="185"/>
      <c r="T109" s="187">
        <f>SUM(T110:T111)</f>
        <v>0</v>
      </c>
      <c r="AR109" s="188" t="s">
        <v>83</v>
      </c>
      <c r="AT109" s="189" t="s">
        <v>76</v>
      </c>
      <c r="AU109" s="189" t="s">
        <v>23</v>
      </c>
      <c r="AY109" s="188" t="s">
        <v>132</v>
      </c>
      <c r="BK109" s="190">
        <f>SUM(BK110:BK111)</f>
        <v>0</v>
      </c>
    </row>
    <row r="110" spans="2:65" s="1" customFormat="1" ht="22.5" customHeight="1" x14ac:dyDescent="0.3">
      <c r="B110" s="35"/>
      <c r="C110" s="194" t="s">
        <v>133</v>
      </c>
      <c r="D110" s="194" t="s">
        <v>136</v>
      </c>
      <c r="E110" s="195" t="s">
        <v>605</v>
      </c>
      <c r="F110" s="196" t="s">
        <v>780</v>
      </c>
      <c r="G110" s="197" t="s">
        <v>213</v>
      </c>
      <c r="H110" s="198">
        <v>1</v>
      </c>
      <c r="I110" s="199"/>
      <c r="J110" s="200">
        <f>ROUND(I110*H110,2)</f>
        <v>0</v>
      </c>
      <c r="K110" s="196" t="s">
        <v>22</v>
      </c>
      <c r="L110" s="55"/>
      <c r="M110" s="201" t="s">
        <v>22</v>
      </c>
      <c r="N110" s="202" t="s">
        <v>48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166</v>
      </c>
      <c r="AT110" s="18" t="s">
        <v>136</v>
      </c>
      <c r="AU110" s="18" t="s">
        <v>83</v>
      </c>
      <c r="AY110" s="18" t="s">
        <v>132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23</v>
      </c>
      <c r="BK110" s="205">
        <f>ROUND(I110*H110,2)</f>
        <v>0</v>
      </c>
      <c r="BL110" s="18" t="s">
        <v>166</v>
      </c>
      <c r="BM110" s="18" t="s">
        <v>781</v>
      </c>
    </row>
    <row r="111" spans="2:65" s="1" customFormat="1" ht="22.5" customHeight="1" x14ac:dyDescent="0.3">
      <c r="B111" s="35"/>
      <c r="C111" s="210" t="s">
        <v>141</v>
      </c>
      <c r="D111" s="210" t="s">
        <v>182</v>
      </c>
      <c r="E111" s="211" t="s">
        <v>609</v>
      </c>
      <c r="F111" s="212" t="s">
        <v>610</v>
      </c>
      <c r="G111" s="213" t="s">
        <v>213</v>
      </c>
      <c r="H111" s="214">
        <v>1</v>
      </c>
      <c r="I111" s="215"/>
      <c r="J111" s="216">
        <f>ROUND(I111*H111,2)</f>
        <v>0</v>
      </c>
      <c r="K111" s="212" t="s">
        <v>22</v>
      </c>
      <c r="L111" s="217"/>
      <c r="M111" s="218" t="s">
        <v>22</v>
      </c>
      <c r="N111" s="219" t="s">
        <v>48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185</v>
      </c>
      <c r="AT111" s="18" t="s">
        <v>182</v>
      </c>
      <c r="AU111" s="18" t="s">
        <v>83</v>
      </c>
      <c r="AY111" s="18" t="s">
        <v>132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23</v>
      </c>
      <c r="BK111" s="205">
        <f>ROUND(I111*H111,2)</f>
        <v>0</v>
      </c>
      <c r="BL111" s="18" t="s">
        <v>166</v>
      </c>
      <c r="BM111" s="18" t="s">
        <v>782</v>
      </c>
    </row>
    <row r="112" spans="2:65" s="11" customFormat="1" ht="37.35" customHeight="1" x14ac:dyDescent="0.35">
      <c r="B112" s="177"/>
      <c r="C112" s="178"/>
      <c r="D112" s="179" t="s">
        <v>76</v>
      </c>
      <c r="E112" s="180" t="s">
        <v>182</v>
      </c>
      <c r="F112" s="180" t="s">
        <v>659</v>
      </c>
      <c r="G112" s="178"/>
      <c r="H112" s="178"/>
      <c r="I112" s="181"/>
      <c r="J112" s="182">
        <f>BK112</f>
        <v>0</v>
      </c>
      <c r="K112" s="178"/>
      <c r="L112" s="183"/>
      <c r="M112" s="184"/>
      <c r="N112" s="185"/>
      <c r="O112" s="185"/>
      <c r="P112" s="186">
        <f>P113+P168</f>
        <v>0</v>
      </c>
      <c r="Q112" s="185"/>
      <c r="R112" s="186">
        <f>R113+R168</f>
        <v>0.40994000000000003</v>
      </c>
      <c r="S112" s="185"/>
      <c r="T112" s="187">
        <f>T113+T168</f>
        <v>0</v>
      </c>
      <c r="AR112" s="188" t="s">
        <v>133</v>
      </c>
      <c r="AT112" s="189" t="s">
        <v>76</v>
      </c>
      <c r="AU112" s="189" t="s">
        <v>77</v>
      </c>
      <c r="AY112" s="188" t="s">
        <v>132</v>
      </c>
      <c r="BK112" s="190">
        <f>BK113+BK168</f>
        <v>0</v>
      </c>
    </row>
    <row r="113" spans="2:65" s="11" customFormat="1" ht="19.95" customHeight="1" x14ac:dyDescent="0.35">
      <c r="B113" s="177"/>
      <c r="C113" s="178"/>
      <c r="D113" s="191" t="s">
        <v>76</v>
      </c>
      <c r="E113" s="192" t="s">
        <v>783</v>
      </c>
      <c r="F113" s="192" t="s">
        <v>784</v>
      </c>
      <c r="G113" s="178"/>
      <c r="H113" s="178"/>
      <c r="I113" s="181"/>
      <c r="J113" s="193">
        <f>BK113</f>
        <v>0</v>
      </c>
      <c r="K113" s="178"/>
      <c r="L113" s="183"/>
      <c r="M113" s="184"/>
      <c r="N113" s="185"/>
      <c r="O113" s="185"/>
      <c r="P113" s="186">
        <f>SUM(P114:P167)</f>
        <v>0</v>
      </c>
      <c r="Q113" s="185"/>
      <c r="R113" s="186">
        <f>SUM(R114:R167)</f>
        <v>3.6800000000000005E-3</v>
      </c>
      <c r="S113" s="185"/>
      <c r="T113" s="187">
        <f>SUM(T114:T167)</f>
        <v>0</v>
      </c>
      <c r="AR113" s="188" t="s">
        <v>133</v>
      </c>
      <c r="AT113" s="189" t="s">
        <v>76</v>
      </c>
      <c r="AU113" s="189" t="s">
        <v>23</v>
      </c>
      <c r="AY113" s="188" t="s">
        <v>132</v>
      </c>
      <c r="BK113" s="190">
        <f>SUM(BK114:BK167)</f>
        <v>0</v>
      </c>
    </row>
    <row r="114" spans="2:65" s="1" customFormat="1" ht="44.25" customHeight="1" x14ac:dyDescent="0.3">
      <c r="B114" s="35"/>
      <c r="C114" s="194" t="s">
        <v>210</v>
      </c>
      <c r="D114" s="194" t="s">
        <v>136</v>
      </c>
      <c r="E114" s="195" t="s">
        <v>785</v>
      </c>
      <c r="F114" s="196" t="s">
        <v>786</v>
      </c>
      <c r="G114" s="197" t="s">
        <v>171</v>
      </c>
      <c r="H114" s="198">
        <v>10</v>
      </c>
      <c r="I114" s="199"/>
      <c r="J114" s="200">
        <f t="shared" ref="J114:J120" si="10">ROUND(I114*H114,2)</f>
        <v>0</v>
      </c>
      <c r="K114" s="196" t="s">
        <v>140</v>
      </c>
      <c r="L114" s="55"/>
      <c r="M114" s="201" t="s">
        <v>22</v>
      </c>
      <c r="N114" s="202" t="s">
        <v>48</v>
      </c>
      <c r="O114" s="36"/>
      <c r="P114" s="203">
        <f t="shared" ref="P114:P120" si="11">O114*H114</f>
        <v>0</v>
      </c>
      <c r="Q114" s="203">
        <v>0</v>
      </c>
      <c r="R114" s="203">
        <f t="shared" ref="R114:R120" si="12">Q114*H114</f>
        <v>0</v>
      </c>
      <c r="S114" s="203">
        <v>0</v>
      </c>
      <c r="T114" s="204">
        <f t="shared" ref="T114:T120" si="13">S114*H114</f>
        <v>0</v>
      </c>
      <c r="AR114" s="18" t="s">
        <v>665</v>
      </c>
      <c r="AT114" s="18" t="s">
        <v>136</v>
      </c>
      <c r="AU114" s="18" t="s">
        <v>83</v>
      </c>
      <c r="AY114" s="18" t="s">
        <v>132</v>
      </c>
      <c r="BE114" s="205">
        <f t="shared" ref="BE114:BE120" si="14">IF(N114="základní",J114,0)</f>
        <v>0</v>
      </c>
      <c r="BF114" s="205">
        <f t="shared" ref="BF114:BF120" si="15">IF(N114="snížená",J114,0)</f>
        <v>0</v>
      </c>
      <c r="BG114" s="205">
        <f t="shared" ref="BG114:BG120" si="16">IF(N114="zákl. přenesená",J114,0)</f>
        <v>0</v>
      </c>
      <c r="BH114" s="205">
        <f t="shared" ref="BH114:BH120" si="17">IF(N114="sníž. přenesená",J114,0)</f>
        <v>0</v>
      </c>
      <c r="BI114" s="205">
        <f t="shared" ref="BI114:BI120" si="18">IF(N114="nulová",J114,0)</f>
        <v>0</v>
      </c>
      <c r="BJ114" s="18" t="s">
        <v>23</v>
      </c>
      <c r="BK114" s="205">
        <f t="shared" ref="BK114:BK120" si="19">ROUND(I114*H114,2)</f>
        <v>0</v>
      </c>
      <c r="BL114" s="18" t="s">
        <v>665</v>
      </c>
      <c r="BM114" s="18" t="s">
        <v>787</v>
      </c>
    </row>
    <row r="115" spans="2:65" s="1" customFormat="1" ht="31.5" customHeight="1" x14ac:dyDescent="0.3">
      <c r="B115" s="35"/>
      <c r="C115" s="194" t="s">
        <v>215</v>
      </c>
      <c r="D115" s="194" t="s">
        <v>136</v>
      </c>
      <c r="E115" s="195" t="s">
        <v>788</v>
      </c>
      <c r="F115" s="196" t="s">
        <v>789</v>
      </c>
      <c r="G115" s="197" t="s">
        <v>171</v>
      </c>
      <c r="H115" s="198">
        <v>12</v>
      </c>
      <c r="I115" s="199"/>
      <c r="J115" s="200">
        <f t="shared" si="10"/>
        <v>0</v>
      </c>
      <c r="K115" s="196" t="s">
        <v>140</v>
      </c>
      <c r="L115" s="55"/>
      <c r="M115" s="201" t="s">
        <v>22</v>
      </c>
      <c r="N115" s="202" t="s">
        <v>48</v>
      </c>
      <c r="O115" s="36"/>
      <c r="P115" s="203">
        <f t="shared" si="11"/>
        <v>0</v>
      </c>
      <c r="Q115" s="203">
        <v>2.0000000000000001E-4</v>
      </c>
      <c r="R115" s="203">
        <f t="shared" si="12"/>
        <v>2.4000000000000002E-3</v>
      </c>
      <c r="S115" s="203">
        <v>0</v>
      </c>
      <c r="T115" s="204">
        <f t="shared" si="13"/>
        <v>0</v>
      </c>
      <c r="AR115" s="18" t="s">
        <v>665</v>
      </c>
      <c r="AT115" s="18" t="s">
        <v>136</v>
      </c>
      <c r="AU115" s="18" t="s">
        <v>83</v>
      </c>
      <c r="AY115" s="18" t="s">
        <v>132</v>
      </c>
      <c r="BE115" s="205">
        <f t="shared" si="14"/>
        <v>0</v>
      </c>
      <c r="BF115" s="205">
        <f t="shared" si="15"/>
        <v>0</v>
      </c>
      <c r="BG115" s="205">
        <f t="shared" si="16"/>
        <v>0</v>
      </c>
      <c r="BH115" s="205">
        <f t="shared" si="17"/>
        <v>0</v>
      </c>
      <c r="BI115" s="205">
        <f t="shared" si="18"/>
        <v>0</v>
      </c>
      <c r="BJ115" s="18" t="s">
        <v>23</v>
      </c>
      <c r="BK115" s="205">
        <f t="shared" si="19"/>
        <v>0</v>
      </c>
      <c r="BL115" s="18" t="s">
        <v>665</v>
      </c>
      <c r="BM115" s="18" t="s">
        <v>790</v>
      </c>
    </row>
    <row r="116" spans="2:65" s="1" customFormat="1" ht="22.5" customHeight="1" x14ac:dyDescent="0.3">
      <c r="B116" s="35"/>
      <c r="C116" s="210" t="s">
        <v>219</v>
      </c>
      <c r="D116" s="210" t="s">
        <v>182</v>
      </c>
      <c r="E116" s="211" t="s">
        <v>269</v>
      </c>
      <c r="F116" s="212" t="s">
        <v>270</v>
      </c>
      <c r="G116" s="213" t="s">
        <v>213</v>
      </c>
      <c r="H116" s="214">
        <v>12</v>
      </c>
      <c r="I116" s="215"/>
      <c r="J116" s="216">
        <f t="shared" si="10"/>
        <v>0</v>
      </c>
      <c r="K116" s="212" t="s">
        <v>22</v>
      </c>
      <c r="L116" s="217"/>
      <c r="M116" s="218" t="s">
        <v>22</v>
      </c>
      <c r="N116" s="219" t="s">
        <v>48</v>
      </c>
      <c r="O116" s="36"/>
      <c r="P116" s="203">
        <f t="shared" si="11"/>
        <v>0</v>
      </c>
      <c r="Q116" s="203">
        <v>0</v>
      </c>
      <c r="R116" s="203">
        <f t="shared" si="12"/>
        <v>0</v>
      </c>
      <c r="S116" s="203">
        <v>0</v>
      </c>
      <c r="T116" s="204">
        <f t="shared" si="13"/>
        <v>0</v>
      </c>
      <c r="AR116" s="18" t="s">
        <v>766</v>
      </c>
      <c r="AT116" s="18" t="s">
        <v>182</v>
      </c>
      <c r="AU116" s="18" t="s">
        <v>83</v>
      </c>
      <c r="AY116" s="18" t="s">
        <v>132</v>
      </c>
      <c r="BE116" s="205">
        <f t="shared" si="14"/>
        <v>0</v>
      </c>
      <c r="BF116" s="205">
        <f t="shared" si="15"/>
        <v>0</v>
      </c>
      <c r="BG116" s="205">
        <f t="shared" si="16"/>
        <v>0</v>
      </c>
      <c r="BH116" s="205">
        <f t="shared" si="17"/>
        <v>0</v>
      </c>
      <c r="BI116" s="205">
        <f t="shared" si="18"/>
        <v>0</v>
      </c>
      <c r="BJ116" s="18" t="s">
        <v>23</v>
      </c>
      <c r="BK116" s="205">
        <f t="shared" si="19"/>
        <v>0</v>
      </c>
      <c r="BL116" s="18" t="s">
        <v>665</v>
      </c>
      <c r="BM116" s="18" t="s">
        <v>791</v>
      </c>
    </row>
    <row r="117" spans="2:65" s="1" customFormat="1" ht="22.5" customHeight="1" x14ac:dyDescent="0.3">
      <c r="B117" s="35"/>
      <c r="C117" s="210" t="s">
        <v>358</v>
      </c>
      <c r="D117" s="210" t="s">
        <v>182</v>
      </c>
      <c r="E117" s="211" t="s">
        <v>792</v>
      </c>
      <c r="F117" s="212" t="s">
        <v>793</v>
      </c>
      <c r="G117" s="213" t="s">
        <v>213</v>
      </c>
      <c r="H117" s="214">
        <v>2</v>
      </c>
      <c r="I117" s="215"/>
      <c r="J117" s="216">
        <f t="shared" si="10"/>
        <v>0</v>
      </c>
      <c r="K117" s="212" t="s">
        <v>22</v>
      </c>
      <c r="L117" s="217"/>
      <c r="M117" s="218" t="s">
        <v>22</v>
      </c>
      <c r="N117" s="219" t="s">
        <v>48</v>
      </c>
      <c r="O117" s="36"/>
      <c r="P117" s="203">
        <f t="shared" si="11"/>
        <v>0</v>
      </c>
      <c r="Q117" s="203">
        <v>0</v>
      </c>
      <c r="R117" s="203">
        <f t="shared" si="12"/>
        <v>0</v>
      </c>
      <c r="S117" s="203">
        <v>0</v>
      </c>
      <c r="T117" s="204">
        <f t="shared" si="13"/>
        <v>0</v>
      </c>
      <c r="AR117" s="18" t="s">
        <v>766</v>
      </c>
      <c r="AT117" s="18" t="s">
        <v>182</v>
      </c>
      <c r="AU117" s="18" t="s">
        <v>83</v>
      </c>
      <c r="AY117" s="18" t="s">
        <v>132</v>
      </c>
      <c r="BE117" s="205">
        <f t="shared" si="14"/>
        <v>0</v>
      </c>
      <c r="BF117" s="205">
        <f t="shared" si="15"/>
        <v>0</v>
      </c>
      <c r="BG117" s="205">
        <f t="shared" si="16"/>
        <v>0</v>
      </c>
      <c r="BH117" s="205">
        <f t="shared" si="17"/>
        <v>0</v>
      </c>
      <c r="BI117" s="205">
        <f t="shared" si="18"/>
        <v>0</v>
      </c>
      <c r="BJ117" s="18" t="s">
        <v>23</v>
      </c>
      <c r="BK117" s="205">
        <f t="shared" si="19"/>
        <v>0</v>
      </c>
      <c r="BL117" s="18" t="s">
        <v>665</v>
      </c>
      <c r="BM117" s="18" t="s">
        <v>794</v>
      </c>
    </row>
    <row r="118" spans="2:65" s="1" customFormat="1" ht="22.5" customHeight="1" x14ac:dyDescent="0.3">
      <c r="B118" s="35"/>
      <c r="C118" s="210" t="s">
        <v>362</v>
      </c>
      <c r="D118" s="210" t="s">
        <v>182</v>
      </c>
      <c r="E118" s="211" t="s">
        <v>277</v>
      </c>
      <c r="F118" s="212" t="s">
        <v>795</v>
      </c>
      <c r="G118" s="213" t="s">
        <v>213</v>
      </c>
      <c r="H118" s="214">
        <v>1</v>
      </c>
      <c r="I118" s="215"/>
      <c r="J118" s="216">
        <f t="shared" si="10"/>
        <v>0</v>
      </c>
      <c r="K118" s="212" t="s">
        <v>22</v>
      </c>
      <c r="L118" s="217"/>
      <c r="M118" s="218" t="s">
        <v>22</v>
      </c>
      <c r="N118" s="219" t="s">
        <v>48</v>
      </c>
      <c r="O118" s="36"/>
      <c r="P118" s="203">
        <f t="shared" si="11"/>
        <v>0</v>
      </c>
      <c r="Q118" s="203">
        <v>0</v>
      </c>
      <c r="R118" s="203">
        <f t="shared" si="12"/>
        <v>0</v>
      </c>
      <c r="S118" s="203">
        <v>0</v>
      </c>
      <c r="T118" s="204">
        <f t="shared" si="13"/>
        <v>0</v>
      </c>
      <c r="AR118" s="18" t="s">
        <v>766</v>
      </c>
      <c r="AT118" s="18" t="s">
        <v>182</v>
      </c>
      <c r="AU118" s="18" t="s">
        <v>83</v>
      </c>
      <c r="AY118" s="18" t="s">
        <v>132</v>
      </c>
      <c r="BE118" s="205">
        <f t="shared" si="14"/>
        <v>0</v>
      </c>
      <c r="BF118" s="205">
        <f t="shared" si="15"/>
        <v>0</v>
      </c>
      <c r="BG118" s="205">
        <f t="shared" si="16"/>
        <v>0</v>
      </c>
      <c r="BH118" s="205">
        <f t="shared" si="17"/>
        <v>0</v>
      </c>
      <c r="BI118" s="205">
        <f t="shared" si="18"/>
        <v>0</v>
      </c>
      <c r="BJ118" s="18" t="s">
        <v>23</v>
      </c>
      <c r="BK118" s="205">
        <f t="shared" si="19"/>
        <v>0</v>
      </c>
      <c r="BL118" s="18" t="s">
        <v>665</v>
      </c>
      <c r="BM118" s="18" t="s">
        <v>796</v>
      </c>
    </row>
    <row r="119" spans="2:65" s="1" customFormat="1" ht="22.5" customHeight="1" x14ac:dyDescent="0.3">
      <c r="B119" s="35"/>
      <c r="C119" s="210" t="s">
        <v>366</v>
      </c>
      <c r="D119" s="210" t="s">
        <v>182</v>
      </c>
      <c r="E119" s="211" t="s">
        <v>797</v>
      </c>
      <c r="F119" s="212" t="s">
        <v>798</v>
      </c>
      <c r="G119" s="213" t="s">
        <v>213</v>
      </c>
      <c r="H119" s="214">
        <v>1</v>
      </c>
      <c r="I119" s="215"/>
      <c r="J119" s="216">
        <f t="shared" si="10"/>
        <v>0</v>
      </c>
      <c r="K119" s="212" t="s">
        <v>22</v>
      </c>
      <c r="L119" s="217"/>
      <c r="M119" s="218" t="s">
        <v>22</v>
      </c>
      <c r="N119" s="219" t="s">
        <v>48</v>
      </c>
      <c r="O119" s="36"/>
      <c r="P119" s="203">
        <f t="shared" si="11"/>
        <v>0</v>
      </c>
      <c r="Q119" s="203">
        <v>0</v>
      </c>
      <c r="R119" s="203">
        <f t="shared" si="12"/>
        <v>0</v>
      </c>
      <c r="S119" s="203">
        <v>0</v>
      </c>
      <c r="T119" s="204">
        <f t="shared" si="13"/>
        <v>0</v>
      </c>
      <c r="AR119" s="18" t="s">
        <v>766</v>
      </c>
      <c r="AT119" s="18" t="s">
        <v>182</v>
      </c>
      <c r="AU119" s="18" t="s">
        <v>83</v>
      </c>
      <c r="AY119" s="18" t="s">
        <v>132</v>
      </c>
      <c r="BE119" s="205">
        <f t="shared" si="14"/>
        <v>0</v>
      </c>
      <c r="BF119" s="205">
        <f t="shared" si="15"/>
        <v>0</v>
      </c>
      <c r="BG119" s="205">
        <f t="shared" si="16"/>
        <v>0</v>
      </c>
      <c r="BH119" s="205">
        <f t="shared" si="17"/>
        <v>0</v>
      </c>
      <c r="BI119" s="205">
        <f t="shared" si="18"/>
        <v>0</v>
      </c>
      <c r="BJ119" s="18" t="s">
        <v>23</v>
      </c>
      <c r="BK119" s="205">
        <f t="shared" si="19"/>
        <v>0</v>
      </c>
      <c r="BL119" s="18" t="s">
        <v>665</v>
      </c>
      <c r="BM119" s="18" t="s">
        <v>799</v>
      </c>
    </row>
    <row r="120" spans="2:65" s="1" customFormat="1" ht="31.5" customHeight="1" x14ac:dyDescent="0.3">
      <c r="B120" s="35"/>
      <c r="C120" s="194" t="s">
        <v>408</v>
      </c>
      <c r="D120" s="194" t="s">
        <v>136</v>
      </c>
      <c r="E120" s="195" t="s">
        <v>800</v>
      </c>
      <c r="F120" s="196" t="s">
        <v>801</v>
      </c>
      <c r="G120" s="197" t="s">
        <v>171</v>
      </c>
      <c r="H120" s="198">
        <v>8</v>
      </c>
      <c r="I120" s="199"/>
      <c r="J120" s="200">
        <f t="shared" si="10"/>
        <v>0</v>
      </c>
      <c r="K120" s="196" t="s">
        <v>140</v>
      </c>
      <c r="L120" s="55"/>
      <c r="M120" s="201" t="s">
        <v>22</v>
      </c>
      <c r="N120" s="202" t="s">
        <v>48</v>
      </c>
      <c r="O120" s="36"/>
      <c r="P120" s="203">
        <f t="shared" si="11"/>
        <v>0</v>
      </c>
      <c r="Q120" s="203">
        <v>0</v>
      </c>
      <c r="R120" s="203">
        <f t="shared" si="12"/>
        <v>0</v>
      </c>
      <c r="S120" s="203">
        <v>0</v>
      </c>
      <c r="T120" s="204">
        <f t="shared" si="13"/>
        <v>0</v>
      </c>
      <c r="AR120" s="18" t="s">
        <v>665</v>
      </c>
      <c r="AT120" s="18" t="s">
        <v>136</v>
      </c>
      <c r="AU120" s="18" t="s">
        <v>83</v>
      </c>
      <c r="AY120" s="18" t="s">
        <v>132</v>
      </c>
      <c r="BE120" s="205">
        <f t="shared" si="14"/>
        <v>0</v>
      </c>
      <c r="BF120" s="205">
        <f t="shared" si="15"/>
        <v>0</v>
      </c>
      <c r="BG120" s="205">
        <f t="shared" si="16"/>
        <v>0</v>
      </c>
      <c r="BH120" s="205">
        <f t="shared" si="17"/>
        <v>0</v>
      </c>
      <c r="BI120" s="205">
        <f t="shared" si="18"/>
        <v>0</v>
      </c>
      <c r="BJ120" s="18" t="s">
        <v>23</v>
      </c>
      <c r="BK120" s="205">
        <f t="shared" si="19"/>
        <v>0</v>
      </c>
      <c r="BL120" s="18" t="s">
        <v>665</v>
      </c>
      <c r="BM120" s="18" t="s">
        <v>802</v>
      </c>
    </row>
    <row r="121" spans="2:65" s="1" customFormat="1" ht="36" x14ac:dyDescent="0.3">
      <c r="B121" s="35"/>
      <c r="C121" s="57"/>
      <c r="D121" s="208" t="s">
        <v>157</v>
      </c>
      <c r="E121" s="57"/>
      <c r="F121" s="209" t="s">
        <v>803</v>
      </c>
      <c r="G121" s="57"/>
      <c r="H121" s="57"/>
      <c r="I121" s="162"/>
      <c r="J121" s="57"/>
      <c r="K121" s="57"/>
      <c r="L121" s="55"/>
      <c r="M121" s="72"/>
      <c r="N121" s="36"/>
      <c r="O121" s="36"/>
      <c r="P121" s="36"/>
      <c r="Q121" s="36"/>
      <c r="R121" s="36"/>
      <c r="S121" s="36"/>
      <c r="T121" s="73"/>
      <c r="AT121" s="18" t="s">
        <v>157</v>
      </c>
      <c r="AU121" s="18" t="s">
        <v>83</v>
      </c>
    </row>
    <row r="122" spans="2:65" s="1" customFormat="1" ht="31.5" customHeight="1" x14ac:dyDescent="0.3">
      <c r="B122" s="35"/>
      <c r="C122" s="210" t="s">
        <v>412</v>
      </c>
      <c r="D122" s="210" t="s">
        <v>182</v>
      </c>
      <c r="E122" s="211" t="s">
        <v>804</v>
      </c>
      <c r="F122" s="212" t="s">
        <v>805</v>
      </c>
      <c r="G122" s="213" t="s">
        <v>171</v>
      </c>
      <c r="H122" s="214">
        <v>8</v>
      </c>
      <c r="I122" s="215"/>
      <c r="J122" s="216">
        <f>ROUND(I122*H122,2)</f>
        <v>0</v>
      </c>
      <c r="K122" s="212" t="s">
        <v>140</v>
      </c>
      <c r="L122" s="217"/>
      <c r="M122" s="218" t="s">
        <v>22</v>
      </c>
      <c r="N122" s="219" t="s">
        <v>48</v>
      </c>
      <c r="O122" s="36"/>
      <c r="P122" s="203">
        <f>O122*H122</f>
        <v>0</v>
      </c>
      <c r="Q122" s="203">
        <v>1.1E-4</v>
      </c>
      <c r="R122" s="203">
        <f>Q122*H122</f>
        <v>8.8000000000000003E-4</v>
      </c>
      <c r="S122" s="203">
        <v>0</v>
      </c>
      <c r="T122" s="204">
        <f>S122*H122</f>
        <v>0</v>
      </c>
      <c r="AR122" s="18" t="s">
        <v>568</v>
      </c>
      <c r="AT122" s="18" t="s">
        <v>182</v>
      </c>
      <c r="AU122" s="18" t="s">
        <v>83</v>
      </c>
      <c r="AY122" s="18" t="s">
        <v>132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23</v>
      </c>
      <c r="BK122" s="205">
        <f>ROUND(I122*H122,2)</f>
        <v>0</v>
      </c>
      <c r="BL122" s="18" t="s">
        <v>568</v>
      </c>
      <c r="BM122" s="18" t="s">
        <v>806</v>
      </c>
    </row>
    <row r="123" spans="2:65" s="1" customFormat="1" ht="31.5" customHeight="1" x14ac:dyDescent="0.3">
      <c r="B123" s="35"/>
      <c r="C123" s="194" t="s">
        <v>462</v>
      </c>
      <c r="D123" s="194" t="s">
        <v>136</v>
      </c>
      <c r="E123" s="195" t="s">
        <v>807</v>
      </c>
      <c r="F123" s="196" t="s">
        <v>808</v>
      </c>
      <c r="G123" s="197" t="s">
        <v>171</v>
      </c>
      <c r="H123" s="198">
        <v>1</v>
      </c>
      <c r="I123" s="199"/>
      <c r="J123" s="200">
        <f>ROUND(I123*H123,2)</f>
        <v>0</v>
      </c>
      <c r="K123" s="196" t="s">
        <v>140</v>
      </c>
      <c r="L123" s="55"/>
      <c r="M123" s="201" t="s">
        <v>22</v>
      </c>
      <c r="N123" s="202" t="s">
        <v>48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665</v>
      </c>
      <c r="AT123" s="18" t="s">
        <v>136</v>
      </c>
      <c r="AU123" s="18" t="s">
        <v>83</v>
      </c>
      <c r="AY123" s="18" t="s">
        <v>132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23</v>
      </c>
      <c r="BK123" s="205">
        <f>ROUND(I123*H123,2)</f>
        <v>0</v>
      </c>
      <c r="BL123" s="18" t="s">
        <v>665</v>
      </c>
      <c r="BM123" s="18" t="s">
        <v>809</v>
      </c>
    </row>
    <row r="124" spans="2:65" s="1" customFormat="1" ht="36" x14ac:dyDescent="0.3">
      <c r="B124" s="35"/>
      <c r="C124" s="57"/>
      <c r="D124" s="208" t="s">
        <v>157</v>
      </c>
      <c r="E124" s="57"/>
      <c r="F124" s="209" t="s">
        <v>810</v>
      </c>
      <c r="G124" s="57"/>
      <c r="H124" s="57"/>
      <c r="I124" s="162"/>
      <c r="J124" s="57"/>
      <c r="K124" s="57"/>
      <c r="L124" s="55"/>
      <c r="M124" s="72"/>
      <c r="N124" s="36"/>
      <c r="O124" s="36"/>
      <c r="P124" s="36"/>
      <c r="Q124" s="36"/>
      <c r="R124" s="36"/>
      <c r="S124" s="36"/>
      <c r="T124" s="73"/>
      <c r="AT124" s="18" t="s">
        <v>157</v>
      </c>
      <c r="AU124" s="18" t="s">
        <v>83</v>
      </c>
    </row>
    <row r="125" spans="2:65" s="1" customFormat="1" ht="22.5" customHeight="1" x14ac:dyDescent="0.3">
      <c r="B125" s="35"/>
      <c r="C125" s="210" t="s">
        <v>811</v>
      </c>
      <c r="D125" s="210" t="s">
        <v>182</v>
      </c>
      <c r="E125" s="211" t="s">
        <v>812</v>
      </c>
      <c r="F125" s="212" t="s">
        <v>813</v>
      </c>
      <c r="G125" s="213" t="s">
        <v>213</v>
      </c>
      <c r="H125" s="214">
        <v>1</v>
      </c>
      <c r="I125" s="215"/>
      <c r="J125" s="216">
        <f>ROUND(I125*H125,2)</f>
        <v>0</v>
      </c>
      <c r="K125" s="212" t="s">
        <v>22</v>
      </c>
      <c r="L125" s="217"/>
      <c r="M125" s="218" t="s">
        <v>22</v>
      </c>
      <c r="N125" s="219" t="s">
        <v>48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766</v>
      </c>
      <c r="AT125" s="18" t="s">
        <v>182</v>
      </c>
      <c r="AU125" s="18" t="s">
        <v>83</v>
      </c>
      <c r="AY125" s="18" t="s">
        <v>132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23</v>
      </c>
      <c r="BK125" s="205">
        <f>ROUND(I125*H125,2)</f>
        <v>0</v>
      </c>
      <c r="BL125" s="18" t="s">
        <v>665</v>
      </c>
      <c r="BM125" s="18" t="s">
        <v>814</v>
      </c>
    </row>
    <row r="126" spans="2:65" s="1" customFormat="1" ht="31.5" customHeight="1" x14ac:dyDescent="0.3">
      <c r="B126" s="35"/>
      <c r="C126" s="194" t="s">
        <v>8</v>
      </c>
      <c r="D126" s="194" t="s">
        <v>136</v>
      </c>
      <c r="E126" s="195" t="s">
        <v>815</v>
      </c>
      <c r="F126" s="196" t="s">
        <v>816</v>
      </c>
      <c r="G126" s="197" t="s">
        <v>228</v>
      </c>
      <c r="H126" s="198">
        <v>34</v>
      </c>
      <c r="I126" s="199"/>
      <c r="J126" s="200">
        <f>ROUND(I126*H126,2)</f>
        <v>0</v>
      </c>
      <c r="K126" s="196" t="s">
        <v>140</v>
      </c>
      <c r="L126" s="55"/>
      <c r="M126" s="201" t="s">
        <v>22</v>
      </c>
      <c r="N126" s="202" t="s">
        <v>48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166</v>
      </c>
      <c r="AT126" s="18" t="s">
        <v>136</v>
      </c>
      <c r="AU126" s="18" t="s">
        <v>83</v>
      </c>
      <c r="AY126" s="18" t="s">
        <v>132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23</v>
      </c>
      <c r="BK126" s="205">
        <f>ROUND(I126*H126,2)</f>
        <v>0</v>
      </c>
      <c r="BL126" s="18" t="s">
        <v>166</v>
      </c>
      <c r="BM126" s="18" t="s">
        <v>817</v>
      </c>
    </row>
    <row r="127" spans="2:65" s="1" customFormat="1" ht="24" x14ac:dyDescent="0.3">
      <c r="B127" s="35"/>
      <c r="C127" s="57"/>
      <c r="D127" s="208" t="s">
        <v>157</v>
      </c>
      <c r="E127" s="57"/>
      <c r="F127" s="209" t="s">
        <v>818</v>
      </c>
      <c r="G127" s="57"/>
      <c r="H127" s="57"/>
      <c r="I127" s="162"/>
      <c r="J127" s="57"/>
      <c r="K127" s="57"/>
      <c r="L127" s="55"/>
      <c r="M127" s="72"/>
      <c r="N127" s="36"/>
      <c r="O127" s="36"/>
      <c r="P127" s="36"/>
      <c r="Q127" s="36"/>
      <c r="R127" s="36"/>
      <c r="S127" s="36"/>
      <c r="T127" s="73"/>
      <c r="AT127" s="18" t="s">
        <v>157</v>
      </c>
      <c r="AU127" s="18" t="s">
        <v>83</v>
      </c>
    </row>
    <row r="128" spans="2:65" s="1" customFormat="1" ht="22.5" customHeight="1" x14ac:dyDescent="0.3">
      <c r="B128" s="35"/>
      <c r="C128" s="210" t="s">
        <v>166</v>
      </c>
      <c r="D128" s="210" t="s">
        <v>182</v>
      </c>
      <c r="E128" s="211" t="s">
        <v>819</v>
      </c>
      <c r="F128" s="212" t="s">
        <v>820</v>
      </c>
      <c r="G128" s="213" t="s">
        <v>182</v>
      </c>
      <c r="H128" s="214">
        <v>34</v>
      </c>
      <c r="I128" s="215"/>
      <c r="J128" s="216">
        <f t="shared" ref="J128:J167" si="20">ROUND(I128*H128,2)</f>
        <v>0</v>
      </c>
      <c r="K128" s="212" t="s">
        <v>22</v>
      </c>
      <c r="L128" s="217"/>
      <c r="M128" s="218" t="s">
        <v>22</v>
      </c>
      <c r="N128" s="219" t="s">
        <v>48</v>
      </c>
      <c r="O128" s="36"/>
      <c r="P128" s="203">
        <f t="shared" ref="P128:P167" si="21">O128*H128</f>
        <v>0</v>
      </c>
      <c r="Q128" s="203">
        <v>0</v>
      </c>
      <c r="R128" s="203">
        <f t="shared" ref="R128:R167" si="22">Q128*H128</f>
        <v>0</v>
      </c>
      <c r="S128" s="203">
        <v>0</v>
      </c>
      <c r="T128" s="204">
        <f t="shared" ref="T128:T167" si="23">S128*H128</f>
        <v>0</v>
      </c>
      <c r="AR128" s="18" t="s">
        <v>185</v>
      </c>
      <c r="AT128" s="18" t="s">
        <v>182</v>
      </c>
      <c r="AU128" s="18" t="s">
        <v>83</v>
      </c>
      <c r="AY128" s="18" t="s">
        <v>132</v>
      </c>
      <c r="BE128" s="205">
        <f t="shared" ref="BE128:BE167" si="24">IF(N128="základní",J128,0)</f>
        <v>0</v>
      </c>
      <c r="BF128" s="205">
        <f t="shared" ref="BF128:BF167" si="25">IF(N128="snížená",J128,0)</f>
        <v>0</v>
      </c>
      <c r="BG128" s="205">
        <f t="shared" ref="BG128:BG167" si="26">IF(N128="zákl. přenesená",J128,0)</f>
        <v>0</v>
      </c>
      <c r="BH128" s="205">
        <f t="shared" ref="BH128:BH167" si="27">IF(N128="sníž. přenesená",J128,0)</f>
        <v>0</v>
      </c>
      <c r="BI128" s="205">
        <f t="shared" ref="BI128:BI167" si="28">IF(N128="nulová",J128,0)</f>
        <v>0</v>
      </c>
      <c r="BJ128" s="18" t="s">
        <v>23</v>
      </c>
      <c r="BK128" s="205">
        <f t="shared" ref="BK128:BK167" si="29">ROUND(I128*H128,2)</f>
        <v>0</v>
      </c>
      <c r="BL128" s="18" t="s">
        <v>166</v>
      </c>
      <c r="BM128" s="18" t="s">
        <v>821</v>
      </c>
    </row>
    <row r="129" spans="2:65" s="1" customFormat="1" ht="44.25" customHeight="1" x14ac:dyDescent="0.3">
      <c r="B129" s="35"/>
      <c r="C129" s="194" t="s">
        <v>253</v>
      </c>
      <c r="D129" s="194" t="s">
        <v>136</v>
      </c>
      <c r="E129" s="195" t="s">
        <v>822</v>
      </c>
      <c r="F129" s="196" t="s">
        <v>823</v>
      </c>
      <c r="G129" s="197" t="s">
        <v>228</v>
      </c>
      <c r="H129" s="198">
        <v>1235</v>
      </c>
      <c r="I129" s="199"/>
      <c r="J129" s="200">
        <f t="shared" si="20"/>
        <v>0</v>
      </c>
      <c r="K129" s="196" t="s">
        <v>140</v>
      </c>
      <c r="L129" s="55"/>
      <c r="M129" s="201" t="s">
        <v>22</v>
      </c>
      <c r="N129" s="202" t="s">
        <v>48</v>
      </c>
      <c r="O129" s="36"/>
      <c r="P129" s="203">
        <f t="shared" si="21"/>
        <v>0</v>
      </c>
      <c r="Q129" s="203">
        <v>0</v>
      </c>
      <c r="R129" s="203">
        <f t="shared" si="22"/>
        <v>0</v>
      </c>
      <c r="S129" s="203">
        <v>0</v>
      </c>
      <c r="T129" s="204">
        <f t="shared" si="23"/>
        <v>0</v>
      </c>
      <c r="AR129" s="18" t="s">
        <v>665</v>
      </c>
      <c r="AT129" s="18" t="s">
        <v>136</v>
      </c>
      <c r="AU129" s="18" t="s">
        <v>83</v>
      </c>
      <c r="AY129" s="18" t="s">
        <v>132</v>
      </c>
      <c r="BE129" s="205">
        <f t="shared" si="24"/>
        <v>0</v>
      </c>
      <c r="BF129" s="205">
        <f t="shared" si="25"/>
        <v>0</v>
      </c>
      <c r="BG129" s="205">
        <f t="shared" si="26"/>
        <v>0</v>
      </c>
      <c r="BH129" s="205">
        <f t="shared" si="27"/>
        <v>0</v>
      </c>
      <c r="BI129" s="205">
        <f t="shared" si="28"/>
        <v>0</v>
      </c>
      <c r="BJ129" s="18" t="s">
        <v>23</v>
      </c>
      <c r="BK129" s="205">
        <f t="shared" si="29"/>
        <v>0</v>
      </c>
      <c r="BL129" s="18" t="s">
        <v>665</v>
      </c>
      <c r="BM129" s="18" t="s">
        <v>824</v>
      </c>
    </row>
    <row r="130" spans="2:65" s="1" customFormat="1" ht="22.5" customHeight="1" x14ac:dyDescent="0.3">
      <c r="B130" s="35"/>
      <c r="C130" s="210" t="s">
        <v>370</v>
      </c>
      <c r="D130" s="210" t="s">
        <v>182</v>
      </c>
      <c r="E130" s="211" t="s">
        <v>825</v>
      </c>
      <c r="F130" s="212" t="s">
        <v>826</v>
      </c>
      <c r="G130" s="213" t="s">
        <v>182</v>
      </c>
      <c r="H130" s="214">
        <v>365</v>
      </c>
      <c r="I130" s="215"/>
      <c r="J130" s="216">
        <f t="shared" si="20"/>
        <v>0</v>
      </c>
      <c r="K130" s="212" t="s">
        <v>22</v>
      </c>
      <c r="L130" s="217"/>
      <c r="M130" s="218" t="s">
        <v>22</v>
      </c>
      <c r="N130" s="219" t="s">
        <v>48</v>
      </c>
      <c r="O130" s="36"/>
      <c r="P130" s="203">
        <f t="shared" si="21"/>
        <v>0</v>
      </c>
      <c r="Q130" s="203">
        <v>0</v>
      </c>
      <c r="R130" s="203">
        <f t="shared" si="22"/>
        <v>0</v>
      </c>
      <c r="S130" s="203">
        <v>0</v>
      </c>
      <c r="T130" s="204">
        <f t="shared" si="23"/>
        <v>0</v>
      </c>
      <c r="AR130" s="18" t="s">
        <v>766</v>
      </c>
      <c r="AT130" s="18" t="s">
        <v>182</v>
      </c>
      <c r="AU130" s="18" t="s">
        <v>83</v>
      </c>
      <c r="AY130" s="18" t="s">
        <v>132</v>
      </c>
      <c r="BE130" s="205">
        <f t="shared" si="24"/>
        <v>0</v>
      </c>
      <c r="BF130" s="205">
        <f t="shared" si="25"/>
        <v>0</v>
      </c>
      <c r="BG130" s="205">
        <f t="shared" si="26"/>
        <v>0</v>
      </c>
      <c r="BH130" s="205">
        <f t="shared" si="27"/>
        <v>0</v>
      </c>
      <c r="BI130" s="205">
        <f t="shared" si="28"/>
        <v>0</v>
      </c>
      <c r="BJ130" s="18" t="s">
        <v>23</v>
      </c>
      <c r="BK130" s="205">
        <f t="shared" si="29"/>
        <v>0</v>
      </c>
      <c r="BL130" s="18" t="s">
        <v>665</v>
      </c>
      <c r="BM130" s="18" t="s">
        <v>827</v>
      </c>
    </row>
    <row r="131" spans="2:65" s="1" customFormat="1" ht="22.5" customHeight="1" x14ac:dyDescent="0.3">
      <c r="B131" s="35"/>
      <c r="C131" s="210" t="s">
        <v>264</v>
      </c>
      <c r="D131" s="210" t="s">
        <v>182</v>
      </c>
      <c r="E131" s="211" t="s">
        <v>828</v>
      </c>
      <c r="F131" s="212" t="s">
        <v>829</v>
      </c>
      <c r="G131" s="213" t="s">
        <v>182</v>
      </c>
      <c r="H131" s="214">
        <v>870</v>
      </c>
      <c r="I131" s="215"/>
      <c r="J131" s="216">
        <f t="shared" si="20"/>
        <v>0</v>
      </c>
      <c r="K131" s="212" t="s">
        <v>22</v>
      </c>
      <c r="L131" s="217"/>
      <c r="M131" s="218" t="s">
        <v>22</v>
      </c>
      <c r="N131" s="219" t="s">
        <v>48</v>
      </c>
      <c r="O131" s="36"/>
      <c r="P131" s="203">
        <f t="shared" si="21"/>
        <v>0</v>
      </c>
      <c r="Q131" s="203">
        <v>0</v>
      </c>
      <c r="R131" s="203">
        <f t="shared" si="22"/>
        <v>0</v>
      </c>
      <c r="S131" s="203">
        <v>0</v>
      </c>
      <c r="T131" s="204">
        <f t="shared" si="23"/>
        <v>0</v>
      </c>
      <c r="AR131" s="18" t="s">
        <v>766</v>
      </c>
      <c r="AT131" s="18" t="s">
        <v>182</v>
      </c>
      <c r="AU131" s="18" t="s">
        <v>83</v>
      </c>
      <c r="AY131" s="18" t="s">
        <v>132</v>
      </c>
      <c r="BE131" s="205">
        <f t="shared" si="24"/>
        <v>0</v>
      </c>
      <c r="BF131" s="205">
        <f t="shared" si="25"/>
        <v>0</v>
      </c>
      <c r="BG131" s="205">
        <f t="shared" si="26"/>
        <v>0</v>
      </c>
      <c r="BH131" s="205">
        <f t="shared" si="27"/>
        <v>0</v>
      </c>
      <c r="BI131" s="205">
        <f t="shared" si="28"/>
        <v>0</v>
      </c>
      <c r="BJ131" s="18" t="s">
        <v>23</v>
      </c>
      <c r="BK131" s="205">
        <f t="shared" si="29"/>
        <v>0</v>
      </c>
      <c r="BL131" s="18" t="s">
        <v>665</v>
      </c>
      <c r="BM131" s="18" t="s">
        <v>830</v>
      </c>
    </row>
    <row r="132" spans="2:65" s="1" customFormat="1" ht="31.5" customHeight="1" x14ac:dyDescent="0.3">
      <c r="B132" s="35"/>
      <c r="C132" s="194" t="s">
        <v>665</v>
      </c>
      <c r="D132" s="194" t="s">
        <v>136</v>
      </c>
      <c r="E132" s="195" t="s">
        <v>831</v>
      </c>
      <c r="F132" s="196" t="s">
        <v>832</v>
      </c>
      <c r="G132" s="197" t="s">
        <v>171</v>
      </c>
      <c r="H132" s="198">
        <v>1</v>
      </c>
      <c r="I132" s="199"/>
      <c r="J132" s="200">
        <f t="shared" si="20"/>
        <v>0</v>
      </c>
      <c r="K132" s="196" t="s">
        <v>140</v>
      </c>
      <c r="L132" s="55"/>
      <c r="M132" s="201" t="s">
        <v>22</v>
      </c>
      <c r="N132" s="202" t="s">
        <v>48</v>
      </c>
      <c r="O132" s="36"/>
      <c r="P132" s="203">
        <f t="shared" si="21"/>
        <v>0</v>
      </c>
      <c r="Q132" s="203">
        <v>0</v>
      </c>
      <c r="R132" s="203">
        <f t="shared" si="22"/>
        <v>0</v>
      </c>
      <c r="S132" s="203">
        <v>0</v>
      </c>
      <c r="T132" s="204">
        <f t="shared" si="23"/>
        <v>0</v>
      </c>
      <c r="AR132" s="18" t="s">
        <v>665</v>
      </c>
      <c r="AT132" s="18" t="s">
        <v>136</v>
      </c>
      <c r="AU132" s="18" t="s">
        <v>83</v>
      </c>
      <c r="AY132" s="18" t="s">
        <v>132</v>
      </c>
      <c r="BE132" s="205">
        <f t="shared" si="24"/>
        <v>0</v>
      </c>
      <c r="BF132" s="205">
        <f t="shared" si="25"/>
        <v>0</v>
      </c>
      <c r="BG132" s="205">
        <f t="shared" si="26"/>
        <v>0</v>
      </c>
      <c r="BH132" s="205">
        <f t="shared" si="27"/>
        <v>0</v>
      </c>
      <c r="BI132" s="205">
        <f t="shared" si="28"/>
        <v>0</v>
      </c>
      <c r="BJ132" s="18" t="s">
        <v>23</v>
      </c>
      <c r="BK132" s="205">
        <f t="shared" si="29"/>
        <v>0</v>
      </c>
      <c r="BL132" s="18" t="s">
        <v>665</v>
      </c>
      <c r="BM132" s="18" t="s">
        <v>833</v>
      </c>
    </row>
    <row r="133" spans="2:65" s="1" customFormat="1" ht="22.5" customHeight="1" x14ac:dyDescent="0.3">
      <c r="B133" s="35"/>
      <c r="C133" s="210" t="s">
        <v>834</v>
      </c>
      <c r="D133" s="210" t="s">
        <v>182</v>
      </c>
      <c r="E133" s="211" t="s">
        <v>835</v>
      </c>
      <c r="F133" s="212" t="s">
        <v>836</v>
      </c>
      <c r="G133" s="213" t="s">
        <v>213</v>
      </c>
      <c r="H133" s="214">
        <v>1</v>
      </c>
      <c r="I133" s="215"/>
      <c r="J133" s="216">
        <f t="shared" si="20"/>
        <v>0</v>
      </c>
      <c r="K133" s="212" t="s">
        <v>837</v>
      </c>
      <c r="L133" s="217"/>
      <c r="M133" s="218" t="s">
        <v>22</v>
      </c>
      <c r="N133" s="219" t="s">
        <v>48</v>
      </c>
      <c r="O133" s="36"/>
      <c r="P133" s="203">
        <f t="shared" si="21"/>
        <v>0</v>
      </c>
      <c r="Q133" s="203">
        <v>0</v>
      </c>
      <c r="R133" s="203">
        <f t="shared" si="22"/>
        <v>0</v>
      </c>
      <c r="S133" s="203">
        <v>0</v>
      </c>
      <c r="T133" s="204">
        <f t="shared" si="23"/>
        <v>0</v>
      </c>
      <c r="AR133" s="18" t="s">
        <v>766</v>
      </c>
      <c r="AT133" s="18" t="s">
        <v>182</v>
      </c>
      <c r="AU133" s="18" t="s">
        <v>83</v>
      </c>
      <c r="AY133" s="18" t="s">
        <v>132</v>
      </c>
      <c r="BE133" s="205">
        <f t="shared" si="24"/>
        <v>0</v>
      </c>
      <c r="BF133" s="205">
        <f t="shared" si="25"/>
        <v>0</v>
      </c>
      <c r="BG133" s="205">
        <f t="shared" si="26"/>
        <v>0</v>
      </c>
      <c r="BH133" s="205">
        <f t="shared" si="27"/>
        <v>0</v>
      </c>
      <c r="BI133" s="205">
        <f t="shared" si="28"/>
        <v>0</v>
      </c>
      <c r="BJ133" s="18" t="s">
        <v>23</v>
      </c>
      <c r="BK133" s="205">
        <f t="shared" si="29"/>
        <v>0</v>
      </c>
      <c r="BL133" s="18" t="s">
        <v>665</v>
      </c>
      <c r="BM133" s="18" t="s">
        <v>838</v>
      </c>
    </row>
    <row r="134" spans="2:65" s="1" customFormat="1" ht="22.5" customHeight="1" x14ac:dyDescent="0.3">
      <c r="B134" s="35"/>
      <c r="C134" s="194" t="s">
        <v>839</v>
      </c>
      <c r="D134" s="194" t="s">
        <v>136</v>
      </c>
      <c r="E134" s="195" t="s">
        <v>840</v>
      </c>
      <c r="F134" s="196" t="s">
        <v>841</v>
      </c>
      <c r="G134" s="197" t="s">
        <v>171</v>
      </c>
      <c r="H134" s="198">
        <v>1</v>
      </c>
      <c r="I134" s="199"/>
      <c r="J134" s="200">
        <f t="shared" si="20"/>
        <v>0</v>
      </c>
      <c r="K134" s="196" t="s">
        <v>140</v>
      </c>
      <c r="L134" s="55"/>
      <c r="M134" s="201" t="s">
        <v>22</v>
      </c>
      <c r="N134" s="202" t="s">
        <v>48</v>
      </c>
      <c r="O134" s="36"/>
      <c r="P134" s="203">
        <f t="shared" si="21"/>
        <v>0</v>
      </c>
      <c r="Q134" s="203">
        <v>0</v>
      </c>
      <c r="R134" s="203">
        <f t="shared" si="22"/>
        <v>0</v>
      </c>
      <c r="S134" s="203">
        <v>0</v>
      </c>
      <c r="T134" s="204">
        <f t="shared" si="23"/>
        <v>0</v>
      </c>
      <c r="AR134" s="18" t="s">
        <v>665</v>
      </c>
      <c r="AT134" s="18" t="s">
        <v>136</v>
      </c>
      <c r="AU134" s="18" t="s">
        <v>83</v>
      </c>
      <c r="AY134" s="18" t="s">
        <v>132</v>
      </c>
      <c r="BE134" s="205">
        <f t="shared" si="24"/>
        <v>0</v>
      </c>
      <c r="BF134" s="205">
        <f t="shared" si="25"/>
        <v>0</v>
      </c>
      <c r="BG134" s="205">
        <f t="shared" si="26"/>
        <v>0</v>
      </c>
      <c r="BH134" s="205">
        <f t="shared" si="27"/>
        <v>0</v>
      </c>
      <c r="BI134" s="205">
        <f t="shared" si="28"/>
        <v>0</v>
      </c>
      <c r="BJ134" s="18" t="s">
        <v>23</v>
      </c>
      <c r="BK134" s="205">
        <f t="shared" si="29"/>
        <v>0</v>
      </c>
      <c r="BL134" s="18" t="s">
        <v>665</v>
      </c>
      <c r="BM134" s="18" t="s">
        <v>842</v>
      </c>
    </row>
    <row r="135" spans="2:65" s="1" customFormat="1" ht="57" customHeight="1" x14ac:dyDescent="0.3">
      <c r="B135" s="35"/>
      <c r="C135" s="210" t="s">
        <v>388</v>
      </c>
      <c r="D135" s="210" t="s">
        <v>182</v>
      </c>
      <c r="E135" s="211" t="s">
        <v>843</v>
      </c>
      <c r="F135" s="212" t="s">
        <v>844</v>
      </c>
      <c r="G135" s="213" t="s">
        <v>213</v>
      </c>
      <c r="H135" s="214">
        <v>1</v>
      </c>
      <c r="I135" s="215"/>
      <c r="J135" s="216">
        <f t="shared" si="20"/>
        <v>0</v>
      </c>
      <c r="K135" s="212" t="s">
        <v>22</v>
      </c>
      <c r="L135" s="217"/>
      <c r="M135" s="218" t="s">
        <v>22</v>
      </c>
      <c r="N135" s="219" t="s">
        <v>48</v>
      </c>
      <c r="O135" s="36"/>
      <c r="P135" s="203">
        <f t="shared" si="21"/>
        <v>0</v>
      </c>
      <c r="Q135" s="203">
        <v>0</v>
      </c>
      <c r="R135" s="203">
        <f t="shared" si="22"/>
        <v>0</v>
      </c>
      <c r="S135" s="203">
        <v>0</v>
      </c>
      <c r="T135" s="204">
        <f t="shared" si="23"/>
        <v>0</v>
      </c>
      <c r="AR135" s="18" t="s">
        <v>766</v>
      </c>
      <c r="AT135" s="18" t="s">
        <v>182</v>
      </c>
      <c r="AU135" s="18" t="s">
        <v>83</v>
      </c>
      <c r="AY135" s="18" t="s">
        <v>132</v>
      </c>
      <c r="BE135" s="205">
        <f t="shared" si="24"/>
        <v>0</v>
      </c>
      <c r="BF135" s="205">
        <f t="shared" si="25"/>
        <v>0</v>
      </c>
      <c r="BG135" s="205">
        <f t="shared" si="26"/>
        <v>0</v>
      </c>
      <c r="BH135" s="205">
        <f t="shared" si="27"/>
        <v>0</v>
      </c>
      <c r="BI135" s="205">
        <f t="shared" si="28"/>
        <v>0</v>
      </c>
      <c r="BJ135" s="18" t="s">
        <v>23</v>
      </c>
      <c r="BK135" s="205">
        <f t="shared" si="29"/>
        <v>0</v>
      </c>
      <c r="BL135" s="18" t="s">
        <v>665</v>
      </c>
      <c r="BM135" s="18" t="s">
        <v>845</v>
      </c>
    </row>
    <row r="136" spans="2:65" s="1" customFormat="1" ht="22.5" customHeight="1" x14ac:dyDescent="0.3">
      <c r="B136" s="35"/>
      <c r="C136" s="194" t="s">
        <v>846</v>
      </c>
      <c r="D136" s="194" t="s">
        <v>136</v>
      </c>
      <c r="E136" s="195" t="s">
        <v>847</v>
      </c>
      <c r="F136" s="196" t="s">
        <v>848</v>
      </c>
      <c r="G136" s="197" t="s">
        <v>171</v>
      </c>
      <c r="H136" s="198">
        <v>34</v>
      </c>
      <c r="I136" s="199"/>
      <c r="J136" s="200">
        <f t="shared" si="20"/>
        <v>0</v>
      </c>
      <c r="K136" s="196" t="s">
        <v>140</v>
      </c>
      <c r="L136" s="55"/>
      <c r="M136" s="201" t="s">
        <v>22</v>
      </c>
      <c r="N136" s="202" t="s">
        <v>48</v>
      </c>
      <c r="O136" s="36"/>
      <c r="P136" s="203">
        <f t="shared" si="21"/>
        <v>0</v>
      </c>
      <c r="Q136" s="203">
        <v>0</v>
      </c>
      <c r="R136" s="203">
        <f t="shared" si="22"/>
        <v>0</v>
      </c>
      <c r="S136" s="203">
        <v>0</v>
      </c>
      <c r="T136" s="204">
        <f t="shared" si="23"/>
        <v>0</v>
      </c>
      <c r="AR136" s="18" t="s">
        <v>665</v>
      </c>
      <c r="AT136" s="18" t="s">
        <v>136</v>
      </c>
      <c r="AU136" s="18" t="s">
        <v>83</v>
      </c>
      <c r="AY136" s="18" t="s">
        <v>132</v>
      </c>
      <c r="BE136" s="205">
        <f t="shared" si="24"/>
        <v>0</v>
      </c>
      <c r="BF136" s="205">
        <f t="shared" si="25"/>
        <v>0</v>
      </c>
      <c r="BG136" s="205">
        <f t="shared" si="26"/>
        <v>0</v>
      </c>
      <c r="BH136" s="205">
        <f t="shared" si="27"/>
        <v>0</v>
      </c>
      <c r="BI136" s="205">
        <f t="shared" si="28"/>
        <v>0</v>
      </c>
      <c r="BJ136" s="18" t="s">
        <v>23</v>
      </c>
      <c r="BK136" s="205">
        <f t="shared" si="29"/>
        <v>0</v>
      </c>
      <c r="BL136" s="18" t="s">
        <v>665</v>
      </c>
      <c r="BM136" s="18" t="s">
        <v>849</v>
      </c>
    </row>
    <row r="137" spans="2:65" s="1" customFormat="1" ht="31.5" customHeight="1" x14ac:dyDescent="0.3">
      <c r="B137" s="35"/>
      <c r="C137" s="210" t="s">
        <v>396</v>
      </c>
      <c r="D137" s="210" t="s">
        <v>182</v>
      </c>
      <c r="E137" s="211" t="s">
        <v>850</v>
      </c>
      <c r="F137" s="212" t="s">
        <v>851</v>
      </c>
      <c r="G137" s="213" t="s">
        <v>213</v>
      </c>
      <c r="H137" s="214">
        <v>17</v>
      </c>
      <c r="I137" s="215"/>
      <c r="J137" s="216">
        <f t="shared" si="20"/>
        <v>0</v>
      </c>
      <c r="K137" s="212" t="s">
        <v>22</v>
      </c>
      <c r="L137" s="217"/>
      <c r="M137" s="218" t="s">
        <v>22</v>
      </c>
      <c r="N137" s="219" t="s">
        <v>48</v>
      </c>
      <c r="O137" s="36"/>
      <c r="P137" s="203">
        <f t="shared" si="21"/>
        <v>0</v>
      </c>
      <c r="Q137" s="203">
        <v>0</v>
      </c>
      <c r="R137" s="203">
        <f t="shared" si="22"/>
        <v>0</v>
      </c>
      <c r="S137" s="203">
        <v>0</v>
      </c>
      <c r="T137" s="204">
        <f t="shared" si="23"/>
        <v>0</v>
      </c>
      <c r="AR137" s="18" t="s">
        <v>766</v>
      </c>
      <c r="AT137" s="18" t="s">
        <v>182</v>
      </c>
      <c r="AU137" s="18" t="s">
        <v>83</v>
      </c>
      <c r="AY137" s="18" t="s">
        <v>132</v>
      </c>
      <c r="BE137" s="205">
        <f t="shared" si="24"/>
        <v>0</v>
      </c>
      <c r="BF137" s="205">
        <f t="shared" si="25"/>
        <v>0</v>
      </c>
      <c r="BG137" s="205">
        <f t="shared" si="26"/>
        <v>0</v>
      </c>
      <c r="BH137" s="205">
        <f t="shared" si="27"/>
        <v>0</v>
      </c>
      <c r="BI137" s="205">
        <f t="shared" si="28"/>
        <v>0</v>
      </c>
      <c r="BJ137" s="18" t="s">
        <v>23</v>
      </c>
      <c r="BK137" s="205">
        <f t="shared" si="29"/>
        <v>0</v>
      </c>
      <c r="BL137" s="18" t="s">
        <v>665</v>
      </c>
      <c r="BM137" s="18" t="s">
        <v>852</v>
      </c>
    </row>
    <row r="138" spans="2:65" s="1" customFormat="1" ht="57" customHeight="1" x14ac:dyDescent="0.3">
      <c r="B138" s="35"/>
      <c r="C138" s="210" t="s">
        <v>400</v>
      </c>
      <c r="D138" s="210" t="s">
        <v>182</v>
      </c>
      <c r="E138" s="211" t="s">
        <v>853</v>
      </c>
      <c r="F138" s="212" t="s">
        <v>854</v>
      </c>
      <c r="G138" s="213" t="s">
        <v>213</v>
      </c>
      <c r="H138" s="214">
        <v>6</v>
      </c>
      <c r="I138" s="215"/>
      <c r="J138" s="216">
        <f t="shared" si="20"/>
        <v>0</v>
      </c>
      <c r="K138" s="212" t="s">
        <v>22</v>
      </c>
      <c r="L138" s="217"/>
      <c r="M138" s="218" t="s">
        <v>22</v>
      </c>
      <c r="N138" s="219" t="s">
        <v>48</v>
      </c>
      <c r="O138" s="36"/>
      <c r="P138" s="203">
        <f t="shared" si="21"/>
        <v>0</v>
      </c>
      <c r="Q138" s="203">
        <v>0</v>
      </c>
      <c r="R138" s="203">
        <f t="shared" si="22"/>
        <v>0</v>
      </c>
      <c r="S138" s="203">
        <v>0</v>
      </c>
      <c r="T138" s="204">
        <f t="shared" si="23"/>
        <v>0</v>
      </c>
      <c r="AR138" s="18" t="s">
        <v>766</v>
      </c>
      <c r="AT138" s="18" t="s">
        <v>182</v>
      </c>
      <c r="AU138" s="18" t="s">
        <v>83</v>
      </c>
      <c r="AY138" s="18" t="s">
        <v>132</v>
      </c>
      <c r="BE138" s="205">
        <f t="shared" si="24"/>
        <v>0</v>
      </c>
      <c r="BF138" s="205">
        <f t="shared" si="25"/>
        <v>0</v>
      </c>
      <c r="BG138" s="205">
        <f t="shared" si="26"/>
        <v>0</v>
      </c>
      <c r="BH138" s="205">
        <f t="shared" si="27"/>
        <v>0</v>
      </c>
      <c r="BI138" s="205">
        <f t="shared" si="28"/>
        <v>0</v>
      </c>
      <c r="BJ138" s="18" t="s">
        <v>23</v>
      </c>
      <c r="BK138" s="205">
        <f t="shared" si="29"/>
        <v>0</v>
      </c>
      <c r="BL138" s="18" t="s">
        <v>665</v>
      </c>
      <c r="BM138" s="18" t="s">
        <v>855</v>
      </c>
    </row>
    <row r="139" spans="2:65" s="1" customFormat="1" ht="31.5" customHeight="1" x14ac:dyDescent="0.3">
      <c r="B139" s="35"/>
      <c r="C139" s="210" t="s">
        <v>404</v>
      </c>
      <c r="D139" s="210" t="s">
        <v>182</v>
      </c>
      <c r="E139" s="211" t="s">
        <v>856</v>
      </c>
      <c r="F139" s="212" t="s">
        <v>857</v>
      </c>
      <c r="G139" s="213" t="s">
        <v>858</v>
      </c>
      <c r="H139" s="214">
        <v>8</v>
      </c>
      <c r="I139" s="215"/>
      <c r="J139" s="216">
        <f t="shared" si="20"/>
        <v>0</v>
      </c>
      <c r="K139" s="212" t="s">
        <v>22</v>
      </c>
      <c r="L139" s="217"/>
      <c r="M139" s="218" t="s">
        <v>22</v>
      </c>
      <c r="N139" s="219" t="s">
        <v>48</v>
      </c>
      <c r="O139" s="36"/>
      <c r="P139" s="203">
        <f t="shared" si="21"/>
        <v>0</v>
      </c>
      <c r="Q139" s="203">
        <v>0</v>
      </c>
      <c r="R139" s="203">
        <f t="shared" si="22"/>
        <v>0</v>
      </c>
      <c r="S139" s="203">
        <v>0</v>
      </c>
      <c r="T139" s="204">
        <f t="shared" si="23"/>
        <v>0</v>
      </c>
      <c r="AR139" s="18" t="s">
        <v>766</v>
      </c>
      <c r="AT139" s="18" t="s">
        <v>182</v>
      </c>
      <c r="AU139" s="18" t="s">
        <v>83</v>
      </c>
      <c r="AY139" s="18" t="s">
        <v>132</v>
      </c>
      <c r="BE139" s="205">
        <f t="shared" si="24"/>
        <v>0</v>
      </c>
      <c r="BF139" s="205">
        <f t="shared" si="25"/>
        <v>0</v>
      </c>
      <c r="BG139" s="205">
        <f t="shared" si="26"/>
        <v>0</v>
      </c>
      <c r="BH139" s="205">
        <f t="shared" si="27"/>
        <v>0</v>
      </c>
      <c r="BI139" s="205">
        <f t="shared" si="28"/>
        <v>0</v>
      </c>
      <c r="BJ139" s="18" t="s">
        <v>23</v>
      </c>
      <c r="BK139" s="205">
        <f t="shared" si="29"/>
        <v>0</v>
      </c>
      <c r="BL139" s="18" t="s">
        <v>665</v>
      </c>
      <c r="BM139" s="18" t="s">
        <v>859</v>
      </c>
    </row>
    <row r="140" spans="2:65" s="1" customFormat="1" ht="44.25" customHeight="1" x14ac:dyDescent="0.3">
      <c r="B140" s="35"/>
      <c r="C140" s="210" t="s">
        <v>416</v>
      </c>
      <c r="D140" s="210" t="s">
        <v>182</v>
      </c>
      <c r="E140" s="211" t="s">
        <v>860</v>
      </c>
      <c r="F140" s="212" t="s">
        <v>861</v>
      </c>
      <c r="G140" s="213" t="s">
        <v>213</v>
      </c>
      <c r="H140" s="214">
        <v>1</v>
      </c>
      <c r="I140" s="215"/>
      <c r="J140" s="216">
        <f t="shared" si="20"/>
        <v>0</v>
      </c>
      <c r="K140" s="212" t="s">
        <v>22</v>
      </c>
      <c r="L140" s="217"/>
      <c r="M140" s="218" t="s">
        <v>22</v>
      </c>
      <c r="N140" s="219" t="s">
        <v>48</v>
      </c>
      <c r="O140" s="36"/>
      <c r="P140" s="203">
        <f t="shared" si="21"/>
        <v>0</v>
      </c>
      <c r="Q140" s="203">
        <v>0</v>
      </c>
      <c r="R140" s="203">
        <f t="shared" si="22"/>
        <v>0</v>
      </c>
      <c r="S140" s="203">
        <v>0</v>
      </c>
      <c r="T140" s="204">
        <f t="shared" si="23"/>
        <v>0</v>
      </c>
      <c r="AR140" s="18" t="s">
        <v>766</v>
      </c>
      <c r="AT140" s="18" t="s">
        <v>182</v>
      </c>
      <c r="AU140" s="18" t="s">
        <v>83</v>
      </c>
      <c r="AY140" s="18" t="s">
        <v>132</v>
      </c>
      <c r="BE140" s="205">
        <f t="shared" si="24"/>
        <v>0</v>
      </c>
      <c r="BF140" s="205">
        <f t="shared" si="25"/>
        <v>0</v>
      </c>
      <c r="BG140" s="205">
        <f t="shared" si="26"/>
        <v>0</v>
      </c>
      <c r="BH140" s="205">
        <f t="shared" si="27"/>
        <v>0</v>
      </c>
      <c r="BI140" s="205">
        <f t="shared" si="28"/>
        <v>0</v>
      </c>
      <c r="BJ140" s="18" t="s">
        <v>23</v>
      </c>
      <c r="BK140" s="205">
        <f t="shared" si="29"/>
        <v>0</v>
      </c>
      <c r="BL140" s="18" t="s">
        <v>665</v>
      </c>
      <c r="BM140" s="18" t="s">
        <v>862</v>
      </c>
    </row>
    <row r="141" spans="2:65" s="1" customFormat="1" ht="22.5" customHeight="1" x14ac:dyDescent="0.3">
      <c r="B141" s="35"/>
      <c r="C141" s="210" t="s">
        <v>863</v>
      </c>
      <c r="D141" s="210" t="s">
        <v>182</v>
      </c>
      <c r="E141" s="211" t="s">
        <v>864</v>
      </c>
      <c r="F141" s="212" t="s">
        <v>865</v>
      </c>
      <c r="G141" s="213" t="s">
        <v>213</v>
      </c>
      <c r="H141" s="214">
        <v>2</v>
      </c>
      <c r="I141" s="215"/>
      <c r="J141" s="216">
        <f t="shared" si="20"/>
        <v>0</v>
      </c>
      <c r="K141" s="212" t="s">
        <v>22</v>
      </c>
      <c r="L141" s="217"/>
      <c r="M141" s="218" t="s">
        <v>22</v>
      </c>
      <c r="N141" s="219" t="s">
        <v>48</v>
      </c>
      <c r="O141" s="36"/>
      <c r="P141" s="203">
        <f t="shared" si="21"/>
        <v>0</v>
      </c>
      <c r="Q141" s="203">
        <v>0</v>
      </c>
      <c r="R141" s="203">
        <f t="shared" si="22"/>
        <v>0</v>
      </c>
      <c r="S141" s="203">
        <v>0</v>
      </c>
      <c r="T141" s="204">
        <f t="shared" si="23"/>
        <v>0</v>
      </c>
      <c r="AR141" s="18" t="s">
        <v>766</v>
      </c>
      <c r="AT141" s="18" t="s">
        <v>182</v>
      </c>
      <c r="AU141" s="18" t="s">
        <v>83</v>
      </c>
      <c r="AY141" s="18" t="s">
        <v>132</v>
      </c>
      <c r="BE141" s="205">
        <f t="shared" si="24"/>
        <v>0</v>
      </c>
      <c r="BF141" s="205">
        <f t="shared" si="25"/>
        <v>0</v>
      </c>
      <c r="BG141" s="205">
        <f t="shared" si="26"/>
        <v>0</v>
      </c>
      <c r="BH141" s="205">
        <f t="shared" si="27"/>
        <v>0</v>
      </c>
      <c r="BI141" s="205">
        <f t="shared" si="28"/>
        <v>0</v>
      </c>
      <c r="BJ141" s="18" t="s">
        <v>23</v>
      </c>
      <c r="BK141" s="205">
        <f t="shared" si="29"/>
        <v>0</v>
      </c>
      <c r="BL141" s="18" t="s">
        <v>665</v>
      </c>
      <c r="BM141" s="18" t="s">
        <v>866</v>
      </c>
    </row>
    <row r="142" spans="2:65" s="1" customFormat="1" ht="22.5" customHeight="1" x14ac:dyDescent="0.3">
      <c r="B142" s="35"/>
      <c r="C142" s="194" t="s">
        <v>867</v>
      </c>
      <c r="D142" s="194" t="s">
        <v>136</v>
      </c>
      <c r="E142" s="195" t="s">
        <v>868</v>
      </c>
      <c r="F142" s="196" t="s">
        <v>869</v>
      </c>
      <c r="G142" s="197" t="s">
        <v>171</v>
      </c>
      <c r="H142" s="198">
        <v>1</v>
      </c>
      <c r="I142" s="199"/>
      <c r="J142" s="200">
        <f t="shared" si="20"/>
        <v>0</v>
      </c>
      <c r="K142" s="196" t="s">
        <v>140</v>
      </c>
      <c r="L142" s="55"/>
      <c r="M142" s="201" t="s">
        <v>22</v>
      </c>
      <c r="N142" s="202" t="s">
        <v>48</v>
      </c>
      <c r="O142" s="36"/>
      <c r="P142" s="203">
        <f t="shared" si="21"/>
        <v>0</v>
      </c>
      <c r="Q142" s="203">
        <v>0</v>
      </c>
      <c r="R142" s="203">
        <f t="shared" si="22"/>
        <v>0</v>
      </c>
      <c r="S142" s="203">
        <v>0</v>
      </c>
      <c r="T142" s="204">
        <f t="shared" si="23"/>
        <v>0</v>
      </c>
      <c r="AR142" s="18" t="s">
        <v>665</v>
      </c>
      <c r="AT142" s="18" t="s">
        <v>136</v>
      </c>
      <c r="AU142" s="18" t="s">
        <v>83</v>
      </c>
      <c r="AY142" s="18" t="s">
        <v>132</v>
      </c>
      <c r="BE142" s="205">
        <f t="shared" si="24"/>
        <v>0</v>
      </c>
      <c r="BF142" s="205">
        <f t="shared" si="25"/>
        <v>0</v>
      </c>
      <c r="BG142" s="205">
        <f t="shared" si="26"/>
        <v>0</v>
      </c>
      <c r="BH142" s="205">
        <f t="shared" si="27"/>
        <v>0</v>
      </c>
      <c r="BI142" s="205">
        <f t="shared" si="28"/>
        <v>0</v>
      </c>
      <c r="BJ142" s="18" t="s">
        <v>23</v>
      </c>
      <c r="BK142" s="205">
        <f t="shared" si="29"/>
        <v>0</v>
      </c>
      <c r="BL142" s="18" t="s">
        <v>665</v>
      </c>
      <c r="BM142" s="18" t="s">
        <v>870</v>
      </c>
    </row>
    <row r="143" spans="2:65" s="1" customFormat="1" ht="57" customHeight="1" x14ac:dyDescent="0.3">
      <c r="B143" s="35"/>
      <c r="C143" s="210" t="s">
        <v>392</v>
      </c>
      <c r="D143" s="210" t="s">
        <v>182</v>
      </c>
      <c r="E143" s="211" t="s">
        <v>871</v>
      </c>
      <c r="F143" s="212" t="s">
        <v>872</v>
      </c>
      <c r="G143" s="213" t="s">
        <v>213</v>
      </c>
      <c r="H143" s="214">
        <v>1</v>
      </c>
      <c r="I143" s="215"/>
      <c r="J143" s="216">
        <f t="shared" si="20"/>
        <v>0</v>
      </c>
      <c r="K143" s="212" t="s">
        <v>22</v>
      </c>
      <c r="L143" s="217"/>
      <c r="M143" s="218" t="s">
        <v>22</v>
      </c>
      <c r="N143" s="219" t="s">
        <v>48</v>
      </c>
      <c r="O143" s="36"/>
      <c r="P143" s="203">
        <f t="shared" si="21"/>
        <v>0</v>
      </c>
      <c r="Q143" s="203">
        <v>0</v>
      </c>
      <c r="R143" s="203">
        <f t="shared" si="22"/>
        <v>0</v>
      </c>
      <c r="S143" s="203">
        <v>0</v>
      </c>
      <c r="T143" s="204">
        <f t="shared" si="23"/>
        <v>0</v>
      </c>
      <c r="AR143" s="18" t="s">
        <v>766</v>
      </c>
      <c r="AT143" s="18" t="s">
        <v>182</v>
      </c>
      <c r="AU143" s="18" t="s">
        <v>83</v>
      </c>
      <c r="AY143" s="18" t="s">
        <v>132</v>
      </c>
      <c r="BE143" s="205">
        <f t="shared" si="24"/>
        <v>0</v>
      </c>
      <c r="BF143" s="205">
        <f t="shared" si="25"/>
        <v>0</v>
      </c>
      <c r="BG143" s="205">
        <f t="shared" si="26"/>
        <v>0</v>
      </c>
      <c r="BH143" s="205">
        <f t="shared" si="27"/>
        <v>0</v>
      </c>
      <c r="BI143" s="205">
        <f t="shared" si="28"/>
        <v>0</v>
      </c>
      <c r="BJ143" s="18" t="s">
        <v>23</v>
      </c>
      <c r="BK143" s="205">
        <f t="shared" si="29"/>
        <v>0</v>
      </c>
      <c r="BL143" s="18" t="s">
        <v>665</v>
      </c>
      <c r="BM143" s="18" t="s">
        <v>873</v>
      </c>
    </row>
    <row r="144" spans="2:65" s="1" customFormat="1" ht="22.5" customHeight="1" x14ac:dyDescent="0.3">
      <c r="B144" s="35"/>
      <c r="C144" s="194" t="s">
        <v>874</v>
      </c>
      <c r="D144" s="194" t="s">
        <v>136</v>
      </c>
      <c r="E144" s="195" t="s">
        <v>875</v>
      </c>
      <c r="F144" s="196" t="s">
        <v>876</v>
      </c>
      <c r="G144" s="197" t="s">
        <v>171</v>
      </c>
      <c r="H144" s="198">
        <v>1</v>
      </c>
      <c r="I144" s="199"/>
      <c r="J144" s="200">
        <f t="shared" si="20"/>
        <v>0</v>
      </c>
      <c r="K144" s="196" t="s">
        <v>140</v>
      </c>
      <c r="L144" s="55"/>
      <c r="M144" s="201" t="s">
        <v>22</v>
      </c>
      <c r="N144" s="202" t="s">
        <v>48</v>
      </c>
      <c r="O144" s="36"/>
      <c r="P144" s="203">
        <f t="shared" si="21"/>
        <v>0</v>
      </c>
      <c r="Q144" s="203">
        <v>0</v>
      </c>
      <c r="R144" s="203">
        <f t="shared" si="22"/>
        <v>0</v>
      </c>
      <c r="S144" s="203">
        <v>0</v>
      </c>
      <c r="T144" s="204">
        <f t="shared" si="23"/>
        <v>0</v>
      </c>
      <c r="AR144" s="18" t="s">
        <v>665</v>
      </c>
      <c r="AT144" s="18" t="s">
        <v>136</v>
      </c>
      <c r="AU144" s="18" t="s">
        <v>83</v>
      </c>
      <c r="AY144" s="18" t="s">
        <v>132</v>
      </c>
      <c r="BE144" s="205">
        <f t="shared" si="24"/>
        <v>0</v>
      </c>
      <c r="BF144" s="205">
        <f t="shared" si="25"/>
        <v>0</v>
      </c>
      <c r="BG144" s="205">
        <f t="shared" si="26"/>
        <v>0</v>
      </c>
      <c r="BH144" s="205">
        <f t="shared" si="27"/>
        <v>0</v>
      </c>
      <c r="BI144" s="205">
        <f t="shared" si="28"/>
        <v>0</v>
      </c>
      <c r="BJ144" s="18" t="s">
        <v>23</v>
      </c>
      <c r="BK144" s="205">
        <f t="shared" si="29"/>
        <v>0</v>
      </c>
      <c r="BL144" s="18" t="s">
        <v>665</v>
      </c>
      <c r="BM144" s="18" t="s">
        <v>877</v>
      </c>
    </row>
    <row r="145" spans="2:65" s="1" customFormat="1" ht="22.5" customHeight="1" x14ac:dyDescent="0.3">
      <c r="B145" s="35"/>
      <c r="C145" s="194" t="s">
        <v>272</v>
      </c>
      <c r="D145" s="194" t="s">
        <v>136</v>
      </c>
      <c r="E145" s="195" t="s">
        <v>878</v>
      </c>
      <c r="F145" s="196" t="s">
        <v>879</v>
      </c>
      <c r="G145" s="197" t="s">
        <v>171</v>
      </c>
      <c r="H145" s="198">
        <v>1</v>
      </c>
      <c r="I145" s="199"/>
      <c r="J145" s="200">
        <f t="shared" si="20"/>
        <v>0</v>
      </c>
      <c r="K145" s="196" t="s">
        <v>140</v>
      </c>
      <c r="L145" s="55"/>
      <c r="M145" s="201" t="s">
        <v>22</v>
      </c>
      <c r="N145" s="202" t="s">
        <v>48</v>
      </c>
      <c r="O145" s="36"/>
      <c r="P145" s="203">
        <f t="shared" si="21"/>
        <v>0</v>
      </c>
      <c r="Q145" s="203">
        <v>0</v>
      </c>
      <c r="R145" s="203">
        <f t="shared" si="22"/>
        <v>0</v>
      </c>
      <c r="S145" s="203">
        <v>0</v>
      </c>
      <c r="T145" s="204">
        <f t="shared" si="23"/>
        <v>0</v>
      </c>
      <c r="AR145" s="18" t="s">
        <v>665</v>
      </c>
      <c r="AT145" s="18" t="s">
        <v>136</v>
      </c>
      <c r="AU145" s="18" t="s">
        <v>83</v>
      </c>
      <c r="AY145" s="18" t="s">
        <v>132</v>
      </c>
      <c r="BE145" s="205">
        <f t="shared" si="24"/>
        <v>0</v>
      </c>
      <c r="BF145" s="205">
        <f t="shared" si="25"/>
        <v>0</v>
      </c>
      <c r="BG145" s="205">
        <f t="shared" si="26"/>
        <v>0</v>
      </c>
      <c r="BH145" s="205">
        <f t="shared" si="27"/>
        <v>0</v>
      </c>
      <c r="BI145" s="205">
        <f t="shared" si="28"/>
        <v>0</v>
      </c>
      <c r="BJ145" s="18" t="s">
        <v>23</v>
      </c>
      <c r="BK145" s="205">
        <f t="shared" si="29"/>
        <v>0</v>
      </c>
      <c r="BL145" s="18" t="s">
        <v>665</v>
      </c>
      <c r="BM145" s="18" t="s">
        <v>880</v>
      </c>
    </row>
    <row r="146" spans="2:65" s="1" customFormat="1" ht="22.5" customHeight="1" x14ac:dyDescent="0.3">
      <c r="B146" s="35"/>
      <c r="C146" s="210" t="s">
        <v>276</v>
      </c>
      <c r="D146" s="210" t="s">
        <v>182</v>
      </c>
      <c r="E146" s="211" t="s">
        <v>881</v>
      </c>
      <c r="F146" s="212" t="s">
        <v>882</v>
      </c>
      <c r="G146" s="213" t="s">
        <v>171</v>
      </c>
      <c r="H146" s="214">
        <v>1</v>
      </c>
      <c r="I146" s="215"/>
      <c r="J146" s="216">
        <f t="shared" si="20"/>
        <v>0</v>
      </c>
      <c r="K146" s="212" t="s">
        <v>140</v>
      </c>
      <c r="L146" s="217"/>
      <c r="M146" s="218" t="s">
        <v>22</v>
      </c>
      <c r="N146" s="219" t="s">
        <v>48</v>
      </c>
      <c r="O146" s="36"/>
      <c r="P146" s="203">
        <f t="shared" si="21"/>
        <v>0</v>
      </c>
      <c r="Q146" s="203">
        <v>4.0000000000000002E-4</v>
      </c>
      <c r="R146" s="203">
        <f t="shared" si="22"/>
        <v>4.0000000000000002E-4</v>
      </c>
      <c r="S146" s="203">
        <v>0</v>
      </c>
      <c r="T146" s="204">
        <f t="shared" si="23"/>
        <v>0</v>
      </c>
      <c r="AR146" s="18" t="s">
        <v>568</v>
      </c>
      <c r="AT146" s="18" t="s">
        <v>182</v>
      </c>
      <c r="AU146" s="18" t="s">
        <v>83</v>
      </c>
      <c r="AY146" s="18" t="s">
        <v>132</v>
      </c>
      <c r="BE146" s="205">
        <f t="shared" si="24"/>
        <v>0</v>
      </c>
      <c r="BF146" s="205">
        <f t="shared" si="25"/>
        <v>0</v>
      </c>
      <c r="BG146" s="205">
        <f t="shared" si="26"/>
        <v>0</v>
      </c>
      <c r="BH146" s="205">
        <f t="shared" si="27"/>
        <v>0</v>
      </c>
      <c r="BI146" s="205">
        <f t="shared" si="28"/>
        <v>0</v>
      </c>
      <c r="BJ146" s="18" t="s">
        <v>23</v>
      </c>
      <c r="BK146" s="205">
        <f t="shared" si="29"/>
        <v>0</v>
      </c>
      <c r="BL146" s="18" t="s">
        <v>568</v>
      </c>
      <c r="BM146" s="18" t="s">
        <v>883</v>
      </c>
    </row>
    <row r="147" spans="2:65" s="1" customFormat="1" ht="22.5" customHeight="1" x14ac:dyDescent="0.3">
      <c r="B147" s="35"/>
      <c r="C147" s="194" t="s">
        <v>280</v>
      </c>
      <c r="D147" s="194" t="s">
        <v>136</v>
      </c>
      <c r="E147" s="195" t="s">
        <v>884</v>
      </c>
      <c r="F147" s="196" t="s">
        <v>885</v>
      </c>
      <c r="G147" s="197" t="s">
        <v>171</v>
      </c>
      <c r="H147" s="198">
        <v>1</v>
      </c>
      <c r="I147" s="199"/>
      <c r="J147" s="200">
        <f t="shared" si="20"/>
        <v>0</v>
      </c>
      <c r="K147" s="196" t="s">
        <v>140</v>
      </c>
      <c r="L147" s="55"/>
      <c r="M147" s="201" t="s">
        <v>22</v>
      </c>
      <c r="N147" s="202" t="s">
        <v>48</v>
      </c>
      <c r="O147" s="36"/>
      <c r="P147" s="203">
        <f t="shared" si="21"/>
        <v>0</v>
      </c>
      <c r="Q147" s="203">
        <v>0</v>
      </c>
      <c r="R147" s="203">
        <f t="shared" si="22"/>
        <v>0</v>
      </c>
      <c r="S147" s="203">
        <v>0</v>
      </c>
      <c r="T147" s="204">
        <f t="shared" si="23"/>
        <v>0</v>
      </c>
      <c r="AR147" s="18" t="s">
        <v>665</v>
      </c>
      <c r="AT147" s="18" t="s">
        <v>136</v>
      </c>
      <c r="AU147" s="18" t="s">
        <v>83</v>
      </c>
      <c r="AY147" s="18" t="s">
        <v>132</v>
      </c>
      <c r="BE147" s="205">
        <f t="shared" si="24"/>
        <v>0</v>
      </c>
      <c r="BF147" s="205">
        <f t="shared" si="25"/>
        <v>0</v>
      </c>
      <c r="BG147" s="205">
        <f t="shared" si="26"/>
        <v>0</v>
      </c>
      <c r="BH147" s="205">
        <f t="shared" si="27"/>
        <v>0</v>
      </c>
      <c r="BI147" s="205">
        <f t="shared" si="28"/>
        <v>0</v>
      </c>
      <c r="BJ147" s="18" t="s">
        <v>23</v>
      </c>
      <c r="BK147" s="205">
        <f t="shared" si="29"/>
        <v>0</v>
      </c>
      <c r="BL147" s="18" t="s">
        <v>665</v>
      </c>
      <c r="BM147" s="18" t="s">
        <v>886</v>
      </c>
    </row>
    <row r="148" spans="2:65" s="1" customFormat="1" ht="22.5" customHeight="1" x14ac:dyDescent="0.3">
      <c r="B148" s="35"/>
      <c r="C148" s="210" t="s">
        <v>284</v>
      </c>
      <c r="D148" s="210" t="s">
        <v>182</v>
      </c>
      <c r="E148" s="211" t="s">
        <v>887</v>
      </c>
      <c r="F148" s="212" t="s">
        <v>888</v>
      </c>
      <c r="G148" s="213" t="s">
        <v>213</v>
      </c>
      <c r="H148" s="214">
        <v>1</v>
      </c>
      <c r="I148" s="215"/>
      <c r="J148" s="216">
        <f t="shared" si="20"/>
        <v>0</v>
      </c>
      <c r="K148" s="212" t="s">
        <v>22</v>
      </c>
      <c r="L148" s="217"/>
      <c r="M148" s="218" t="s">
        <v>22</v>
      </c>
      <c r="N148" s="219" t="s">
        <v>48</v>
      </c>
      <c r="O148" s="36"/>
      <c r="P148" s="203">
        <f t="shared" si="21"/>
        <v>0</v>
      </c>
      <c r="Q148" s="203">
        <v>0</v>
      </c>
      <c r="R148" s="203">
        <f t="shared" si="22"/>
        <v>0</v>
      </c>
      <c r="S148" s="203">
        <v>0</v>
      </c>
      <c r="T148" s="204">
        <f t="shared" si="23"/>
        <v>0</v>
      </c>
      <c r="AR148" s="18" t="s">
        <v>766</v>
      </c>
      <c r="AT148" s="18" t="s">
        <v>182</v>
      </c>
      <c r="AU148" s="18" t="s">
        <v>83</v>
      </c>
      <c r="AY148" s="18" t="s">
        <v>132</v>
      </c>
      <c r="BE148" s="205">
        <f t="shared" si="24"/>
        <v>0</v>
      </c>
      <c r="BF148" s="205">
        <f t="shared" si="25"/>
        <v>0</v>
      </c>
      <c r="BG148" s="205">
        <f t="shared" si="26"/>
        <v>0</v>
      </c>
      <c r="BH148" s="205">
        <f t="shared" si="27"/>
        <v>0</v>
      </c>
      <c r="BI148" s="205">
        <f t="shared" si="28"/>
        <v>0</v>
      </c>
      <c r="BJ148" s="18" t="s">
        <v>23</v>
      </c>
      <c r="BK148" s="205">
        <f t="shared" si="29"/>
        <v>0</v>
      </c>
      <c r="BL148" s="18" t="s">
        <v>665</v>
      </c>
      <c r="BM148" s="18" t="s">
        <v>889</v>
      </c>
    </row>
    <row r="149" spans="2:65" s="1" customFormat="1" ht="22.5" customHeight="1" x14ac:dyDescent="0.3">
      <c r="B149" s="35"/>
      <c r="C149" s="210" t="s">
        <v>890</v>
      </c>
      <c r="D149" s="210" t="s">
        <v>182</v>
      </c>
      <c r="E149" s="211" t="s">
        <v>891</v>
      </c>
      <c r="F149" s="212" t="s">
        <v>892</v>
      </c>
      <c r="G149" s="213" t="s">
        <v>213</v>
      </c>
      <c r="H149" s="214">
        <v>10</v>
      </c>
      <c r="I149" s="215"/>
      <c r="J149" s="216">
        <f t="shared" si="20"/>
        <v>0</v>
      </c>
      <c r="K149" s="212" t="s">
        <v>22</v>
      </c>
      <c r="L149" s="217"/>
      <c r="M149" s="218" t="s">
        <v>22</v>
      </c>
      <c r="N149" s="219" t="s">
        <v>48</v>
      </c>
      <c r="O149" s="36"/>
      <c r="P149" s="203">
        <f t="shared" si="21"/>
        <v>0</v>
      </c>
      <c r="Q149" s="203">
        <v>0</v>
      </c>
      <c r="R149" s="203">
        <f t="shared" si="22"/>
        <v>0</v>
      </c>
      <c r="S149" s="203">
        <v>0</v>
      </c>
      <c r="T149" s="204">
        <f t="shared" si="23"/>
        <v>0</v>
      </c>
      <c r="AR149" s="18" t="s">
        <v>766</v>
      </c>
      <c r="AT149" s="18" t="s">
        <v>182</v>
      </c>
      <c r="AU149" s="18" t="s">
        <v>83</v>
      </c>
      <c r="AY149" s="18" t="s">
        <v>132</v>
      </c>
      <c r="BE149" s="205">
        <f t="shared" si="24"/>
        <v>0</v>
      </c>
      <c r="BF149" s="205">
        <f t="shared" si="25"/>
        <v>0</v>
      </c>
      <c r="BG149" s="205">
        <f t="shared" si="26"/>
        <v>0</v>
      </c>
      <c r="BH149" s="205">
        <f t="shared" si="27"/>
        <v>0</v>
      </c>
      <c r="BI149" s="205">
        <f t="shared" si="28"/>
        <v>0</v>
      </c>
      <c r="BJ149" s="18" t="s">
        <v>23</v>
      </c>
      <c r="BK149" s="205">
        <f t="shared" si="29"/>
        <v>0</v>
      </c>
      <c r="BL149" s="18" t="s">
        <v>665</v>
      </c>
      <c r="BM149" s="18" t="s">
        <v>893</v>
      </c>
    </row>
    <row r="150" spans="2:65" s="1" customFormat="1" ht="31.5" customHeight="1" x14ac:dyDescent="0.3">
      <c r="B150" s="35"/>
      <c r="C150" s="210" t="s">
        <v>295</v>
      </c>
      <c r="D150" s="210" t="s">
        <v>182</v>
      </c>
      <c r="E150" s="211" t="s">
        <v>894</v>
      </c>
      <c r="F150" s="212" t="s">
        <v>895</v>
      </c>
      <c r="G150" s="213" t="s">
        <v>213</v>
      </c>
      <c r="H150" s="214">
        <v>1</v>
      </c>
      <c r="I150" s="215"/>
      <c r="J150" s="216">
        <f t="shared" si="20"/>
        <v>0</v>
      </c>
      <c r="K150" s="212" t="s">
        <v>22</v>
      </c>
      <c r="L150" s="217"/>
      <c r="M150" s="218" t="s">
        <v>22</v>
      </c>
      <c r="N150" s="219" t="s">
        <v>48</v>
      </c>
      <c r="O150" s="36"/>
      <c r="P150" s="203">
        <f t="shared" si="21"/>
        <v>0</v>
      </c>
      <c r="Q150" s="203">
        <v>0</v>
      </c>
      <c r="R150" s="203">
        <f t="shared" si="22"/>
        <v>0</v>
      </c>
      <c r="S150" s="203">
        <v>0</v>
      </c>
      <c r="T150" s="204">
        <f t="shared" si="23"/>
        <v>0</v>
      </c>
      <c r="AR150" s="18" t="s">
        <v>766</v>
      </c>
      <c r="AT150" s="18" t="s">
        <v>182</v>
      </c>
      <c r="AU150" s="18" t="s">
        <v>83</v>
      </c>
      <c r="AY150" s="18" t="s">
        <v>132</v>
      </c>
      <c r="BE150" s="205">
        <f t="shared" si="24"/>
        <v>0</v>
      </c>
      <c r="BF150" s="205">
        <f t="shared" si="25"/>
        <v>0</v>
      </c>
      <c r="BG150" s="205">
        <f t="shared" si="26"/>
        <v>0</v>
      </c>
      <c r="BH150" s="205">
        <f t="shared" si="27"/>
        <v>0</v>
      </c>
      <c r="BI150" s="205">
        <f t="shared" si="28"/>
        <v>0</v>
      </c>
      <c r="BJ150" s="18" t="s">
        <v>23</v>
      </c>
      <c r="BK150" s="205">
        <f t="shared" si="29"/>
        <v>0</v>
      </c>
      <c r="BL150" s="18" t="s">
        <v>665</v>
      </c>
      <c r="BM150" s="18" t="s">
        <v>896</v>
      </c>
    </row>
    <row r="151" spans="2:65" s="1" customFormat="1" ht="22.5" customHeight="1" x14ac:dyDescent="0.3">
      <c r="B151" s="35"/>
      <c r="C151" s="210" t="s">
        <v>897</v>
      </c>
      <c r="D151" s="210" t="s">
        <v>182</v>
      </c>
      <c r="E151" s="211" t="s">
        <v>898</v>
      </c>
      <c r="F151" s="212" t="s">
        <v>899</v>
      </c>
      <c r="G151" s="213" t="s">
        <v>213</v>
      </c>
      <c r="H151" s="214">
        <v>1</v>
      </c>
      <c r="I151" s="215"/>
      <c r="J151" s="216">
        <f t="shared" si="20"/>
        <v>0</v>
      </c>
      <c r="K151" s="212" t="s">
        <v>22</v>
      </c>
      <c r="L151" s="217"/>
      <c r="M151" s="218" t="s">
        <v>22</v>
      </c>
      <c r="N151" s="219" t="s">
        <v>48</v>
      </c>
      <c r="O151" s="36"/>
      <c r="P151" s="203">
        <f t="shared" si="21"/>
        <v>0</v>
      </c>
      <c r="Q151" s="203">
        <v>0</v>
      </c>
      <c r="R151" s="203">
        <f t="shared" si="22"/>
        <v>0</v>
      </c>
      <c r="S151" s="203">
        <v>0</v>
      </c>
      <c r="T151" s="204">
        <f t="shared" si="23"/>
        <v>0</v>
      </c>
      <c r="AR151" s="18" t="s">
        <v>766</v>
      </c>
      <c r="AT151" s="18" t="s">
        <v>182</v>
      </c>
      <c r="AU151" s="18" t="s">
        <v>83</v>
      </c>
      <c r="AY151" s="18" t="s">
        <v>132</v>
      </c>
      <c r="BE151" s="205">
        <f t="shared" si="24"/>
        <v>0</v>
      </c>
      <c r="BF151" s="205">
        <f t="shared" si="25"/>
        <v>0</v>
      </c>
      <c r="BG151" s="205">
        <f t="shared" si="26"/>
        <v>0</v>
      </c>
      <c r="BH151" s="205">
        <f t="shared" si="27"/>
        <v>0</v>
      </c>
      <c r="BI151" s="205">
        <f t="shared" si="28"/>
        <v>0</v>
      </c>
      <c r="BJ151" s="18" t="s">
        <v>23</v>
      </c>
      <c r="BK151" s="205">
        <f t="shared" si="29"/>
        <v>0</v>
      </c>
      <c r="BL151" s="18" t="s">
        <v>665</v>
      </c>
      <c r="BM151" s="18" t="s">
        <v>900</v>
      </c>
    </row>
    <row r="152" spans="2:65" s="1" customFormat="1" ht="31.5" customHeight="1" x14ac:dyDescent="0.3">
      <c r="B152" s="35"/>
      <c r="C152" s="210" t="s">
        <v>901</v>
      </c>
      <c r="D152" s="210" t="s">
        <v>182</v>
      </c>
      <c r="E152" s="211" t="s">
        <v>902</v>
      </c>
      <c r="F152" s="212" t="s">
        <v>903</v>
      </c>
      <c r="G152" s="213" t="s">
        <v>213</v>
      </c>
      <c r="H152" s="214">
        <v>1</v>
      </c>
      <c r="I152" s="215"/>
      <c r="J152" s="216">
        <f t="shared" si="20"/>
        <v>0</v>
      </c>
      <c r="K152" s="212" t="s">
        <v>22</v>
      </c>
      <c r="L152" s="217"/>
      <c r="M152" s="218" t="s">
        <v>22</v>
      </c>
      <c r="N152" s="219" t="s">
        <v>48</v>
      </c>
      <c r="O152" s="36"/>
      <c r="P152" s="203">
        <f t="shared" si="21"/>
        <v>0</v>
      </c>
      <c r="Q152" s="203">
        <v>0</v>
      </c>
      <c r="R152" s="203">
        <f t="shared" si="22"/>
        <v>0</v>
      </c>
      <c r="S152" s="203">
        <v>0</v>
      </c>
      <c r="T152" s="204">
        <f t="shared" si="23"/>
        <v>0</v>
      </c>
      <c r="AR152" s="18" t="s">
        <v>766</v>
      </c>
      <c r="AT152" s="18" t="s">
        <v>182</v>
      </c>
      <c r="AU152" s="18" t="s">
        <v>83</v>
      </c>
      <c r="AY152" s="18" t="s">
        <v>132</v>
      </c>
      <c r="BE152" s="205">
        <f t="shared" si="24"/>
        <v>0</v>
      </c>
      <c r="BF152" s="205">
        <f t="shared" si="25"/>
        <v>0</v>
      </c>
      <c r="BG152" s="205">
        <f t="shared" si="26"/>
        <v>0</v>
      </c>
      <c r="BH152" s="205">
        <f t="shared" si="27"/>
        <v>0</v>
      </c>
      <c r="BI152" s="205">
        <f t="shared" si="28"/>
        <v>0</v>
      </c>
      <c r="BJ152" s="18" t="s">
        <v>23</v>
      </c>
      <c r="BK152" s="205">
        <f t="shared" si="29"/>
        <v>0</v>
      </c>
      <c r="BL152" s="18" t="s">
        <v>665</v>
      </c>
      <c r="BM152" s="18" t="s">
        <v>904</v>
      </c>
    </row>
    <row r="153" spans="2:65" s="1" customFormat="1" ht="22.5" customHeight="1" x14ac:dyDescent="0.3">
      <c r="B153" s="35"/>
      <c r="C153" s="194" t="s">
        <v>308</v>
      </c>
      <c r="D153" s="194" t="s">
        <v>136</v>
      </c>
      <c r="E153" s="195" t="s">
        <v>905</v>
      </c>
      <c r="F153" s="196" t="s">
        <v>906</v>
      </c>
      <c r="G153" s="197" t="s">
        <v>171</v>
      </c>
      <c r="H153" s="198">
        <v>10</v>
      </c>
      <c r="I153" s="199"/>
      <c r="J153" s="200">
        <f t="shared" si="20"/>
        <v>0</v>
      </c>
      <c r="K153" s="196" t="s">
        <v>140</v>
      </c>
      <c r="L153" s="55"/>
      <c r="M153" s="201" t="s">
        <v>22</v>
      </c>
      <c r="N153" s="202" t="s">
        <v>48</v>
      </c>
      <c r="O153" s="36"/>
      <c r="P153" s="203">
        <f t="shared" si="21"/>
        <v>0</v>
      </c>
      <c r="Q153" s="203">
        <v>0</v>
      </c>
      <c r="R153" s="203">
        <f t="shared" si="22"/>
        <v>0</v>
      </c>
      <c r="S153" s="203">
        <v>0</v>
      </c>
      <c r="T153" s="204">
        <f t="shared" si="23"/>
        <v>0</v>
      </c>
      <c r="AR153" s="18" t="s">
        <v>665</v>
      </c>
      <c r="AT153" s="18" t="s">
        <v>136</v>
      </c>
      <c r="AU153" s="18" t="s">
        <v>83</v>
      </c>
      <c r="AY153" s="18" t="s">
        <v>132</v>
      </c>
      <c r="BE153" s="205">
        <f t="shared" si="24"/>
        <v>0</v>
      </c>
      <c r="BF153" s="205">
        <f t="shared" si="25"/>
        <v>0</v>
      </c>
      <c r="BG153" s="205">
        <f t="shared" si="26"/>
        <v>0</v>
      </c>
      <c r="BH153" s="205">
        <f t="shared" si="27"/>
        <v>0</v>
      </c>
      <c r="BI153" s="205">
        <f t="shared" si="28"/>
        <v>0</v>
      </c>
      <c r="BJ153" s="18" t="s">
        <v>23</v>
      </c>
      <c r="BK153" s="205">
        <f t="shared" si="29"/>
        <v>0</v>
      </c>
      <c r="BL153" s="18" t="s">
        <v>665</v>
      </c>
      <c r="BM153" s="18" t="s">
        <v>907</v>
      </c>
    </row>
    <row r="154" spans="2:65" s="1" customFormat="1" ht="22.5" customHeight="1" x14ac:dyDescent="0.3">
      <c r="B154" s="35"/>
      <c r="C154" s="194" t="s">
        <v>908</v>
      </c>
      <c r="D154" s="194" t="s">
        <v>136</v>
      </c>
      <c r="E154" s="195" t="s">
        <v>909</v>
      </c>
      <c r="F154" s="196" t="s">
        <v>910</v>
      </c>
      <c r="G154" s="197" t="s">
        <v>171</v>
      </c>
      <c r="H154" s="198">
        <v>5</v>
      </c>
      <c r="I154" s="199"/>
      <c r="J154" s="200">
        <f t="shared" si="20"/>
        <v>0</v>
      </c>
      <c r="K154" s="196" t="s">
        <v>140</v>
      </c>
      <c r="L154" s="55"/>
      <c r="M154" s="201" t="s">
        <v>22</v>
      </c>
      <c r="N154" s="202" t="s">
        <v>48</v>
      </c>
      <c r="O154" s="36"/>
      <c r="P154" s="203">
        <f t="shared" si="21"/>
        <v>0</v>
      </c>
      <c r="Q154" s="203">
        <v>0</v>
      </c>
      <c r="R154" s="203">
        <f t="shared" si="22"/>
        <v>0</v>
      </c>
      <c r="S154" s="203">
        <v>0</v>
      </c>
      <c r="T154" s="204">
        <f t="shared" si="23"/>
        <v>0</v>
      </c>
      <c r="AR154" s="18" t="s">
        <v>665</v>
      </c>
      <c r="AT154" s="18" t="s">
        <v>136</v>
      </c>
      <c r="AU154" s="18" t="s">
        <v>83</v>
      </c>
      <c r="AY154" s="18" t="s">
        <v>132</v>
      </c>
      <c r="BE154" s="205">
        <f t="shared" si="24"/>
        <v>0</v>
      </c>
      <c r="BF154" s="205">
        <f t="shared" si="25"/>
        <v>0</v>
      </c>
      <c r="BG154" s="205">
        <f t="shared" si="26"/>
        <v>0</v>
      </c>
      <c r="BH154" s="205">
        <f t="shared" si="27"/>
        <v>0</v>
      </c>
      <c r="BI154" s="205">
        <f t="shared" si="28"/>
        <v>0</v>
      </c>
      <c r="BJ154" s="18" t="s">
        <v>23</v>
      </c>
      <c r="BK154" s="205">
        <f t="shared" si="29"/>
        <v>0</v>
      </c>
      <c r="BL154" s="18" t="s">
        <v>665</v>
      </c>
      <c r="BM154" s="18" t="s">
        <v>911</v>
      </c>
    </row>
    <row r="155" spans="2:65" s="1" customFormat="1" ht="22.5" customHeight="1" x14ac:dyDescent="0.3">
      <c r="B155" s="35"/>
      <c r="C155" s="210" t="s">
        <v>312</v>
      </c>
      <c r="D155" s="210" t="s">
        <v>182</v>
      </c>
      <c r="E155" s="211" t="s">
        <v>912</v>
      </c>
      <c r="F155" s="212" t="s">
        <v>913</v>
      </c>
      <c r="G155" s="213" t="s">
        <v>213</v>
      </c>
      <c r="H155" s="214">
        <v>5</v>
      </c>
      <c r="I155" s="215"/>
      <c r="J155" s="216">
        <f t="shared" si="20"/>
        <v>0</v>
      </c>
      <c r="K155" s="212" t="s">
        <v>22</v>
      </c>
      <c r="L155" s="217"/>
      <c r="M155" s="218" t="s">
        <v>22</v>
      </c>
      <c r="N155" s="219" t="s">
        <v>48</v>
      </c>
      <c r="O155" s="36"/>
      <c r="P155" s="203">
        <f t="shared" si="21"/>
        <v>0</v>
      </c>
      <c r="Q155" s="203">
        <v>0</v>
      </c>
      <c r="R155" s="203">
        <f t="shared" si="22"/>
        <v>0</v>
      </c>
      <c r="S155" s="203">
        <v>0</v>
      </c>
      <c r="T155" s="204">
        <f t="shared" si="23"/>
        <v>0</v>
      </c>
      <c r="AR155" s="18" t="s">
        <v>766</v>
      </c>
      <c r="AT155" s="18" t="s">
        <v>182</v>
      </c>
      <c r="AU155" s="18" t="s">
        <v>83</v>
      </c>
      <c r="AY155" s="18" t="s">
        <v>132</v>
      </c>
      <c r="BE155" s="205">
        <f t="shared" si="24"/>
        <v>0</v>
      </c>
      <c r="BF155" s="205">
        <f t="shared" si="25"/>
        <v>0</v>
      </c>
      <c r="BG155" s="205">
        <f t="shared" si="26"/>
        <v>0</v>
      </c>
      <c r="BH155" s="205">
        <f t="shared" si="27"/>
        <v>0</v>
      </c>
      <c r="BI155" s="205">
        <f t="shared" si="28"/>
        <v>0</v>
      </c>
      <c r="BJ155" s="18" t="s">
        <v>23</v>
      </c>
      <c r="BK155" s="205">
        <f t="shared" si="29"/>
        <v>0</v>
      </c>
      <c r="BL155" s="18" t="s">
        <v>665</v>
      </c>
      <c r="BM155" s="18" t="s">
        <v>914</v>
      </c>
    </row>
    <row r="156" spans="2:65" s="1" customFormat="1" ht="31.5" customHeight="1" x14ac:dyDescent="0.3">
      <c r="B156" s="35"/>
      <c r="C156" s="194" t="s">
        <v>442</v>
      </c>
      <c r="D156" s="194" t="s">
        <v>136</v>
      </c>
      <c r="E156" s="195" t="s">
        <v>915</v>
      </c>
      <c r="F156" s="196" t="s">
        <v>916</v>
      </c>
      <c r="G156" s="197" t="s">
        <v>171</v>
      </c>
      <c r="H156" s="198">
        <v>1</v>
      </c>
      <c r="I156" s="199"/>
      <c r="J156" s="200">
        <f t="shared" si="20"/>
        <v>0</v>
      </c>
      <c r="K156" s="196" t="s">
        <v>140</v>
      </c>
      <c r="L156" s="55"/>
      <c r="M156" s="201" t="s">
        <v>22</v>
      </c>
      <c r="N156" s="202" t="s">
        <v>48</v>
      </c>
      <c r="O156" s="36"/>
      <c r="P156" s="203">
        <f t="shared" si="21"/>
        <v>0</v>
      </c>
      <c r="Q156" s="203">
        <v>0</v>
      </c>
      <c r="R156" s="203">
        <f t="shared" si="22"/>
        <v>0</v>
      </c>
      <c r="S156" s="203">
        <v>0</v>
      </c>
      <c r="T156" s="204">
        <f t="shared" si="23"/>
        <v>0</v>
      </c>
      <c r="AR156" s="18" t="s">
        <v>665</v>
      </c>
      <c r="AT156" s="18" t="s">
        <v>136</v>
      </c>
      <c r="AU156" s="18" t="s">
        <v>83</v>
      </c>
      <c r="AY156" s="18" t="s">
        <v>132</v>
      </c>
      <c r="BE156" s="205">
        <f t="shared" si="24"/>
        <v>0</v>
      </c>
      <c r="BF156" s="205">
        <f t="shared" si="25"/>
        <v>0</v>
      </c>
      <c r="BG156" s="205">
        <f t="shared" si="26"/>
        <v>0</v>
      </c>
      <c r="BH156" s="205">
        <f t="shared" si="27"/>
        <v>0</v>
      </c>
      <c r="BI156" s="205">
        <f t="shared" si="28"/>
        <v>0</v>
      </c>
      <c r="BJ156" s="18" t="s">
        <v>23</v>
      </c>
      <c r="BK156" s="205">
        <f t="shared" si="29"/>
        <v>0</v>
      </c>
      <c r="BL156" s="18" t="s">
        <v>665</v>
      </c>
      <c r="BM156" s="18" t="s">
        <v>917</v>
      </c>
    </row>
    <row r="157" spans="2:65" s="1" customFormat="1" ht="22.5" customHeight="1" x14ac:dyDescent="0.3">
      <c r="B157" s="35"/>
      <c r="C157" s="210" t="s">
        <v>446</v>
      </c>
      <c r="D157" s="210" t="s">
        <v>182</v>
      </c>
      <c r="E157" s="211" t="s">
        <v>918</v>
      </c>
      <c r="F157" s="212" t="s">
        <v>919</v>
      </c>
      <c r="G157" s="213" t="s">
        <v>213</v>
      </c>
      <c r="H157" s="214">
        <v>1</v>
      </c>
      <c r="I157" s="215"/>
      <c r="J157" s="216">
        <f t="shared" si="20"/>
        <v>0</v>
      </c>
      <c r="K157" s="212" t="s">
        <v>22</v>
      </c>
      <c r="L157" s="217"/>
      <c r="M157" s="218" t="s">
        <v>22</v>
      </c>
      <c r="N157" s="219" t="s">
        <v>48</v>
      </c>
      <c r="O157" s="36"/>
      <c r="P157" s="203">
        <f t="shared" si="21"/>
        <v>0</v>
      </c>
      <c r="Q157" s="203">
        <v>0</v>
      </c>
      <c r="R157" s="203">
        <f t="shared" si="22"/>
        <v>0</v>
      </c>
      <c r="S157" s="203">
        <v>0</v>
      </c>
      <c r="T157" s="204">
        <f t="shared" si="23"/>
        <v>0</v>
      </c>
      <c r="AR157" s="18" t="s">
        <v>766</v>
      </c>
      <c r="AT157" s="18" t="s">
        <v>182</v>
      </c>
      <c r="AU157" s="18" t="s">
        <v>83</v>
      </c>
      <c r="AY157" s="18" t="s">
        <v>132</v>
      </c>
      <c r="BE157" s="205">
        <f t="shared" si="24"/>
        <v>0</v>
      </c>
      <c r="BF157" s="205">
        <f t="shared" si="25"/>
        <v>0</v>
      </c>
      <c r="BG157" s="205">
        <f t="shared" si="26"/>
        <v>0</v>
      </c>
      <c r="BH157" s="205">
        <f t="shared" si="27"/>
        <v>0</v>
      </c>
      <c r="BI157" s="205">
        <f t="shared" si="28"/>
        <v>0</v>
      </c>
      <c r="BJ157" s="18" t="s">
        <v>23</v>
      </c>
      <c r="BK157" s="205">
        <f t="shared" si="29"/>
        <v>0</v>
      </c>
      <c r="BL157" s="18" t="s">
        <v>665</v>
      </c>
      <c r="BM157" s="18" t="s">
        <v>920</v>
      </c>
    </row>
    <row r="158" spans="2:65" s="1" customFormat="1" ht="22.5" customHeight="1" x14ac:dyDescent="0.3">
      <c r="B158" s="35"/>
      <c r="C158" s="210" t="s">
        <v>454</v>
      </c>
      <c r="D158" s="210" t="s">
        <v>182</v>
      </c>
      <c r="E158" s="211" t="s">
        <v>921</v>
      </c>
      <c r="F158" s="212" t="s">
        <v>922</v>
      </c>
      <c r="G158" s="213" t="s">
        <v>213</v>
      </c>
      <c r="H158" s="214">
        <v>1</v>
      </c>
      <c r="I158" s="215"/>
      <c r="J158" s="216">
        <f t="shared" si="20"/>
        <v>0</v>
      </c>
      <c r="K158" s="212" t="s">
        <v>22</v>
      </c>
      <c r="L158" s="217"/>
      <c r="M158" s="218" t="s">
        <v>22</v>
      </c>
      <c r="N158" s="219" t="s">
        <v>48</v>
      </c>
      <c r="O158" s="36"/>
      <c r="P158" s="203">
        <f t="shared" si="21"/>
        <v>0</v>
      </c>
      <c r="Q158" s="203">
        <v>0</v>
      </c>
      <c r="R158" s="203">
        <f t="shared" si="22"/>
        <v>0</v>
      </c>
      <c r="S158" s="203">
        <v>0</v>
      </c>
      <c r="T158" s="204">
        <f t="shared" si="23"/>
        <v>0</v>
      </c>
      <c r="AR158" s="18" t="s">
        <v>766</v>
      </c>
      <c r="AT158" s="18" t="s">
        <v>182</v>
      </c>
      <c r="AU158" s="18" t="s">
        <v>83</v>
      </c>
      <c r="AY158" s="18" t="s">
        <v>132</v>
      </c>
      <c r="BE158" s="205">
        <f t="shared" si="24"/>
        <v>0</v>
      </c>
      <c r="BF158" s="205">
        <f t="shared" si="25"/>
        <v>0</v>
      </c>
      <c r="BG158" s="205">
        <f t="shared" si="26"/>
        <v>0</v>
      </c>
      <c r="BH158" s="205">
        <f t="shared" si="27"/>
        <v>0</v>
      </c>
      <c r="BI158" s="205">
        <f t="shared" si="28"/>
        <v>0</v>
      </c>
      <c r="BJ158" s="18" t="s">
        <v>23</v>
      </c>
      <c r="BK158" s="205">
        <f t="shared" si="29"/>
        <v>0</v>
      </c>
      <c r="BL158" s="18" t="s">
        <v>665</v>
      </c>
      <c r="BM158" s="18" t="s">
        <v>923</v>
      </c>
    </row>
    <row r="159" spans="2:65" s="1" customFormat="1" ht="22.5" customHeight="1" x14ac:dyDescent="0.3">
      <c r="B159" s="35"/>
      <c r="C159" s="194" t="s">
        <v>924</v>
      </c>
      <c r="D159" s="194" t="s">
        <v>136</v>
      </c>
      <c r="E159" s="195" t="s">
        <v>925</v>
      </c>
      <c r="F159" s="196" t="s">
        <v>926</v>
      </c>
      <c r="G159" s="197" t="s">
        <v>171</v>
      </c>
      <c r="H159" s="198">
        <v>1</v>
      </c>
      <c r="I159" s="199"/>
      <c r="J159" s="200">
        <f t="shared" si="20"/>
        <v>0</v>
      </c>
      <c r="K159" s="196" t="s">
        <v>140</v>
      </c>
      <c r="L159" s="55"/>
      <c r="M159" s="201" t="s">
        <v>22</v>
      </c>
      <c r="N159" s="202" t="s">
        <v>48</v>
      </c>
      <c r="O159" s="36"/>
      <c r="P159" s="203">
        <f t="shared" si="21"/>
        <v>0</v>
      </c>
      <c r="Q159" s="203">
        <v>0</v>
      </c>
      <c r="R159" s="203">
        <f t="shared" si="22"/>
        <v>0</v>
      </c>
      <c r="S159" s="203">
        <v>0</v>
      </c>
      <c r="T159" s="204">
        <f t="shared" si="23"/>
        <v>0</v>
      </c>
      <c r="AR159" s="18" t="s">
        <v>665</v>
      </c>
      <c r="AT159" s="18" t="s">
        <v>136</v>
      </c>
      <c r="AU159" s="18" t="s">
        <v>83</v>
      </c>
      <c r="AY159" s="18" t="s">
        <v>132</v>
      </c>
      <c r="BE159" s="205">
        <f t="shared" si="24"/>
        <v>0</v>
      </c>
      <c r="BF159" s="205">
        <f t="shared" si="25"/>
        <v>0</v>
      </c>
      <c r="BG159" s="205">
        <f t="shared" si="26"/>
        <v>0</v>
      </c>
      <c r="BH159" s="205">
        <f t="shared" si="27"/>
        <v>0</v>
      </c>
      <c r="BI159" s="205">
        <f t="shared" si="28"/>
        <v>0</v>
      </c>
      <c r="BJ159" s="18" t="s">
        <v>23</v>
      </c>
      <c r="BK159" s="205">
        <f t="shared" si="29"/>
        <v>0</v>
      </c>
      <c r="BL159" s="18" t="s">
        <v>665</v>
      </c>
      <c r="BM159" s="18" t="s">
        <v>927</v>
      </c>
    </row>
    <row r="160" spans="2:65" s="1" customFormat="1" ht="31.5" customHeight="1" x14ac:dyDescent="0.3">
      <c r="B160" s="35"/>
      <c r="C160" s="210" t="s">
        <v>143</v>
      </c>
      <c r="D160" s="210" t="s">
        <v>182</v>
      </c>
      <c r="E160" s="211" t="s">
        <v>928</v>
      </c>
      <c r="F160" s="212" t="s">
        <v>929</v>
      </c>
      <c r="G160" s="213" t="s">
        <v>657</v>
      </c>
      <c r="H160" s="214">
        <v>1</v>
      </c>
      <c r="I160" s="215"/>
      <c r="J160" s="216">
        <f t="shared" si="20"/>
        <v>0</v>
      </c>
      <c r="K160" s="212" t="s">
        <v>22</v>
      </c>
      <c r="L160" s="217"/>
      <c r="M160" s="218" t="s">
        <v>22</v>
      </c>
      <c r="N160" s="219" t="s">
        <v>48</v>
      </c>
      <c r="O160" s="36"/>
      <c r="P160" s="203">
        <f t="shared" si="21"/>
        <v>0</v>
      </c>
      <c r="Q160" s="203">
        <v>0</v>
      </c>
      <c r="R160" s="203">
        <f t="shared" si="22"/>
        <v>0</v>
      </c>
      <c r="S160" s="203">
        <v>0</v>
      </c>
      <c r="T160" s="204">
        <f t="shared" si="23"/>
        <v>0</v>
      </c>
      <c r="AR160" s="18" t="s">
        <v>766</v>
      </c>
      <c r="AT160" s="18" t="s">
        <v>182</v>
      </c>
      <c r="AU160" s="18" t="s">
        <v>83</v>
      </c>
      <c r="AY160" s="18" t="s">
        <v>132</v>
      </c>
      <c r="BE160" s="205">
        <f t="shared" si="24"/>
        <v>0</v>
      </c>
      <c r="BF160" s="205">
        <f t="shared" si="25"/>
        <v>0</v>
      </c>
      <c r="BG160" s="205">
        <f t="shared" si="26"/>
        <v>0</v>
      </c>
      <c r="BH160" s="205">
        <f t="shared" si="27"/>
        <v>0</v>
      </c>
      <c r="BI160" s="205">
        <f t="shared" si="28"/>
        <v>0</v>
      </c>
      <c r="BJ160" s="18" t="s">
        <v>23</v>
      </c>
      <c r="BK160" s="205">
        <f t="shared" si="29"/>
        <v>0</v>
      </c>
      <c r="BL160" s="18" t="s">
        <v>665</v>
      </c>
      <c r="BM160" s="18" t="s">
        <v>930</v>
      </c>
    </row>
    <row r="161" spans="2:65" s="1" customFormat="1" ht="22.5" customHeight="1" x14ac:dyDescent="0.3">
      <c r="B161" s="35"/>
      <c r="C161" s="194" t="s">
        <v>316</v>
      </c>
      <c r="D161" s="194" t="s">
        <v>136</v>
      </c>
      <c r="E161" s="195" t="s">
        <v>931</v>
      </c>
      <c r="F161" s="196" t="s">
        <v>932</v>
      </c>
      <c r="G161" s="197" t="s">
        <v>171</v>
      </c>
      <c r="H161" s="198">
        <v>1</v>
      </c>
      <c r="I161" s="199"/>
      <c r="J161" s="200">
        <f t="shared" si="20"/>
        <v>0</v>
      </c>
      <c r="K161" s="196" t="s">
        <v>140</v>
      </c>
      <c r="L161" s="55"/>
      <c r="M161" s="201" t="s">
        <v>22</v>
      </c>
      <c r="N161" s="202" t="s">
        <v>48</v>
      </c>
      <c r="O161" s="36"/>
      <c r="P161" s="203">
        <f t="shared" si="21"/>
        <v>0</v>
      </c>
      <c r="Q161" s="203">
        <v>0</v>
      </c>
      <c r="R161" s="203">
        <f t="shared" si="22"/>
        <v>0</v>
      </c>
      <c r="S161" s="203">
        <v>0</v>
      </c>
      <c r="T161" s="204">
        <f t="shared" si="23"/>
        <v>0</v>
      </c>
      <c r="AR161" s="18" t="s">
        <v>665</v>
      </c>
      <c r="AT161" s="18" t="s">
        <v>136</v>
      </c>
      <c r="AU161" s="18" t="s">
        <v>83</v>
      </c>
      <c r="AY161" s="18" t="s">
        <v>132</v>
      </c>
      <c r="BE161" s="205">
        <f t="shared" si="24"/>
        <v>0</v>
      </c>
      <c r="BF161" s="205">
        <f t="shared" si="25"/>
        <v>0</v>
      </c>
      <c r="BG161" s="205">
        <f t="shared" si="26"/>
        <v>0</v>
      </c>
      <c r="BH161" s="205">
        <f t="shared" si="27"/>
        <v>0</v>
      </c>
      <c r="BI161" s="205">
        <f t="shared" si="28"/>
        <v>0</v>
      </c>
      <c r="BJ161" s="18" t="s">
        <v>23</v>
      </c>
      <c r="BK161" s="205">
        <f t="shared" si="29"/>
        <v>0</v>
      </c>
      <c r="BL161" s="18" t="s">
        <v>665</v>
      </c>
      <c r="BM161" s="18" t="s">
        <v>933</v>
      </c>
    </row>
    <row r="162" spans="2:65" s="1" customFormat="1" ht="57" customHeight="1" x14ac:dyDescent="0.3">
      <c r="B162" s="35"/>
      <c r="C162" s="210" t="s">
        <v>320</v>
      </c>
      <c r="D162" s="210" t="s">
        <v>182</v>
      </c>
      <c r="E162" s="211" t="s">
        <v>934</v>
      </c>
      <c r="F162" s="212" t="s">
        <v>935</v>
      </c>
      <c r="G162" s="213" t="s">
        <v>213</v>
      </c>
      <c r="H162" s="214">
        <v>1</v>
      </c>
      <c r="I162" s="215"/>
      <c r="J162" s="216">
        <f t="shared" si="20"/>
        <v>0</v>
      </c>
      <c r="K162" s="212" t="s">
        <v>22</v>
      </c>
      <c r="L162" s="217"/>
      <c r="M162" s="218" t="s">
        <v>22</v>
      </c>
      <c r="N162" s="219" t="s">
        <v>48</v>
      </c>
      <c r="O162" s="36"/>
      <c r="P162" s="203">
        <f t="shared" si="21"/>
        <v>0</v>
      </c>
      <c r="Q162" s="203">
        <v>0</v>
      </c>
      <c r="R162" s="203">
        <f t="shared" si="22"/>
        <v>0</v>
      </c>
      <c r="S162" s="203">
        <v>0</v>
      </c>
      <c r="T162" s="204">
        <f t="shared" si="23"/>
        <v>0</v>
      </c>
      <c r="AR162" s="18" t="s">
        <v>766</v>
      </c>
      <c r="AT162" s="18" t="s">
        <v>182</v>
      </c>
      <c r="AU162" s="18" t="s">
        <v>83</v>
      </c>
      <c r="AY162" s="18" t="s">
        <v>132</v>
      </c>
      <c r="BE162" s="205">
        <f t="shared" si="24"/>
        <v>0</v>
      </c>
      <c r="BF162" s="205">
        <f t="shared" si="25"/>
        <v>0</v>
      </c>
      <c r="BG162" s="205">
        <f t="shared" si="26"/>
        <v>0</v>
      </c>
      <c r="BH162" s="205">
        <f t="shared" si="27"/>
        <v>0</v>
      </c>
      <c r="BI162" s="205">
        <f t="shared" si="28"/>
        <v>0</v>
      </c>
      <c r="BJ162" s="18" t="s">
        <v>23</v>
      </c>
      <c r="BK162" s="205">
        <f t="shared" si="29"/>
        <v>0</v>
      </c>
      <c r="BL162" s="18" t="s">
        <v>665</v>
      </c>
      <c r="BM162" s="18" t="s">
        <v>936</v>
      </c>
    </row>
    <row r="163" spans="2:65" s="1" customFormat="1" ht="22.5" customHeight="1" x14ac:dyDescent="0.3">
      <c r="B163" s="35"/>
      <c r="C163" s="194" t="s">
        <v>324</v>
      </c>
      <c r="D163" s="194" t="s">
        <v>136</v>
      </c>
      <c r="E163" s="195" t="s">
        <v>937</v>
      </c>
      <c r="F163" s="196" t="s">
        <v>938</v>
      </c>
      <c r="G163" s="197" t="s">
        <v>171</v>
      </c>
      <c r="H163" s="198">
        <v>4</v>
      </c>
      <c r="I163" s="199"/>
      <c r="J163" s="200">
        <f t="shared" si="20"/>
        <v>0</v>
      </c>
      <c r="K163" s="196" t="s">
        <v>140</v>
      </c>
      <c r="L163" s="55"/>
      <c r="M163" s="201" t="s">
        <v>22</v>
      </c>
      <c r="N163" s="202" t="s">
        <v>48</v>
      </c>
      <c r="O163" s="36"/>
      <c r="P163" s="203">
        <f t="shared" si="21"/>
        <v>0</v>
      </c>
      <c r="Q163" s="203">
        <v>0</v>
      </c>
      <c r="R163" s="203">
        <f t="shared" si="22"/>
        <v>0</v>
      </c>
      <c r="S163" s="203">
        <v>0</v>
      </c>
      <c r="T163" s="204">
        <f t="shared" si="23"/>
        <v>0</v>
      </c>
      <c r="AR163" s="18" t="s">
        <v>665</v>
      </c>
      <c r="AT163" s="18" t="s">
        <v>136</v>
      </c>
      <c r="AU163" s="18" t="s">
        <v>83</v>
      </c>
      <c r="AY163" s="18" t="s">
        <v>132</v>
      </c>
      <c r="BE163" s="205">
        <f t="shared" si="24"/>
        <v>0</v>
      </c>
      <c r="BF163" s="205">
        <f t="shared" si="25"/>
        <v>0</v>
      </c>
      <c r="BG163" s="205">
        <f t="shared" si="26"/>
        <v>0</v>
      </c>
      <c r="BH163" s="205">
        <f t="shared" si="27"/>
        <v>0</v>
      </c>
      <c r="BI163" s="205">
        <f t="shared" si="28"/>
        <v>0</v>
      </c>
      <c r="BJ163" s="18" t="s">
        <v>23</v>
      </c>
      <c r="BK163" s="205">
        <f t="shared" si="29"/>
        <v>0</v>
      </c>
      <c r="BL163" s="18" t="s">
        <v>665</v>
      </c>
      <c r="BM163" s="18" t="s">
        <v>939</v>
      </c>
    </row>
    <row r="164" spans="2:65" s="1" customFormat="1" ht="82.5" customHeight="1" x14ac:dyDescent="0.3">
      <c r="B164" s="35"/>
      <c r="C164" s="210" t="s">
        <v>940</v>
      </c>
      <c r="D164" s="210" t="s">
        <v>182</v>
      </c>
      <c r="E164" s="211" t="s">
        <v>941</v>
      </c>
      <c r="F164" s="212" t="s">
        <v>942</v>
      </c>
      <c r="G164" s="213" t="s">
        <v>213</v>
      </c>
      <c r="H164" s="214">
        <v>4</v>
      </c>
      <c r="I164" s="215"/>
      <c r="J164" s="216">
        <f t="shared" si="20"/>
        <v>0</v>
      </c>
      <c r="K164" s="212" t="s">
        <v>22</v>
      </c>
      <c r="L164" s="217"/>
      <c r="M164" s="218" t="s">
        <v>22</v>
      </c>
      <c r="N164" s="219" t="s">
        <v>48</v>
      </c>
      <c r="O164" s="36"/>
      <c r="P164" s="203">
        <f t="shared" si="21"/>
        <v>0</v>
      </c>
      <c r="Q164" s="203">
        <v>0</v>
      </c>
      <c r="R164" s="203">
        <f t="shared" si="22"/>
        <v>0</v>
      </c>
      <c r="S164" s="203">
        <v>0</v>
      </c>
      <c r="T164" s="204">
        <f t="shared" si="23"/>
        <v>0</v>
      </c>
      <c r="AR164" s="18" t="s">
        <v>766</v>
      </c>
      <c r="AT164" s="18" t="s">
        <v>182</v>
      </c>
      <c r="AU164" s="18" t="s">
        <v>83</v>
      </c>
      <c r="AY164" s="18" t="s">
        <v>132</v>
      </c>
      <c r="BE164" s="205">
        <f t="shared" si="24"/>
        <v>0</v>
      </c>
      <c r="BF164" s="205">
        <f t="shared" si="25"/>
        <v>0</v>
      </c>
      <c r="BG164" s="205">
        <f t="shared" si="26"/>
        <v>0</v>
      </c>
      <c r="BH164" s="205">
        <f t="shared" si="27"/>
        <v>0</v>
      </c>
      <c r="BI164" s="205">
        <f t="shared" si="28"/>
        <v>0</v>
      </c>
      <c r="BJ164" s="18" t="s">
        <v>23</v>
      </c>
      <c r="BK164" s="205">
        <f t="shared" si="29"/>
        <v>0</v>
      </c>
      <c r="BL164" s="18" t="s">
        <v>665</v>
      </c>
      <c r="BM164" s="18" t="s">
        <v>943</v>
      </c>
    </row>
    <row r="165" spans="2:65" s="1" customFormat="1" ht="44.25" customHeight="1" x14ac:dyDescent="0.3">
      <c r="B165" s="35"/>
      <c r="C165" s="194" t="s">
        <v>380</v>
      </c>
      <c r="D165" s="194" t="s">
        <v>136</v>
      </c>
      <c r="E165" s="195" t="s">
        <v>944</v>
      </c>
      <c r="F165" s="196" t="s">
        <v>945</v>
      </c>
      <c r="G165" s="197" t="s">
        <v>171</v>
      </c>
      <c r="H165" s="198">
        <v>3</v>
      </c>
      <c r="I165" s="199"/>
      <c r="J165" s="200">
        <f t="shared" si="20"/>
        <v>0</v>
      </c>
      <c r="K165" s="196" t="s">
        <v>140</v>
      </c>
      <c r="L165" s="55"/>
      <c r="M165" s="201" t="s">
        <v>22</v>
      </c>
      <c r="N165" s="202" t="s">
        <v>48</v>
      </c>
      <c r="O165" s="36"/>
      <c r="P165" s="203">
        <f t="shared" si="21"/>
        <v>0</v>
      </c>
      <c r="Q165" s="203">
        <v>0</v>
      </c>
      <c r="R165" s="203">
        <f t="shared" si="22"/>
        <v>0</v>
      </c>
      <c r="S165" s="203">
        <v>0</v>
      </c>
      <c r="T165" s="204">
        <f t="shared" si="23"/>
        <v>0</v>
      </c>
      <c r="AR165" s="18" t="s">
        <v>665</v>
      </c>
      <c r="AT165" s="18" t="s">
        <v>136</v>
      </c>
      <c r="AU165" s="18" t="s">
        <v>83</v>
      </c>
      <c r="AY165" s="18" t="s">
        <v>132</v>
      </c>
      <c r="BE165" s="205">
        <f t="shared" si="24"/>
        <v>0</v>
      </c>
      <c r="BF165" s="205">
        <f t="shared" si="25"/>
        <v>0</v>
      </c>
      <c r="BG165" s="205">
        <f t="shared" si="26"/>
        <v>0</v>
      </c>
      <c r="BH165" s="205">
        <f t="shared" si="27"/>
        <v>0</v>
      </c>
      <c r="BI165" s="205">
        <f t="shared" si="28"/>
        <v>0</v>
      </c>
      <c r="BJ165" s="18" t="s">
        <v>23</v>
      </c>
      <c r="BK165" s="205">
        <f t="shared" si="29"/>
        <v>0</v>
      </c>
      <c r="BL165" s="18" t="s">
        <v>665</v>
      </c>
      <c r="BM165" s="18" t="s">
        <v>946</v>
      </c>
    </row>
    <row r="166" spans="2:65" s="1" customFormat="1" ht="22.5" customHeight="1" x14ac:dyDescent="0.3">
      <c r="B166" s="35"/>
      <c r="C166" s="210" t="s">
        <v>384</v>
      </c>
      <c r="D166" s="210" t="s">
        <v>182</v>
      </c>
      <c r="E166" s="211" t="s">
        <v>947</v>
      </c>
      <c r="F166" s="212" t="s">
        <v>948</v>
      </c>
      <c r="G166" s="213" t="s">
        <v>213</v>
      </c>
      <c r="H166" s="214">
        <v>3</v>
      </c>
      <c r="I166" s="215"/>
      <c r="J166" s="216">
        <f t="shared" si="20"/>
        <v>0</v>
      </c>
      <c r="K166" s="212" t="s">
        <v>775</v>
      </c>
      <c r="L166" s="217"/>
      <c r="M166" s="218" t="s">
        <v>22</v>
      </c>
      <c r="N166" s="219" t="s">
        <v>48</v>
      </c>
      <c r="O166" s="36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AR166" s="18" t="s">
        <v>766</v>
      </c>
      <c r="AT166" s="18" t="s">
        <v>182</v>
      </c>
      <c r="AU166" s="18" t="s">
        <v>83</v>
      </c>
      <c r="AY166" s="18" t="s">
        <v>132</v>
      </c>
      <c r="BE166" s="205">
        <f t="shared" si="24"/>
        <v>0</v>
      </c>
      <c r="BF166" s="205">
        <f t="shared" si="25"/>
        <v>0</v>
      </c>
      <c r="BG166" s="205">
        <f t="shared" si="26"/>
        <v>0</v>
      </c>
      <c r="BH166" s="205">
        <f t="shared" si="27"/>
        <v>0</v>
      </c>
      <c r="BI166" s="205">
        <f t="shared" si="28"/>
        <v>0</v>
      </c>
      <c r="BJ166" s="18" t="s">
        <v>23</v>
      </c>
      <c r="BK166" s="205">
        <f t="shared" si="29"/>
        <v>0</v>
      </c>
      <c r="BL166" s="18" t="s">
        <v>665</v>
      </c>
      <c r="BM166" s="18" t="s">
        <v>949</v>
      </c>
    </row>
    <row r="167" spans="2:65" s="1" customFormat="1" ht="22.5" customHeight="1" x14ac:dyDescent="0.3">
      <c r="B167" s="35"/>
      <c r="C167" s="194" t="s">
        <v>458</v>
      </c>
      <c r="D167" s="194" t="s">
        <v>136</v>
      </c>
      <c r="E167" s="195" t="s">
        <v>950</v>
      </c>
      <c r="F167" s="196" t="s">
        <v>951</v>
      </c>
      <c r="G167" s="197" t="s">
        <v>171</v>
      </c>
      <c r="H167" s="198">
        <v>1</v>
      </c>
      <c r="I167" s="199"/>
      <c r="J167" s="200">
        <f t="shared" si="20"/>
        <v>0</v>
      </c>
      <c r="K167" s="196" t="s">
        <v>140</v>
      </c>
      <c r="L167" s="55"/>
      <c r="M167" s="201" t="s">
        <v>22</v>
      </c>
      <c r="N167" s="202" t="s">
        <v>48</v>
      </c>
      <c r="O167" s="36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AR167" s="18" t="s">
        <v>665</v>
      </c>
      <c r="AT167" s="18" t="s">
        <v>136</v>
      </c>
      <c r="AU167" s="18" t="s">
        <v>83</v>
      </c>
      <c r="AY167" s="18" t="s">
        <v>132</v>
      </c>
      <c r="BE167" s="205">
        <f t="shared" si="24"/>
        <v>0</v>
      </c>
      <c r="BF167" s="205">
        <f t="shared" si="25"/>
        <v>0</v>
      </c>
      <c r="BG167" s="205">
        <f t="shared" si="26"/>
        <v>0</v>
      </c>
      <c r="BH167" s="205">
        <f t="shared" si="27"/>
        <v>0</v>
      </c>
      <c r="BI167" s="205">
        <f t="shared" si="28"/>
        <v>0</v>
      </c>
      <c r="BJ167" s="18" t="s">
        <v>23</v>
      </c>
      <c r="BK167" s="205">
        <f t="shared" si="29"/>
        <v>0</v>
      </c>
      <c r="BL167" s="18" t="s">
        <v>665</v>
      </c>
      <c r="BM167" s="18" t="s">
        <v>952</v>
      </c>
    </row>
    <row r="168" spans="2:65" s="11" customFormat="1" ht="29.85" customHeight="1" x14ac:dyDescent="0.35">
      <c r="B168" s="177"/>
      <c r="C168" s="178"/>
      <c r="D168" s="191" t="s">
        <v>76</v>
      </c>
      <c r="E168" s="192" t="s">
        <v>660</v>
      </c>
      <c r="F168" s="192" t="s">
        <v>661</v>
      </c>
      <c r="G168" s="178"/>
      <c r="H168" s="178"/>
      <c r="I168" s="181"/>
      <c r="J168" s="193">
        <f>BK168</f>
        <v>0</v>
      </c>
      <c r="K168" s="178"/>
      <c r="L168" s="183"/>
      <c r="M168" s="184"/>
      <c r="N168" s="185"/>
      <c r="O168" s="185"/>
      <c r="P168" s="186">
        <f>SUM(P169:P191)</f>
        <v>0</v>
      </c>
      <c r="Q168" s="185"/>
      <c r="R168" s="186">
        <f>SUM(R169:R191)</f>
        <v>0.40626000000000001</v>
      </c>
      <c r="S168" s="185"/>
      <c r="T168" s="187">
        <f>SUM(T169:T191)</f>
        <v>0</v>
      </c>
      <c r="AR168" s="188" t="s">
        <v>133</v>
      </c>
      <c r="AT168" s="189" t="s">
        <v>76</v>
      </c>
      <c r="AU168" s="189" t="s">
        <v>23</v>
      </c>
      <c r="AY168" s="188" t="s">
        <v>132</v>
      </c>
      <c r="BK168" s="190">
        <f>SUM(BK169:BK191)</f>
        <v>0</v>
      </c>
    </row>
    <row r="169" spans="2:65" s="1" customFormat="1" ht="31.5" customHeight="1" x14ac:dyDescent="0.3">
      <c r="B169" s="35"/>
      <c r="C169" s="194" t="s">
        <v>953</v>
      </c>
      <c r="D169" s="194" t="s">
        <v>136</v>
      </c>
      <c r="E169" s="195" t="s">
        <v>663</v>
      </c>
      <c r="F169" s="196" t="s">
        <v>664</v>
      </c>
      <c r="G169" s="197" t="s">
        <v>165</v>
      </c>
      <c r="H169" s="198">
        <v>0.55000000000000004</v>
      </c>
      <c r="I169" s="199"/>
      <c r="J169" s="200">
        <f>ROUND(I169*H169,2)</f>
        <v>0</v>
      </c>
      <c r="K169" s="196" t="s">
        <v>140</v>
      </c>
      <c r="L169" s="55"/>
      <c r="M169" s="201" t="s">
        <v>22</v>
      </c>
      <c r="N169" s="202" t="s">
        <v>48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665</v>
      </c>
      <c r="AT169" s="18" t="s">
        <v>136</v>
      </c>
      <c r="AU169" s="18" t="s">
        <v>83</v>
      </c>
      <c r="AY169" s="18" t="s">
        <v>132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23</v>
      </c>
      <c r="BK169" s="205">
        <f>ROUND(I169*H169,2)</f>
        <v>0</v>
      </c>
      <c r="BL169" s="18" t="s">
        <v>665</v>
      </c>
      <c r="BM169" s="18" t="s">
        <v>954</v>
      </c>
    </row>
    <row r="170" spans="2:65" s="1" customFormat="1" ht="48" x14ac:dyDescent="0.3">
      <c r="B170" s="35"/>
      <c r="C170" s="57"/>
      <c r="D170" s="208" t="s">
        <v>157</v>
      </c>
      <c r="E170" s="57"/>
      <c r="F170" s="209" t="s">
        <v>667</v>
      </c>
      <c r="G170" s="57"/>
      <c r="H170" s="57"/>
      <c r="I170" s="162"/>
      <c r="J170" s="57"/>
      <c r="K170" s="57"/>
      <c r="L170" s="55"/>
      <c r="M170" s="72"/>
      <c r="N170" s="36"/>
      <c r="O170" s="36"/>
      <c r="P170" s="36"/>
      <c r="Q170" s="36"/>
      <c r="R170" s="36"/>
      <c r="S170" s="36"/>
      <c r="T170" s="73"/>
      <c r="AT170" s="18" t="s">
        <v>157</v>
      </c>
      <c r="AU170" s="18" t="s">
        <v>83</v>
      </c>
    </row>
    <row r="171" spans="2:65" s="1" customFormat="1" ht="31.5" customHeight="1" x14ac:dyDescent="0.3">
      <c r="B171" s="35"/>
      <c r="C171" s="194" t="s">
        <v>955</v>
      </c>
      <c r="D171" s="194" t="s">
        <v>136</v>
      </c>
      <c r="E171" s="195" t="s">
        <v>669</v>
      </c>
      <c r="F171" s="196" t="s">
        <v>670</v>
      </c>
      <c r="G171" s="197" t="s">
        <v>165</v>
      </c>
      <c r="H171" s="198">
        <v>5.5</v>
      </c>
      <c r="I171" s="199"/>
      <c r="J171" s="200">
        <f>ROUND(I171*H171,2)</f>
        <v>0</v>
      </c>
      <c r="K171" s="196" t="s">
        <v>140</v>
      </c>
      <c r="L171" s="55"/>
      <c r="M171" s="201" t="s">
        <v>22</v>
      </c>
      <c r="N171" s="202" t="s">
        <v>48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665</v>
      </c>
      <c r="AT171" s="18" t="s">
        <v>136</v>
      </c>
      <c r="AU171" s="18" t="s">
        <v>83</v>
      </c>
      <c r="AY171" s="18" t="s">
        <v>132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23</v>
      </c>
      <c r="BK171" s="205">
        <f>ROUND(I171*H171,2)</f>
        <v>0</v>
      </c>
      <c r="BL171" s="18" t="s">
        <v>665</v>
      </c>
      <c r="BM171" s="18" t="s">
        <v>956</v>
      </c>
    </row>
    <row r="172" spans="2:65" s="1" customFormat="1" ht="48" x14ac:dyDescent="0.3">
      <c r="B172" s="35"/>
      <c r="C172" s="57"/>
      <c r="D172" s="208" t="s">
        <v>157</v>
      </c>
      <c r="E172" s="57"/>
      <c r="F172" s="209" t="s">
        <v>667</v>
      </c>
      <c r="G172" s="57"/>
      <c r="H172" s="57"/>
      <c r="I172" s="162"/>
      <c r="J172" s="57"/>
      <c r="K172" s="57"/>
      <c r="L172" s="55"/>
      <c r="M172" s="72"/>
      <c r="N172" s="36"/>
      <c r="O172" s="36"/>
      <c r="P172" s="36"/>
      <c r="Q172" s="36"/>
      <c r="R172" s="36"/>
      <c r="S172" s="36"/>
      <c r="T172" s="73"/>
      <c r="AT172" s="18" t="s">
        <v>157</v>
      </c>
      <c r="AU172" s="18" t="s">
        <v>83</v>
      </c>
    </row>
    <row r="173" spans="2:65" s="1" customFormat="1" ht="22.5" customHeight="1" x14ac:dyDescent="0.3">
      <c r="B173" s="35"/>
      <c r="C173" s="194" t="s">
        <v>957</v>
      </c>
      <c r="D173" s="194" t="s">
        <v>136</v>
      </c>
      <c r="E173" s="195" t="s">
        <v>673</v>
      </c>
      <c r="F173" s="196" t="s">
        <v>674</v>
      </c>
      <c r="G173" s="197" t="s">
        <v>171</v>
      </c>
      <c r="H173" s="198">
        <v>20</v>
      </c>
      <c r="I173" s="199"/>
      <c r="J173" s="200">
        <f>ROUND(I173*H173,2)</f>
        <v>0</v>
      </c>
      <c r="K173" s="196" t="s">
        <v>140</v>
      </c>
      <c r="L173" s="55"/>
      <c r="M173" s="201" t="s">
        <v>22</v>
      </c>
      <c r="N173" s="202" t="s">
        <v>48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665</v>
      </c>
      <c r="AT173" s="18" t="s">
        <v>136</v>
      </c>
      <c r="AU173" s="18" t="s">
        <v>83</v>
      </c>
      <c r="AY173" s="18" t="s">
        <v>132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23</v>
      </c>
      <c r="BK173" s="205">
        <f>ROUND(I173*H173,2)</f>
        <v>0</v>
      </c>
      <c r="BL173" s="18" t="s">
        <v>665</v>
      </c>
      <c r="BM173" s="18" t="s">
        <v>958</v>
      </c>
    </row>
    <row r="174" spans="2:65" s="1" customFormat="1" ht="36" x14ac:dyDescent="0.3">
      <c r="B174" s="35"/>
      <c r="C174" s="57"/>
      <c r="D174" s="208" t="s">
        <v>157</v>
      </c>
      <c r="E174" s="57"/>
      <c r="F174" s="209" t="s">
        <v>676</v>
      </c>
      <c r="G174" s="57"/>
      <c r="H174" s="57"/>
      <c r="I174" s="162"/>
      <c r="J174" s="57"/>
      <c r="K174" s="57"/>
      <c r="L174" s="55"/>
      <c r="M174" s="72"/>
      <c r="N174" s="36"/>
      <c r="O174" s="36"/>
      <c r="P174" s="36"/>
      <c r="Q174" s="36"/>
      <c r="R174" s="36"/>
      <c r="S174" s="36"/>
      <c r="T174" s="73"/>
      <c r="AT174" s="18" t="s">
        <v>157</v>
      </c>
      <c r="AU174" s="18" t="s">
        <v>83</v>
      </c>
    </row>
    <row r="175" spans="2:65" s="1" customFormat="1" ht="22.5" customHeight="1" x14ac:dyDescent="0.3">
      <c r="B175" s="35"/>
      <c r="C175" s="194" t="s">
        <v>959</v>
      </c>
      <c r="D175" s="194" t="s">
        <v>136</v>
      </c>
      <c r="E175" s="195" t="s">
        <v>678</v>
      </c>
      <c r="F175" s="196" t="s">
        <v>679</v>
      </c>
      <c r="G175" s="197" t="s">
        <v>171</v>
      </c>
      <c r="H175" s="198">
        <v>2</v>
      </c>
      <c r="I175" s="199"/>
      <c r="J175" s="200">
        <f>ROUND(I175*H175,2)</f>
        <v>0</v>
      </c>
      <c r="K175" s="196" t="s">
        <v>140</v>
      </c>
      <c r="L175" s="55"/>
      <c r="M175" s="201" t="s">
        <v>22</v>
      </c>
      <c r="N175" s="202" t="s">
        <v>48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665</v>
      </c>
      <c r="AT175" s="18" t="s">
        <v>136</v>
      </c>
      <c r="AU175" s="18" t="s">
        <v>83</v>
      </c>
      <c r="AY175" s="18" t="s">
        <v>132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23</v>
      </c>
      <c r="BK175" s="205">
        <f>ROUND(I175*H175,2)</f>
        <v>0</v>
      </c>
      <c r="BL175" s="18" t="s">
        <v>665</v>
      </c>
      <c r="BM175" s="18" t="s">
        <v>960</v>
      </c>
    </row>
    <row r="176" spans="2:65" s="1" customFormat="1" ht="36" x14ac:dyDescent="0.3">
      <c r="B176" s="35"/>
      <c r="C176" s="57"/>
      <c r="D176" s="208" t="s">
        <v>157</v>
      </c>
      <c r="E176" s="57"/>
      <c r="F176" s="209" t="s">
        <v>676</v>
      </c>
      <c r="G176" s="57"/>
      <c r="H176" s="57"/>
      <c r="I176" s="162"/>
      <c r="J176" s="57"/>
      <c r="K176" s="57"/>
      <c r="L176" s="55"/>
      <c r="M176" s="72"/>
      <c r="N176" s="36"/>
      <c r="O176" s="36"/>
      <c r="P176" s="36"/>
      <c r="Q176" s="36"/>
      <c r="R176" s="36"/>
      <c r="S176" s="36"/>
      <c r="T176" s="73"/>
      <c r="AT176" s="18" t="s">
        <v>157</v>
      </c>
      <c r="AU176" s="18" t="s">
        <v>83</v>
      </c>
    </row>
    <row r="177" spans="2:65" s="1" customFormat="1" ht="31.5" customHeight="1" x14ac:dyDescent="0.3">
      <c r="B177" s="35"/>
      <c r="C177" s="194" t="s">
        <v>492</v>
      </c>
      <c r="D177" s="194" t="s">
        <v>136</v>
      </c>
      <c r="E177" s="195" t="s">
        <v>961</v>
      </c>
      <c r="F177" s="196" t="s">
        <v>962</v>
      </c>
      <c r="G177" s="197" t="s">
        <v>171</v>
      </c>
      <c r="H177" s="198">
        <v>2</v>
      </c>
      <c r="I177" s="199"/>
      <c r="J177" s="200">
        <f>ROUND(I177*H177,2)</f>
        <v>0</v>
      </c>
      <c r="K177" s="196" t="s">
        <v>140</v>
      </c>
      <c r="L177" s="55"/>
      <c r="M177" s="201" t="s">
        <v>22</v>
      </c>
      <c r="N177" s="202" t="s">
        <v>48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665</v>
      </c>
      <c r="AT177" s="18" t="s">
        <v>136</v>
      </c>
      <c r="AU177" s="18" t="s">
        <v>83</v>
      </c>
      <c r="AY177" s="18" t="s">
        <v>132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23</v>
      </c>
      <c r="BK177" s="205">
        <f>ROUND(I177*H177,2)</f>
        <v>0</v>
      </c>
      <c r="BL177" s="18" t="s">
        <v>665</v>
      </c>
      <c r="BM177" s="18" t="s">
        <v>963</v>
      </c>
    </row>
    <row r="178" spans="2:65" s="1" customFormat="1" ht="36" x14ac:dyDescent="0.3">
      <c r="B178" s="35"/>
      <c r="C178" s="57"/>
      <c r="D178" s="208" t="s">
        <v>157</v>
      </c>
      <c r="E178" s="57"/>
      <c r="F178" s="209" t="s">
        <v>676</v>
      </c>
      <c r="G178" s="57"/>
      <c r="H178" s="57"/>
      <c r="I178" s="162"/>
      <c r="J178" s="57"/>
      <c r="K178" s="57"/>
      <c r="L178" s="55"/>
      <c r="M178" s="72"/>
      <c r="N178" s="36"/>
      <c r="O178" s="36"/>
      <c r="P178" s="36"/>
      <c r="Q178" s="36"/>
      <c r="R178" s="36"/>
      <c r="S178" s="36"/>
      <c r="T178" s="73"/>
      <c r="AT178" s="18" t="s">
        <v>157</v>
      </c>
      <c r="AU178" s="18" t="s">
        <v>83</v>
      </c>
    </row>
    <row r="179" spans="2:65" s="1" customFormat="1" ht="31.5" customHeight="1" x14ac:dyDescent="0.3">
      <c r="B179" s="35"/>
      <c r="C179" s="194" t="s">
        <v>476</v>
      </c>
      <c r="D179" s="194" t="s">
        <v>136</v>
      </c>
      <c r="E179" s="195" t="s">
        <v>682</v>
      </c>
      <c r="F179" s="196" t="s">
        <v>683</v>
      </c>
      <c r="G179" s="197" t="s">
        <v>171</v>
      </c>
      <c r="H179" s="198">
        <v>9</v>
      </c>
      <c r="I179" s="199"/>
      <c r="J179" s="200">
        <f>ROUND(I179*H179,2)</f>
        <v>0</v>
      </c>
      <c r="K179" s="196" t="s">
        <v>140</v>
      </c>
      <c r="L179" s="55"/>
      <c r="M179" s="201" t="s">
        <v>22</v>
      </c>
      <c r="N179" s="202" t="s">
        <v>48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665</v>
      </c>
      <c r="AT179" s="18" t="s">
        <v>136</v>
      </c>
      <c r="AU179" s="18" t="s">
        <v>83</v>
      </c>
      <c r="AY179" s="18" t="s">
        <v>132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23</v>
      </c>
      <c r="BK179" s="205">
        <f>ROUND(I179*H179,2)</f>
        <v>0</v>
      </c>
      <c r="BL179" s="18" t="s">
        <v>665</v>
      </c>
      <c r="BM179" s="18" t="s">
        <v>964</v>
      </c>
    </row>
    <row r="180" spans="2:65" s="1" customFormat="1" ht="36" x14ac:dyDescent="0.3">
      <c r="B180" s="35"/>
      <c r="C180" s="57"/>
      <c r="D180" s="208" t="s">
        <v>157</v>
      </c>
      <c r="E180" s="57"/>
      <c r="F180" s="209" t="s">
        <v>676</v>
      </c>
      <c r="G180" s="57"/>
      <c r="H180" s="57"/>
      <c r="I180" s="162"/>
      <c r="J180" s="57"/>
      <c r="K180" s="57"/>
      <c r="L180" s="55"/>
      <c r="M180" s="72"/>
      <c r="N180" s="36"/>
      <c r="O180" s="36"/>
      <c r="P180" s="36"/>
      <c r="Q180" s="36"/>
      <c r="R180" s="36"/>
      <c r="S180" s="36"/>
      <c r="T180" s="73"/>
      <c r="AT180" s="18" t="s">
        <v>157</v>
      </c>
      <c r="AU180" s="18" t="s">
        <v>83</v>
      </c>
    </row>
    <row r="181" spans="2:65" s="1" customFormat="1" ht="31.5" customHeight="1" x14ac:dyDescent="0.3">
      <c r="B181" s="35"/>
      <c r="C181" s="194" t="s">
        <v>488</v>
      </c>
      <c r="D181" s="194" t="s">
        <v>136</v>
      </c>
      <c r="E181" s="195" t="s">
        <v>686</v>
      </c>
      <c r="F181" s="196" t="s">
        <v>687</v>
      </c>
      <c r="G181" s="197" t="s">
        <v>171</v>
      </c>
      <c r="H181" s="198">
        <v>8</v>
      </c>
      <c r="I181" s="199"/>
      <c r="J181" s="200">
        <f>ROUND(I181*H181,2)</f>
        <v>0</v>
      </c>
      <c r="K181" s="196" t="s">
        <v>140</v>
      </c>
      <c r="L181" s="55"/>
      <c r="M181" s="201" t="s">
        <v>22</v>
      </c>
      <c r="N181" s="202" t="s">
        <v>48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665</v>
      </c>
      <c r="AT181" s="18" t="s">
        <v>136</v>
      </c>
      <c r="AU181" s="18" t="s">
        <v>83</v>
      </c>
      <c r="AY181" s="18" t="s">
        <v>132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23</v>
      </c>
      <c r="BK181" s="205">
        <f>ROUND(I181*H181,2)</f>
        <v>0</v>
      </c>
      <c r="BL181" s="18" t="s">
        <v>665</v>
      </c>
      <c r="BM181" s="18" t="s">
        <v>965</v>
      </c>
    </row>
    <row r="182" spans="2:65" s="1" customFormat="1" ht="36" x14ac:dyDescent="0.3">
      <c r="B182" s="35"/>
      <c r="C182" s="57"/>
      <c r="D182" s="208" t="s">
        <v>157</v>
      </c>
      <c r="E182" s="57"/>
      <c r="F182" s="209" t="s">
        <v>676</v>
      </c>
      <c r="G182" s="57"/>
      <c r="H182" s="57"/>
      <c r="I182" s="162"/>
      <c r="J182" s="57"/>
      <c r="K182" s="57"/>
      <c r="L182" s="55"/>
      <c r="M182" s="72"/>
      <c r="N182" s="36"/>
      <c r="O182" s="36"/>
      <c r="P182" s="36"/>
      <c r="Q182" s="36"/>
      <c r="R182" s="36"/>
      <c r="S182" s="36"/>
      <c r="T182" s="73"/>
      <c r="AT182" s="18" t="s">
        <v>157</v>
      </c>
      <c r="AU182" s="18" t="s">
        <v>83</v>
      </c>
    </row>
    <row r="183" spans="2:65" s="1" customFormat="1" ht="31.5" customHeight="1" x14ac:dyDescent="0.3">
      <c r="B183" s="35"/>
      <c r="C183" s="194" t="s">
        <v>484</v>
      </c>
      <c r="D183" s="194" t="s">
        <v>136</v>
      </c>
      <c r="E183" s="195" t="s">
        <v>690</v>
      </c>
      <c r="F183" s="196" t="s">
        <v>691</v>
      </c>
      <c r="G183" s="197" t="s">
        <v>171</v>
      </c>
      <c r="H183" s="198">
        <v>4</v>
      </c>
      <c r="I183" s="199"/>
      <c r="J183" s="200">
        <f>ROUND(I183*H183,2)</f>
        <v>0</v>
      </c>
      <c r="K183" s="196" t="s">
        <v>140</v>
      </c>
      <c r="L183" s="55"/>
      <c r="M183" s="201" t="s">
        <v>22</v>
      </c>
      <c r="N183" s="202" t="s">
        <v>48</v>
      </c>
      <c r="O183" s="36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AR183" s="18" t="s">
        <v>665</v>
      </c>
      <c r="AT183" s="18" t="s">
        <v>136</v>
      </c>
      <c r="AU183" s="18" t="s">
        <v>83</v>
      </c>
      <c r="AY183" s="18" t="s">
        <v>132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23</v>
      </c>
      <c r="BK183" s="205">
        <f>ROUND(I183*H183,2)</f>
        <v>0</v>
      </c>
      <c r="BL183" s="18" t="s">
        <v>665</v>
      </c>
      <c r="BM183" s="18" t="s">
        <v>966</v>
      </c>
    </row>
    <row r="184" spans="2:65" s="1" customFormat="1" ht="36" x14ac:dyDescent="0.3">
      <c r="B184" s="35"/>
      <c r="C184" s="57"/>
      <c r="D184" s="208" t="s">
        <v>157</v>
      </c>
      <c r="E184" s="57"/>
      <c r="F184" s="209" t="s">
        <v>676</v>
      </c>
      <c r="G184" s="57"/>
      <c r="H184" s="57"/>
      <c r="I184" s="162"/>
      <c r="J184" s="57"/>
      <c r="K184" s="57"/>
      <c r="L184" s="55"/>
      <c r="M184" s="72"/>
      <c r="N184" s="36"/>
      <c r="O184" s="36"/>
      <c r="P184" s="36"/>
      <c r="Q184" s="36"/>
      <c r="R184" s="36"/>
      <c r="S184" s="36"/>
      <c r="T184" s="73"/>
      <c r="AT184" s="18" t="s">
        <v>157</v>
      </c>
      <c r="AU184" s="18" t="s">
        <v>83</v>
      </c>
    </row>
    <row r="185" spans="2:65" s="1" customFormat="1" ht="31.5" customHeight="1" x14ac:dyDescent="0.3">
      <c r="B185" s="35"/>
      <c r="C185" s="194" t="s">
        <v>332</v>
      </c>
      <c r="D185" s="194" t="s">
        <v>136</v>
      </c>
      <c r="E185" s="195" t="s">
        <v>694</v>
      </c>
      <c r="F185" s="196" t="s">
        <v>695</v>
      </c>
      <c r="G185" s="197" t="s">
        <v>228</v>
      </c>
      <c r="H185" s="198">
        <v>19</v>
      </c>
      <c r="I185" s="199"/>
      <c r="J185" s="200">
        <f>ROUND(I185*H185,2)</f>
        <v>0</v>
      </c>
      <c r="K185" s="196" t="s">
        <v>140</v>
      </c>
      <c r="L185" s="55"/>
      <c r="M185" s="201" t="s">
        <v>22</v>
      </c>
      <c r="N185" s="202" t="s">
        <v>48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665</v>
      </c>
      <c r="AT185" s="18" t="s">
        <v>136</v>
      </c>
      <c r="AU185" s="18" t="s">
        <v>83</v>
      </c>
      <c r="AY185" s="18" t="s">
        <v>132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23</v>
      </c>
      <c r="BK185" s="205">
        <f>ROUND(I185*H185,2)</f>
        <v>0</v>
      </c>
      <c r="BL185" s="18" t="s">
        <v>665</v>
      </c>
      <c r="BM185" s="18" t="s">
        <v>967</v>
      </c>
    </row>
    <row r="186" spans="2:65" s="1" customFormat="1" ht="36" x14ac:dyDescent="0.3">
      <c r="B186" s="35"/>
      <c r="C186" s="57"/>
      <c r="D186" s="208" t="s">
        <v>157</v>
      </c>
      <c r="E186" s="57"/>
      <c r="F186" s="209" t="s">
        <v>676</v>
      </c>
      <c r="G186" s="57"/>
      <c r="H186" s="57"/>
      <c r="I186" s="162"/>
      <c r="J186" s="57"/>
      <c r="K186" s="57"/>
      <c r="L186" s="55"/>
      <c r="M186" s="72"/>
      <c r="N186" s="36"/>
      <c r="O186" s="36"/>
      <c r="P186" s="36"/>
      <c r="Q186" s="36"/>
      <c r="R186" s="36"/>
      <c r="S186" s="36"/>
      <c r="T186" s="73"/>
      <c r="AT186" s="18" t="s">
        <v>157</v>
      </c>
      <c r="AU186" s="18" t="s">
        <v>83</v>
      </c>
    </row>
    <row r="187" spans="2:65" s="1" customFormat="1" ht="31.5" customHeight="1" x14ac:dyDescent="0.3">
      <c r="B187" s="35"/>
      <c r="C187" s="194" t="s">
        <v>336</v>
      </c>
      <c r="D187" s="194" t="s">
        <v>136</v>
      </c>
      <c r="E187" s="195" t="s">
        <v>702</v>
      </c>
      <c r="F187" s="196" t="s">
        <v>703</v>
      </c>
      <c r="G187" s="197" t="s">
        <v>228</v>
      </c>
      <c r="H187" s="198">
        <v>110</v>
      </c>
      <c r="I187" s="199"/>
      <c r="J187" s="200">
        <f>ROUND(I187*H187,2)</f>
        <v>0</v>
      </c>
      <c r="K187" s="196" t="s">
        <v>140</v>
      </c>
      <c r="L187" s="55"/>
      <c r="M187" s="201" t="s">
        <v>22</v>
      </c>
      <c r="N187" s="202" t="s">
        <v>48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665</v>
      </c>
      <c r="AT187" s="18" t="s">
        <v>136</v>
      </c>
      <c r="AU187" s="18" t="s">
        <v>83</v>
      </c>
      <c r="AY187" s="18" t="s">
        <v>132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23</v>
      </c>
      <c r="BK187" s="205">
        <f>ROUND(I187*H187,2)</f>
        <v>0</v>
      </c>
      <c r="BL187" s="18" t="s">
        <v>665</v>
      </c>
      <c r="BM187" s="18" t="s">
        <v>968</v>
      </c>
    </row>
    <row r="188" spans="2:65" s="1" customFormat="1" ht="36" x14ac:dyDescent="0.3">
      <c r="B188" s="35"/>
      <c r="C188" s="57"/>
      <c r="D188" s="208" t="s">
        <v>157</v>
      </c>
      <c r="E188" s="57"/>
      <c r="F188" s="209" t="s">
        <v>676</v>
      </c>
      <c r="G188" s="57"/>
      <c r="H188" s="57"/>
      <c r="I188" s="162"/>
      <c r="J188" s="57"/>
      <c r="K188" s="57"/>
      <c r="L188" s="55"/>
      <c r="M188" s="72"/>
      <c r="N188" s="36"/>
      <c r="O188" s="36"/>
      <c r="P188" s="36"/>
      <c r="Q188" s="36"/>
      <c r="R188" s="36"/>
      <c r="S188" s="36"/>
      <c r="T188" s="73"/>
      <c r="AT188" s="18" t="s">
        <v>157</v>
      </c>
      <c r="AU188" s="18" t="s">
        <v>83</v>
      </c>
    </row>
    <row r="189" spans="2:65" s="1" customFormat="1" ht="22.5" customHeight="1" x14ac:dyDescent="0.3">
      <c r="B189" s="35"/>
      <c r="C189" s="194" t="s">
        <v>340</v>
      </c>
      <c r="D189" s="194" t="s">
        <v>136</v>
      </c>
      <c r="E189" s="195" t="s">
        <v>714</v>
      </c>
      <c r="F189" s="196" t="s">
        <v>715</v>
      </c>
      <c r="G189" s="197" t="s">
        <v>228</v>
      </c>
      <c r="H189" s="198">
        <v>110</v>
      </c>
      <c r="I189" s="199"/>
      <c r="J189" s="200">
        <f>ROUND(I189*H189,2)</f>
        <v>0</v>
      </c>
      <c r="K189" s="196" t="s">
        <v>140</v>
      </c>
      <c r="L189" s="55"/>
      <c r="M189" s="201" t="s">
        <v>22</v>
      </c>
      <c r="N189" s="202" t="s">
        <v>48</v>
      </c>
      <c r="O189" s="36"/>
      <c r="P189" s="203">
        <f>O189*H189</f>
        <v>0</v>
      </c>
      <c r="Q189" s="203">
        <v>1.4999999999999999E-4</v>
      </c>
      <c r="R189" s="203">
        <f>Q189*H189</f>
        <v>1.6499999999999997E-2</v>
      </c>
      <c r="S189" s="203">
        <v>0</v>
      </c>
      <c r="T189" s="204">
        <f>S189*H189</f>
        <v>0</v>
      </c>
      <c r="AR189" s="18" t="s">
        <v>665</v>
      </c>
      <c r="AT189" s="18" t="s">
        <v>136</v>
      </c>
      <c r="AU189" s="18" t="s">
        <v>83</v>
      </c>
      <c r="AY189" s="18" t="s">
        <v>132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23</v>
      </c>
      <c r="BK189" s="205">
        <f>ROUND(I189*H189,2)</f>
        <v>0</v>
      </c>
      <c r="BL189" s="18" t="s">
        <v>665</v>
      </c>
      <c r="BM189" s="18" t="s">
        <v>969</v>
      </c>
    </row>
    <row r="190" spans="2:65" s="1" customFormat="1" ht="22.5" customHeight="1" x14ac:dyDescent="0.3">
      <c r="B190" s="35"/>
      <c r="C190" s="194" t="s">
        <v>344</v>
      </c>
      <c r="D190" s="194" t="s">
        <v>136</v>
      </c>
      <c r="E190" s="195" t="s">
        <v>718</v>
      </c>
      <c r="F190" s="196" t="s">
        <v>719</v>
      </c>
      <c r="G190" s="197" t="s">
        <v>228</v>
      </c>
      <c r="H190" s="198">
        <v>19</v>
      </c>
      <c r="I190" s="199"/>
      <c r="J190" s="200">
        <f>ROUND(I190*H190,2)</f>
        <v>0</v>
      </c>
      <c r="K190" s="196" t="s">
        <v>140</v>
      </c>
      <c r="L190" s="55"/>
      <c r="M190" s="201" t="s">
        <v>22</v>
      </c>
      <c r="N190" s="202" t="s">
        <v>48</v>
      </c>
      <c r="O190" s="36"/>
      <c r="P190" s="203">
        <f>O190*H190</f>
        <v>0</v>
      </c>
      <c r="Q190" s="203">
        <v>5.9999999999999995E-4</v>
      </c>
      <c r="R190" s="203">
        <f>Q190*H190</f>
        <v>1.1399999999999999E-2</v>
      </c>
      <c r="S190" s="203">
        <v>0</v>
      </c>
      <c r="T190" s="204">
        <f>S190*H190</f>
        <v>0</v>
      </c>
      <c r="AR190" s="18" t="s">
        <v>665</v>
      </c>
      <c r="AT190" s="18" t="s">
        <v>136</v>
      </c>
      <c r="AU190" s="18" t="s">
        <v>83</v>
      </c>
      <c r="AY190" s="18" t="s">
        <v>132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23</v>
      </c>
      <c r="BK190" s="205">
        <f>ROUND(I190*H190,2)</f>
        <v>0</v>
      </c>
      <c r="BL190" s="18" t="s">
        <v>665</v>
      </c>
      <c r="BM190" s="18" t="s">
        <v>970</v>
      </c>
    </row>
    <row r="191" spans="2:65" s="1" customFormat="1" ht="31.5" customHeight="1" x14ac:dyDescent="0.3">
      <c r="B191" s="35"/>
      <c r="C191" s="194" t="s">
        <v>971</v>
      </c>
      <c r="D191" s="194" t="s">
        <v>136</v>
      </c>
      <c r="E191" s="195" t="s">
        <v>726</v>
      </c>
      <c r="F191" s="196" t="s">
        <v>727</v>
      </c>
      <c r="G191" s="197" t="s">
        <v>171</v>
      </c>
      <c r="H191" s="198">
        <v>9</v>
      </c>
      <c r="I191" s="199"/>
      <c r="J191" s="200">
        <f>ROUND(I191*H191,2)</f>
        <v>0</v>
      </c>
      <c r="K191" s="196" t="s">
        <v>140</v>
      </c>
      <c r="L191" s="55"/>
      <c r="M191" s="201" t="s">
        <v>22</v>
      </c>
      <c r="N191" s="202" t="s">
        <v>48</v>
      </c>
      <c r="O191" s="36"/>
      <c r="P191" s="203">
        <f>O191*H191</f>
        <v>0</v>
      </c>
      <c r="Q191" s="203">
        <v>4.2040000000000001E-2</v>
      </c>
      <c r="R191" s="203">
        <f>Q191*H191</f>
        <v>0.37836000000000003</v>
      </c>
      <c r="S191" s="203">
        <v>0</v>
      </c>
      <c r="T191" s="204">
        <f>S191*H191</f>
        <v>0</v>
      </c>
      <c r="AR191" s="18" t="s">
        <v>665</v>
      </c>
      <c r="AT191" s="18" t="s">
        <v>136</v>
      </c>
      <c r="AU191" s="18" t="s">
        <v>83</v>
      </c>
      <c r="AY191" s="18" t="s">
        <v>132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23</v>
      </c>
      <c r="BK191" s="205">
        <f>ROUND(I191*H191,2)</f>
        <v>0</v>
      </c>
      <c r="BL191" s="18" t="s">
        <v>665</v>
      </c>
      <c r="BM191" s="18" t="s">
        <v>972</v>
      </c>
    </row>
    <row r="192" spans="2:65" s="11" customFormat="1" ht="37.35" customHeight="1" x14ac:dyDescent="0.35">
      <c r="B192" s="177"/>
      <c r="C192" s="178"/>
      <c r="D192" s="191" t="s">
        <v>76</v>
      </c>
      <c r="E192" s="253" t="s">
        <v>729</v>
      </c>
      <c r="F192" s="253" t="s">
        <v>730</v>
      </c>
      <c r="G192" s="178"/>
      <c r="H192" s="178"/>
      <c r="I192" s="181"/>
      <c r="J192" s="254">
        <f>BK192</f>
        <v>0</v>
      </c>
      <c r="K192" s="178"/>
      <c r="L192" s="183"/>
      <c r="M192" s="184"/>
      <c r="N192" s="185"/>
      <c r="O192" s="185"/>
      <c r="P192" s="186">
        <f>SUM(P193:P194)</f>
        <v>0</v>
      </c>
      <c r="Q192" s="185"/>
      <c r="R192" s="186">
        <f>SUM(R193:R194)</f>
        <v>0</v>
      </c>
      <c r="S192" s="185"/>
      <c r="T192" s="187">
        <f>SUM(T193:T194)</f>
        <v>0</v>
      </c>
      <c r="AR192" s="188" t="s">
        <v>141</v>
      </c>
      <c r="AT192" s="189" t="s">
        <v>76</v>
      </c>
      <c r="AU192" s="189" t="s">
        <v>77</v>
      </c>
      <c r="AY192" s="188" t="s">
        <v>132</v>
      </c>
      <c r="BK192" s="190">
        <f>SUM(BK193:BK194)</f>
        <v>0</v>
      </c>
    </row>
    <row r="193" spans="2:65" s="1" customFormat="1" ht="31.5" customHeight="1" x14ac:dyDescent="0.3">
      <c r="B193" s="35"/>
      <c r="C193" s="194" t="s">
        <v>973</v>
      </c>
      <c r="D193" s="194" t="s">
        <v>136</v>
      </c>
      <c r="E193" s="195" t="s">
        <v>732</v>
      </c>
      <c r="F193" s="196" t="s">
        <v>974</v>
      </c>
      <c r="G193" s="197" t="s">
        <v>734</v>
      </c>
      <c r="H193" s="198">
        <v>10</v>
      </c>
      <c r="I193" s="199"/>
      <c r="J193" s="200">
        <f>ROUND(I193*H193,2)</f>
        <v>0</v>
      </c>
      <c r="K193" s="196" t="s">
        <v>140</v>
      </c>
      <c r="L193" s="55"/>
      <c r="M193" s="201" t="s">
        <v>22</v>
      </c>
      <c r="N193" s="202" t="s">
        <v>48</v>
      </c>
      <c r="O193" s="36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AR193" s="18" t="s">
        <v>735</v>
      </c>
      <c r="AT193" s="18" t="s">
        <v>136</v>
      </c>
      <c r="AU193" s="18" t="s">
        <v>23</v>
      </c>
      <c r="AY193" s="18" t="s">
        <v>132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23</v>
      </c>
      <c r="BK193" s="205">
        <f>ROUND(I193*H193,2)</f>
        <v>0</v>
      </c>
      <c r="BL193" s="18" t="s">
        <v>735</v>
      </c>
      <c r="BM193" s="18" t="s">
        <v>975</v>
      </c>
    </row>
    <row r="194" spans="2:65" s="1" customFormat="1" ht="31.5" customHeight="1" x14ac:dyDescent="0.3">
      <c r="B194" s="35"/>
      <c r="C194" s="194" t="s">
        <v>354</v>
      </c>
      <c r="D194" s="194" t="s">
        <v>136</v>
      </c>
      <c r="E194" s="195" t="s">
        <v>738</v>
      </c>
      <c r="F194" s="196" t="s">
        <v>976</v>
      </c>
      <c r="G194" s="197" t="s">
        <v>734</v>
      </c>
      <c r="H194" s="198">
        <v>12</v>
      </c>
      <c r="I194" s="199"/>
      <c r="J194" s="200">
        <f>ROUND(I194*H194,2)</f>
        <v>0</v>
      </c>
      <c r="K194" s="196" t="s">
        <v>140</v>
      </c>
      <c r="L194" s="55"/>
      <c r="M194" s="201" t="s">
        <v>22</v>
      </c>
      <c r="N194" s="255" t="s">
        <v>48</v>
      </c>
      <c r="O194" s="256"/>
      <c r="P194" s="257">
        <f>O194*H194</f>
        <v>0</v>
      </c>
      <c r="Q194" s="257">
        <v>0</v>
      </c>
      <c r="R194" s="257">
        <f>Q194*H194</f>
        <v>0</v>
      </c>
      <c r="S194" s="257">
        <v>0</v>
      </c>
      <c r="T194" s="258">
        <f>S194*H194</f>
        <v>0</v>
      </c>
      <c r="AR194" s="18" t="s">
        <v>735</v>
      </c>
      <c r="AT194" s="18" t="s">
        <v>136</v>
      </c>
      <c r="AU194" s="18" t="s">
        <v>23</v>
      </c>
      <c r="AY194" s="18" t="s">
        <v>132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23</v>
      </c>
      <c r="BK194" s="205">
        <f>ROUND(I194*H194,2)</f>
        <v>0</v>
      </c>
      <c r="BL194" s="18" t="s">
        <v>735</v>
      </c>
      <c r="BM194" s="18" t="s">
        <v>977</v>
      </c>
    </row>
    <row r="195" spans="2:65" s="1" customFormat="1" ht="6.9" customHeight="1" x14ac:dyDescent="0.3">
      <c r="B195" s="50"/>
      <c r="C195" s="51"/>
      <c r="D195" s="51"/>
      <c r="E195" s="51"/>
      <c r="F195" s="51"/>
      <c r="G195" s="51"/>
      <c r="H195" s="51"/>
      <c r="I195" s="138"/>
      <c r="J195" s="51"/>
      <c r="K195" s="51"/>
      <c r="L195" s="55"/>
    </row>
  </sheetData>
  <sheetProtection algorithmName="SHA-512" hashValue="2Wi8wpBHzTpofmIkwD34Ipky7tIDYFM3z+bVZFov+epkxWxYvzVL5VOoYiu2uAVra5T9ldAgZaQYengRZispvw==" saltValue="Z0X9EW9w3asn6TWBfOgAsA==" spinCount="100000" sheet="1" objects="1" scenarios="1" formatColumns="0" formatRows="0" sort="0" autoFilter="0"/>
  <autoFilter ref="C90:K90"/>
  <mergeCells count="12">
    <mergeCell ref="G1:H1"/>
    <mergeCell ref="L2:V2"/>
    <mergeCell ref="E49:H49"/>
    <mergeCell ref="E51:H51"/>
    <mergeCell ref="E79:H79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2" x14ac:dyDescent="0.3"/>
  <cols>
    <col min="1" max="1" width="8.28515625" style="269" customWidth="1"/>
    <col min="2" max="2" width="1.7109375" style="269" customWidth="1"/>
    <col min="3" max="4" width="5" style="269" customWidth="1"/>
    <col min="5" max="5" width="11.7109375" style="269" customWidth="1"/>
    <col min="6" max="6" width="9.140625" style="269" customWidth="1"/>
    <col min="7" max="7" width="5" style="269" customWidth="1"/>
    <col min="8" max="8" width="77.85546875" style="269" customWidth="1"/>
    <col min="9" max="10" width="20" style="269" customWidth="1"/>
    <col min="11" max="11" width="1.7109375" style="269" customWidth="1"/>
    <col min="12" max="256" width="9.28515625" style="269"/>
    <col min="257" max="257" width="8.28515625" style="269" customWidth="1"/>
    <col min="258" max="258" width="1.7109375" style="269" customWidth="1"/>
    <col min="259" max="260" width="5" style="269" customWidth="1"/>
    <col min="261" max="261" width="11.7109375" style="269" customWidth="1"/>
    <col min="262" max="262" width="9.140625" style="269" customWidth="1"/>
    <col min="263" max="263" width="5" style="269" customWidth="1"/>
    <col min="264" max="264" width="77.85546875" style="269" customWidth="1"/>
    <col min="265" max="266" width="20" style="269" customWidth="1"/>
    <col min="267" max="267" width="1.7109375" style="269" customWidth="1"/>
    <col min="268" max="512" width="9.28515625" style="269"/>
    <col min="513" max="513" width="8.28515625" style="269" customWidth="1"/>
    <col min="514" max="514" width="1.7109375" style="269" customWidth="1"/>
    <col min="515" max="516" width="5" style="269" customWidth="1"/>
    <col min="517" max="517" width="11.7109375" style="269" customWidth="1"/>
    <col min="518" max="518" width="9.140625" style="269" customWidth="1"/>
    <col min="519" max="519" width="5" style="269" customWidth="1"/>
    <col min="520" max="520" width="77.85546875" style="269" customWidth="1"/>
    <col min="521" max="522" width="20" style="269" customWidth="1"/>
    <col min="523" max="523" width="1.7109375" style="269" customWidth="1"/>
    <col min="524" max="768" width="9.28515625" style="269"/>
    <col min="769" max="769" width="8.28515625" style="269" customWidth="1"/>
    <col min="770" max="770" width="1.7109375" style="269" customWidth="1"/>
    <col min="771" max="772" width="5" style="269" customWidth="1"/>
    <col min="773" max="773" width="11.7109375" style="269" customWidth="1"/>
    <col min="774" max="774" width="9.140625" style="269" customWidth="1"/>
    <col min="775" max="775" width="5" style="269" customWidth="1"/>
    <col min="776" max="776" width="77.85546875" style="269" customWidth="1"/>
    <col min="777" max="778" width="20" style="269" customWidth="1"/>
    <col min="779" max="779" width="1.7109375" style="269" customWidth="1"/>
    <col min="780" max="1024" width="9.28515625" style="269"/>
    <col min="1025" max="1025" width="8.28515625" style="269" customWidth="1"/>
    <col min="1026" max="1026" width="1.7109375" style="269" customWidth="1"/>
    <col min="1027" max="1028" width="5" style="269" customWidth="1"/>
    <col min="1029" max="1029" width="11.7109375" style="269" customWidth="1"/>
    <col min="1030" max="1030" width="9.140625" style="269" customWidth="1"/>
    <col min="1031" max="1031" width="5" style="269" customWidth="1"/>
    <col min="1032" max="1032" width="77.85546875" style="269" customWidth="1"/>
    <col min="1033" max="1034" width="20" style="269" customWidth="1"/>
    <col min="1035" max="1035" width="1.7109375" style="269" customWidth="1"/>
    <col min="1036" max="1280" width="9.28515625" style="269"/>
    <col min="1281" max="1281" width="8.28515625" style="269" customWidth="1"/>
    <col min="1282" max="1282" width="1.7109375" style="269" customWidth="1"/>
    <col min="1283" max="1284" width="5" style="269" customWidth="1"/>
    <col min="1285" max="1285" width="11.7109375" style="269" customWidth="1"/>
    <col min="1286" max="1286" width="9.140625" style="269" customWidth="1"/>
    <col min="1287" max="1287" width="5" style="269" customWidth="1"/>
    <col min="1288" max="1288" width="77.85546875" style="269" customWidth="1"/>
    <col min="1289" max="1290" width="20" style="269" customWidth="1"/>
    <col min="1291" max="1291" width="1.7109375" style="269" customWidth="1"/>
    <col min="1292" max="1536" width="9.28515625" style="269"/>
    <col min="1537" max="1537" width="8.28515625" style="269" customWidth="1"/>
    <col min="1538" max="1538" width="1.7109375" style="269" customWidth="1"/>
    <col min="1539" max="1540" width="5" style="269" customWidth="1"/>
    <col min="1541" max="1541" width="11.7109375" style="269" customWidth="1"/>
    <col min="1542" max="1542" width="9.140625" style="269" customWidth="1"/>
    <col min="1543" max="1543" width="5" style="269" customWidth="1"/>
    <col min="1544" max="1544" width="77.85546875" style="269" customWidth="1"/>
    <col min="1545" max="1546" width="20" style="269" customWidth="1"/>
    <col min="1547" max="1547" width="1.7109375" style="269" customWidth="1"/>
    <col min="1548" max="1792" width="9.28515625" style="269"/>
    <col min="1793" max="1793" width="8.28515625" style="269" customWidth="1"/>
    <col min="1794" max="1794" width="1.7109375" style="269" customWidth="1"/>
    <col min="1795" max="1796" width="5" style="269" customWidth="1"/>
    <col min="1797" max="1797" width="11.7109375" style="269" customWidth="1"/>
    <col min="1798" max="1798" width="9.140625" style="269" customWidth="1"/>
    <col min="1799" max="1799" width="5" style="269" customWidth="1"/>
    <col min="1800" max="1800" width="77.85546875" style="269" customWidth="1"/>
    <col min="1801" max="1802" width="20" style="269" customWidth="1"/>
    <col min="1803" max="1803" width="1.7109375" style="269" customWidth="1"/>
    <col min="1804" max="2048" width="9.28515625" style="269"/>
    <col min="2049" max="2049" width="8.28515625" style="269" customWidth="1"/>
    <col min="2050" max="2050" width="1.7109375" style="269" customWidth="1"/>
    <col min="2051" max="2052" width="5" style="269" customWidth="1"/>
    <col min="2053" max="2053" width="11.7109375" style="269" customWidth="1"/>
    <col min="2054" max="2054" width="9.140625" style="269" customWidth="1"/>
    <col min="2055" max="2055" width="5" style="269" customWidth="1"/>
    <col min="2056" max="2056" width="77.85546875" style="269" customWidth="1"/>
    <col min="2057" max="2058" width="20" style="269" customWidth="1"/>
    <col min="2059" max="2059" width="1.7109375" style="269" customWidth="1"/>
    <col min="2060" max="2304" width="9.28515625" style="269"/>
    <col min="2305" max="2305" width="8.28515625" style="269" customWidth="1"/>
    <col min="2306" max="2306" width="1.7109375" style="269" customWidth="1"/>
    <col min="2307" max="2308" width="5" style="269" customWidth="1"/>
    <col min="2309" max="2309" width="11.7109375" style="269" customWidth="1"/>
    <col min="2310" max="2310" width="9.140625" style="269" customWidth="1"/>
    <col min="2311" max="2311" width="5" style="269" customWidth="1"/>
    <col min="2312" max="2312" width="77.85546875" style="269" customWidth="1"/>
    <col min="2313" max="2314" width="20" style="269" customWidth="1"/>
    <col min="2315" max="2315" width="1.7109375" style="269" customWidth="1"/>
    <col min="2316" max="2560" width="9.28515625" style="269"/>
    <col min="2561" max="2561" width="8.28515625" style="269" customWidth="1"/>
    <col min="2562" max="2562" width="1.7109375" style="269" customWidth="1"/>
    <col min="2563" max="2564" width="5" style="269" customWidth="1"/>
    <col min="2565" max="2565" width="11.7109375" style="269" customWidth="1"/>
    <col min="2566" max="2566" width="9.140625" style="269" customWidth="1"/>
    <col min="2567" max="2567" width="5" style="269" customWidth="1"/>
    <col min="2568" max="2568" width="77.85546875" style="269" customWidth="1"/>
    <col min="2569" max="2570" width="20" style="269" customWidth="1"/>
    <col min="2571" max="2571" width="1.7109375" style="269" customWidth="1"/>
    <col min="2572" max="2816" width="9.28515625" style="269"/>
    <col min="2817" max="2817" width="8.28515625" style="269" customWidth="1"/>
    <col min="2818" max="2818" width="1.7109375" style="269" customWidth="1"/>
    <col min="2819" max="2820" width="5" style="269" customWidth="1"/>
    <col min="2821" max="2821" width="11.7109375" style="269" customWidth="1"/>
    <col min="2822" max="2822" width="9.140625" style="269" customWidth="1"/>
    <col min="2823" max="2823" width="5" style="269" customWidth="1"/>
    <col min="2824" max="2824" width="77.85546875" style="269" customWidth="1"/>
    <col min="2825" max="2826" width="20" style="269" customWidth="1"/>
    <col min="2827" max="2827" width="1.7109375" style="269" customWidth="1"/>
    <col min="2828" max="3072" width="9.28515625" style="269"/>
    <col min="3073" max="3073" width="8.28515625" style="269" customWidth="1"/>
    <col min="3074" max="3074" width="1.7109375" style="269" customWidth="1"/>
    <col min="3075" max="3076" width="5" style="269" customWidth="1"/>
    <col min="3077" max="3077" width="11.7109375" style="269" customWidth="1"/>
    <col min="3078" max="3078" width="9.140625" style="269" customWidth="1"/>
    <col min="3079" max="3079" width="5" style="269" customWidth="1"/>
    <col min="3080" max="3080" width="77.85546875" style="269" customWidth="1"/>
    <col min="3081" max="3082" width="20" style="269" customWidth="1"/>
    <col min="3083" max="3083" width="1.7109375" style="269" customWidth="1"/>
    <col min="3084" max="3328" width="9.28515625" style="269"/>
    <col min="3329" max="3329" width="8.28515625" style="269" customWidth="1"/>
    <col min="3330" max="3330" width="1.7109375" style="269" customWidth="1"/>
    <col min="3331" max="3332" width="5" style="269" customWidth="1"/>
    <col min="3333" max="3333" width="11.7109375" style="269" customWidth="1"/>
    <col min="3334" max="3334" width="9.140625" style="269" customWidth="1"/>
    <col min="3335" max="3335" width="5" style="269" customWidth="1"/>
    <col min="3336" max="3336" width="77.85546875" style="269" customWidth="1"/>
    <col min="3337" max="3338" width="20" style="269" customWidth="1"/>
    <col min="3339" max="3339" width="1.7109375" style="269" customWidth="1"/>
    <col min="3340" max="3584" width="9.28515625" style="269"/>
    <col min="3585" max="3585" width="8.28515625" style="269" customWidth="1"/>
    <col min="3586" max="3586" width="1.7109375" style="269" customWidth="1"/>
    <col min="3587" max="3588" width="5" style="269" customWidth="1"/>
    <col min="3589" max="3589" width="11.7109375" style="269" customWidth="1"/>
    <col min="3590" max="3590" width="9.140625" style="269" customWidth="1"/>
    <col min="3591" max="3591" width="5" style="269" customWidth="1"/>
    <col min="3592" max="3592" width="77.85546875" style="269" customWidth="1"/>
    <col min="3593" max="3594" width="20" style="269" customWidth="1"/>
    <col min="3595" max="3595" width="1.7109375" style="269" customWidth="1"/>
    <col min="3596" max="3840" width="9.28515625" style="269"/>
    <col min="3841" max="3841" width="8.28515625" style="269" customWidth="1"/>
    <col min="3842" max="3842" width="1.7109375" style="269" customWidth="1"/>
    <col min="3843" max="3844" width="5" style="269" customWidth="1"/>
    <col min="3845" max="3845" width="11.7109375" style="269" customWidth="1"/>
    <col min="3846" max="3846" width="9.140625" style="269" customWidth="1"/>
    <col min="3847" max="3847" width="5" style="269" customWidth="1"/>
    <col min="3848" max="3848" width="77.85546875" style="269" customWidth="1"/>
    <col min="3849" max="3850" width="20" style="269" customWidth="1"/>
    <col min="3851" max="3851" width="1.7109375" style="269" customWidth="1"/>
    <col min="3852" max="4096" width="9.28515625" style="269"/>
    <col min="4097" max="4097" width="8.28515625" style="269" customWidth="1"/>
    <col min="4098" max="4098" width="1.7109375" style="269" customWidth="1"/>
    <col min="4099" max="4100" width="5" style="269" customWidth="1"/>
    <col min="4101" max="4101" width="11.7109375" style="269" customWidth="1"/>
    <col min="4102" max="4102" width="9.140625" style="269" customWidth="1"/>
    <col min="4103" max="4103" width="5" style="269" customWidth="1"/>
    <col min="4104" max="4104" width="77.85546875" style="269" customWidth="1"/>
    <col min="4105" max="4106" width="20" style="269" customWidth="1"/>
    <col min="4107" max="4107" width="1.7109375" style="269" customWidth="1"/>
    <col min="4108" max="4352" width="9.28515625" style="269"/>
    <col min="4353" max="4353" width="8.28515625" style="269" customWidth="1"/>
    <col min="4354" max="4354" width="1.7109375" style="269" customWidth="1"/>
    <col min="4355" max="4356" width="5" style="269" customWidth="1"/>
    <col min="4357" max="4357" width="11.7109375" style="269" customWidth="1"/>
    <col min="4358" max="4358" width="9.140625" style="269" customWidth="1"/>
    <col min="4359" max="4359" width="5" style="269" customWidth="1"/>
    <col min="4360" max="4360" width="77.85546875" style="269" customWidth="1"/>
    <col min="4361" max="4362" width="20" style="269" customWidth="1"/>
    <col min="4363" max="4363" width="1.7109375" style="269" customWidth="1"/>
    <col min="4364" max="4608" width="9.28515625" style="269"/>
    <col min="4609" max="4609" width="8.28515625" style="269" customWidth="1"/>
    <col min="4610" max="4610" width="1.7109375" style="269" customWidth="1"/>
    <col min="4611" max="4612" width="5" style="269" customWidth="1"/>
    <col min="4613" max="4613" width="11.7109375" style="269" customWidth="1"/>
    <col min="4614" max="4614" width="9.140625" style="269" customWidth="1"/>
    <col min="4615" max="4615" width="5" style="269" customWidth="1"/>
    <col min="4616" max="4616" width="77.85546875" style="269" customWidth="1"/>
    <col min="4617" max="4618" width="20" style="269" customWidth="1"/>
    <col min="4619" max="4619" width="1.7109375" style="269" customWidth="1"/>
    <col min="4620" max="4864" width="9.28515625" style="269"/>
    <col min="4865" max="4865" width="8.28515625" style="269" customWidth="1"/>
    <col min="4866" max="4866" width="1.7109375" style="269" customWidth="1"/>
    <col min="4867" max="4868" width="5" style="269" customWidth="1"/>
    <col min="4869" max="4869" width="11.7109375" style="269" customWidth="1"/>
    <col min="4870" max="4870" width="9.140625" style="269" customWidth="1"/>
    <col min="4871" max="4871" width="5" style="269" customWidth="1"/>
    <col min="4872" max="4872" width="77.85546875" style="269" customWidth="1"/>
    <col min="4873" max="4874" width="20" style="269" customWidth="1"/>
    <col min="4875" max="4875" width="1.7109375" style="269" customWidth="1"/>
    <col min="4876" max="5120" width="9.28515625" style="269"/>
    <col min="5121" max="5121" width="8.28515625" style="269" customWidth="1"/>
    <col min="5122" max="5122" width="1.7109375" style="269" customWidth="1"/>
    <col min="5123" max="5124" width="5" style="269" customWidth="1"/>
    <col min="5125" max="5125" width="11.7109375" style="269" customWidth="1"/>
    <col min="5126" max="5126" width="9.140625" style="269" customWidth="1"/>
    <col min="5127" max="5127" width="5" style="269" customWidth="1"/>
    <col min="5128" max="5128" width="77.85546875" style="269" customWidth="1"/>
    <col min="5129" max="5130" width="20" style="269" customWidth="1"/>
    <col min="5131" max="5131" width="1.7109375" style="269" customWidth="1"/>
    <col min="5132" max="5376" width="9.28515625" style="269"/>
    <col min="5377" max="5377" width="8.28515625" style="269" customWidth="1"/>
    <col min="5378" max="5378" width="1.7109375" style="269" customWidth="1"/>
    <col min="5379" max="5380" width="5" style="269" customWidth="1"/>
    <col min="5381" max="5381" width="11.7109375" style="269" customWidth="1"/>
    <col min="5382" max="5382" width="9.140625" style="269" customWidth="1"/>
    <col min="5383" max="5383" width="5" style="269" customWidth="1"/>
    <col min="5384" max="5384" width="77.85546875" style="269" customWidth="1"/>
    <col min="5385" max="5386" width="20" style="269" customWidth="1"/>
    <col min="5387" max="5387" width="1.7109375" style="269" customWidth="1"/>
    <col min="5388" max="5632" width="9.28515625" style="269"/>
    <col min="5633" max="5633" width="8.28515625" style="269" customWidth="1"/>
    <col min="5634" max="5634" width="1.7109375" style="269" customWidth="1"/>
    <col min="5635" max="5636" width="5" style="269" customWidth="1"/>
    <col min="5637" max="5637" width="11.7109375" style="269" customWidth="1"/>
    <col min="5638" max="5638" width="9.140625" style="269" customWidth="1"/>
    <col min="5639" max="5639" width="5" style="269" customWidth="1"/>
    <col min="5640" max="5640" width="77.85546875" style="269" customWidth="1"/>
    <col min="5641" max="5642" width="20" style="269" customWidth="1"/>
    <col min="5643" max="5643" width="1.7109375" style="269" customWidth="1"/>
    <col min="5644" max="5888" width="9.28515625" style="269"/>
    <col min="5889" max="5889" width="8.28515625" style="269" customWidth="1"/>
    <col min="5890" max="5890" width="1.7109375" style="269" customWidth="1"/>
    <col min="5891" max="5892" width="5" style="269" customWidth="1"/>
    <col min="5893" max="5893" width="11.7109375" style="269" customWidth="1"/>
    <col min="5894" max="5894" width="9.140625" style="269" customWidth="1"/>
    <col min="5895" max="5895" width="5" style="269" customWidth="1"/>
    <col min="5896" max="5896" width="77.85546875" style="269" customWidth="1"/>
    <col min="5897" max="5898" width="20" style="269" customWidth="1"/>
    <col min="5899" max="5899" width="1.7109375" style="269" customWidth="1"/>
    <col min="5900" max="6144" width="9.28515625" style="269"/>
    <col min="6145" max="6145" width="8.28515625" style="269" customWidth="1"/>
    <col min="6146" max="6146" width="1.7109375" style="269" customWidth="1"/>
    <col min="6147" max="6148" width="5" style="269" customWidth="1"/>
    <col min="6149" max="6149" width="11.7109375" style="269" customWidth="1"/>
    <col min="6150" max="6150" width="9.140625" style="269" customWidth="1"/>
    <col min="6151" max="6151" width="5" style="269" customWidth="1"/>
    <col min="6152" max="6152" width="77.85546875" style="269" customWidth="1"/>
    <col min="6153" max="6154" width="20" style="269" customWidth="1"/>
    <col min="6155" max="6155" width="1.7109375" style="269" customWidth="1"/>
    <col min="6156" max="6400" width="9.28515625" style="269"/>
    <col min="6401" max="6401" width="8.28515625" style="269" customWidth="1"/>
    <col min="6402" max="6402" width="1.7109375" style="269" customWidth="1"/>
    <col min="6403" max="6404" width="5" style="269" customWidth="1"/>
    <col min="6405" max="6405" width="11.7109375" style="269" customWidth="1"/>
    <col min="6406" max="6406" width="9.140625" style="269" customWidth="1"/>
    <col min="6407" max="6407" width="5" style="269" customWidth="1"/>
    <col min="6408" max="6408" width="77.85546875" style="269" customWidth="1"/>
    <col min="6409" max="6410" width="20" style="269" customWidth="1"/>
    <col min="6411" max="6411" width="1.7109375" style="269" customWidth="1"/>
    <col min="6412" max="6656" width="9.28515625" style="269"/>
    <col min="6657" max="6657" width="8.28515625" style="269" customWidth="1"/>
    <col min="6658" max="6658" width="1.7109375" style="269" customWidth="1"/>
    <col min="6659" max="6660" width="5" style="269" customWidth="1"/>
    <col min="6661" max="6661" width="11.7109375" style="269" customWidth="1"/>
    <col min="6662" max="6662" width="9.140625" style="269" customWidth="1"/>
    <col min="6663" max="6663" width="5" style="269" customWidth="1"/>
    <col min="6664" max="6664" width="77.85546875" style="269" customWidth="1"/>
    <col min="6665" max="6666" width="20" style="269" customWidth="1"/>
    <col min="6667" max="6667" width="1.7109375" style="269" customWidth="1"/>
    <col min="6668" max="6912" width="9.28515625" style="269"/>
    <col min="6913" max="6913" width="8.28515625" style="269" customWidth="1"/>
    <col min="6914" max="6914" width="1.7109375" style="269" customWidth="1"/>
    <col min="6915" max="6916" width="5" style="269" customWidth="1"/>
    <col min="6917" max="6917" width="11.7109375" style="269" customWidth="1"/>
    <col min="6918" max="6918" width="9.140625" style="269" customWidth="1"/>
    <col min="6919" max="6919" width="5" style="269" customWidth="1"/>
    <col min="6920" max="6920" width="77.85546875" style="269" customWidth="1"/>
    <col min="6921" max="6922" width="20" style="269" customWidth="1"/>
    <col min="6923" max="6923" width="1.7109375" style="269" customWidth="1"/>
    <col min="6924" max="7168" width="9.28515625" style="269"/>
    <col min="7169" max="7169" width="8.28515625" style="269" customWidth="1"/>
    <col min="7170" max="7170" width="1.7109375" style="269" customWidth="1"/>
    <col min="7171" max="7172" width="5" style="269" customWidth="1"/>
    <col min="7173" max="7173" width="11.7109375" style="269" customWidth="1"/>
    <col min="7174" max="7174" width="9.140625" style="269" customWidth="1"/>
    <col min="7175" max="7175" width="5" style="269" customWidth="1"/>
    <col min="7176" max="7176" width="77.85546875" style="269" customWidth="1"/>
    <col min="7177" max="7178" width="20" style="269" customWidth="1"/>
    <col min="7179" max="7179" width="1.7109375" style="269" customWidth="1"/>
    <col min="7180" max="7424" width="9.28515625" style="269"/>
    <col min="7425" max="7425" width="8.28515625" style="269" customWidth="1"/>
    <col min="7426" max="7426" width="1.7109375" style="269" customWidth="1"/>
    <col min="7427" max="7428" width="5" style="269" customWidth="1"/>
    <col min="7429" max="7429" width="11.7109375" style="269" customWidth="1"/>
    <col min="7430" max="7430" width="9.140625" style="269" customWidth="1"/>
    <col min="7431" max="7431" width="5" style="269" customWidth="1"/>
    <col min="7432" max="7432" width="77.85546875" style="269" customWidth="1"/>
    <col min="7433" max="7434" width="20" style="269" customWidth="1"/>
    <col min="7435" max="7435" width="1.7109375" style="269" customWidth="1"/>
    <col min="7436" max="7680" width="9.28515625" style="269"/>
    <col min="7681" max="7681" width="8.28515625" style="269" customWidth="1"/>
    <col min="7682" max="7682" width="1.7109375" style="269" customWidth="1"/>
    <col min="7683" max="7684" width="5" style="269" customWidth="1"/>
    <col min="7685" max="7685" width="11.7109375" style="269" customWidth="1"/>
    <col min="7686" max="7686" width="9.140625" style="269" customWidth="1"/>
    <col min="7687" max="7687" width="5" style="269" customWidth="1"/>
    <col min="7688" max="7688" width="77.85546875" style="269" customWidth="1"/>
    <col min="7689" max="7690" width="20" style="269" customWidth="1"/>
    <col min="7691" max="7691" width="1.7109375" style="269" customWidth="1"/>
    <col min="7692" max="7936" width="9.28515625" style="269"/>
    <col min="7937" max="7937" width="8.28515625" style="269" customWidth="1"/>
    <col min="7938" max="7938" width="1.7109375" style="269" customWidth="1"/>
    <col min="7939" max="7940" width="5" style="269" customWidth="1"/>
    <col min="7941" max="7941" width="11.7109375" style="269" customWidth="1"/>
    <col min="7942" max="7942" width="9.140625" style="269" customWidth="1"/>
    <col min="7943" max="7943" width="5" style="269" customWidth="1"/>
    <col min="7944" max="7944" width="77.85546875" style="269" customWidth="1"/>
    <col min="7945" max="7946" width="20" style="269" customWidth="1"/>
    <col min="7947" max="7947" width="1.7109375" style="269" customWidth="1"/>
    <col min="7948" max="8192" width="9.28515625" style="269"/>
    <col min="8193" max="8193" width="8.28515625" style="269" customWidth="1"/>
    <col min="8194" max="8194" width="1.7109375" style="269" customWidth="1"/>
    <col min="8195" max="8196" width="5" style="269" customWidth="1"/>
    <col min="8197" max="8197" width="11.7109375" style="269" customWidth="1"/>
    <col min="8198" max="8198" width="9.140625" style="269" customWidth="1"/>
    <col min="8199" max="8199" width="5" style="269" customWidth="1"/>
    <col min="8200" max="8200" width="77.85546875" style="269" customWidth="1"/>
    <col min="8201" max="8202" width="20" style="269" customWidth="1"/>
    <col min="8203" max="8203" width="1.7109375" style="269" customWidth="1"/>
    <col min="8204" max="8448" width="9.28515625" style="269"/>
    <col min="8449" max="8449" width="8.28515625" style="269" customWidth="1"/>
    <col min="8450" max="8450" width="1.7109375" style="269" customWidth="1"/>
    <col min="8451" max="8452" width="5" style="269" customWidth="1"/>
    <col min="8453" max="8453" width="11.7109375" style="269" customWidth="1"/>
    <col min="8454" max="8454" width="9.140625" style="269" customWidth="1"/>
    <col min="8455" max="8455" width="5" style="269" customWidth="1"/>
    <col min="8456" max="8456" width="77.85546875" style="269" customWidth="1"/>
    <col min="8457" max="8458" width="20" style="269" customWidth="1"/>
    <col min="8459" max="8459" width="1.7109375" style="269" customWidth="1"/>
    <col min="8460" max="8704" width="9.28515625" style="269"/>
    <col min="8705" max="8705" width="8.28515625" style="269" customWidth="1"/>
    <col min="8706" max="8706" width="1.7109375" style="269" customWidth="1"/>
    <col min="8707" max="8708" width="5" style="269" customWidth="1"/>
    <col min="8709" max="8709" width="11.7109375" style="269" customWidth="1"/>
    <col min="8710" max="8710" width="9.140625" style="269" customWidth="1"/>
    <col min="8711" max="8711" width="5" style="269" customWidth="1"/>
    <col min="8712" max="8712" width="77.85546875" style="269" customWidth="1"/>
    <col min="8713" max="8714" width="20" style="269" customWidth="1"/>
    <col min="8715" max="8715" width="1.7109375" style="269" customWidth="1"/>
    <col min="8716" max="8960" width="9.28515625" style="269"/>
    <col min="8961" max="8961" width="8.28515625" style="269" customWidth="1"/>
    <col min="8962" max="8962" width="1.7109375" style="269" customWidth="1"/>
    <col min="8963" max="8964" width="5" style="269" customWidth="1"/>
    <col min="8965" max="8965" width="11.7109375" style="269" customWidth="1"/>
    <col min="8966" max="8966" width="9.140625" style="269" customWidth="1"/>
    <col min="8967" max="8967" width="5" style="269" customWidth="1"/>
    <col min="8968" max="8968" width="77.85546875" style="269" customWidth="1"/>
    <col min="8969" max="8970" width="20" style="269" customWidth="1"/>
    <col min="8971" max="8971" width="1.7109375" style="269" customWidth="1"/>
    <col min="8972" max="9216" width="9.28515625" style="269"/>
    <col min="9217" max="9217" width="8.28515625" style="269" customWidth="1"/>
    <col min="9218" max="9218" width="1.7109375" style="269" customWidth="1"/>
    <col min="9219" max="9220" width="5" style="269" customWidth="1"/>
    <col min="9221" max="9221" width="11.7109375" style="269" customWidth="1"/>
    <col min="9222" max="9222" width="9.140625" style="269" customWidth="1"/>
    <col min="9223" max="9223" width="5" style="269" customWidth="1"/>
    <col min="9224" max="9224" width="77.85546875" style="269" customWidth="1"/>
    <col min="9225" max="9226" width="20" style="269" customWidth="1"/>
    <col min="9227" max="9227" width="1.7109375" style="269" customWidth="1"/>
    <col min="9228" max="9472" width="9.28515625" style="269"/>
    <col min="9473" max="9473" width="8.28515625" style="269" customWidth="1"/>
    <col min="9474" max="9474" width="1.7109375" style="269" customWidth="1"/>
    <col min="9475" max="9476" width="5" style="269" customWidth="1"/>
    <col min="9477" max="9477" width="11.7109375" style="269" customWidth="1"/>
    <col min="9478" max="9478" width="9.140625" style="269" customWidth="1"/>
    <col min="9479" max="9479" width="5" style="269" customWidth="1"/>
    <col min="9480" max="9480" width="77.85546875" style="269" customWidth="1"/>
    <col min="9481" max="9482" width="20" style="269" customWidth="1"/>
    <col min="9483" max="9483" width="1.7109375" style="269" customWidth="1"/>
    <col min="9484" max="9728" width="9.28515625" style="269"/>
    <col min="9729" max="9729" width="8.28515625" style="269" customWidth="1"/>
    <col min="9730" max="9730" width="1.7109375" style="269" customWidth="1"/>
    <col min="9731" max="9732" width="5" style="269" customWidth="1"/>
    <col min="9733" max="9733" width="11.7109375" style="269" customWidth="1"/>
    <col min="9734" max="9734" width="9.140625" style="269" customWidth="1"/>
    <col min="9735" max="9735" width="5" style="269" customWidth="1"/>
    <col min="9736" max="9736" width="77.85546875" style="269" customWidth="1"/>
    <col min="9737" max="9738" width="20" style="269" customWidth="1"/>
    <col min="9739" max="9739" width="1.7109375" style="269" customWidth="1"/>
    <col min="9740" max="9984" width="9.28515625" style="269"/>
    <col min="9985" max="9985" width="8.28515625" style="269" customWidth="1"/>
    <col min="9986" max="9986" width="1.7109375" style="269" customWidth="1"/>
    <col min="9987" max="9988" width="5" style="269" customWidth="1"/>
    <col min="9989" max="9989" width="11.7109375" style="269" customWidth="1"/>
    <col min="9990" max="9990" width="9.140625" style="269" customWidth="1"/>
    <col min="9991" max="9991" width="5" style="269" customWidth="1"/>
    <col min="9992" max="9992" width="77.85546875" style="269" customWidth="1"/>
    <col min="9993" max="9994" width="20" style="269" customWidth="1"/>
    <col min="9995" max="9995" width="1.7109375" style="269" customWidth="1"/>
    <col min="9996" max="10240" width="9.28515625" style="269"/>
    <col min="10241" max="10241" width="8.28515625" style="269" customWidth="1"/>
    <col min="10242" max="10242" width="1.7109375" style="269" customWidth="1"/>
    <col min="10243" max="10244" width="5" style="269" customWidth="1"/>
    <col min="10245" max="10245" width="11.7109375" style="269" customWidth="1"/>
    <col min="10246" max="10246" width="9.140625" style="269" customWidth="1"/>
    <col min="10247" max="10247" width="5" style="269" customWidth="1"/>
    <col min="10248" max="10248" width="77.85546875" style="269" customWidth="1"/>
    <col min="10249" max="10250" width="20" style="269" customWidth="1"/>
    <col min="10251" max="10251" width="1.7109375" style="269" customWidth="1"/>
    <col min="10252" max="10496" width="9.28515625" style="269"/>
    <col min="10497" max="10497" width="8.28515625" style="269" customWidth="1"/>
    <col min="10498" max="10498" width="1.7109375" style="269" customWidth="1"/>
    <col min="10499" max="10500" width="5" style="269" customWidth="1"/>
    <col min="10501" max="10501" width="11.7109375" style="269" customWidth="1"/>
    <col min="10502" max="10502" width="9.140625" style="269" customWidth="1"/>
    <col min="10503" max="10503" width="5" style="269" customWidth="1"/>
    <col min="10504" max="10504" width="77.85546875" style="269" customWidth="1"/>
    <col min="10505" max="10506" width="20" style="269" customWidth="1"/>
    <col min="10507" max="10507" width="1.7109375" style="269" customWidth="1"/>
    <col min="10508" max="10752" width="9.28515625" style="269"/>
    <col min="10753" max="10753" width="8.28515625" style="269" customWidth="1"/>
    <col min="10754" max="10754" width="1.7109375" style="269" customWidth="1"/>
    <col min="10755" max="10756" width="5" style="269" customWidth="1"/>
    <col min="10757" max="10757" width="11.7109375" style="269" customWidth="1"/>
    <col min="10758" max="10758" width="9.140625" style="269" customWidth="1"/>
    <col min="10759" max="10759" width="5" style="269" customWidth="1"/>
    <col min="10760" max="10760" width="77.85546875" style="269" customWidth="1"/>
    <col min="10761" max="10762" width="20" style="269" customWidth="1"/>
    <col min="10763" max="10763" width="1.7109375" style="269" customWidth="1"/>
    <col min="10764" max="11008" width="9.28515625" style="269"/>
    <col min="11009" max="11009" width="8.28515625" style="269" customWidth="1"/>
    <col min="11010" max="11010" width="1.7109375" style="269" customWidth="1"/>
    <col min="11011" max="11012" width="5" style="269" customWidth="1"/>
    <col min="11013" max="11013" width="11.7109375" style="269" customWidth="1"/>
    <col min="11014" max="11014" width="9.140625" style="269" customWidth="1"/>
    <col min="11015" max="11015" width="5" style="269" customWidth="1"/>
    <col min="11016" max="11016" width="77.85546875" style="269" customWidth="1"/>
    <col min="11017" max="11018" width="20" style="269" customWidth="1"/>
    <col min="11019" max="11019" width="1.7109375" style="269" customWidth="1"/>
    <col min="11020" max="11264" width="9.28515625" style="269"/>
    <col min="11265" max="11265" width="8.28515625" style="269" customWidth="1"/>
    <col min="11266" max="11266" width="1.7109375" style="269" customWidth="1"/>
    <col min="11267" max="11268" width="5" style="269" customWidth="1"/>
    <col min="11269" max="11269" width="11.7109375" style="269" customWidth="1"/>
    <col min="11270" max="11270" width="9.140625" style="269" customWidth="1"/>
    <col min="11271" max="11271" width="5" style="269" customWidth="1"/>
    <col min="11272" max="11272" width="77.85546875" style="269" customWidth="1"/>
    <col min="11273" max="11274" width="20" style="269" customWidth="1"/>
    <col min="11275" max="11275" width="1.7109375" style="269" customWidth="1"/>
    <col min="11276" max="11520" width="9.28515625" style="269"/>
    <col min="11521" max="11521" width="8.28515625" style="269" customWidth="1"/>
    <col min="11522" max="11522" width="1.7109375" style="269" customWidth="1"/>
    <col min="11523" max="11524" width="5" style="269" customWidth="1"/>
    <col min="11525" max="11525" width="11.7109375" style="269" customWidth="1"/>
    <col min="11526" max="11526" width="9.140625" style="269" customWidth="1"/>
    <col min="11527" max="11527" width="5" style="269" customWidth="1"/>
    <col min="11528" max="11528" width="77.85546875" style="269" customWidth="1"/>
    <col min="11529" max="11530" width="20" style="269" customWidth="1"/>
    <col min="11531" max="11531" width="1.7109375" style="269" customWidth="1"/>
    <col min="11532" max="11776" width="9.28515625" style="269"/>
    <col min="11777" max="11777" width="8.28515625" style="269" customWidth="1"/>
    <col min="11778" max="11778" width="1.7109375" style="269" customWidth="1"/>
    <col min="11779" max="11780" width="5" style="269" customWidth="1"/>
    <col min="11781" max="11781" width="11.7109375" style="269" customWidth="1"/>
    <col min="11782" max="11782" width="9.140625" style="269" customWidth="1"/>
    <col min="11783" max="11783" width="5" style="269" customWidth="1"/>
    <col min="11784" max="11784" width="77.85546875" style="269" customWidth="1"/>
    <col min="11785" max="11786" width="20" style="269" customWidth="1"/>
    <col min="11787" max="11787" width="1.7109375" style="269" customWidth="1"/>
    <col min="11788" max="12032" width="9.28515625" style="269"/>
    <col min="12033" max="12033" width="8.28515625" style="269" customWidth="1"/>
    <col min="12034" max="12034" width="1.7109375" style="269" customWidth="1"/>
    <col min="12035" max="12036" width="5" style="269" customWidth="1"/>
    <col min="12037" max="12037" width="11.7109375" style="269" customWidth="1"/>
    <col min="12038" max="12038" width="9.140625" style="269" customWidth="1"/>
    <col min="12039" max="12039" width="5" style="269" customWidth="1"/>
    <col min="12040" max="12040" width="77.85546875" style="269" customWidth="1"/>
    <col min="12041" max="12042" width="20" style="269" customWidth="1"/>
    <col min="12043" max="12043" width="1.7109375" style="269" customWidth="1"/>
    <col min="12044" max="12288" width="9.28515625" style="269"/>
    <col min="12289" max="12289" width="8.28515625" style="269" customWidth="1"/>
    <col min="12290" max="12290" width="1.7109375" style="269" customWidth="1"/>
    <col min="12291" max="12292" width="5" style="269" customWidth="1"/>
    <col min="12293" max="12293" width="11.7109375" style="269" customWidth="1"/>
    <col min="12294" max="12294" width="9.140625" style="269" customWidth="1"/>
    <col min="12295" max="12295" width="5" style="269" customWidth="1"/>
    <col min="12296" max="12296" width="77.85546875" style="269" customWidth="1"/>
    <col min="12297" max="12298" width="20" style="269" customWidth="1"/>
    <col min="12299" max="12299" width="1.7109375" style="269" customWidth="1"/>
    <col min="12300" max="12544" width="9.28515625" style="269"/>
    <col min="12545" max="12545" width="8.28515625" style="269" customWidth="1"/>
    <col min="12546" max="12546" width="1.7109375" style="269" customWidth="1"/>
    <col min="12547" max="12548" width="5" style="269" customWidth="1"/>
    <col min="12549" max="12549" width="11.7109375" style="269" customWidth="1"/>
    <col min="12550" max="12550" width="9.140625" style="269" customWidth="1"/>
    <col min="12551" max="12551" width="5" style="269" customWidth="1"/>
    <col min="12552" max="12552" width="77.85546875" style="269" customWidth="1"/>
    <col min="12553" max="12554" width="20" style="269" customWidth="1"/>
    <col min="12555" max="12555" width="1.7109375" style="269" customWidth="1"/>
    <col min="12556" max="12800" width="9.28515625" style="269"/>
    <col min="12801" max="12801" width="8.28515625" style="269" customWidth="1"/>
    <col min="12802" max="12802" width="1.7109375" style="269" customWidth="1"/>
    <col min="12803" max="12804" width="5" style="269" customWidth="1"/>
    <col min="12805" max="12805" width="11.7109375" style="269" customWidth="1"/>
    <col min="12806" max="12806" width="9.140625" style="269" customWidth="1"/>
    <col min="12807" max="12807" width="5" style="269" customWidth="1"/>
    <col min="12808" max="12808" width="77.85546875" style="269" customWidth="1"/>
    <col min="12809" max="12810" width="20" style="269" customWidth="1"/>
    <col min="12811" max="12811" width="1.7109375" style="269" customWidth="1"/>
    <col min="12812" max="13056" width="9.28515625" style="269"/>
    <col min="13057" max="13057" width="8.28515625" style="269" customWidth="1"/>
    <col min="13058" max="13058" width="1.7109375" style="269" customWidth="1"/>
    <col min="13059" max="13060" width="5" style="269" customWidth="1"/>
    <col min="13061" max="13061" width="11.7109375" style="269" customWidth="1"/>
    <col min="13062" max="13062" width="9.140625" style="269" customWidth="1"/>
    <col min="13063" max="13063" width="5" style="269" customWidth="1"/>
    <col min="13064" max="13064" width="77.85546875" style="269" customWidth="1"/>
    <col min="13065" max="13066" width="20" style="269" customWidth="1"/>
    <col min="13067" max="13067" width="1.7109375" style="269" customWidth="1"/>
    <col min="13068" max="13312" width="9.28515625" style="269"/>
    <col min="13313" max="13313" width="8.28515625" style="269" customWidth="1"/>
    <col min="13314" max="13314" width="1.7109375" style="269" customWidth="1"/>
    <col min="13315" max="13316" width="5" style="269" customWidth="1"/>
    <col min="13317" max="13317" width="11.7109375" style="269" customWidth="1"/>
    <col min="13318" max="13318" width="9.140625" style="269" customWidth="1"/>
    <col min="13319" max="13319" width="5" style="269" customWidth="1"/>
    <col min="13320" max="13320" width="77.85546875" style="269" customWidth="1"/>
    <col min="13321" max="13322" width="20" style="269" customWidth="1"/>
    <col min="13323" max="13323" width="1.7109375" style="269" customWidth="1"/>
    <col min="13324" max="13568" width="9.28515625" style="269"/>
    <col min="13569" max="13569" width="8.28515625" style="269" customWidth="1"/>
    <col min="13570" max="13570" width="1.7109375" style="269" customWidth="1"/>
    <col min="13571" max="13572" width="5" style="269" customWidth="1"/>
    <col min="13573" max="13573" width="11.7109375" style="269" customWidth="1"/>
    <col min="13574" max="13574" width="9.140625" style="269" customWidth="1"/>
    <col min="13575" max="13575" width="5" style="269" customWidth="1"/>
    <col min="13576" max="13576" width="77.85546875" style="269" customWidth="1"/>
    <col min="13577" max="13578" width="20" style="269" customWidth="1"/>
    <col min="13579" max="13579" width="1.7109375" style="269" customWidth="1"/>
    <col min="13580" max="13824" width="9.28515625" style="269"/>
    <col min="13825" max="13825" width="8.28515625" style="269" customWidth="1"/>
    <col min="13826" max="13826" width="1.7109375" style="269" customWidth="1"/>
    <col min="13827" max="13828" width="5" style="269" customWidth="1"/>
    <col min="13829" max="13829" width="11.7109375" style="269" customWidth="1"/>
    <col min="13830" max="13830" width="9.140625" style="269" customWidth="1"/>
    <col min="13831" max="13831" width="5" style="269" customWidth="1"/>
    <col min="13832" max="13832" width="77.85546875" style="269" customWidth="1"/>
    <col min="13833" max="13834" width="20" style="269" customWidth="1"/>
    <col min="13835" max="13835" width="1.7109375" style="269" customWidth="1"/>
    <col min="13836" max="14080" width="9.28515625" style="269"/>
    <col min="14081" max="14081" width="8.28515625" style="269" customWidth="1"/>
    <col min="14082" max="14082" width="1.7109375" style="269" customWidth="1"/>
    <col min="14083" max="14084" width="5" style="269" customWidth="1"/>
    <col min="14085" max="14085" width="11.7109375" style="269" customWidth="1"/>
    <col min="14086" max="14086" width="9.140625" style="269" customWidth="1"/>
    <col min="14087" max="14087" width="5" style="269" customWidth="1"/>
    <col min="14088" max="14088" width="77.85546875" style="269" customWidth="1"/>
    <col min="14089" max="14090" width="20" style="269" customWidth="1"/>
    <col min="14091" max="14091" width="1.7109375" style="269" customWidth="1"/>
    <col min="14092" max="14336" width="9.28515625" style="269"/>
    <col min="14337" max="14337" width="8.28515625" style="269" customWidth="1"/>
    <col min="14338" max="14338" width="1.7109375" style="269" customWidth="1"/>
    <col min="14339" max="14340" width="5" style="269" customWidth="1"/>
    <col min="14341" max="14341" width="11.7109375" style="269" customWidth="1"/>
    <col min="14342" max="14342" width="9.140625" style="269" customWidth="1"/>
    <col min="14343" max="14343" width="5" style="269" customWidth="1"/>
    <col min="14344" max="14344" width="77.85546875" style="269" customWidth="1"/>
    <col min="14345" max="14346" width="20" style="269" customWidth="1"/>
    <col min="14347" max="14347" width="1.7109375" style="269" customWidth="1"/>
    <col min="14348" max="14592" width="9.28515625" style="269"/>
    <col min="14593" max="14593" width="8.28515625" style="269" customWidth="1"/>
    <col min="14594" max="14594" width="1.7109375" style="269" customWidth="1"/>
    <col min="14595" max="14596" width="5" style="269" customWidth="1"/>
    <col min="14597" max="14597" width="11.7109375" style="269" customWidth="1"/>
    <col min="14598" max="14598" width="9.140625" style="269" customWidth="1"/>
    <col min="14599" max="14599" width="5" style="269" customWidth="1"/>
    <col min="14600" max="14600" width="77.85546875" style="269" customWidth="1"/>
    <col min="14601" max="14602" width="20" style="269" customWidth="1"/>
    <col min="14603" max="14603" width="1.7109375" style="269" customWidth="1"/>
    <col min="14604" max="14848" width="9.28515625" style="269"/>
    <col min="14849" max="14849" width="8.28515625" style="269" customWidth="1"/>
    <col min="14850" max="14850" width="1.7109375" style="269" customWidth="1"/>
    <col min="14851" max="14852" width="5" style="269" customWidth="1"/>
    <col min="14853" max="14853" width="11.7109375" style="269" customWidth="1"/>
    <col min="14854" max="14854" width="9.140625" style="269" customWidth="1"/>
    <col min="14855" max="14855" width="5" style="269" customWidth="1"/>
    <col min="14856" max="14856" width="77.85546875" style="269" customWidth="1"/>
    <col min="14857" max="14858" width="20" style="269" customWidth="1"/>
    <col min="14859" max="14859" width="1.7109375" style="269" customWidth="1"/>
    <col min="14860" max="15104" width="9.28515625" style="269"/>
    <col min="15105" max="15105" width="8.28515625" style="269" customWidth="1"/>
    <col min="15106" max="15106" width="1.7109375" style="269" customWidth="1"/>
    <col min="15107" max="15108" width="5" style="269" customWidth="1"/>
    <col min="15109" max="15109" width="11.7109375" style="269" customWidth="1"/>
    <col min="15110" max="15110" width="9.140625" style="269" customWidth="1"/>
    <col min="15111" max="15111" width="5" style="269" customWidth="1"/>
    <col min="15112" max="15112" width="77.85546875" style="269" customWidth="1"/>
    <col min="15113" max="15114" width="20" style="269" customWidth="1"/>
    <col min="15115" max="15115" width="1.7109375" style="269" customWidth="1"/>
    <col min="15116" max="15360" width="9.28515625" style="269"/>
    <col min="15361" max="15361" width="8.28515625" style="269" customWidth="1"/>
    <col min="15362" max="15362" width="1.7109375" style="269" customWidth="1"/>
    <col min="15363" max="15364" width="5" style="269" customWidth="1"/>
    <col min="15365" max="15365" width="11.7109375" style="269" customWidth="1"/>
    <col min="15366" max="15366" width="9.140625" style="269" customWidth="1"/>
    <col min="15367" max="15367" width="5" style="269" customWidth="1"/>
    <col min="15368" max="15368" width="77.85546875" style="269" customWidth="1"/>
    <col min="15369" max="15370" width="20" style="269" customWidth="1"/>
    <col min="15371" max="15371" width="1.7109375" style="269" customWidth="1"/>
    <col min="15372" max="15616" width="9.28515625" style="269"/>
    <col min="15617" max="15617" width="8.28515625" style="269" customWidth="1"/>
    <col min="15618" max="15618" width="1.7109375" style="269" customWidth="1"/>
    <col min="15619" max="15620" width="5" style="269" customWidth="1"/>
    <col min="15621" max="15621" width="11.7109375" style="269" customWidth="1"/>
    <col min="15622" max="15622" width="9.140625" style="269" customWidth="1"/>
    <col min="15623" max="15623" width="5" style="269" customWidth="1"/>
    <col min="15624" max="15624" width="77.85546875" style="269" customWidth="1"/>
    <col min="15625" max="15626" width="20" style="269" customWidth="1"/>
    <col min="15627" max="15627" width="1.7109375" style="269" customWidth="1"/>
    <col min="15628" max="15872" width="9.28515625" style="269"/>
    <col min="15873" max="15873" width="8.28515625" style="269" customWidth="1"/>
    <col min="15874" max="15874" width="1.7109375" style="269" customWidth="1"/>
    <col min="15875" max="15876" width="5" style="269" customWidth="1"/>
    <col min="15877" max="15877" width="11.7109375" style="269" customWidth="1"/>
    <col min="15878" max="15878" width="9.140625" style="269" customWidth="1"/>
    <col min="15879" max="15879" width="5" style="269" customWidth="1"/>
    <col min="15880" max="15880" width="77.85546875" style="269" customWidth="1"/>
    <col min="15881" max="15882" width="20" style="269" customWidth="1"/>
    <col min="15883" max="15883" width="1.7109375" style="269" customWidth="1"/>
    <col min="15884" max="16128" width="9.28515625" style="269"/>
    <col min="16129" max="16129" width="8.28515625" style="269" customWidth="1"/>
    <col min="16130" max="16130" width="1.7109375" style="269" customWidth="1"/>
    <col min="16131" max="16132" width="5" style="269" customWidth="1"/>
    <col min="16133" max="16133" width="11.7109375" style="269" customWidth="1"/>
    <col min="16134" max="16134" width="9.140625" style="269" customWidth="1"/>
    <col min="16135" max="16135" width="5" style="269" customWidth="1"/>
    <col min="16136" max="16136" width="77.85546875" style="269" customWidth="1"/>
    <col min="16137" max="16138" width="20" style="269" customWidth="1"/>
    <col min="16139" max="16139" width="1.7109375" style="269" customWidth="1"/>
    <col min="16140" max="16384" width="9.28515625" style="269"/>
  </cols>
  <sheetData>
    <row r="1" spans="2:11" ht="37.5" customHeight="1" x14ac:dyDescent="0.3"/>
    <row r="2" spans="2:11" ht="7.5" customHeight="1" x14ac:dyDescent="0.3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pans="2:11" s="275" customFormat="1" ht="45" customHeight="1" x14ac:dyDescent="0.3">
      <c r="B3" s="273"/>
      <c r="C3" s="397" t="s">
        <v>985</v>
      </c>
      <c r="D3" s="397"/>
      <c r="E3" s="397"/>
      <c r="F3" s="397"/>
      <c r="G3" s="397"/>
      <c r="H3" s="397"/>
      <c r="I3" s="397"/>
      <c r="J3" s="397"/>
      <c r="K3" s="274"/>
    </row>
    <row r="4" spans="2:11" ht="25.5" customHeight="1" x14ac:dyDescent="0.3">
      <c r="B4" s="276"/>
      <c r="C4" s="398" t="s">
        <v>986</v>
      </c>
      <c r="D4" s="398"/>
      <c r="E4" s="398"/>
      <c r="F4" s="398"/>
      <c r="G4" s="398"/>
      <c r="H4" s="398"/>
      <c r="I4" s="398"/>
      <c r="J4" s="398"/>
      <c r="K4" s="277"/>
    </row>
    <row r="5" spans="2:11" ht="5.25" customHeight="1" x14ac:dyDescent="0.3">
      <c r="B5" s="276"/>
      <c r="C5" s="278"/>
      <c r="D5" s="278"/>
      <c r="E5" s="278"/>
      <c r="F5" s="278"/>
      <c r="G5" s="278"/>
      <c r="H5" s="278"/>
      <c r="I5" s="278"/>
      <c r="J5" s="278"/>
      <c r="K5" s="277"/>
    </row>
    <row r="6" spans="2:11" ht="15" customHeight="1" x14ac:dyDescent="0.3">
      <c r="B6" s="276"/>
      <c r="C6" s="396" t="s">
        <v>987</v>
      </c>
      <c r="D6" s="396"/>
      <c r="E6" s="396"/>
      <c r="F6" s="396"/>
      <c r="G6" s="396"/>
      <c r="H6" s="396"/>
      <c r="I6" s="396"/>
      <c r="J6" s="396"/>
      <c r="K6" s="277"/>
    </row>
    <row r="7" spans="2:11" ht="15" customHeight="1" x14ac:dyDescent="0.3">
      <c r="B7" s="279"/>
      <c r="C7" s="396" t="s">
        <v>988</v>
      </c>
      <c r="D7" s="396"/>
      <c r="E7" s="396"/>
      <c r="F7" s="396"/>
      <c r="G7" s="396"/>
      <c r="H7" s="396"/>
      <c r="I7" s="396"/>
      <c r="J7" s="396"/>
      <c r="K7" s="277"/>
    </row>
    <row r="8" spans="2:11" ht="12.75" customHeight="1" x14ac:dyDescent="0.3">
      <c r="B8" s="279"/>
      <c r="C8" s="280"/>
      <c r="D8" s="280"/>
      <c r="E8" s="280"/>
      <c r="F8" s="280"/>
      <c r="G8" s="280"/>
      <c r="H8" s="280"/>
      <c r="I8" s="280"/>
      <c r="J8" s="280"/>
      <c r="K8" s="277"/>
    </row>
    <row r="9" spans="2:11" ht="15" customHeight="1" x14ac:dyDescent="0.3">
      <c r="B9" s="279"/>
      <c r="C9" s="396" t="s">
        <v>989</v>
      </c>
      <c r="D9" s="396"/>
      <c r="E9" s="396"/>
      <c r="F9" s="396"/>
      <c r="G9" s="396"/>
      <c r="H9" s="396"/>
      <c r="I9" s="396"/>
      <c r="J9" s="396"/>
      <c r="K9" s="277"/>
    </row>
    <row r="10" spans="2:11" ht="15" customHeight="1" x14ac:dyDescent="0.3">
      <c r="B10" s="279"/>
      <c r="C10" s="280"/>
      <c r="D10" s="396" t="s">
        <v>990</v>
      </c>
      <c r="E10" s="396"/>
      <c r="F10" s="396"/>
      <c r="G10" s="396"/>
      <c r="H10" s="396"/>
      <c r="I10" s="396"/>
      <c r="J10" s="396"/>
      <c r="K10" s="277"/>
    </row>
    <row r="11" spans="2:11" ht="15" customHeight="1" x14ac:dyDescent="0.3">
      <c r="B11" s="279"/>
      <c r="C11" s="281"/>
      <c r="D11" s="396" t="s">
        <v>991</v>
      </c>
      <c r="E11" s="396"/>
      <c r="F11" s="396"/>
      <c r="G11" s="396"/>
      <c r="H11" s="396"/>
      <c r="I11" s="396"/>
      <c r="J11" s="396"/>
      <c r="K11" s="277"/>
    </row>
    <row r="12" spans="2:11" ht="12.75" customHeight="1" x14ac:dyDescent="0.3">
      <c r="B12" s="279"/>
      <c r="C12" s="281"/>
      <c r="D12" s="281"/>
      <c r="E12" s="281"/>
      <c r="F12" s="281"/>
      <c r="G12" s="281"/>
      <c r="H12" s="281"/>
      <c r="I12" s="281"/>
      <c r="J12" s="281"/>
      <c r="K12" s="277"/>
    </row>
    <row r="13" spans="2:11" ht="15" customHeight="1" x14ac:dyDescent="0.3">
      <c r="B13" s="279"/>
      <c r="C13" s="281"/>
      <c r="D13" s="396" t="s">
        <v>992</v>
      </c>
      <c r="E13" s="396"/>
      <c r="F13" s="396"/>
      <c r="G13" s="396"/>
      <c r="H13" s="396"/>
      <c r="I13" s="396"/>
      <c r="J13" s="396"/>
      <c r="K13" s="277"/>
    </row>
    <row r="14" spans="2:11" ht="15" customHeight="1" x14ac:dyDescent="0.3">
      <c r="B14" s="279"/>
      <c r="C14" s="281"/>
      <c r="D14" s="396" t="s">
        <v>993</v>
      </c>
      <c r="E14" s="396"/>
      <c r="F14" s="396"/>
      <c r="G14" s="396"/>
      <c r="H14" s="396"/>
      <c r="I14" s="396"/>
      <c r="J14" s="396"/>
      <c r="K14" s="277"/>
    </row>
    <row r="15" spans="2:11" ht="15" customHeight="1" x14ac:dyDescent="0.3">
      <c r="B15" s="279"/>
      <c r="C15" s="281"/>
      <c r="D15" s="396" t="s">
        <v>994</v>
      </c>
      <c r="E15" s="396"/>
      <c r="F15" s="396"/>
      <c r="G15" s="396"/>
      <c r="H15" s="396"/>
      <c r="I15" s="396"/>
      <c r="J15" s="396"/>
      <c r="K15" s="277"/>
    </row>
    <row r="16" spans="2:11" ht="15" customHeight="1" x14ac:dyDescent="0.3">
      <c r="B16" s="279"/>
      <c r="C16" s="281"/>
      <c r="D16" s="281"/>
      <c r="E16" s="282" t="s">
        <v>81</v>
      </c>
      <c r="F16" s="396" t="s">
        <v>995</v>
      </c>
      <c r="G16" s="396"/>
      <c r="H16" s="396"/>
      <c r="I16" s="396"/>
      <c r="J16" s="396"/>
      <c r="K16" s="277"/>
    </row>
    <row r="17" spans="2:11" ht="15" customHeight="1" x14ac:dyDescent="0.3">
      <c r="B17" s="279"/>
      <c r="C17" s="281"/>
      <c r="D17" s="281"/>
      <c r="E17" s="282" t="s">
        <v>996</v>
      </c>
      <c r="F17" s="396" t="s">
        <v>997</v>
      </c>
      <c r="G17" s="396"/>
      <c r="H17" s="396"/>
      <c r="I17" s="396"/>
      <c r="J17" s="396"/>
      <c r="K17" s="277"/>
    </row>
    <row r="18" spans="2:11" ht="15" customHeight="1" x14ac:dyDescent="0.3">
      <c r="B18" s="279"/>
      <c r="C18" s="281"/>
      <c r="D18" s="281"/>
      <c r="E18" s="282" t="s">
        <v>998</v>
      </c>
      <c r="F18" s="396" t="s">
        <v>999</v>
      </c>
      <c r="G18" s="396"/>
      <c r="H18" s="396"/>
      <c r="I18" s="396"/>
      <c r="J18" s="396"/>
      <c r="K18" s="277"/>
    </row>
    <row r="19" spans="2:11" ht="15" customHeight="1" x14ac:dyDescent="0.3">
      <c r="B19" s="279"/>
      <c r="C19" s="281"/>
      <c r="D19" s="281"/>
      <c r="E19" s="282" t="s">
        <v>1000</v>
      </c>
      <c r="F19" s="396" t="s">
        <v>1001</v>
      </c>
      <c r="G19" s="396"/>
      <c r="H19" s="396"/>
      <c r="I19" s="396"/>
      <c r="J19" s="396"/>
      <c r="K19" s="277"/>
    </row>
    <row r="20" spans="2:11" ht="15" customHeight="1" x14ac:dyDescent="0.3">
      <c r="B20" s="279"/>
      <c r="C20" s="281"/>
      <c r="D20" s="281"/>
      <c r="E20" s="282" t="s">
        <v>1002</v>
      </c>
      <c r="F20" s="396" t="s">
        <v>1003</v>
      </c>
      <c r="G20" s="396"/>
      <c r="H20" s="396"/>
      <c r="I20" s="396"/>
      <c r="J20" s="396"/>
      <c r="K20" s="277"/>
    </row>
    <row r="21" spans="2:11" ht="15" customHeight="1" x14ac:dyDescent="0.3">
      <c r="B21" s="279"/>
      <c r="C21" s="281"/>
      <c r="D21" s="281"/>
      <c r="E21" s="282" t="s">
        <v>86</v>
      </c>
      <c r="F21" s="396" t="s">
        <v>1004</v>
      </c>
      <c r="G21" s="396"/>
      <c r="H21" s="396"/>
      <c r="I21" s="396"/>
      <c r="J21" s="396"/>
      <c r="K21" s="277"/>
    </row>
    <row r="22" spans="2:11" ht="12.75" customHeight="1" x14ac:dyDescent="0.3">
      <c r="B22" s="279"/>
      <c r="C22" s="281"/>
      <c r="D22" s="281"/>
      <c r="E22" s="281"/>
      <c r="F22" s="281"/>
      <c r="G22" s="281"/>
      <c r="H22" s="281"/>
      <c r="I22" s="281"/>
      <c r="J22" s="281"/>
      <c r="K22" s="277"/>
    </row>
    <row r="23" spans="2:11" ht="15" customHeight="1" x14ac:dyDescent="0.3">
      <c r="B23" s="279"/>
      <c r="C23" s="396" t="s">
        <v>1005</v>
      </c>
      <c r="D23" s="396"/>
      <c r="E23" s="396"/>
      <c r="F23" s="396"/>
      <c r="G23" s="396"/>
      <c r="H23" s="396"/>
      <c r="I23" s="396"/>
      <c r="J23" s="396"/>
      <c r="K23" s="277"/>
    </row>
    <row r="24" spans="2:11" ht="15" customHeight="1" x14ac:dyDescent="0.3">
      <c r="B24" s="279"/>
      <c r="C24" s="396" t="s">
        <v>1006</v>
      </c>
      <c r="D24" s="396"/>
      <c r="E24" s="396"/>
      <c r="F24" s="396"/>
      <c r="G24" s="396"/>
      <c r="H24" s="396"/>
      <c r="I24" s="396"/>
      <c r="J24" s="396"/>
      <c r="K24" s="277"/>
    </row>
    <row r="25" spans="2:11" ht="15" customHeight="1" x14ac:dyDescent="0.3">
      <c r="B25" s="279"/>
      <c r="C25" s="280"/>
      <c r="D25" s="396" t="s">
        <v>1007</v>
      </c>
      <c r="E25" s="396"/>
      <c r="F25" s="396"/>
      <c r="G25" s="396"/>
      <c r="H25" s="396"/>
      <c r="I25" s="396"/>
      <c r="J25" s="396"/>
      <c r="K25" s="277"/>
    </row>
    <row r="26" spans="2:11" ht="15" customHeight="1" x14ac:dyDescent="0.3">
      <c r="B26" s="279"/>
      <c r="C26" s="281"/>
      <c r="D26" s="396" t="s">
        <v>1008</v>
      </c>
      <c r="E26" s="396"/>
      <c r="F26" s="396"/>
      <c r="G26" s="396"/>
      <c r="H26" s="396"/>
      <c r="I26" s="396"/>
      <c r="J26" s="396"/>
      <c r="K26" s="277"/>
    </row>
    <row r="27" spans="2:11" ht="12.75" customHeight="1" x14ac:dyDescent="0.3">
      <c r="B27" s="279"/>
      <c r="C27" s="281"/>
      <c r="D27" s="281"/>
      <c r="E27" s="281"/>
      <c r="F27" s="281"/>
      <c r="G27" s="281"/>
      <c r="H27" s="281"/>
      <c r="I27" s="281"/>
      <c r="J27" s="281"/>
      <c r="K27" s="277"/>
    </row>
    <row r="28" spans="2:11" ht="15" customHeight="1" x14ac:dyDescent="0.3">
      <c r="B28" s="279"/>
      <c r="C28" s="281"/>
      <c r="D28" s="396" t="s">
        <v>1009</v>
      </c>
      <c r="E28" s="396"/>
      <c r="F28" s="396"/>
      <c r="G28" s="396"/>
      <c r="H28" s="396"/>
      <c r="I28" s="396"/>
      <c r="J28" s="396"/>
      <c r="K28" s="277"/>
    </row>
    <row r="29" spans="2:11" ht="15" customHeight="1" x14ac:dyDescent="0.3">
      <c r="B29" s="279"/>
      <c r="C29" s="281"/>
      <c r="D29" s="396" t="s">
        <v>1010</v>
      </c>
      <c r="E29" s="396"/>
      <c r="F29" s="396"/>
      <c r="G29" s="396"/>
      <c r="H29" s="396"/>
      <c r="I29" s="396"/>
      <c r="J29" s="396"/>
      <c r="K29" s="277"/>
    </row>
    <row r="30" spans="2:11" ht="12.75" customHeight="1" x14ac:dyDescent="0.3">
      <c r="B30" s="279"/>
      <c r="C30" s="281"/>
      <c r="D30" s="281"/>
      <c r="E30" s="281"/>
      <c r="F30" s="281"/>
      <c r="G30" s="281"/>
      <c r="H30" s="281"/>
      <c r="I30" s="281"/>
      <c r="J30" s="281"/>
      <c r="K30" s="277"/>
    </row>
    <row r="31" spans="2:11" ht="15" customHeight="1" x14ac:dyDescent="0.3">
      <c r="B31" s="279"/>
      <c r="C31" s="281"/>
      <c r="D31" s="396" t="s">
        <v>1011</v>
      </c>
      <c r="E31" s="396"/>
      <c r="F31" s="396"/>
      <c r="G31" s="396"/>
      <c r="H31" s="396"/>
      <c r="I31" s="396"/>
      <c r="J31" s="396"/>
      <c r="K31" s="277"/>
    </row>
    <row r="32" spans="2:11" ht="15" customHeight="1" x14ac:dyDescent="0.3">
      <c r="B32" s="279"/>
      <c r="C32" s="281"/>
      <c r="D32" s="396" t="s">
        <v>1012</v>
      </c>
      <c r="E32" s="396"/>
      <c r="F32" s="396"/>
      <c r="G32" s="396"/>
      <c r="H32" s="396"/>
      <c r="I32" s="396"/>
      <c r="J32" s="396"/>
      <c r="K32" s="277"/>
    </row>
    <row r="33" spans="2:11" ht="15" customHeight="1" x14ac:dyDescent="0.3">
      <c r="B33" s="279"/>
      <c r="C33" s="281"/>
      <c r="D33" s="396" t="s">
        <v>1013</v>
      </c>
      <c r="E33" s="396"/>
      <c r="F33" s="396"/>
      <c r="G33" s="396"/>
      <c r="H33" s="396"/>
      <c r="I33" s="396"/>
      <c r="J33" s="396"/>
      <c r="K33" s="277"/>
    </row>
    <row r="34" spans="2:11" ht="15" customHeight="1" x14ac:dyDescent="0.3">
      <c r="B34" s="279"/>
      <c r="C34" s="281"/>
      <c r="D34" s="280"/>
      <c r="E34" s="283" t="s">
        <v>117</v>
      </c>
      <c r="F34" s="280"/>
      <c r="G34" s="396" t="s">
        <v>1014</v>
      </c>
      <c r="H34" s="396"/>
      <c r="I34" s="396"/>
      <c r="J34" s="396"/>
      <c r="K34" s="277"/>
    </row>
    <row r="35" spans="2:11" ht="30.75" customHeight="1" x14ac:dyDescent="0.3">
      <c r="B35" s="279"/>
      <c r="C35" s="281"/>
      <c r="D35" s="280"/>
      <c r="E35" s="283" t="s">
        <v>1015</v>
      </c>
      <c r="F35" s="280"/>
      <c r="G35" s="396" t="s">
        <v>1016</v>
      </c>
      <c r="H35" s="396"/>
      <c r="I35" s="396"/>
      <c r="J35" s="396"/>
      <c r="K35" s="277"/>
    </row>
    <row r="36" spans="2:11" ht="15" customHeight="1" x14ac:dyDescent="0.3">
      <c r="B36" s="279"/>
      <c r="C36" s="281"/>
      <c r="D36" s="280"/>
      <c r="E36" s="283" t="s">
        <v>58</v>
      </c>
      <c r="F36" s="280"/>
      <c r="G36" s="396" t="s">
        <v>1017</v>
      </c>
      <c r="H36" s="396"/>
      <c r="I36" s="396"/>
      <c r="J36" s="396"/>
      <c r="K36" s="277"/>
    </row>
    <row r="37" spans="2:11" ht="15" customHeight="1" x14ac:dyDescent="0.3">
      <c r="B37" s="279"/>
      <c r="C37" s="281"/>
      <c r="D37" s="280"/>
      <c r="E37" s="283" t="s">
        <v>118</v>
      </c>
      <c r="F37" s="280"/>
      <c r="G37" s="396" t="s">
        <v>1018</v>
      </c>
      <c r="H37" s="396"/>
      <c r="I37" s="396"/>
      <c r="J37" s="396"/>
      <c r="K37" s="277"/>
    </row>
    <row r="38" spans="2:11" ht="15" customHeight="1" x14ac:dyDescent="0.3">
      <c r="B38" s="279"/>
      <c r="C38" s="281"/>
      <c r="D38" s="280"/>
      <c r="E38" s="283" t="s">
        <v>119</v>
      </c>
      <c r="F38" s="280"/>
      <c r="G38" s="396" t="s">
        <v>1019</v>
      </c>
      <c r="H38" s="396"/>
      <c r="I38" s="396"/>
      <c r="J38" s="396"/>
      <c r="K38" s="277"/>
    </row>
    <row r="39" spans="2:11" ht="15" customHeight="1" x14ac:dyDescent="0.3">
      <c r="B39" s="279"/>
      <c r="C39" s="281"/>
      <c r="D39" s="280"/>
      <c r="E39" s="283" t="s">
        <v>120</v>
      </c>
      <c r="F39" s="280"/>
      <c r="G39" s="396" t="s">
        <v>1020</v>
      </c>
      <c r="H39" s="396"/>
      <c r="I39" s="396"/>
      <c r="J39" s="396"/>
      <c r="K39" s="277"/>
    </row>
    <row r="40" spans="2:11" ht="15" customHeight="1" x14ac:dyDescent="0.3">
      <c r="B40" s="279"/>
      <c r="C40" s="281"/>
      <c r="D40" s="280"/>
      <c r="E40" s="283" t="s">
        <v>1021</v>
      </c>
      <c r="F40" s="280"/>
      <c r="G40" s="396" t="s">
        <v>1022</v>
      </c>
      <c r="H40" s="396"/>
      <c r="I40" s="396"/>
      <c r="J40" s="396"/>
      <c r="K40" s="277"/>
    </row>
    <row r="41" spans="2:11" ht="15" customHeight="1" x14ac:dyDescent="0.3">
      <c r="B41" s="279"/>
      <c r="C41" s="281"/>
      <c r="D41" s="280"/>
      <c r="E41" s="283"/>
      <c r="F41" s="280"/>
      <c r="G41" s="396" t="s">
        <v>1023</v>
      </c>
      <c r="H41" s="396"/>
      <c r="I41" s="396"/>
      <c r="J41" s="396"/>
      <c r="K41" s="277"/>
    </row>
    <row r="42" spans="2:11" ht="15" customHeight="1" x14ac:dyDescent="0.3">
      <c r="B42" s="279"/>
      <c r="C42" s="281"/>
      <c r="D42" s="280"/>
      <c r="E42" s="283" t="s">
        <v>1024</v>
      </c>
      <c r="F42" s="280"/>
      <c r="G42" s="396" t="s">
        <v>1025</v>
      </c>
      <c r="H42" s="396"/>
      <c r="I42" s="396"/>
      <c r="J42" s="396"/>
      <c r="K42" s="277"/>
    </row>
    <row r="43" spans="2:11" ht="15" customHeight="1" x14ac:dyDescent="0.3">
      <c r="B43" s="279"/>
      <c r="C43" s="281"/>
      <c r="D43" s="280"/>
      <c r="E43" s="283" t="s">
        <v>122</v>
      </c>
      <c r="F43" s="280"/>
      <c r="G43" s="396" t="s">
        <v>1026</v>
      </c>
      <c r="H43" s="396"/>
      <c r="I43" s="396"/>
      <c r="J43" s="396"/>
      <c r="K43" s="277"/>
    </row>
    <row r="44" spans="2:11" ht="12.75" customHeight="1" x14ac:dyDescent="0.3">
      <c r="B44" s="279"/>
      <c r="C44" s="281"/>
      <c r="D44" s="280"/>
      <c r="E44" s="280"/>
      <c r="F44" s="280"/>
      <c r="G44" s="280"/>
      <c r="H44" s="280"/>
      <c r="I44" s="280"/>
      <c r="J44" s="280"/>
      <c r="K44" s="277"/>
    </row>
    <row r="45" spans="2:11" ht="15" customHeight="1" x14ac:dyDescent="0.3">
      <c r="B45" s="279"/>
      <c r="C45" s="281"/>
      <c r="D45" s="396" t="s">
        <v>1027</v>
      </c>
      <c r="E45" s="396"/>
      <c r="F45" s="396"/>
      <c r="G45" s="396"/>
      <c r="H45" s="396"/>
      <c r="I45" s="396"/>
      <c r="J45" s="396"/>
      <c r="K45" s="277"/>
    </row>
    <row r="46" spans="2:11" ht="15" customHeight="1" x14ac:dyDescent="0.3">
      <c r="B46" s="279"/>
      <c r="C46" s="281"/>
      <c r="D46" s="281"/>
      <c r="E46" s="396" t="s">
        <v>1028</v>
      </c>
      <c r="F46" s="396"/>
      <c r="G46" s="396"/>
      <c r="H46" s="396"/>
      <c r="I46" s="396"/>
      <c r="J46" s="396"/>
      <c r="K46" s="277"/>
    </row>
    <row r="47" spans="2:11" ht="15" customHeight="1" x14ac:dyDescent="0.3">
      <c r="B47" s="279"/>
      <c r="C47" s="281"/>
      <c r="D47" s="281"/>
      <c r="E47" s="396" t="s">
        <v>1029</v>
      </c>
      <c r="F47" s="396"/>
      <c r="G47" s="396"/>
      <c r="H47" s="396"/>
      <c r="I47" s="396"/>
      <c r="J47" s="396"/>
      <c r="K47" s="277"/>
    </row>
    <row r="48" spans="2:11" ht="15" customHeight="1" x14ac:dyDescent="0.3">
      <c r="B48" s="279"/>
      <c r="C48" s="281"/>
      <c r="D48" s="281"/>
      <c r="E48" s="396" t="s">
        <v>1030</v>
      </c>
      <c r="F48" s="396"/>
      <c r="G48" s="396"/>
      <c r="H48" s="396"/>
      <c r="I48" s="396"/>
      <c r="J48" s="396"/>
      <c r="K48" s="277"/>
    </row>
    <row r="49" spans="2:11" ht="15" customHeight="1" x14ac:dyDescent="0.3">
      <c r="B49" s="279"/>
      <c r="C49" s="281"/>
      <c r="D49" s="396" t="s">
        <v>1031</v>
      </c>
      <c r="E49" s="396"/>
      <c r="F49" s="396"/>
      <c r="G49" s="396"/>
      <c r="H49" s="396"/>
      <c r="I49" s="396"/>
      <c r="J49" s="396"/>
      <c r="K49" s="277"/>
    </row>
    <row r="50" spans="2:11" ht="25.5" customHeight="1" x14ac:dyDescent="0.3">
      <c r="B50" s="276"/>
      <c r="C50" s="398" t="s">
        <v>1032</v>
      </c>
      <c r="D50" s="398"/>
      <c r="E50" s="398"/>
      <c r="F50" s="398"/>
      <c r="G50" s="398"/>
      <c r="H50" s="398"/>
      <c r="I50" s="398"/>
      <c r="J50" s="398"/>
      <c r="K50" s="277"/>
    </row>
    <row r="51" spans="2:11" ht="5.25" customHeight="1" x14ac:dyDescent="0.3">
      <c r="B51" s="276"/>
      <c r="C51" s="278"/>
      <c r="D51" s="278"/>
      <c r="E51" s="278"/>
      <c r="F51" s="278"/>
      <c r="G51" s="278"/>
      <c r="H51" s="278"/>
      <c r="I51" s="278"/>
      <c r="J51" s="278"/>
      <c r="K51" s="277"/>
    </row>
    <row r="52" spans="2:11" ht="15" customHeight="1" x14ac:dyDescent="0.3">
      <c r="B52" s="276"/>
      <c r="C52" s="396" t="s">
        <v>1033</v>
      </c>
      <c r="D52" s="396"/>
      <c r="E52" s="396"/>
      <c r="F52" s="396"/>
      <c r="G52" s="396"/>
      <c r="H52" s="396"/>
      <c r="I52" s="396"/>
      <c r="J52" s="396"/>
      <c r="K52" s="277"/>
    </row>
    <row r="53" spans="2:11" ht="15" customHeight="1" x14ac:dyDescent="0.3">
      <c r="B53" s="276"/>
      <c r="C53" s="396" t="s">
        <v>1034</v>
      </c>
      <c r="D53" s="396"/>
      <c r="E53" s="396"/>
      <c r="F53" s="396"/>
      <c r="G53" s="396"/>
      <c r="H53" s="396"/>
      <c r="I53" s="396"/>
      <c r="J53" s="396"/>
      <c r="K53" s="277"/>
    </row>
    <row r="54" spans="2:11" ht="12.75" customHeight="1" x14ac:dyDescent="0.3">
      <c r="B54" s="276"/>
      <c r="C54" s="280"/>
      <c r="D54" s="280"/>
      <c r="E54" s="280"/>
      <c r="F54" s="280"/>
      <c r="G54" s="280"/>
      <c r="H54" s="280"/>
      <c r="I54" s="280"/>
      <c r="J54" s="280"/>
      <c r="K54" s="277"/>
    </row>
    <row r="55" spans="2:11" ht="15" customHeight="1" x14ac:dyDescent="0.3">
      <c r="B55" s="276"/>
      <c r="C55" s="396" t="s">
        <v>1035</v>
      </c>
      <c r="D55" s="396"/>
      <c r="E55" s="396"/>
      <c r="F55" s="396"/>
      <c r="G55" s="396"/>
      <c r="H55" s="396"/>
      <c r="I55" s="396"/>
      <c r="J55" s="396"/>
      <c r="K55" s="277"/>
    </row>
    <row r="56" spans="2:11" ht="15" customHeight="1" x14ac:dyDescent="0.3">
      <c r="B56" s="276"/>
      <c r="C56" s="281"/>
      <c r="D56" s="396" t="s">
        <v>1036</v>
      </c>
      <c r="E56" s="396"/>
      <c r="F56" s="396"/>
      <c r="G56" s="396"/>
      <c r="H56" s="396"/>
      <c r="I56" s="396"/>
      <c r="J56" s="396"/>
      <c r="K56" s="277"/>
    </row>
    <row r="57" spans="2:11" ht="15" customHeight="1" x14ac:dyDescent="0.3">
      <c r="B57" s="276"/>
      <c r="C57" s="281"/>
      <c r="D57" s="396" t="s">
        <v>1037</v>
      </c>
      <c r="E57" s="396"/>
      <c r="F57" s="396"/>
      <c r="G57" s="396"/>
      <c r="H57" s="396"/>
      <c r="I57" s="396"/>
      <c r="J57" s="396"/>
      <c r="K57" s="277"/>
    </row>
    <row r="58" spans="2:11" ht="15" customHeight="1" x14ac:dyDescent="0.3">
      <c r="B58" s="276"/>
      <c r="C58" s="281"/>
      <c r="D58" s="396" t="s">
        <v>1038</v>
      </c>
      <c r="E58" s="396"/>
      <c r="F58" s="396"/>
      <c r="G58" s="396"/>
      <c r="H58" s="396"/>
      <c r="I58" s="396"/>
      <c r="J58" s="396"/>
      <c r="K58" s="277"/>
    </row>
    <row r="59" spans="2:11" ht="15" customHeight="1" x14ac:dyDescent="0.3">
      <c r="B59" s="276"/>
      <c r="C59" s="281"/>
      <c r="D59" s="396" t="s">
        <v>1039</v>
      </c>
      <c r="E59" s="396"/>
      <c r="F59" s="396"/>
      <c r="G59" s="396"/>
      <c r="H59" s="396"/>
      <c r="I59" s="396"/>
      <c r="J59" s="396"/>
      <c r="K59" s="277"/>
    </row>
    <row r="60" spans="2:11" ht="15" customHeight="1" x14ac:dyDescent="0.3">
      <c r="B60" s="276"/>
      <c r="C60" s="281"/>
      <c r="D60" s="400" t="s">
        <v>1040</v>
      </c>
      <c r="E60" s="400"/>
      <c r="F60" s="400"/>
      <c r="G60" s="400"/>
      <c r="H60" s="400"/>
      <c r="I60" s="400"/>
      <c r="J60" s="400"/>
      <c r="K60" s="277"/>
    </row>
    <row r="61" spans="2:11" ht="15" customHeight="1" x14ac:dyDescent="0.3">
      <c r="B61" s="276"/>
      <c r="C61" s="281"/>
      <c r="D61" s="396" t="s">
        <v>1041</v>
      </c>
      <c r="E61" s="396"/>
      <c r="F61" s="396"/>
      <c r="G61" s="396"/>
      <c r="H61" s="396"/>
      <c r="I61" s="396"/>
      <c r="J61" s="396"/>
      <c r="K61" s="277"/>
    </row>
    <row r="62" spans="2:11" ht="12.75" customHeight="1" x14ac:dyDescent="0.3">
      <c r="B62" s="276"/>
      <c r="C62" s="281"/>
      <c r="D62" s="281"/>
      <c r="E62" s="284"/>
      <c r="F62" s="281"/>
      <c r="G62" s="281"/>
      <c r="H62" s="281"/>
      <c r="I62" s="281"/>
      <c r="J62" s="281"/>
      <c r="K62" s="277"/>
    </row>
    <row r="63" spans="2:11" ht="15" customHeight="1" x14ac:dyDescent="0.3">
      <c r="B63" s="276"/>
      <c r="C63" s="281"/>
      <c r="D63" s="396" t="s">
        <v>1042</v>
      </c>
      <c r="E63" s="396"/>
      <c r="F63" s="396"/>
      <c r="G63" s="396"/>
      <c r="H63" s="396"/>
      <c r="I63" s="396"/>
      <c r="J63" s="396"/>
      <c r="K63" s="277"/>
    </row>
    <row r="64" spans="2:11" ht="15" customHeight="1" x14ac:dyDescent="0.3">
      <c r="B64" s="276"/>
      <c r="C64" s="281"/>
      <c r="D64" s="400" t="s">
        <v>1043</v>
      </c>
      <c r="E64" s="400"/>
      <c r="F64" s="400"/>
      <c r="G64" s="400"/>
      <c r="H64" s="400"/>
      <c r="I64" s="400"/>
      <c r="J64" s="400"/>
      <c r="K64" s="277"/>
    </row>
    <row r="65" spans="2:11" ht="15" customHeight="1" x14ac:dyDescent="0.3">
      <c r="B65" s="276"/>
      <c r="C65" s="281"/>
      <c r="D65" s="396" t="s">
        <v>1044</v>
      </c>
      <c r="E65" s="396"/>
      <c r="F65" s="396"/>
      <c r="G65" s="396"/>
      <c r="H65" s="396"/>
      <c r="I65" s="396"/>
      <c r="J65" s="396"/>
      <c r="K65" s="277"/>
    </row>
    <row r="66" spans="2:11" ht="15" customHeight="1" x14ac:dyDescent="0.3">
      <c r="B66" s="276"/>
      <c r="C66" s="281"/>
      <c r="D66" s="396" t="s">
        <v>1045</v>
      </c>
      <c r="E66" s="396"/>
      <c r="F66" s="396"/>
      <c r="G66" s="396"/>
      <c r="H66" s="396"/>
      <c r="I66" s="396"/>
      <c r="J66" s="396"/>
      <c r="K66" s="277"/>
    </row>
    <row r="67" spans="2:11" ht="15" customHeight="1" x14ac:dyDescent="0.3">
      <c r="B67" s="276"/>
      <c r="C67" s="281"/>
      <c r="D67" s="396" t="s">
        <v>1046</v>
      </c>
      <c r="E67" s="396"/>
      <c r="F67" s="396"/>
      <c r="G67" s="396"/>
      <c r="H67" s="396"/>
      <c r="I67" s="396"/>
      <c r="J67" s="396"/>
      <c r="K67" s="277"/>
    </row>
    <row r="68" spans="2:11" ht="15" customHeight="1" x14ac:dyDescent="0.3">
      <c r="B68" s="276"/>
      <c r="C68" s="281"/>
      <c r="D68" s="396" t="s">
        <v>1047</v>
      </c>
      <c r="E68" s="396"/>
      <c r="F68" s="396"/>
      <c r="G68" s="396"/>
      <c r="H68" s="396"/>
      <c r="I68" s="396"/>
      <c r="J68" s="396"/>
      <c r="K68" s="277"/>
    </row>
    <row r="69" spans="2:11" ht="12.75" customHeight="1" x14ac:dyDescent="0.3">
      <c r="B69" s="285"/>
      <c r="C69" s="286"/>
      <c r="D69" s="286"/>
      <c r="E69" s="286"/>
      <c r="F69" s="286"/>
      <c r="G69" s="286"/>
      <c r="H69" s="286"/>
      <c r="I69" s="286"/>
      <c r="J69" s="286"/>
      <c r="K69" s="287"/>
    </row>
    <row r="70" spans="2:11" ht="18.75" customHeight="1" x14ac:dyDescent="0.3">
      <c r="B70" s="288"/>
      <c r="C70" s="288"/>
      <c r="D70" s="288"/>
      <c r="E70" s="288"/>
      <c r="F70" s="288"/>
      <c r="G70" s="288"/>
      <c r="H70" s="288"/>
      <c r="I70" s="288"/>
      <c r="J70" s="288"/>
      <c r="K70" s="289"/>
    </row>
    <row r="71" spans="2:11" ht="18.75" customHeight="1" x14ac:dyDescent="0.3">
      <c r="B71" s="289"/>
      <c r="C71" s="289"/>
      <c r="D71" s="289"/>
      <c r="E71" s="289"/>
      <c r="F71" s="289"/>
      <c r="G71" s="289"/>
      <c r="H71" s="289"/>
      <c r="I71" s="289"/>
      <c r="J71" s="289"/>
      <c r="K71" s="289"/>
    </row>
    <row r="72" spans="2:11" ht="7.5" customHeight="1" x14ac:dyDescent="0.3">
      <c r="B72" s="290"/>
      <c r="C72" s="291"/>
      <c r="D72" s="291"/>
      <c r="E72" s="291"/>
      <c r="F72" s="291"/>
      <c r="G72" s="291"/>
      <c r="H72" s="291"/>
      <c r="I72" s="291"/>
      <c r="J72" s="291"/>
      <c r="K72" s="292"/>
    </row>
    <row r="73" spans="2:11" ht="45" customHeight="1" x14ac:dyDescent="0.3">
      <c r="B73" s="293"/>
      <c r="C73" s="399" t="s">
        <v>984</v>
      </c>
      <c r="D73" s="399"/>
      <c r="E73" s="399"/>
      <c r="F73" s="399"/>
      <c r="G73" s="399"/>
      <c r="H73" s="399"/>
      <c r="I73" s="399"/>
      <c r="J73" s="399"/>
      <c r="K73" s="294"/>
    </row>
    <row r="74" spans="2:11" ht="17.25" customHeight="1" x14ac:dyDescent="0.3">
      <c r="B74" s="293"/>
      <c r="C74" s="295" t="s">
        <v>1048</v>
      </c>
      <c r="D74" s="295"/>
      <c r="E74" s="295"/>
      <c r="F74" s="295" t="s">
        <v>1049</v>
      </c>
      <c r="G74" s="296"/>
      <c r="H74" s="295" t="s">
        <v>118</v>
      </c>
      <c r="I74" s="295" t="s">
        <v>62</v>
      </c>
      <c r="J74" s="295" t="s">
        <v>1050</v>
      </c>
      <c r="K74" s="294"/>
    </row>
    <row r="75" spans="2:11" ht="17.25" customHeight="1" x14ac:dyDescent="0.3">
      <c r="B75" s="293"/>
      <c r="C75" s="297" t="s">
        <v>1051</v>
      </c>
      <c r="D75" s="297"/>
      <c r="E75" s="297"/>
      <c r="F75" s="298" t="s">
        <v>1052</v>
      </c>
      <c r="G75" s="299"/>
      <c r="H75" s="297"/>
      <c r="I75" s="297"/>
      <c r="J75" s="297" t="s">
        <v>1053</v>
      </c>
      <c r="K75" s="294"/>
    </row>
    <row r="76" spans="2:11" ht="5.25" customHeight="1" x14ac:dyDescent="0.3">
      <c r="B76" s="293"/>
      <c r="C76" s="300"/>
      <c r="D76" s="300"/>
      <c r="E76" s="300"/>
      <c r="F76" s="300"/>
      <c r="G76" s="301"/>
      <c r="H76" s="300"/>
      <c r="I76" s="300"/>
      <c r="J76" s="300"/>
      <c r="K76" s="294"/>
    </row>
    <row r="77" spans="2:11" ht="15" customHeight="1" x14ac:dyDescent="0.3">
      <c r="B77" s="293"/>
      <c r="C77" s="283" t="s">
        <v>58</v>
      </c>
      <c r="D77" s="300"/>
      <c r="E77" s="300"/>
      <c r="F77" s="302" t="s">
        <v>1054</v>
      </c>
      <c r="G77" s="301"/>
      <c r="H77" s="283" t="s">
        <v>1055</v>
      </c>
      <c r="I77" s="283" t="s">
        <v>1056</v>
      </c>
      <c r="J77" s="283">
        <v>20</v>
      </c>
      <c r="K77" s="294"/>
    </row>
    <row r="78" spans="2:11" ht="15" customHeight="1" x14ac:dyDescent="0.3">
      <c r="B78" s="293"/>
      <c r="C78" s="283" t="s">
        <v>1057</v>
      </c>
      <c r="D78" s="283"/>
      <c r="E78" s="283"/>
      <c r="F78" s="302" t="s">
        <v>1054</v>
      </c>
      <c r="G78" s="301"/>
      <c r="H78" s="283" t="s">
        <v>1058</v>
      </c>
      <c r="I78" s="283" t="s">
        <v>1056</v>
      </c>
      <c r="J78" s="283">
        <v>120</v>
      </c>
      <c r="K78" s="294"/>
    </row>
    <row r="79" spans="2:11" ht="15" customHeight="1" x14ac:dyDescent="0.3">
      <c r="B79" s="303"/>
      <c r="C79" s="283" t="s">
        <v>1059</v>
      </c>
      <c r="D79" s="283"/>
      <c r="E79" s="283"/>
      <c r="F79" s="302" t="s">
        <v>1060</v>
      </c>
      <c r="G79" s="301"/>
      <c r="H79" s="283" t="s">
        <v>1061</v>
      </c>
      <c r="I79" s="283" t="s">
        <v>1056</v>
      </c>
      <c r="J79" s="283">
        <v>50</v>
      </c>
      <c r="K79" s="294"/>
    </row>
    <row r="80" spans="2:11" ht="15" customHeight="1" x14ac:dyDescent="0.3">
      <c r="B80" s="303"/>
      <c r="C80" s="283" t="s">
        <v>1062</v>
      </c>
      <c r="D80" s="283"/>
      <c r="E80" s="283"/>
      <c r="F80" s="302" t="s">
        <v>1054</v>
      </c>
      <c r="G80" s="301"/>
      <c r="H80" s="283" t="s">
        <v>1063</v>
      </c>
      <c r="I80" s="283" t="s">
        <v>1064</v>
      </c>
      <c r="J80" s="283"/>
      <c r="K80" s="294"/>
    </row>
    <row r="81" spans="2:11" ht="15" customHeight="1" x14ac:dyDescent="0.3">
      <c r="B81" s="303"/>
      <c r="C81" s="304" t="s">
        <v>1065</v>
      </c>
      <c r="D81" s="304"/>
      <c r="E81" s="304"/>
      <c r="F81" s="305" t="s">
        <v>1060</v>
      </c>
      <c r="G81" s="304"/>
      <c r="H81" s="304" t="s">
        <v>1066</v>
      </c>
      <c r="I81" s="304" t="s">
        <v>1056</v>
      </c>
      <c r="J81" s="304">
        <v>15</v>
      </c>
      <c r="K81" s="294"/>
    </row>
    <row r="82" spans="2:11" ht="15" customHeight="1" x14ac:dyDescent="0.3">
      <c r="B82" s="303"/>
      <c r="C82" s="304" t="s">
        <v>1067</v>
      </c>
      <c r="D82" s="304"/>
      <c r="E82" s="304"/>
      <c r="F82" s="305" t="s">
        <v>1060</v>
      </c>
      <c r="G82" s="304"/>
      <c r="H82" s="304" t="s">
        <v>1068</v>
      </c>
      <c r="I82" s="304" t="s">
        <v>1056</v>
      </c>
      <c r="J82" s="304">
        <v>15</v>
      </c>
      <c r="K82" s="294"/>
    </row>
    <row r="83" spans="2:11" ht="15" customHeight="1" x14ac:dyDescent="0.3">
      <c r="B83" s="303"/>
      <c r="C83" s="304" t="s">
        <v>1069</v>
      </c>
      <c r="D83" s="304"/>
      <c r="E83" s="304"/>
      <c r="F83" s="305" t="s">
        <v>1060</v>
      </c>
      <c r="G83" s="304"/>
      <c r="H83" s="304" t="s">
        <v>1070</v>
      </c>
      <c r="I83" s="304" t="s">
        <v>1056</v>
      </c>
      <c r="J83" s="304">
        <v>20</v>
      </c>
      <c r="K83" s="294"/>
    </row>
    <row r="84" spans="2:11" ht="15" customHeight="1" x14ac:dyDescent="0.3">
      <c r="B84" s="303"/>
      <c r="C84" s="304" t="s">
        <v>1071</v>
      </c>
      <c r="D84" s="304"/>
      <c r="E84" s="304"/>
      <c r="F84" s="305" t="s">
        <v>1060</v>
      </c>
      <c r="G84" s="304"/>
      <c r="H84" s="304" t="s">
        <v>1072</v>
      </c>
      <c r="I84" s="304" t="s">
        <v>1056</v>
      </c>
      <c r="J84" s="304">
        <v>20</v>
      </c>
      <c r="K84" s="294"/>
    </row>
    <row r="85" spans="2:11" ht="15" customHeight="1" x14ac:dyDescent="0.3">
      <c r="B85" s="303"/>
      <c r="C85" s="283" t="s">
        <v>1073</v>
      </c>
      <c r="D85" s="283"/>
      <c r="E85" s="283"/>
      <c r="F85" s="302" t="s">
        <v>1060</v>
      </c>
      <c r="G85" s="301"/>
      <c r="H85" s="283" t="s">
        <v>1074</v>
      </c>
      <c r="I85" s="283" t="s">
        <v>1056</v>
      </c>
      <c r="J85" s="283">
        <v>50</v>
      </c>
      <c r="K85" s="294"/>
    </row>
    <row r="86" spans="2:11" ht="15" customHeight="1" x14ac:dyDescent="0.3">
      <c r="B86" s="303"/>
      <c r="C86" s="283" t="s">
        <v>1075</v>
      </c>
      <c r="D86" s="283"/>
      <c r="E86" s="283"/>
      <c r="F86" s="302" t="s">
        <v>1060</v>
      </c>
      <c r="G86" s="301"/>
      <c r="H86" s="283" t="s">
        <v>1076</v>
      </c>
      <c r="I86" s="283" t="s">
        <v>1056</v>
      </c>
      <c r="J86" s="283">
        <v>20</v>
      </c>
      <c r="K86" s="294"/>
    </row>
    <row r="87" spans="2:11" ht="15" customHeight="1" x14ac:dyDescent="0.3">
      <c r="B87" s="303"/>
      <c r="C87" s="283" t="s">
        <v>1077</v>
      </c>
      <c r="D87" s="283"/>
      <c r="E87" s="283"/>
      <c r="F87" s="302" t="s">
        <v>1060</v>
      </c>
      <c r="G87" s="301"/>
      <c r="H87" s="283" t="s">
        <v>1078</v>
      </c>
      <c r="I87" s="283" t="s">
        <v>1056</v>
      </c>
      <c r="J87" s="283">
        <v>20</v>
      </c>
      <c r="K87" s="294"/>
    </row>
    <row r="88" spans="2:11" ht="15" customHeight="1" x14ac:dyDescent="0.3">
      <c r="B88" s="303"/>
      <c r="C88" s="283" t="s">
        <v>1079</v>
      </c>
      <c r="D88" s="283"/>
      <c r="E88" s="283"/>
      <c r="F88" s="302" t="s">
        <v>1060</v>
      </c>
      <c r="G88" s="301"/>
      <c r="H88" s="283" t="s">
        <v>1080</v>
      </c>
      <c r="I88" s="283" t="s">
        <v>1056</v>
      </c>
      <c r="J88" s="283">
        <v>50</v>
      </c>
      <c r="K88" s="294"/>
    </row>
    <row r="89" spans="2:11" ht="15" customHeight="1" x14ac:dyDescent="0.3">
      <c r="B89" s="303"/>
      <c r="C89" s="283" t="s">
        <v>1081</v>
      </c>
      <c r="D89" s="283"/>
      <c r="E89" s="283"/>
      <c r="F89" s="302" t="s">
        <v>1060</v>
      </c>
      <c r="G89" s="301"/>
      <c r="H89" s="283" t="s">
        <v>1081</v>
      </c>
      <c r="I89" s="283" t="s">
        <v>1056</v>
      </c>
      <c r="J89" s="283">
        <v>50</v>
      </c>
      <c r="K89" s="294"/>
    </row>
    <row r="90" spans="2:11" ht="15" customHeight="1" x14ac:dyDescent="0.3">
      <c r="B90" s="303"/>
      <c r="C90" s="283" t="s">
        <v>123</v>
      </c>
      <c r="D90" s="283"/>
      <c r="E90" s="283"/>
      <c r="F90" s="302" t="s">
        <v>1060</v>
      </c>
      <c r="G90" s="301"/>
      <c r="H90" s="283" t="s">
        <v>1082</v>
      </c>
      <c r="I90" s="283" t="s">
        <v>1056</v>
      </c>
      <c r="J90" s="283">
        <v>255</v>
      </c>
      <c r="K90" s="294"/>
    </row>
    <row r="91" spans="2:11" ht="15" customHeight="1" x14ac:dyDescent="0.3">
      <c r="B91" s="303"/>
      <c r="C91" s="283" t="s">
        <v>1083</v>
      </c>
      <c r="D91" s="283"/>
      <c r="E91" s="283"/>
      <c r="F91" s="302" t="s">
        <v>1054</v>
      </c>
      <c r="G91" s="301"/>
      <c r="H91" s="283" t="s">
        <v>1084</v>
      </c>
      <c r="I91" s="283" t="s">
        <v>1085</v>
      </c>
      <c r="J91" s="283"/>
      <c r="K91" s="294"/>
    </row>
    <row r="92" spans="2:11" ht="15" customHeight="1" x14ac:dyDescent="0.3">
      <c r="B92" s="303"/>
      <c r="C92" s="283" t="s">
        <v>1086</v>
      </c>
      <c r="D92" s="283"/>
      <c r="E92" s="283"/>
      <c r="F92" s="302" t="s">
        <v>1054</v>
      </c>
      <c r="G92" s="301"/>
      <c r="H92" s="283" t="s">
        <v>1087</v>
      </c>
      <c r="I92" s="283" t="s">
        <v>1088</v>
      </c>
      <c r="J92" s="283"/>
      <c r="K92" s="294"/>
    </row>
    <row r="93" spans="2:11" ht="15" customHeight="1" x14ac:dyDescent="0.3">
      <c r="B93" s="303"/>
      <c r="C93" s="283" t="s">
        <v>1089</v>
      </c>
      <c r="D93" s="283"/>
      <c r="E93" s="283"/>
      <c r="F93" s="302" t="s">
        <v>1054</v>
      </c>
      <c r="G93" s="301"/>
      <c r="H93" s="283" t="s">
        <v>1089</v>
      </c>
      <c r="I93" s="283" t="s">
        <v>1088</v>
      </c>
      <c r="J93" s="283"/>
      <c r="K93" s="294"/>
    </row>
    <row r="94" spans="2:11" ht="15" customHeight="1" x14ac:dyDescent="0.3">
      <c r="B94" s="303"/>
      <c r="C94" s="283" t="s">
        <v>43</v>
      </c>
      <c r="D94" s="283"/>
      <c r="E94" s="283"/>
      <c r="F94" s="302" t="s">
        <v>1054</v>
      </c>
      <c r="G94" s="301"/>
      <c r="H94" s="283" t="s">
        <v>1090</v>
      </c>
      <c r="I94" s="283" t="s">
        <v>1088</v>
      </c>
      <c r="J94" s="283"/>
      <c r="K94" s="294"/>
    </row>
    <row r="95" spans="2:11" ht="15" customHeight="1" x14ac:dyDescent="0.3">
      <c r="B95" s="303"/>
      <c r="C95" s="283" t="s">
        <v>53</v>
      </c>
      <c r="D95" s="283"/>
      <c r="E95" s="283"/>
      <c r="F95" s="302" t="s">
        <v>1054</v>
      </c>
      <c r="G95" s="301"/>
      <c r="H95" s="283" t="s">
        <v>1091</v>
      </c>
      <c r="I95" s="283" t="s">
        <v>1088</v>
      </c>
      <c r="J95" s="283"/>
      <c r="K95" s="294"/>
    </row>
    <row r="96" spans="2:11" ht="15" customHeight="1" x14ac:dyDescent="0.3">
      <c r="B96" s="306"/>
      <c r="C96" s="307"/>
      <c r="D96" s="307"/>
      <c r="E96" s="307"/>
      <c r="F96" s="307"/>
      <c r="G96" s="307"/>
      <c r="H96" s="307"/>
      <c r="I96" s="307"/>
      <c r="J96" s="307"/>
      <c r="K96" s="308"/>
    </row>
    <row r="97" spans="2:11" ht="18.75" customHeight="1" x14ac:dyDescent="0.3">
      <c r="B97" s="309"/>
      <c r="C97" s="310"/>
      <c r="D97" s="310"/>
      <c r="E97" s="310"/>
      <c r="F97" s="310"/>
      <c r="G97" s="310"/>
      <c r="H97" s="310"/>
      <c r="I97" s="310"/>
      <c r="J97" s="310"/>
      <c r="K97" s="309"/>
    </row>
    <row r="98" spans="2:11" ht="18.75" customHeight="1" x14ac:dyDescent="0.3">
      <c r="B98" s="289"/>
      <c r="C98" s="289"/>
      <c r="D98" s="289"/>
      <c r="E98" s="289"/>
      <c r="F98" s="289"/>
      <c r="G98" s="289"/>
      <c r="H98" s="289"/>
      <c r="I98" s="289"/>
      <c r="J98" s="289"/>
      <c r="K98" s="289"/>
    </row>
    <row r="99" spans="2:11" ht="7.5" customHeight="1" x14ac:dyDescent="0.3">
      <c r="B99" s="290"/>
      <c r="C99" s="291"/>
      <c r="D99" s="291"/>
      <c r="E99" s="291"/>
      <c r="F99" s="291"/>
      <c r="G99" s="291"/>
      <c r="H99" s="291"/>
      <c r="I99" s="291"/>
      <c r="J99" s="291"/>
      <c r="K99" s="292"/>
    </row>
    <row r="100" spans="2:11" ht="45" customHeight="1" x14ac:dyDescent="0.3">
      <c r="B100" s="293"/>
      <c r="C100" s="399" t="s">
        <v>1092</v>
      </c>
      <c r="D100" s="399"/>
      <c r="E100" s="399"/>
      <c r="F100" s="399"/>
      <c r="G100" s="399"/>
      <c r="H100" s="399"/>
      <c r="I100" s="399"/>
      <c r="J100" s="399"/>
      <c r="K100" s="294"/>
    </row>
    <row r="101" spans="2:11" ht="17.25" customHeight="1" x14ac:dyDescent="0.3">
      <c r="B101" s="293"/>
      <c r="C101" s="295" t="s">
        <v>1048</v>
      </c>
      <c r="D101" s="295"/>
      <c r="E101" s="295"/>
      <c r="F101" s="295" t="s">
        <v>1049</v>
      </c>
      <c r="G101" s="296"/>
      <c r="H101" s="295" t="s">
        <v>118</v>
      </c>
      <c r="I101" s="295" t="s">
        <v>62</v>
      </c>
      <c r="J101" s="295" t="s">
        <v>1050</v>
      </c>
      <c r="K101" s="294"/>
    </row>
    <row r="102" spans="2:11" ht="17.25" customHeight="1" x14ac:dyDescent="0.3">
      <c r="B102" s="293"/>
      <c r="C102" s="297" t="s">
        <v>1051</v>
      </c>
      <c r="D102" s="297"/>
      <c r="E102" s="297"/>
      <c r="F102" s="298" t="s">
        <v>1052</v>
      </c>
      <c r="G102" s="299"/>
      <c r="H102" s="297"/>
      <c r="I102" s="297"/>
      <c r="J102" s="297" t="s">
        <v>1053</v>
      </c>
      <c r="K102" s="294"/>
    </row>
    <row r="103" spans="2:11" ht="5.25" customHeight="1" x14ac:dyDescent="0.3">
      <c r="B103" s="293"/>
      <c r="C103" s="295"/>
      <c r="D103" s="295"/>
      <c r="E103" s="295"/>
      <c r="F103" s="295"/>
      <c r="G103" s="311"/>
      <c r="H103" s="295"/>
      <c r="I103" s="295"/>
      <c r="J103" s="295"/>
      <c r="K103" s="294"/>
    </row>
    <row r="104" spans="2:11" ht="15" customHeight="1" x14ac:dyDescent="0.3">
      <c r="B104" s="293"/>
      <c r="C104" s="283" t="s">
        <v>58</v>
      </c>
      <c r="D104" s="300"/>
      <c r="E104" s="300"/>
      <c r="F104" s="302" t="s">
        <v>1054</v>
      </c>
      <c r="G104" s="311"/>
      <c r="H104" s="283" t="s">
        <v>1093</v>
      </c>
      <c r="I104" s="283" t="s">
        <v>1056</v>
      </c>
      <c r="J104" s="283">
        <v>20</v>
      </c>
      <c r="K104" s="294"/>
    </row>
    <row r="105" spans="2:11" ht="15" customHeight="1" x14ac:dyDescent="0.3">
      <c r="B105" s="293"/>
      <c r="C105" s="283" t="s">
        <v>1057</v>
      </c>
      <c r="D105" s="283"/>
      <c r="E105" s="283"/>
      <c r="F105" s="302" t="s">
        <v>1054</v>
      </c>
      <c r="G105" s="283"/>
      <c r="H105" s="283" t="s">
        <v>1093</v>
      </c>
      <c r="I105" s="283" t="s">
        <v>1056</v>
      </c>
      <c r="J105" s="283">
        <v>120</v>
      </c>
      <c r="K105" s="294"/>
    </row>
    <row r="106" spans="2:11" ht="15" customHeight="1" x14ac:dyDescent="0.3">
      <c r="B106" s="303"/>
      <c r="C106" s="283" t="s">
        <v>1059</v>
      </c>
      <c r="D106" s="283"/>
      <c r="E106" s="283"/>
      <c r="F106" s="302" t="s">
        <v>1060</v>
      </c>
      <c r="G106" s="283"/>
      <c r="H106" s="283" t="s">
        <v>1093</v>
      </c>
      <c r="I106" s="283" t="s">
        <v>1056</v>
      </c>
      <c r="J106" s="283">
        <v>50</v>
      </c>
      <c r="K106" s="294"/>
    </row>
    <row r="107" spans="2:11" ht="15" customHeight="1" x14ac:dyDescent="0.3">
      <c r="B107" s="303"/>
      <c r="C107" s="283" t="s">
        <v>1062</v>
      </c>
      <c r="D107" s="283"/>
      <c r="E107" s="283"/>
      <c r="F107" s="302" t="s">
        <v>1054</v>
      </c>
      <c r="G107" s="283"/>
      <c r="H107" s="283" t="s">
        <v>1093</v>
      </c>
      <c r="I107" s="283" t="s">
        <v>1064</v>
      </c>
      <c r="J107" s="283"/>
      <c r="K107" s="294"/>
    </row>
    <row r="108" spans="2:11" ht="15" customHeight="1" x14ac:dyDescent="0.3">
      <c r="B108" s="303"/>
      <c r="C108" s="283" t="s">
        <v>1073</v>
      </c>
      <c r="D108" s="283"/>
      <c r="E108" s="283"/>
      <c r="F108" s="302" t="s">
        <v>1060</v>
      </c>
      <c r="G108" s="283"/>
      <c r="H108" s="283" t="s">
        <v>1093</v>
      </c>
      <c r="I108" s="283" t="s">
        <v>1056</v>
      </c>
      <c r="J108" s="283">
        <v>50</v>
      </c>
      <c r="K108" s="294"/>
    </row>
    <row r="109" spans="2:11" ht="15" customHeight="1" x14ac:dyDescent="0.3">
      <c r="B109" s="303"/>
      <c r="C109" s="283" t="s">
        <v>1081</v>
      </c>
      <c r="D109" s="283"/>
      <c r="E109" s="283"/>
      <c r="F109" s="302" t="s">
        <v>1060</v>
      </c>
      <c r="G109" s="283"/>
      <c r="H109" s="283" t="s">
        <v>1093</v>
      </c>
      <c r="I109" s="283" t="s">
        <v>1056</v>
      </c>
      <c r="J109" s="283">
        <v>50</v>
      </c>
      <c r="K109" s="294"/>
    </row>
    <row r="110" spans="2:11" ht="15" customHeight="1" x14ac:dyDescent="0.3">
      <c r="B110" s="303"/>
      <c r="C110" s="283" t="s">
        <v>1079</v>
      </c>
      <c r="D110" s="283"/>
      <c r="E110" s="283"/>
      <c r="F110" s="302" t="s">
        <v>1060</v>
      </c>
      <c r="G110" s="283"/>
      <c r="H110" s="283" t="s">
        <v>1093</v>
      </c>
      <c r="I110" s="283" t="s">
        <v>1056</v>
      </c>
      <c r="J110" s="283">
        <v>50</v>
      </c>
      <c r="K110" s="294"/>
    </row>
    <row r="111" spans="2:11" ht="15" customHeight="1" x14ac:dyDescent="0.3">
      <c r="B111" s="303"/>
      <c r="C111" s="283" t="s">
        <v>58</v>
      </c>
      <c r="D111" s="283"/>
      <c r="E111" s="283"/>
      <c r="F111" s="302" t="s">
        <v>1054</v>
      </c>
      <c r="G111" s="283"/>
      <c r="H111" s="283" t="s">
        <v>1094</v>
      </c>
      <c r="I111" s="283" t="s">
        <v>1056</v>
      </c>
      <c r="J111" s="283">
        <v>20</v>
      </c>
      <c r="K111" s="294"/>
    </row>
    <row r="112" spans="2:11" ht="15" customHeight="1" x14ac:dyDescent="0.3">
      <c r="B112" s="303"/>
      <c r="C112" s="283" t="s">
        <v>1095</v>
      </c>
      <c r="D112" s="283"/>
      <c r="E112" s="283"/>
      <c r="F112" s="302" t="s">
        <v>1054</v>
      </c>
      <c r="G112" s="283"/>
      <c r="H112" s="283" t="s">
        <v>1096</v>
      </c>
      <c r="I112" s="283" t="s">
        <v>1056</v>
      </c>
      <c r="J112" s="283">
        <v>120</v>
      </c>
      <c r="K112" s="294"/>
    </row>
    <row r="113" spans="2:11" ht="15" customHeight="1" x14ac:dyDescent="0.3">
      <c r="B113" s="303"/>
      <c r="C113" s="283" t="s">
        <v>43</v>
      </c>
      <c r="D113" s="283"/>
      <c r="E113" s="283"/>
      <c r="F113" s="302" t="s">
        <v>1054</v>
      </c>
      <c r="G113" s="283"/>
      <c r="H113" s="283" t="s">
        <v>1097</v>
      </c>
      <c r="I113" s="283" t="s">
        <v>1088</v>
      </c>
      <c r="J113" s="283"/>
      <c r="K113" s="294"/>
    </row>
    <row r="114" spans="2:11" ht="15" customHeight="1" x14ac:dyDescent="0.3">
      <c r="B114" s="303"/>
      <c r="C114" s="283" t="s">
        <v>53</v>
      </c>
      <c r="D114" s="283"/>
      <c r="E114" s="283"/>
      <c r="F114" s="302" t="s">
        <v>1054</v>
      </c>
      <c r="G114" s="283"/>
      <c r="H114" s="283" t="s">
        <v>1098</v>
      </c>
      <c r="I114" s="283" t="s">
        <v>1088</v>
      </c>
      <c r="J114" s="283"/>
      <c r="K114" s="294"/>
    </row>
    <row r="115" spans="2:11" ht="15" customHeight="1" x14ac:dyDescent="0.3">
      <c r="B115" s="303"/>
      <c r="C115" s="283" t="s">
        <v>62</v>
      </c>
      <c r="D115" s="283"/>
      <c r="E115" s="283"/>
      <c r="F115" s="302" t="s">
        <v>1054</v>
      </c>
      <c r="G115" s="283"/>
      <c r="H115" s="283" t="s">
        <v>1099</v>
      </c>
      <c r="I115" s="283" t="s">
        <v>1100</v>
      </c>
      <c r="J115" s="283"/>
      <c r="K115" s="294"/>
    </row>
    <row r="116" spans="2:11" ht="15" customHeight="1" x14ac:dyDescent="0.3">
      <c r="B116" s="306"/>
      <c r="C116" s="312"/>
      <c r="D116" s="312"/>
      <c r="E116" s="312"/>
      <c r="F116" s="312"/>
      <c r="G116" s="312"/>
      <c r="H116" s="312"/>
      <c r="I116" s="312"/>
      <c r="J116" s="312"/>
      <c r="K116" s="308"/>
    </row>
    <row r="117" spans="2:11" ht="18.75" customHeight="1" x14ac:dyDescent="0.3">
      <c r="B117" s="313"/>
      <c r="C117" s="280"/>
      <c r="D117" s="280"/>
      <c r="E117" s="280"/>
      <c r="F117" s="314"/>
      <c r="G117" s="280"/>
      <c r="H117" s="280"/>
      <c r="I117" s="280"/>
      <c r="J117" s="280"/>
      <c r="K117" s="313"/>
    </row>
    <row r="118" spans="2:11" ht="18.75" customHeight="1" x14ac:dyDescent="0.3"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</row>
    <row r="119" spans="2:11" ht="7.5" customHeight="1" x14ac:dyDescent="0.3">
      <c r="B119" s="315"/>
      <c r="C119" s="316"/>
      <c r="D119" s="316"/>
      <c r="E119" s="316"/>
      <c r="F119" s="316"/>
      <c r="G119" s="316"/>
      <c r="H119" s="316"/>
      <c r="I119" s="316"/>
      <c r="J119" s="316"/>
      <c r="K119" s="317"/>
    </row>
    <row r="120" spans="2:11" ht="45" customHeight="1" x14ac:dyDescent="0.3">
      <c r="B120" s="318"/>
      <c r="C120" s="397" t="s">
        <v>1101</v>
      </c>
      <c r="D120" s="397"/>
      <c r="E120" s="397"/>
      <c r="F120" s="397"/>
      <c r="G120" s="397"/>
      <c r="H120" s="397"/>
      <c r="I120" s="397"/>
      <c r="J120" s="397"/>
      <c r="K120" s="319"/>
    </row>
    <row r="121" spans="2:11" ht="17.25" customHeight="1" x14ac:dyDescent="0.3">
      <c r="B121" s="320"/>
      <c r="C121" s="295" t="s">
        <v>1048</v>
      </c>
      <c r="D121" s="295"/>
      <c r="E121" s="295"/>
      <c r="F121" s="295" t="s">
        <v>1049</v>
      </c>
      <c r="G121" s="296"/>
      <c r="H121" s="295" t="s">
        <v>118</v>
      </c>
      <c r="I121" s="295" t="s">
        <v>62</v>
      </c>
      <c r="J121" s="295" t="s">
        <v>1050</v>
      </c>
      <c r="K121" s="321"/>
    </row>
    <row r="122" spans="2:11" ht="17.25" customHeight="1" x14ac:dyDescent="0.3">
      <c r="B122" s="320"/>
      <c r="C122" s="297" t="s">
        <v>1051</v>
      </c>
      <c r="D122" s="297"/>
      <c r="E122" s="297"/>
      <c r="F122" s="298" t="s">
        <v>1052</v>
      </c>
      <c r="G122" s="299"/>
      <c r="H122" s="297"/>
      <c r="I122" s="297"/>
      <c r="J122" s="297" t="s">
        <v>1053</v>
      </c>
      <c r="K122" s="321"/>
    </row>
    <row r="123" spans="2:11" ht="5.25" customHeight="1" x14ac:dyDescent="0.3">
      <c r="B123" s="322"/>
      <c r="C123" s="300"/>
      <c r="D123" s="300"/>
      <c r="E123" s="300"/>
      <c r="F123" s="300"/>
      <c r="G123" s="283"/>
      <c r="H123" s="300"/>
      <c r="I123" s="300"/>
      <c r="J123" s="300"/>
      <c r="K123" s="323"/>
    </row>
    <row r="124" spans="2:11" ht="15" customHeight="1" x14ac:dyDescent="0.3">
      <c r="B124" s="322"/>
      <c r="C124" s="283" t="s">
        <v>1057</v>
      </c>
      <c r="D124" s="300"/>
      <c r="E124" s="300"/>
      <c r="F124" s="302" t="s">
        <v>1054</v>
      </c>
      <c r="G124" s="283"/>
      <c r="H124" s="283" t="s">
        <v>1093</v>
      </c>
      <c r="I124" s="283" t="s">
        <v>1056</v>
      </c>
      <c r="J124" s="283">
        <v>120</v>
      </c>
      <c r="K124" s="324"/>
    </row>
    <row r="125" spans="2:11" ht="15" customHeight="1" x14ac:dyDescent="0.3">
      <c r="B125" s="322"/>
      <c r="C125" s="283" t="s">
        <v>1102</v>
      </c>
      <c r="D125" s="283"/>
      <c r="E125" s="283"/>
      <c r="F125" s="302" t="s">
        <v>1054</v>
      </c>
      <c r="G125" s="283"/>
      <c r="H125" s="283" t="s">
        <v>1103</v>
      </c>
      <c r="I125" s="283" t="s">
        <v>1056</v>
      </c>
      <c r="J125" s="283" t="s">
        <v>1104</v>
      </c>
      <c r="K125" s="324"/>
    </row>
    <row r="126" spans="2:11" ht="15" customHeight="1" x14ac:dyDescent="0.3">
      <c r="B126" s="322"/>
      <c r="C126" s="283" t="s">
        <v>86</v>
      </c>
      <c r="D126" s="283"/>
      <c r="E126" s="283"/>
      <c r="F126" s="302" t="s">
        <v>1054</v>
      </c>
      <c r="G126" s="283"/>
      <c r="H126" s="283" t="s">
        <v>1105</v>
      </c>
      <c r="I126" s="283" t="s">
        <v>1056</v>
      </c>
      <c r="J126" s="283" t="s">
        <v>1104</v>
      </c>
      <c r="K126" s="324"/>
    </row>
    <row r="127" spans="2:11" ht="15" customHeight="1" x14ac:dyDescent="0.3">
      <c r="B127" s="322"/>
      <c r="C127" s="283" t="s">
        <v>1065</v>
      </c>
      <c r="D127" s="283"/>
      <c r="E127" s="283"/>
      <c r="F127" s="302" t="s">
        <v>1060</v>
      </c>
      <c r="G127" s="283"/>
      <c r="H127" s="283" t="s">
        <v>1066</v>
      </c>
      <c r="I127" s="283" t="s">
        <v>1056</v>
      </c>
      <c r="J127" s="283">
        <v>15</v>
      </c>
      <c r="K127" s="324"/>
    </row>
    <row r="128" spans="2:11" ht="15" customHeight="1" x14ac:dyDescent="0.3">
      <c r="B128" s="322"/>
      <c r="C128" s="304" t="s">
        <v>1067</v>
      </c>
      <c r="D128" s="304"/>
      <c r="E128" s="304"/>
      <c r="F128" s="305" t="s">
        <v>1060</v>
      </c>
      <c r="G128" s="304"/>
      <c r="H128" s="304" t="s">
        <v>1068</v>
      </c>
      <c r="I128" s="304" t="s">
        <v>1056</v>
      </c>
      <c r="J128" s="304">
        <v>15</v>
      </c>
      <c r="K128" s="324"/>
    </row>
    <row r="129" spans="2:11" ht="15" customHeight="1" x14ac:dyDescent="0.3">
      <c r="B129" s="322"/>
      <c r="C129" s="304" t="s">
        <v>1069</v>
      </c>
      <c r="D129" s="304"/>
      <c r="E129" s="304"/>
      <c r="F129" s="305" t="s">
        <v>1060</v>
      </c>
      <c r="G129" s="304"/>
      <c r="H129" s="304" t="s">
        <v>1070</v>
      </c>
      <c r="I129" s="304" t="s">
        <v>1056</v>
      </c>
      <c r="J129" s="304">
        <v>20</v>
      </c>
      <c r="K129" s="324"/>
    </row>
    <row r="130" spans="2:11" ht="15" customHeight="1" x14ac:dyDescent="0.3">
      <c r="B130" s="322"/>
      <c r="C130" s="304" t="s">
        <v>1071</v>
      </c>
      <c r="D130" s="304"/>
      <c r="E130" s="304"/>
      <c r="F130" s="305" t="s">
        <v>1060</v>
      </c>
      <c r="G130" s="304"/>
      <c r="H130" s="304" t="s">
        <v>1072</v>
      </c>
      <c r="I130" s="304" t="s">
        <v>1056</v>
      </c>
      <c r="J130" s="304">
        <v>20</v>
      </c>
      <c r="K130" s="324"/>
    </row>
    <row r="131" spans="2:11" ht="15" customHeight="1" x14ac:dyDescent="0.3">
      <c r="B131" s="322"/>
      <c r="C131" s="283" t="s">
        <v>1059</v>
      </c>
      <c r="D131" s="283"/>
      <c r="E131" s="283"/>
      <c r="F131" s="302" t="s">
        <v>1060</v>
      </c>
      <c r="G131" s="283"/>
      <c r="H131" s="283" t="s">
        <v>1093</v>
      </c>
      <c r="I131" s="283" t="s">
        <v>1056</v>
      </c>
      <c r="J131" s="283">
        <v>50</v>
      </c>
      <c r="K131" s="324"/>
    </row>
    <row r="132" spans="2:11" ht="15" customHeight="1" x14ac:dyDescent="0.3">
      <c r="B132" s="322"/>
      <c r="C132" s="283" t="s">
        <v>1073</v>
      </c>
      <c r="D132" s="283"/>
      <c r="E132" s="283"/>
      <c r="F132" s="302" t="s">
        <v>1060</v>
      </c>
      <c r="G132" s="283"/>
      <c r="H132" s="283" t="s">
        <v>1093</v>
      </c>
      <c r="I132" s="283" t="s">
        <v>1056</v>
      </c>
      <c r="J132" s="283">
        <v>50</v>
      </c>
      <c r="K132" s="324"/>
    </row>
    <row r="133" spans="2:11" ht="15" customHeight="1" x14ac:dyDescent="0.3">
      <c r="B133" s="322"/>
      <c r="C133" s="283" t="s">
        <v>1079</v>
      </c>
      <c r="D133" s="283"/>
      <c r="E133" s="283"/>
      <c r="F133" s="302" t="s">
        <v>1060</v>
      </c>
      <c r="G133" s="283"/>
      <c r="H133" s="283" t="s">
        <v>1093</v>
      </c>
      <c r="I133" s="283" t="s">
        <v>1056</v>
      </c>
      <c r="J133" s="283">
        <v>50</v>
      </c>
      <c r="K133" s="324"/>
    </row>
    <row r="134" spans="2:11" ht="15" customHeight="1" x14ac:dyDescent="0.3">
      <c r="B134" s="322"/>
      <c r="C134" s="283" t="s">
        <v>1081</v>
      </c>
      <c r="D134" s="283"/>
      <c r="E134" s="283"/>
      <c r="F134" s="302" t="s">
        <v>1060</v>
      </c>
      <c r="G134" s="283"/>
      <c r="H134" s="283" t="s">
        <v>1093</v>
      </c>
      <c r="I134" s="283" t="s">
        <v>1056</v>
      </c>
      <c r="J134" s="283">
        <v>50</v>
      </c>
      <c r="K134" s="324"/>
    </row>
    <row r="135" spans="2:11" ht="15" customHeight="1" x14ac:dyDescent="0.3">
      <c r="B135" s="322"/>
      <c r="C135" s="283" t="s">
        <v>123</v>
      </c>
      <c r="D135" s="283"/>
      <c r="E135" s="283"/>
      <c r="F135" s="302" t="s">
        <v>1060</v>
      </c>
      <c r="G135" s="283"/>
      <c r="H135" s="283" t="s">
        <v>1106</v>
      </c>
      <c r="I135" s="283" t="s">
        <v>1056</v>
      </c>
      <c r="J135" s="283">
        <v>255</v>
      </c>
      <c r="K135" s="324"/>
    </row>
    <row r="136" spans="2:11" ht="15" customHeight="1" x14ac:dyDescent="0.3">
      <c r="B136" s="322"/>
      <c r="C136" s="283" t="s">
        <v>1083</v>
      </c>
      <c r="D136" s="283"/>
      <c r="E136" s="283"/>
      <c r="F136" s="302" t="s">
        <v>1054</v>
      </c>
      <c r="G136" s="283"/>
      <c r="H136" s="283" t="s">
        <v>1107</v>
      </c>
      <c r="I136" s="283" t="s">
        <v>1085</v>
      </c>
      <c r="J136" s="283"/>
      <c r="K136" s="324"/>
    </row>
    <row r="137" spans="2:11" ht="15" customHeight="1" x14ac:dyDescent="0.3">
      <c r="B137" s="322"/>
      <c r="C137" s="283" t="s">
        <v>1086</v>
      </c>
      <c r="D137" s="283"/>
      <c r="E137" s="283"/>
      <c r="F137" s="302" t="s">
        <v>1054</v>
      </c>
      <c r="G137" s="283"/>
      <c r="H137" s="283" t="s">
        <v>1108</v>
      </c>
      <c r="I137" s="283" t="s">
        <v>1088</v>
      </c>
      <c r="J137" s="283"/>
      <c r="K137" s="324"/>
    </row>
    <row r="138" spans="2:11" ht="15" customHeight="1" x14ac:dyDescent="0.3">
      <c r="B138" s="322"/>
      <c r="C138" s="283" t="s">
        <v>1089</v>
      </c>
      <c r="D138" s="283"/>
      <c r="E138" s="283"/>
      <c r="F138" s="302" t="s">
        <v>1054</v>
      </c>
      <c r="G138" s="283"/>
      <c r="H138" s="283" t="s">
        <v>1089</v>
      </c>
      <c r="I138" s="283" t="s">
        <v>1088</v>
      </c>
      <c r="J138" s="283"/>
      <c r="K138" s="324"/>
    </row>
    <row r="139" spans="2:11" ht="15" customHeight="1" x14ac:dyDescent="0.3">
      <c r="B139" s="322"/>
      <c r="C139" s="283" t="s">
        <v>43</v>
      </c>
      <c r="D139" s="283"/>
      <c r="E139" s="283"/>
      <c r="F139" s="302" t="s">
        <v>1054</v>
      </c>
      <c r="G139" s="283"/>
      <c r="H139" s="283" t="s">
        <v>1109</v>
      </c>
      <c r="I139" s="283" t="s">
        <v>1088</v>
      </c>
      <c r="J139" s="283"/>
      <c r="K139" s="324"/>
    </row>
    <row r="140" spans="2:11" ht="15" customHeight="1" x14ac:dyDescent="0.3">
      <c r="B140" s="322"/>
      <c r="C140" s="283" t="s">
        <v>1110</v>
      </c>
      <c r="D140" s="283"/>
      <c r="E140" s="283"/>
      <c r="F140" s="302" t="s">
        <v>1054</v>
      </c>
      <c r="G140" s="283"/>
      <c r="H140" s="283" t="s">
        <v>1111</v>
      </c>
      <c r="I140" s="283" t="s">
        <v>1088</v>
      </c>
      <c r="J140" s="283"/>
      <c r="K140" s="324"/>
    </row>
    <row r="141" spans="2:11" ht="15" customHeight="1" x14ac:dyDescent="0.3">
      <c r="B141" s="325"/>
      <c r="C141" s="326"/>
      <c r="D141" s="326"/>
      <c r="E141" s="326"/>
      <c r="F141" s="326"/>
      <c r="G141" s="326"/>
      <c r="H141" s="326"/>
      <c r="I141" s="326"/>
      <c r="J141" s="326"/>
      <c r="K141" s="327"/>
    </row>
    <row r="142" spans="2:11" ht="18.75" customHeight="1" x14ac:dyDescent="0.3">
      <c r="B142" s="280"/>
      <c r="C142" s="280"/>
      <c r="D142" s="280"/>
      <c r="E142" s="280"/>
      <c r="F142" s="314"/>
      <c r="G142" s="280"/>
      <c r="H142" s="280"/>
      <c r="I142" s="280"/>
      <c r="J142" s="280"/>
      <c r="K142" s="280"/>
    </row>
    <row r="143" spans="2:11" ht="18.75" customHeight="1" x14ac:dyDescent="0.3">
      <c r="B143" s="289"/>
      <c r="C143" s="289"/>
      <c r="D143" s="289"/>
      <c r="E143" s="289"/>
      <c r="F143" s="289"/>
      <c r="G143" s="289"/>
      <c r="H143" s="289"/>
      <c r="I143" s="289"/>
      <c r="J143" s="289"/>
      <c r="K143" s="289"/>
    </row>
    <row r="144" spans="2:11" ht="7.5" customHeight="1" x14ac:dyDescent="0.3">
      <c r="B144" s="290"/>
      <c r="C144" s="291"/>
      <c r="D144" s="291"/>
      <c r="E144" s="291"/>
      <c r="F144" s="291"/>
      <c r="G144" s="291"/>
      <c r="H144" s="291"/>
      <c r="I144" s="291"/>
      <c r="J144" s="291"/>
      <c r="K144" s="292"/>
    </row>
    <row r="145" spans="2:11" ht="45" customHeight="1" x14ac:dyDescent="0.3">
      <c r="B145" s="293"/>
      <c r="C145" s="399" t="s">
        <v>1112</v>
      </c>
      <c r="D145" s="399"/>
      <c r="E145" s="399"/>
      <c r="F145" s="399"/>
      <c r="G145" s="399"/>
      <c r="H145" s="399"/>
      <c r="I145" s="399"/>
      <c r="J145" s="399"/>
      <c r="K145" s="294"/>
    </row>
    <row r="146" spans="2:11" ht="17.25" customHeight="1" x14ac:dyDescent="0.3">
      <c r="B146" s="293"/>
      <c r="C146" s="295" t="s">
        <v>1048</v>
      </c>
      <c r="D146" s="295"/>
      <c r="E146" s="295"/>
      <c r="F146" s="295" t="s">
        <v>1049</v>
      </c>
      <c r="G146" s="296"/>
      <c r="H146" s="295" t="s">
        <v>118</v>
      </c>
      <c r="I146" s="295" t="s">
        <v>62</v>
      </c>
      <c r="J146" s="295" t="s">
        <v>1050</v>
      </c>
      <c r="K146" s="294"/>
    </row>
    <row r="147" spans="2:11" ht="17.25" customHeight="1" x14ac:dyDescent="0.3">
      <c r="B147" s="293"/>
      <c r="C147" s="297" t="s">
        <v>1051</v>
      </c>
      <c r="D147" s="297"/>
      <c r="E147" s="297"/>
      <c r="F147" s="298" t="s">
        <v>1052</v>
      </c>
      <c r="G147" s="299"/>
      <c r="H147" s="297"/>
      <c r="I147" s="297"/>
      <c r="J147" s="297" t="s">
        <v>1053</v>
      </c>
      <c r="K147" s="294"/>
    </row>
    <row r="148" spans="2:11" ht="5.25" customHeight="1" x14ac:dyDescent="0.3">
      <c r="B148" s="303"/>
      <c r="C148" s="300"/>
      <c r="D148" s="300"/>
      <c r="E148" s="300"/>
      <c r="F148" s="300"/>
      <c r="G148" s="301"/>
      <c r="H148" s="300"/>
      <c r="I148" s="300"/>
      <c r="J148" s="300"/>
      <c r="K148" s="324"/>
    </row>
    <row r="149" spans="2:11" ht="15" customHeight="1" x14ac:dyDescent="0.3">
      <c r="B149" s="303"/>
      <c r="C149" s="328" t="s">
        <v>1057</v>
      </c>
      <c r="D149" s="283"/>
      <c r="E149" s="283"/>
      <c r="F149" s="329" t="s">
        <v>1054</v>
      </c>
      <c r="G149" s="283"/>
      <c r="H149" s="328" t="s">
        <v>1093</v>
      </c>
      <c r="I149" s="328" t="s">
        <v>1056</v>
      </c>
      <c r="J149" s="328">
        <v>120</v>
      </c>
      <c r="K149" s="324"/>
    </row>
    <row r="150" spans="2:11" ht="15" customHeight="1" x14ac:dyDescent="0.3">
      <c r="B150" s="303"/>
      <c r="C150" s="328" t="s">
        <v>1102</v>
      </c>
      <c r="D150" s="283"/>
      <c r="E150" s="283"/>
      <c r="F150" s="329" t="s">
        <v>1054</v>
      </c>
      <c r="G150" s="283"/>
      <c r="H150" s="328" t="s">
        <v>1113</v>
      </c>
      <c r="I150" s="328" t="s">
        <v>1056</v>
      </c>
      <c r="J150" s="328" t="s">
        <v>1104</v>
      </c>
      <c r="K150" s="324"/>
    </row>
    <row r="151" spans="2:11" ht="15" customHeight="1" x14ac:dyDescent="0.3">
      <c r="B151" s="303"/>
      <c r="C151" s="328" t="s">
        <v>86</v>
      </c>
      <c r="D151" s="283"/>
      <c r="E151" s="283"/>
      <c r="F151" s="329" t="s">
        <v>1054</v>
      </c>
      <c r="G151" s="283"/>
      <c r="H151" s="328" t="s">
        <v>1114</v>
      </c>
      <c r="I151" s="328" t="s">
        <v>1056</v>
      </c>
      <c r="J151" s="328" t="s">
        <v>1104</v>
      </c>
      <c r="K151" s="324"/>
    </row>
    <row r="152" spans="2:11" ht="15" customHeight="1" x14ac:dyDescent="0.3">
      <c r="B152" s="303"/>
      <c r="C152" s="328" t="s">
        <v>1059</v>
      </c>
      <c r="D152" s="283"/>
      <c r="E152" s="283"/>
      <c r="F152" s="329" t="s">
        <v>1060</v>
      </c>
      <c r="G152" s="283"/>
      <c r="H152" s="328" t="s">
        <v>1093</v>
      </c>
      <c r="I152" s="328" t="s">
        <v>1056</v>
      </c>
      <c r="J152" s="328">
        <v>50</v>
      </c>
      <c r="K152" s="324"/>
    </row>
    <row r="153" spans="2:11" ht="15" customHeight="1" x14ac:dyDescent="0.3">
      <c r="B153" s="303"/>
      <c r="C153" s="328" t="s">
        <v>1062</v>
      </c>
      <c r="D153" s="283"/>
      <c r="E153" s="283"/>
      <c r="F153" s="329" t="s">
        <v>1054</v>
      </c>
      <c r="G153" s="283"/>
      <c r="H153" s="328" t="s">
        <v>1093</v>
      </c>
      <c r="I153" s="328" t="s">
        <v>1064</v>
      </c>
      <c r="J153" s="328"/>
      <c r="K153" s="324"/>
    </row>
    <row r="154" spans="2:11" ht="15" customHeight="1" x14ac:dyDescent="0.3">
      <c r="B154" s="303"/>
      <c r="C154" s="328" t="s">
        <v>1073</v>
      </c>
      <c r="D154" s="283"/>
      <c r="E154" s="283"/>
      <c r="F154" s="329" t="s">
        <v>1060</v>
      </c>
      <c r="G154" s="283"/>
      <c r="H154" s="328" t="s">
        <v>1093</v>
      </c>
      <c r="I154" s="328" t="s">
        <v>1056</v>
      </c>
      <c r="J154" s="328">
        <v>50</v>
      </c>
      <c r="K154" s="324"/>
    </row>
    <row r="155" spans="2:11" ht="15" customHeight="1" x14ac:dyDescent="0.3">
      <c r="B155" s="303"/>
      <c r="C155" s="328" t="s">
        <v>1081</v>
      </c>
      <c r="D155" s="283"/>
      <c r="E155" s="283"/>
      <c r="F155" s="329" t="s">
        <v>1060</v>
      </c>
      <c r="G155" s="283"/>
      <c r="H155" s="328" t="s">
        <v>1093</v>
      </c>
      <c r="I155" s="328" t="s">
        <v>1056</v>
      </c>
      <c r="J155" s="328">
        <v>50</v>
      </c>
      <c r="K155" s="324"/>
    </row>
    <row r="156" spans="2:11" ht="15" customHeight="1" x14ac:dyDescent="0.3">
      <c r="B156" s="303"/>
      <c r="C156" s="328" t="s">
        <v>1079</v>
      </c>
      <c r="D156" s="283"/>
      <c r="E156" s="283"/>
      <c r="F156" s="329" t="s">
        <v>1060</v>
      </c>
      <c r="G156" s="283"/>
      <c r="H156" s="328" t="s">
        <v>1093</v>
      </c>
      <c r="I156" s="328" t="s">
        <v>1056</v>
      </c>
      <c r="J156" s="328">
        <v>50</v>
      </c>
      <c r="K156" s="324"/>
    </row>
    <row r="157" spans="2:11" ht="15" customHeight="1" x14ac:dyDescent="0.3">
      <c r="B157" s="303"/>
      <c r="C157" s="328" t="s">
        <v>98</v>
      </c>
      <c r="D157" s="283"/>
      <c r="E157" s="283"/>
      <c r="F157" s="329" t="s">
        <v>1054</v>
      </c>
      <c r="G157" s="283"/>
      <c r="H157" s="328" t="s">
        <v>1115</v>
      </c>
      <c r="I157" s="328" t="s">
        <v>1056</v>
      </c>
      <c r="J157" s="328" t="s">
        <v>1116</v>
      </c>
      <c r="K157" s="324"/>
    </row>
    <row r="158" spans="2:11" ht="15" customHeight="1" x14ac:dyDescent="0.3">
      <c r="B158" s="303"/>
      <c r="C158" s="328" t="s">
        <v>1117</v>
      </c>
      <c r="D158" s="283"/>
      <c r="E158" s="283"/>
      <c r="F158" s="329" t="s">
        <v>1054</v>
      </c>
      <c r="G158" s="283"/>
      <c r="H158" s="328" t="s">
        <v>1118</v>
      </c>
      <c r="I158" s="328" t="s">
        <v>1088</v>
      </c>
      <c r="J158" s="328"/>
      <c r="K158" s="324"/>
    </row>
    <row r="159" spans="2:11" ht="15" customHeight="1" x14ac:dyDescent="0.3">
      <c r="B159" s="330"/>
      <c r="C159" s="312"/>
      <c r="D159" s="312"/>
      <c r="E159" s="312"/>
      <c r="F159" s="312"/>
      <c r="G159" s="312"/>
      <c r="H159" s="312"/>
      <c r="I159" s="312"/>
      <c r="J159" s="312"/>
      <c r="K159" s="331"/>
    </row>
    <row r="160" spans="2:11" ht="18.75" customHeight="1" x14ac:dyDescent="0.3">
      <c r="B160" s="280"/>
      <c r="C160" s="283"/>
      <c r="D160" s="283"/>
      <c r="E160" s="283"/>
      <c r="F160" s="302"/>
      <c r="G160" s="283"/>
      <c r="H160" s="283"/>
      <c r="I160" s="283"/>
      <c r="J160" s="283"/>
      <c r="K160" s="280"/>
    </row>
    <row r="161" spans="2:11" ht="18.75" customHeight="1" x14ac:dyDescent="0.3">
      <c r="B161" s="289"/>
      <c r="C161" s="289"/>
      <c r="D161" s="289"/>
      <c r="E161" s="289"/>
      <c r="F161" s="289"/>
      <c r="G161" s="289"/>
      <c r="H161" s="289"/>
      <c r="I161" s="289"/>
      <c r="J161" s="289"/>
      <c r="K161" s="289"/>
    </row>
    <row r="162" spans="2:11" ht="7.5" customHeight="1" x14ac:dyDescent="0.3">
      <c r="B162" s="270"/>
      <c r="C162" s="271"/>
      <c r="D162" s="271"/>
      <c r="E162" s="271"/>
      <c r="F162" s="271"/>
      <c r="G162" s="271"/>
      <c r="H162" s="271"/>
      <c r="I162" s="271"/>
      <c r="J162" s="271"/>
      <c r="K162" s="272"/>
    </row>
    <row r="163" spans="2:11" ht="45" customHeight="1" x14ac:dyDescent="0.3">
      <c r="B163" s="273"/>
      <c r="C163" s="397" t="s">
        <v>1119</v>
      </c>
      <c r="D163" s="397"/>
      <c r="E163" s="397"/>
      <c r="F163" s="397"/>
      <c r="G163" s="397"/>
      <c r="H163" s="397"/>
      <c r="I163" s="397"/>
      <c r="J163" s="397"/>
      <c r="K163" s="274"/>
    </row>
    <row r="164" spans="2:11" ht="17.25" customHeight="1" x14ac:dyDescent="0.3">
      <c r="B164" s="273"/>
      <c r="C164" s="295" t="s">
        <v>1048</v>
      </c>
      <c r="D164" s="295"/>
      <c r="E164" s="295"/>
      <c r="F164" s="295" t="s">
        <v>1049</v>
      </c>
      <c r="G164" s="332"/>
      <c r="H164" s="333" t="s">
        <v>118</v>
      </c>
      <c r="I164" s="333" t="s">
        <v>62</v>
      </c>
      <c r="J164" s="295" t="s">
        <v>1050</v>
      </c>
      <c r="K164" s="274"/>
    </row>
    <row r="165" spans="2:11" ht="17.25" customHeight="1" x14ac:dyDescent="0.3">
      <c r="B165" s="276"/>
      <c r="C165" s="297" t="s">
        <v>1051</v>
      </c>
      <c r="D165" s="297"/>
      <c r="E165" s="297"/>
      <c r="F165" s="298" t="s">
        <v>1052</v>
      </c>
      <c r="G165" s="334"/>
      <c r="H165" s="335"/>
      <c r="I165" s="335"/>
      <c r="J165" s="297" t="s">
        <v>1053</v>
      </c>
      <c r="K165" s="277"/>
    </row>
    <row r="166" spans="2:11" ht="5.25" customHeight="1" x14ac:dyDescent="0.3">
      <c r="B166" s="303"/>
      <c r="C166" s="300"/>
      <c r="D166" s="300"/>
      <c r="E166" s="300"/>
      <c r="F166" s="300"/>
      <c r="G166" s="301"/>
      <c r="H166" s="300"/>
      <c r="I166" s="300"/>
      <c r="J166" s="300"/>
      <c r="K166" s="324"/>
    </row>
    <row r="167" spans="2:11" ht="15" customHeight="1" x14ac:dyDescent="0.3">
      <c r="B167" s="303"/>
      <c r="C167" s="283" t="s">
        <v>1057</v>
      </c>
      <c r="D167" s="283"/>
      <c r="E167" s="283"/>
      <c r="F167" s="302" t="s">
        <v>1054</v>
      </c>
      <c r="G167" s="283"/>
      <c r="H167" s="283" t="s">
        <v>1093</v>
      </c>
      <c r="I167" s="283" t="s">
        <v>1056</v>
      </c>
      <c r="J167" s="283">
        <v>120</v>
      </c>
      <c r="K167" s="324"/>
    </row>
    <row r="168" spans="2:11" ht="15" customHeight="1" x14ac:dyDescent="0.3">
      <c r="B168" s="303"/>
      <c r="C168" s="283" t="s">
        <v>1102</v>
      </c>
      <c r="D168" s="283"/>
      <c r="E168" s="283"/>
      <c r="F168" s="302" t="s">
        <v>1054</v>
      </c>
      <c r="G168" s="283"/>
      <c r="H168" s="283" t="s">
        <v>1103</v>
      </c>
      <c r="I168" s="283" t="s">
        <v>1056</v>
      </c>
      <c r="J168" s="283" t="s">
        <v>1104</v>
      </c>
      <c r="K168" s="324"/>
    </row>
    <row r="169" spans="2:11" ht="15" customHeight="1" x14ac:dyDescent="0.3">
      <c r="B169" s="303"/>
      <c r="C169" s="283" t="s">
        <v>86</v>
      </c>
      <c r="D169" s="283"/>
      <c r="E169" s="283"/>
      <c r="F169" s="302" t="s">
        <v>1054</v>
      </c>
      <c r="G169" s="283"/>
      <c r="H169" s="283" t="s">
        <v>1120</v>
      </c>
      <c r="I169" s="283" t="s">
        <v>1056</v>
      </c>
      <c r="J169" s="283" t="s">
        <v>1104</v>
      </c>
      <c r="K169" s="324"/>
    </row>
    <row r="170" spans="2:11" ht="15" customHeight="1" x14ac:dyDescent="0.3">
      <c r="B170" s="303"/>
      <c r="C170" s="283" t="s">
        <v>1059</v>
      </c>
      <c r="D170" s="283"/>
      <c r="E170" s="283"/>
      <c r="F170" s="302" t="s">
        <v>1060</v>
      </c>
      <c r="G170" s="283"/>
      <c r="H170" s="283" t="s">
        <v>1120</v>
      </c>
      <c r="I170" s="283" t="s">
        <v>1056</v>
      </c>
      <c r="J170" s="283">
        <v>50</v>
      </c>
      <c r="K170" s="324"/>
    </row>
    <row r="171" spans="2:11" ht="15" customHeight="1" x14ac:dyDescent="0.3">
      <c r="B171" s="303"/>
      <c r="C171" s="283" t="s">
        <v>1062</v>
      </c>
      <c r="D171" s="283"/>
      <c r="E171" s="283"/>
      <c r="F171" s="302" t="s">
        <v>1054</v>
      </c>
      <c r="G171" s="283"/>
      <c r="H171" s="283" t="s">
        <v>1120</v>
      </c>
      <c r="I171" s="283" t="s">
        <v>1064</v>
      </c>
      <c r="J171" s="283"/>
      <c r="K171" s="324"/>
    </row>
    <row r="172" spans="2:11" ht="15" customHeight="1" x14ac:dyDescent="0.3">
      <c r="B172" s="303"/>
      <c r="C172" s="283" t="s">
        <v>1073</v>
      </c>
      <c r="D172" s="283"/>
      <c r="E172" s="283"/>
      <c r="F172" s="302" t="s">
        <v>1060</v>
      </c>
      <c r="G172" s="283"/>
      <c r="H172" s="283" t="s">
        <v>1120</v>
      </c>
      <c r="I172" s="283" t="s">
        <v>1056</v>
      </c>
      <c r="J172" s="283">
        <v>50</v>
      </c>
      <c r="K172" s="324"/>
    </row>
    <row r="173" spans="2:11" ht="15" customHeight="1" x14ac:dyDescent="0.3">
      <c r="B173" s="303"/>
      <c r="C173" s="283" t="s">
        <v>1081</v>
      </c>
      <c r="D173" s="283"/>
      <c r="E173" s="283"/>
      <c r="F173" s="302" t="s">
        <v>1060</v>
      </c>
      <c r="G173" s="283"/>
      <c r="H173" s="283" t="s">
        <v>1120</v>
      </c>
      <c r="I173" s="283" t="s">
        <v>1056</v>
      </c>
      <c r="J173" s="283">
        <v>50</v>
      </c>
      <c r="K173" s="324"/>
    </row>
    <row r="174" spans="2:11" ht="15" customHeight="1" x14ac:dyDescent="0.3">
      <c r="B174" s="303"/>
      <c r="C174" s="283" t="s">
        <v>1079</v>
      </c>
      <c r="D174" s="283"/>
      <c r="E174" s="283"/>
      <c r="F174" s="302" t="s">
        <v>1060</v>
      </c>
      <c r="G174" s="283"/>
      <c r="H174" s="283" t="s">
        <v>1120</v>
      </c>
      <c r="I174" s="283" t="s">
        <v>1056</v>
      </c>
      <c r="J174" s="283">
        <v>50</v>
      </c>
      <c r="K174" s="324"/>
    </row>
    <row r="175" spans="2:11" ht="15" customHeight="1" x14ac:dyDescent="0.3">
      <c r="B175" s="303"/>
      <c r="C175" s="283" t="s">
        <v>117</v>
      </c>
      <c r="D175" s="283"/>
      <c r="E175" s="283"/>
      <c r="F175" s="302" t="s">
        <v>1054</v>
      </c>
      <c r="G175" s="283"/>
      <c r="H175" s="283" t="s">
        <v>1121</v>
      </c>
      <c r="I175" s="283" t="s">
        <v>1122</v>
      </c>
      <c r="J175" s="283"/>
      <c r="K175" s="324"/>
    </row>
    <row r="176" spans="2:11" ht="15" customHeight="1" x14ac:dyDescent="0.3">
      <c r="B176" s="303"/>
      <c r="C176" s="283" t="s">
        <v>62</v>
      </c>
      <c r="D176" s="283"/>
      <c r="E176" s="283"/>
      <c r="F176" s="302" t="s">
        <v>1054</v>
      </c>
      <c r="G176" s="283"/>
      <c r="H176" s="283" t="s">
        <v>1123</v>
      </c>
      <c r="I176" s="283" t="s">
        <v>1124</v>
      </c>
      <c r="J176" s="283">
        <v>1</v>
      </c>
      <c r="K176" s="324"/>
    </row>
    <row r="177" spans="2:11" ht="15" customHeight="1" x14ac:dyDescent="0.3">
      <c r="B177" s="303"/>
      <c r="C177" s="283" t="s">
        <v>58</v>
      </c>
      <c r="D177" s="283"/>
      <c r="E177" s="283"/>
      <c r="F177" s="302" t="s">
        <v>1054</v>
      </c>
      <c r="G177" s="283"/>
      <c r="H177" s="283" t="s">
        <v>1125</v>
      </c>
      <c r="I177" s="283" t="s">
        <v>1056</v>
      </c>
      <c r="J177" s="283">
        <v>20</v>
      </c>
      <c r="K177" s="324"/>
    </row>
    <row r="178" spans="2:11" ht="15" customHeight="1" x14ac:dyDescent="0.3">
      <c r="B178" s="303"/>
      <c r="C178" s="283" t="s">
        <v>118</v>
      </c>
      <c r="D178" s="283"/>
      <c r="E178" s="283"/>
      <c r="F178" s="302" t="s">
        <v>1054</v>
      </c>
      <c r="G178" s="283"/>
      <c r="H178" s="283" t="s">
        <v>1126</v>
      </c>
      <c r="I178" s="283" t="s">
        <v>1056</v>
      </c>
      <c r="J178" s="283">
        <v>255</v>
      </c>
      <c r="K178" s="324"/>
    </row>
    <row r="179" spans="2:11" ht="15" customHeight="1" x14ac:dyDescent="0.3">
      <c r="B179" s="303"/>
      <c r="C179" s="283" t="s">
        <v>119</v>
      </c>
      <c r="D179" s="283"/>
      <c r="E179" s="283"/>
      <c r="F179" s="302" t="s">
        <v>1054</v>
      </c>
      <c r="G179" s="283"/>
      <c r="H179" s="283" t="s">
        <v>1019</v>
      </c>
      <c r="I179" s="283" t="s">
        <v>1056</v>
      </c>
      <c r="J179" s="283">
        <v>10</v>
      </c>
      <c r="K179" s="324"/>
    </row>
    <row r="180" spans="2:11" ht="15" customHeight="1" x14ac:dyDescent="0.3">
      <c r="B180" s="303"/>
      <c r="C180" s="283" t="s">
        <v>120</v>
      </c>
      <c r="D180" s="283"/>
      <c r="E180" s="283"/>
      <c r="F180" s="302" t="s">
        <v>1054</v>
      </c>
      <c r="G180" s="283"/>
      <c r="H180" s="283" t="s">
        <v>1127</v>
      </c>
      <c r="I180" s="283" t="s">
        <v>1088</v>
      </c>
      <c r="J180" s="283"/>
      <c r="K180" s="324"/>
    </row>
    <row r="181" spans="2:11" ht="15" customHeight="1" x14ac:dyDescent="0.3">
      <c r="B181" s="303"/>
      <c r="C181" s="283" t="s">
        <v>1128</v>
      </c>
      <c r="D181" s="283"/>
      <c r="E181" s="283"/>
      <c r="F181" s="302" t="s">
        <v>1054</v>
      </c>
      <c r="G181" s="283"/>
      <c r="H181" s="283" t="s">
        <v>1129</v>
      </c>
      <c r="I181" s="283" t="s">
        <v>1088</v>
      </c>
      <c r="J181" s="283"/>
      <c r="K181" s="324"/>
    </row>
    <row r="182" spans="2:11" ht="15" customHeight="1" x14ac:dyDescent="0.3">
      <c r="B182" s="303"/>
      <c r="C182" s="283" t="s">
        <v>1117</v>
      </c>
      <c r="D182" s="283"/>
      <c r="E182" s="283"/>
      <c r="F182" s="302" t="s">
        <v>1054</v>
      </c>
      <c r="G182" s="283"/>
      <c r="H182" s="283" t="s">
        <v>1130</v>
      </c>
      <c r="I182" s="283" t="s">
        <v>1088</v>
      </c>
      <c r="J182" s="283"/>
      <c r="K182" s="324"/>
    </row>
    <row r="183" spans="2:11" ht="15" customHeight="1" x14ac:dyDescent="0.3">
      <c r="B183" s="303"/>
      <c r="C183" s="283" t="s">
        <v>122</v>
      </c>
      <c r="D183" s="283"/>
      <c r="E183" s="283"/>
      <c r="F183" s="302" t="s">
        <v>1060</v>
      </c>
      <c r="G183" s="283"/>
      <c r="H183" s="283" t="s">
        <v>1131</v>
      </c>
      <c r="I183" s="283" t="s">
        <v>1056</v>
      </c>
      <c r="J183" s="283">
        <v>50</v>
      </c>
      <c r="K183" s="324"/>
    </row>
    <row r="184" spans="2:11" ht="15" customHeight="1" x14ac:dyDescent="0.3">
      <c r="B184" s="303"/>
      <c r="C184" s="283" t="s">
        <v>1132</v>
      </c>
      <c r="D184" s="283"/>
      <c r="E184" s="283"/>
      <c r="F184" s="302" t="s">
        <v>1060</v>
      </c>
      <c r="G184" s="283"/>
      <c r="H184" s="283" t="s">
        <v>1133</v>
      </c>
      <c r="I184" s="283" t="s">
        <v>1134</v>
      </c>
      <c r="J184" s="283"/>
      <c r="K184" s="324"/>
    </row>
    <row r="185" spans="2:11" ht="15" customHeight="1" x14ac:dyDescent="0.3">
      <c r="B185" s="303"/>
      <c r="C185" s="283" t="s">
        <v>1135</v>
      </c>
      <c r="D185" s="283"/>
      <c r="E185" s="283"/>
      <c r="F185" s="302" t="s">
        <v>1060</v>
      </c>
      <c r="G185" s="283"/>
      <c r="H185" s="283" t="s">
        <v>1136</v>
      </c>
      <c r="I185" s="283" t="s">
        <v>1134</v>
      </c>
      <c r="J185" s="283"/>
      <c r="K185" s="324"/>
    </row>
    <row r="186" spans="2:11" ht="15" customHeight="1" x14ac:dyDescent="0.3">
      <c r="B186" s="303"/>
      <c r="C186" s="283" t="s">
        <v>1137</v>
      </c>
      <c r="D186" s="283"/>
      <c r="E186" s="283"/>
      <c r="F186" s="302" t="s">
        <v>1060</v>
      </c>
      <c r="G186" s="283"/>
      <c r="H186" s="283" t="s">
        <v>1138</v>
      </c>
      <c r="I186" s="283" t="s">
        <v>1134</v>
      </c>
      <c r="J186" s="283"/>
      <c r="K186" s="324"/>
    </row>
    <row r="187" spans="2:11" ht="15" customHeight="1" x14ac:dyDescent="0.3">
      <c r="B187" s="303"/>
      <c r="C187" s="336" t="s">
        <v>1139</v>
      </c>
      <c r="D187" s="283"/>
      <c r="E187" s="283"/>
      <c r="F187" s="302" t="s">
        <v>1060</v>
      </c>
      <c r="G187" s="283"/>
      <c r="H187" s="283" t="s">
        <v>1140</v>
      </c>
      <c r="I187" s="283" t="s">
        <v>1141</v>
      </c>
      <c r="J187" s="337" t="s">
        <v>1142</v>
      </c>
      <c r="K187" s="324"/>
    </row>
    <row r="188" spans="2:11" ht="15" customHeight="1" x14ac:dyDescent="0.3">
      <c r="B188" s="303"/>
      <c r="C188" s="288" t="s">
        <v>47</v>
      </c>
      <c r="D188" s="283"/>
      <c r="E188" s="283"/>
      <c r="F188" s="302" t="s">
        <v>1054</v>
      </c>
      <c r="G188" s="283"/>
      <c r="H188" s="280" t="s">
        <v>1143</v>
      </c>
      <c r="I188" s="283" t="s">
        <v>1144</v>
      </c>
      <c r="J188" s="283"/>
      <c r="K188" s="324"/>
    </row>
    <row r="189" spans="2:11" ht="15" customHeight="1" x14ac:dyDescent="0.3">
      <c r="B189" s="303"/>
      <c r="C189" s="288" t="s">
        <v>1145</v>
      </c>
      <c r="D189" s="283"/>
      <c r="E189" s="283"/>
      <c r="F189" s="302" t="s">
        <v>1054</v>
      </c>
      <c r="G189" s="283"/>
      <c r="H189" s="283" t="s">
        <v>1146</v>
      </c>
      <c r="I189" s="283" t="s">
        <v>1088</v>
      </c>
      <c r="J189" s="283"/>
      <c r="K189" s="324"/>
    </row>
    <row r="190" spans="2:11" ht="15" customHeight="1" x14ac:dyDescent="0.3">
      <c r="B190" s="303"/>
      <c r="C190" s="288" t="s">
        <v>1147</v>
      </c>
      <c r="D190" s="283"/>
      <c r="E190" s="283"/>
      <c r="F190" s="302" t="s">
        <v>1054</v>
      </c>
      <c r="G190" s="283"/>
      <c r="H190" s="283" t="s">
        <v>1148</v>
      </c>
      <c r="I190" s="283" t="s">
        <v>1088</v>
      </c>
      <c r="J190" s="283"/>
      <c r="K190" s="324"/>
    </row>
    <row r="191" spans="2:11" ht="15" customHeight="1" x14ac:dyDescent="0.3">
      <c r="B191" s="303"/>
      <c r="C191" s="288" t="s">
        <v>1149</v>
      </c>
      <c r="D191" s="283"/>
      <c r="E191" s="283"/>
      <c r="F191" s="302" t="s">
        <v>1060</v>
      </c>
      <c r="G191" s="283"/>
      <c r="H191" s="283" t="s">
        <v>1150</v>
      </c>
      <c r="I191" s="283" t="s">
        <v>1088</v>
      </c>
      <c r="J191" s="283"/>
      <c r="K191" s="324"/>
    </row>
    <row r="192" spans="2:11" ht="15" customHeight="1" x14ac:dyDescent="0.3">
      <c r="B192" s="330"/>
      <c r="C192" s="338"/>
      <c r="D192" s="312"/>
      <c r="E192" s="312"/>
      <c r="F192" s="312"/>
      <c r="G192" s="312"/>
      <c r="H192" s="312"/>
      <c r="I192" s="312"/>
      <c r="J192" s="312"/>
      <c r="K192" s="331"/>
    </row>
    <row r="193" spans="2:11" ht="18.75" customHeight="1" x14ac:dyDescent="0.3">
      <c r="B193" s="280"/>
      <c r="C193" s="283"/>
      <c r="D193" s="283"/>
      <c r="E193" s="283"/>
      <c r="F193" s="302"/>
      <c r="G193" s="283"/>
      <c r="H193" s="283"/>
      <c r="I193" s="283"/>
      <c r="J193" s="283"/>
      <c r="K193" s="280"/>
    </row>
    <row r="194" spans="2:11" ht="18.75" customHeight="1" x14ac:dyDescent="0.3">
      <c r="B194" s="280"/>
      <c r="C194" s="283"/>
      <c r="D194" s="283"/>
      <c r="E194" s="283"/>
      <c r="F194" s="302"/>
      <c r="G194" s="283"/>
      <c r="H194" s="283"/>
      <c r="I194" s="283"/>
      <c r="J194" s="283"/>
      <c r="K194" s="280"/>
    </row>
    <row r="195" spans="2:11" ht="18.75" customHeight="1" x14ac:dyDescent="0.3">
      <c r="B195" s="289"/>
      <c r="C195" s="289"/>
      <c r="D195" s="289"/>
      <c r="E195" s="289"/>
      <c r="F195" s="289"/>
      <c r="G195" s="289"/>
      <c r="H195" s="289"/>
      <c r="I195" s="289"/>
      <c r="J195" s="289"/>
      <c r="K195" s="289"/>
    </row>
    <row r="196" spans="2:11" x14ac:dyDescent="0.3">
      <c r="B196" s="270"/>
      <c r="C196" s="271"/>
      <c r="D196" s="271"/>
      <c r="E196" s="271"/>
      <c r="F196" s="271"/>
      <c r="G196" s="271"/>
      <c r="H196" s="271"/>
      <c r="I196" s="271"/>
      <c r="J196" s="271"/>
      <c r="K196" s="272"/>
    </row>
    <row r="197" spans="2:11" ht="22.2" x14ac:dyDescent="0.3">
      <c r="B197" s="273"/>
      <c r="C197" s="397" t="s">
        <v>1151</v>
      </c>
      <c r="D197" s="397"/>
      <c r="E197" s="397"/>
      <c r="F197" s="397"/>
      <c r="G197" s="397"/>
      <c r="H197" s="397"/>
      <c r="I197" s="397"/>
      <c r="J197" s="397"/>
      <c r="K197" s="274"/>
    </row>
    <row r="198" spans="2:11" ht="25.5" customHeight="1" x14ac:dyDescent="0.3">
      <c r="B198" s="273"/>
      <c r="C198" s="339" t="s">
        <v>1152</v>
      </c>
      <c r="D198" s="339"/>
      <c r="E198" s="339"/>
      <c r="F198" s="339" t="s">
        <v>1153</v>
      </c>
      <c r="G198" s="340"/>
      <c r="H198" s="402" t="s">
        <v>1154</v>
      </c>
      <c r="I198" s="402"/>
      <c r="J198" s="402"/>
      <c r="K198" s="274"/>
    </row>
    <row r="199" spans="2:11" ht="5.25" customHeight="1" x14ac:dyDescent="0.3">
      <c r="B199" s="303"/>
      <c r="C199" s="300"/>
      <c r="D199" s="300"/>
      <c r="E199" s="300"/>
      <c r="F199" s="300"/>
      <c r="G199" s="283"/>
      <c r="H199" s="300"/>
      <c r="I199" s="300"/>
      <c r="J199" s="300"/>
      <c r="K199" s="324"/>
    </row>
    <row r="200" spans="2:11" ht="15" customHeight="1" x14ac:dyDescent="0.3">
      <c r="B200" s="303"/>
      <c r="C200" s="283" t="s">
        <v>1144</v>
      </c>
      <c r="D200" s="283"/>
      <c r="E200" s="283"/>
      <c r="F200" s="302" t="s">
        <v>48</v>
      </c>
      <c r="G200" s="283"/>
      <c r="H200" s="403" t="s">
        <v>1155</v>
      </c>
      <c r="I200" s="403"/>
      <c r="J200" s="403"/>
      <c r="K200" s="324"/>
    </row>
    <row r="201" spans="2:11" ht="15" customHeight="1" x14ac:dyDescent="0.3">
      <c r="B201" s="303"/>
      <c r="C201" s="309"/>
      <c r="D201" s="283"/>
      <c r="E201" s="283"/>
      <c r="F201" s="302" t="s">
        <v>49</v>
      </c>
      <c r="G201" s="283"/>
      <c r="H201" s="403" t="s">
        <v>1156</v>
      </c>
      <c r="I201" s="403"/>
      <c r="J201" s="403"/>
      <c r="K201" s="324"/>
    </row>
    <row r="202" spans="2:11" ht="15" customHeight="1" x14ac:dyDescent="0.3">
      <c r="B202" s="303"/>
      <c r="C202" s="309"/>
      <c r="D202" s="283"/>
      <c r="E202" s="283"/>
      <c r="F202" s="302" t="s">
        <v>52</v>
      </c>
      <c r="G202" s="283"/>
      <c r="H202" s="403" t="s">
        <v>1157</v>
      </c>
      <c r="I202" s="403"/>
      <c r="J202" s="403"/>
      <c r="K202" s="324"/>
    </row>
    <row r="203" spans="2:11" ht="15" customHeight="1" x14ac:dyDescent="0.3">
      <c r="B203" s="303"/>
      <c r="C203" s="283"/>
      <c r="D203" s="283"/>
      <c r="E203" s="283"/>
      <c r="F203" s="302" t="s">
        <v>50</v>
      </c>
      <c r="G203" s="283"/>
      <c r="H203" s="403" t="s">
        <v>1158</v>
      </c>
      <c r="I203" s="403"/>
      <c r="J203" s="403"/>
      <c r="K203" s="324"/>
    </row>
    <row r="204" spans="2:11" ht="15" customHeight="1" x14ac:dyDescent="0.3">
      <c r="B204" s="303"/>
      <c r="C204" s="283"/>
      <c r="D204" s="283"/>
      <c r="E204" s="283"/>
      <c r="F204" s="302" t="s">
        <v>51</v>
      </c>
      <c r="G204" s="283"/>
      <c r="H204" s="403" t="s">
        <v>1159</v>
      </c>
      <c r="I204" s="403"/>
      <c r="J204" s="403"/>
      <c r="K204" s="324"/>
    </row>
    <row r="205" spans="2:11" ht="15" customHeight="1" x14ac:dyDescent="0.3">
      <c r="B205" s="303"/>
      <c r="C205" s="283"/>
      <c r="D205" s="283"/>
      <c r="E205" s="283"/>
      <c r="F205" s="302"/>
      <c r="G205" s="283"/>
      <c r="H205" s="283"/>
      <c r="I205" s="283"/>
      <c r="J205" s="283"/>
      <c r="K205" s="324"/>
    </row>
    <row r="206" spans="2:11" ht="15" customHeight="1" x14ac:dyDescent="0.3">
      <c r="B206" s="303"/>
      <c r="C206" s="283" t="s">
        <v>1100</v>
      </c>
      <c r="D206" s="283"/>
      <c r="E206" s="283"/>
      <c r="F206" s="302" t="s">
        <v>81</v>
      </c>
      <c r="G206" s="283"/>
      <c r="H206" s="403" t="s">
        <v>1160</v>
      </c>
      <c r="I206" s="403"/>
      <c r="J206" s="403"/>
      <c r="K206" s="324"/>
    </row>
    <row r="207" spans="2:11" ht="15" customHeight="1" x14ac:dyDescent="0.3">
      <c r="B207" s="303"/>
      <c r="C207" s="309"/>
      <c r="D207" s="283"/>
      <c r="E207" s="283"/>
      <c r="F207" s="302" t="s">
        <v>998</v>
      </c>
      <c r="G207" s="283"/>
      <c r="H207" s="403" t="s">
        <v>999</v>
      </c>
      <c r="I207" s="403"/>
      <c r="J207" s="403"/>
      <c r="K207" s="324"/>
    </row>
    <row r="208" spans="2:11" ht="15" customHeight="1" x14ac:dyDescent="0.3">
      <c r="B208" s="303"/>
      <c r="C208" s="283"/>
      <c r="D208" s="283"/>
      <c r="E208" s="283"/>
      <c r="F208" s="302" t="s">
        <v>996</v>
      </c>
      <c r="G208" s="283"/>
      <c r="H208" s="403" t="s">
        <v>1161</v>
      </c>
      <c r="I208" s="403"/>
      <c r="J208" s="403"/>
      <c r="K208" s="324"/>
    </row>
    <row r="209" spans="2:11" ht="15" customHeight="1" x14ac:dyDescent="0.3">
      <c r="B209" s="341"/>
      <c r="C209" s="309"/>
      <c r="D209" s="309"/>
      <c r="E209" s="309"/>
      <c r="F209" s="302" t="s">
        <v>1000</v>
      </c>
      <c r="G209" s="288"/>
      <c r="H209" s="401" t="s">
        <v>1001</v>
      </c>
      <c r="I209" s="401"/>
      <c r="J209" s="401"/>
      <c r="K209" s="342"/>
    </row>
    <row r="210" spans="2:11" ht="15" customHeight="1" x14ac:dyDescent="0.3">
      <c r="B210" s="341"/>
      <c r="C210" s="309"/>
      <c r="D210" s="309"/>
      <c r="E210" s="309"/>
      <c r="F210" s="302" t="s">
        <v>1002</v>
      </c>
      <c r="G210" s="288"/>
      <c r="H210" s="401" t="s">
        <v>1162</v>
      </c>
      <c r="I210" s="401"/>
      <c r="J210" s="401"/>
      <c r="K210" s="342"/>
    </row>
    <row r="211" spans="2:11" ht="15" customHeight="1" x14ac:dyDescent="0.3">
      <c r="B211" s="341"/>
      <c r="C211" s="309"/>
      <c r="D211" s="309"/>
      <c r="E211" s="309"/>
      <c r="F211" s="343"/>
      <c r="G211" s="288"/>
      <c r="H211" s="344"/>
      <c r="I211" s="344"/>
      <c r="J211" s="344"/>
      <c r="K211" s="342"/>
    </row>
    <row r="212" spans="2:11" ht="15" customHeight="1" x14ac:dyDescent="0.3">
      <c r="B212" s="341"/>
      <c r="C212" s="283" t="s">
        <v>1124</v>
      </c>
      <c r="D212" s="309"/>
      <c r="E212" s="309"/>
      <c r="F212" s="302">
        <v>1</v>
      </c>
      <c r="G212" s="288"/>
      <c r="H212" s="401" t="s">
        <v>1163</v>
      </c>
      <c r="I212" s="401"/>
      <c r="J212" s="401"/>
      <c r="K212" s="342"/>
    </row>
    <row r="213" spans="2:11" ht="15" customHeight="1" x14ac:dyDescent="0.3">
      <c r="B213" s="341"/>
      <c r="C213" s="309"/>
      <c r="D213" s="309"/>
      <c r="E213" s="309"/>
      <c r="F213" s="302">
        <v>2</v>
      </c>
      <c r="G213" s="288"/>
      <c r="H213" s="401" t="s">
        <v>1164</v>
      </c>
      <c r="I213" s="401"/>
      <c r="J213" s="401"/>
      <c r="K213" s="342"/>
    </row>
    <row r="214" spans="2:11" ht="15" customHeight="1" x14ac:dyDescent="0.3">
      <c r="B214" s="341"/>
      <c r="C214" s="309"/>
      <c r="D214" s="309"/>
      <c r="E214" s="309"/>
      <c r="F214" s="302">
        <v>3</v>
      </c>
      <c r="G214" s="288"/>
      <c r="H214" s="401" t="s">
        <v>1165</v>
      </c>
      <c r="I214" s="401"/>
      <c r="J214" s="401"/>
      <c r="K214" s="342"/>
    </row>
    <row r="215" spans="2:11" ht="15" customHeight="1" x14ac:dyDescent="0.3">
      <c r="B215" s="341"/>
      <c r="C215" s="309"/>
      <c r="D215" s="309"/>
      <c r="E215" s="309"/>
      <c r="F215" s="302">
        <v>4</v>
      </c>
      <c r="G215" s="288"/>
      <c r="H215" s="401" t="s">
        <v>1166</v>
      </c>
      <c r="I215" s="401"/>
      <c r="J215" s="401"/>
      <c r="K215" s="342"/>
    </row>
    <row r="216" spans="2:11" ht="12.75" customHeight="1" x14ac:dyDescent="0.3">
      <c r="B216" s="345"/>
      <c r="C216" s="346"/>
      <c r="D216" s="346"/>
      <c r="E216" s="346"/>
      <c r="F216" s="346"/>
      <c r="G216" s="346"/>
      <c r="H216" s="346"/>
      <c r="I216" s="346"/>
      <c r="J216" s="346"/>
      <c r="K216" s="347"/>
    </row>
  </sheetData>
  <mergeCells count="77">
    <mergeCell ref="H210:J210"/>
    <mergeCell ref="H212:J212"/>
    <mergeCell ref="H213:J213"/>
    <mergeCell ref="H214:J214"/>
    <mergeCell ref="H215:J215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D.1.4.a. - Silnoprou...</vt:lpstr>
      <vt:lpstr>02 - D.1.4.b. - Slaboprou...</vt:lpstr>
      <vt:lpstr>Pokyny pro vyplnění</vt:lpstr>
      <vt:lpstr>'01 - D.1.4.a. - Silnoprou...'!Názvy_tisku</vt:lpstr>
      <vt:lpstr>'02 - D.1.4.b. - Slaboprou...'!Názvy_tisku</vt:lpstr>
      <vt:lpstr>'Rekapitulace stavby'!Názvy_tisku</vt:lpstr>
      <vt:lpstr>'01 - D.1.4.a. - Silnoprou...'!Oblast_tisku</vt:lpstr>
      <vt:lpstr>'02 - D.1.4.b. - Slaboprou...'!Oblast_tisku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Vodáček</dc:creator>
  <cp:lastModifiedBy>Zatloukalová Eva, Ing.</cp:lastModifiedBy>
  <dcterms:created xsi:type="dcterms:W3CDTF">2017-05-31T14:44:11Z</dcterms:created>
  <dcterms:modified xsi:type="dcterms:W3CDTF">2022-03-04T12:54:32Z</dcterms:modified>
</cp:coreProperties>
</file>