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1-161 - Oprava tělocvič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'21-161 - Oprava tělocvičn...'!$C$125:$K$202</definedName>
    <definedName name="_xlnm.Print_Area" localSheetId="1">'21-161 - Oprava tělocvičn...'!$C$4:$J$76,'21-161 - Oprava tělocvičn...'!$C$82:$J$109,'21-161 - Oprava tělocvičn...'!$C$115:$K$202</definedName>
    <definedName name="_xlnm.Print_Titles" localSheetId="1">'21-161 - Oprava tělocvičn...'!$125:$125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202"/>
  <c r="BH202"/>
  <c r="BG202"/>
  <c r="BF202"/>
  <c r="T202"/>
  <c r="T201"/>
  <c r="T200"/>
  <c r="R202"/>
  <c r="R201"/>
  <c r="R200"/>
  <c r="P202"/>
  <c r="P201"/>
  <c r="P200"/>
  <c r="BK202"/>
  <c r="BK201"/>
  <c r="J201"/>
  <c r="BK200"/>
  <c r="J200"/>
  <c r="J202"/>
  <c r="BE202"/>
  <c r="J108"/>
  <c r="J107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T194"/>
  <c r="R195"/>
  <c r="R194"/>
  <c r="P195"/>
  <c r="P194"/>
  <c r="BK195"/>
  <c r="BK194"/>
  <c r="J194"/>
  <c r="J195"/>
  <c r="BE195"/>
  <c r="J106"/>
  <c r="BI193"/>
  <c r="BH193"/>
  <c r="BG193"/>
  <c r="BF193"/>
  <c r="T193"/>
  <c r="R193"/>
  <c r="P193"/>
  <c r="BK193"/>
  <c r="J193"/>
  <c r="BE193"/>
  <c r="BI192"/>
  <c r="BH192"/>
  <c r="BG192"/>
  <c r="BF192"/>
  <c r="T192"/>
  <c r="T191"/>
  <c r="T190"/>
  <c r="R192"/>
  <c r="R191"/>
  <c r="R190"/>
  <c r="P192"/>
  <c r="P191"/>
  <c r="P190"/>
  <c r="BK192"/>
  <c r="BK191"/>
  <c r="J191"/>
  <c r="BK190"/>
  <c r="J190"/>
  <c r="J192"/>
  <c r="BE192"/>
  <c r="J105"/>
  <c r="J104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T184"/>
  <c r="R185"/>
  <c r="R184"/>
  <c r="P185"/>
  <c r="P184"/>
  <c r="BK185"/>
  <c r="BK184"/>
  <c r="J184"/>
  <c r="J185"/>
  <c r="BE185"/>
  <c r="J103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102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10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T140"/>
  <c r="T139"/>
  <c r="R141"/>
  <c r="R140"/>
  <c r="R139"/>
  <c r="P141"/>
  <c r="P140"/>
  <c r="P139"/>
  <c r="BK141"/>
  <c r="BK140"/>
  <c r="J140"/>
  <c r="BK139"/>
  <c r="J139"/>
  <c r="J141"/>
  <c r="BE141"/>
  <c r="J100"/>
  <c r="J9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98"/>
  <c r="BI133"/>
  <c r="BH133"/>
  <c r="BG133"/>
  <c r="BF133"/>
  <c r="T133"/>
  <c r="T132"/>
  <c r="R133"/>
  <c r="R132"/>
  <c r="P133"/>
  <c r="P132"/>
  <c r="BK133"/>
  <c r="BK132"/>
  <c r="J132"/>
  <c r="J133"/>
  <c r="BE133"/>
  <c r="J97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F35"/>
  <c i="1" r="BD95"/>
  <c i="2" r="BH129"/>
  <c r="F34"/>
  <c i="1" r="BC95"/>
  <c i="2" r="BG129"/>
  <c r="F33"/>
  <c i="1" r="BB95"/>
  <c i="2" r="BF129"/>
  <c r="J32"/>
  <c i="1" r="AW95"/>
  <c i="2" r="F32"/>
  <c i="1" r="BA95"/>
  <c i="2" r="T129"/>
  <c r="T128"/>
  <c r="T127"/>
  <c r="T126"/>
  <c r="R129"/>
  <c r="R128"/>
  <c r="R127"/>
  <c r="R126"/>
  <c r="P129"/>
  <c r="P128"/>
  <c r="P127"/>
  <c r="P126"/>
  <c i="1" r="AU95"/>
  <c i="2" r="BK129"/>
  <c r="BK128"/>
  <c r="J128"/>
  <c r="BK127"/>
  <c r="J127"/>
  <c r="BK126"/>
  <c r="J126"/>
  <c r="J94"/>
  <c r="J28"/>
  <c i="1" r="AG95"/>
  <c i="2" r="J129"/>
  <c r="BE129"/>
  <c r="J31"/>
  <c i="1" r="AV95"/>
  <c i="2" r="F31"/>
  <c i="1" r="AZ95"/>
  <c i="2" r="J96"/>
  <c r="J95"/>
  <c r="J123"/>
  <c r="F122"/>
  <c r="F120"/>
  <c r="E118"/>
  <c r="J90"/>
  <c r="F89"/>
  <c r="F87"/>
  <c r="E85"/>
  <c r="J37"/>
  <c r="J19"/>
  <c r="E19"/>
  <c r="J122"/>
  <c r="J89"/>
  <c r="J18"/>
  <c r="J16"/>
  <c r="E16"/>
  <c r="F123"/>
  <c r="F90"/>
  <c r="J15"/>
  <c r="J10"/>
  <c r="J120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<sst xmlns="http://schemas.openxmlformats.org/spreadsheetml/2006/main">
  <si>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</si>
  <si>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</si>
  <si>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</si>
  <si>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</si>
  <si>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</si>
  <si>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{bc2bb40a-eac9-47d5-b8ec-55b52c6e8c7d}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</si>
  <si>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</si>
  <si>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</si>
  <si>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</si>
  <si>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</si>
  <si>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</si>
  <si>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</si>
  <si>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</si>
  <si>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</si>
  <si>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21/161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</si>
  <si>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</si>
  <si>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</si>
  <si>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tělocvičny ZŠ E. Beneše 1 - stará budova / D.1.4.4 - Silnoproudá elektrotechnika</t>
  </si>
  <si>
    <t>KSO:</t>
  </si>
  <si>
    <t>CC-CZ:</t>
  </si>
  <si>
    <t>Místo:</t>
  </si>
  <si>
    <t>Základní škola Šumperk, Dr. E. Beneše 1</t>
  </si>
  <si>
    <t>Datum:</t>
  </si>
  <si>
    <t>17. 2. 2022</t>
  </si>
  <si>
    <t>Zadavatel:</t>
  </si>
  <si>
    <t>IČ:</t>
  </si>
  <si>
    <t>00303461</t>
  </si>
  <si>
    <t>Město Šumperk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</si>
  <si>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</si>
  <si>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</si>
  <si>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</si>
  <si>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</si>
  <si>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</si>
  <si>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</si>
  <si>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</si>
  <si>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Vlastimil Lacko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</si>
  <si>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</si>
  <si>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</si>
  <si>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</si>
  <si>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</si>
  <si>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</si>
  <si>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</si>
  <si>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</si>
  <si>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</si>
  <si>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</si>
  <si>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</si>
  <si>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</si>
  <si>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</si>
  <si>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</si>
  <si>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</si>
  <si>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</si>
  <si>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</si>
  <si>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</si>
  <si>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</si>
  <si>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</si>
  <si>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</si>
  <si>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</si>
  <si>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</si>
  <si>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</si>
  <si>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</si>
  <si>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</si>
  <si>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</si>
  <si>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</si>
  <si>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</si>
  <si>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</si>
  <si>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</si>
  <si>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</si>
  <si>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</si>
  <si>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</si>
  <si>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</si>
  <si>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</si>
  <si>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</si>
  <si>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</si>
  <si>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</si>
  <si>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</si>
  <si>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</si>
  <si>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</si>
  <si>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</si>
  <si>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</si>
  <si>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</si>
  <si>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</si>
  <si>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</si>
  <si>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</si>
  <si>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</si>
  <si>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</si>
  <si>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</si>
  <si>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</si>
  <si>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</si>
  <si>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</si>
  <si>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</si>
  <si>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</si>
  <si>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</si>
  <si>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</si>
  <si>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</si>
  <si>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</si>
  <si>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</si>
  <si>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</si>
  <si>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743 - Elektromontáže - hrubá montáž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</si>
  <si>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</si>
  <si>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</si>
  <si>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</si>
  <si>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</si>
  <si>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</si>
  <si>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</si>
  <si>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</si>
  <si>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</si>
  <si>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</si>
  <si>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</si>
  <si>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</si>
  <si>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</si>
  <si>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</si>
  <si>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</si>
  <si>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</si>
  <si>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</si>
  <si>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</si>
  <si>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</si>
  <si>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</si>
  <si>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</si>
  <si>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</si>
  <si>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</si>
  <si>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</si>
  <si>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</si>
  <si>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</si>
  <si>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</si>
  <si>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611320000R1</t>
  </si>
  <si>
    <t>Osazení ochranné mřížky pro koncové prvky elektroinstalace, vč. zednických prací</t>
  </si>
  <si>
    <t>kus</t>
  </si>
  <si>
    <t>4</t>
  </si>
  <si>
    <t>916852145</t>
  </si>
  <si>
    <t>M</t>
  </si>
  <si>
    <t>345R01</t>
  </si>
  <si>
    <t>mřížka ochranná, kovová, velikost ok 50x50mm,</t>
  </si>
  <si>
    <t>32</t>
  </si>
  <si>
    <t>16</t>
  </si>
  <si>
    <t>1722664323</t>
  </si>
  <si>
    <t>3</t>
  </si>
  <si>
    <t>345R02</t>
  </si>
  <si>
    <t>instalační, montážní a přidružený materiál</t>
  </si>
  <si>
    <t>celek</t>
  </si>
  <si>
    <t>1228419853</t>
  </si>
  <si>
    <t>9</t>
  </si>
  <si>
    <t>Ostatní konstrukce a práce, bourání</t>
  </si>
  <si>
    <t>977131115</t>
  </si>
  <si>
    <t>Vrty příklepovými vrtáky D 16 mm do cihelného zdiva nebo prostého betonu</t>
  </si>
  <si>
    <t>m</t>
  </si>
  <si>
    <t>-1390171048</t>
  </si>
  <si>
    <t>997</t>
  </si>
  <si>
    <t>Přesun sutě</t>
  </si>
  <si>
    <t>5</t>
  </si>
  <si>
    <t>997013114</t>
  </si>
  <si>
    <t>Vnitrostaveništní doprava suti a vybouraných hmot pro budovy v do 15 m s použitím mechanizace</t>
  </si>
  <si>
    <t>t</t>
  </si>
  <si>
    <t>60336456</t>
  </si>
  <si>
    <t>997013501</t>
  </si>
  <si>
    <t>Odvoz suti a vybouraných hmot na skládku nebo meziskládku do 1 km se složením</t>
  </si>
  <si>
    <t>-186564912</t>
  </si>
  <si>
    <t>7</t>
  </si>
  <si>
    <t>997013509</t>
  </si>
  <si>
    <t>Příplatek k odvozu suti a vybouraných hmot na skládku ZKD 1 km přes 1 km</t>
  </si>
  <si>
    <t>1434590607</t>
  </si>
  <si>
    <t>8</t>
  </si>
  <si>
    <t>997013831</t>
  </si>
  <si>
    <t>Poplatek za uložení stavebního směsného odpadu na skládce (skládkovné)</t>
  </si>
  <si>
    <t>-2095882230</t>
  </si>
  <si>
    <t>PSV</t>
  </si>
  <si>
    <t>Práce a dodávky PSV</t>
  </si>
  <si>
    <t>741</t>
  </si>
  <si>
    <t>Elektroinstalace - silnoproud</t>
  </si>
  <si>
    <t>741810002</t>
  </si>
  <si>
    <t>Celková prohlídka a revize elektrického rozvodu a zařízení do 500 000,- Kč</t>
  </si>
  <si>
    <t>-1163957180</t>
  </si>
  <si>
    <t>10</t>
  </si>
  <si>
    <t>741122011R8</t>
  </si>
  <si>
    <t>Montáž kabel Cu bez ukončení uložený pod omítku plný kulatý 2x1,5 až 2,5 mm2 (CYKY)</t>
  </si>
  <si>
    <t>1574173392</t>
  </si>
  <si>
    <t>11</t>
  </si>
  <si>
    <t>34111005R8</t>
  </si>
  <si>
    <t>kabel silový s Cu jádrem 1 kV 2x1,5mm2</t>
  </si>
  <si>
    <t>-2099364737</t>
  </si>
  <si>
    <t>12</t>
  </si>
  <si>
    <t>741122015R5</t>
  </si>
  <si>
    <t>Montáž kabel Cu bez ukončení uložený pod omítku plný kulatý 3x1,5 mm2 (CYKY)</t>
  </si>
  <si>
    <t>1523687041</t>
  </si>
  <si>
    <t>13</t>
  </si>
  <si>
    <t>34111030R5</t>
  </si>
  <si>
    <t>kabel silový s Cu jádrem 1 kV 3x1,5mm2</t>
  </si>
  <si>
    <t>1077157085</t>
  </si>
  <si>
    <t>14</t>
  </si>
  <si>
    <t>741122015R6</t>
  </si>
  <si>
    <t>816682009</t>
  </si>
  <si>
    <t>34111030R6</t>
  </si>
  <si>
    <t>kabel silový s Cu jádrem 1 kV CYKY-O 3x1,5mm2</t>
  </si>
  <si>
    <t>-1383963140</t>
  </si>
  <si>
    <t>741122016R3</t>
  </si>
  <si>
    <t>Montáž kabel Cu bez ukončení uložený pod omítku plný kulatý 3x2,5 až 6 mm2 (CYKY)</t>
  </si>
  <si>
    <t>1752593678</t>
  </si>
  <si>
    <t>17</t>
  </si>
  <si>
    <t>34111036R3</t>
  </si>
  <si>
    <t>kabel silový s Cu jádrem 1 kV 3x2,5mm2</t>
  </si>
  <si>
    <t>9600121</t>
  </si>
  <si>
    <t>18</t>
  </si>
  <si>
    <t>741130001</t>
  </si>
  <si>
    <t>Ukončení vodič izolovaný do 2,5mm2 v rozváděči nebo na přístroji</t>
  </si>
  <si>
    <t>-1946124082</t>
  </si>
  <si>
    <t>19</t>
  </si>
  <si>
    <t>741130004</t>
  </si>
  <si>
    <t>Ukončení vodič izolovaný do 6 mm2 v rozváděči nebo na přístroji</t>
  </si>
  <si>
    <t>1123008313</t>
  </si>
  <si>
    <t>20</t>
  </si>
  <si>
    <t>580107004</t>
  </si>
  <si>
    <t>Demontáž a zpětná montáž krytu rozvaděče nebo rozvodnice</t>
  </si>
  <si>
    <t>64</t>
  </si>
  <si>
    <t>2001148586</t>
  </si>
  <si>
    <t>741213811</t>
  </si>
  <si>
    <t>Demontáž kabelu silového z rozvodnice průřezu žil do 4 mm2 bez zachování funkčnosti</t>
  </si>
  <si>
    <t>-223473266</t>
  </si>
  <si>
    <t>22</t>
  </si>
  <si>
    <t>741990001</t>
  </si>
  <si>
    <t>Zhotovení otvor čtvercový v plechu tl do 4 mm plochy do 0,010 m2</t>
  </si>
  <si>
    <t>-1000162038</t>
  </si>
  <si>
    <t>23</t>
  </si>
  <si>
    <t>R101</t>
  </si>
  <si>
    <t>Demontážní a montážní práce v rozvaděči</t>
  </si>
  <si>
    <t>-1615178193</t>
  </si>
  <si>
    <t>24</t>
  </si>
  <si>
    <t>345R102</t>
  </si>
  <si>
    <t>1731669782</t>
  </si>
  <si>
    <t>743</t>
  </si>
  <si>
    <t>Elektromontáže - hrubá montáž</t>
  </si>
  <si>
    <t>25</t>
  </si>
  <si>
    <t>46071-R02</t>
  </si>
  <si>
    <t>Demontáž stávající elektroinstalace</t>
  </si>
  <si>
    <t>hod</t>
  </si>
  <si>
    <t>-1139001005</t>
  </si>
  <si>
    <t>26</t>
  </si>
  <si>
    <t>46071-R03</t>
  </si>
  <si>
    <t>Koordinační práce při zajištění provozu objektu v rekonstrukci</t>
  </si>
  <si>
    <t>1596615585</t>
  </si>
  <si>
    <t>27</t>
  </si>
  <si>
    <t>743411111</t>
  </si>
  <si>
    <t>Montáž krabice zapuštěná plastová kruhová typ KU68/2-1902, KO125</t>
  </si>
  <si>
    <t>340224797</t>
  </si>
  <si>
    <t>28</t>
  </si>
  <si>
    <t>345715211</t>
  </si>
  <si>
    <t>krabice odbočná z PH KU 68-1903 s víčkem KO 68</t>
  </si>
  <si>
    <t>1338716707</t>
  </si>
  <si>
    <t>29</t>
  </si>
  <si>
    <t>345715211R01</t>
  </si>
  <si>
    <t>svorka páčková, 3x2,5</t>
  </si>
  <si>
    <t>-1927184793</t>
  </si>
  <si>
    <t>30</t>
  </si>
  <si>
    <t>345715211R02</t>
  </si>
  <si>
    <t>svorka páčková, 2x2,5</t>
  </si>
  <si>
    <t>1929521847</t>
  </si>
  <si>
    <t>31</t>
  </si>
  <si>
    <t>743411111.2</t>
  </si>
  <si>
    <t>-1937185370</t>
  </si>
  <si>
    <t>345715110</t>
  </si>
  <si>
    <t>krabice přístrojová instalační KP 68/2</t>
  </si>
  <si>
    <t>-368496758</t>
  </si>
  <si>
    <t>747</t>
  </si>
  <si>
    <t>Elektromontáže - kompletace rozvodů</t>
  </si>
  <si>
    <t>33</t>
  </si>
  <si>
    <t>747112115</t>
  </si>
  <si>
    <t>Montáž vypínač (polo)zapuštěný šroubové připojení 1So -1pól + orientační doutnavka</t>
  </si>
  <si>
    <t>426292217</t>
  </si>
  <si>
    <t>34</t>
  </si>
  <si>
    <t>345358020</t>
  </si>
  <si>
    <t>ovladač zapínací tlačítkový s orientační doutnavkou, velkoplošný 10A</t>
  </si>
  <si>
    <t>-1326336221</t>
  </si>
  <si>
    <t>35</t>
  </si>
  <si>
    <t>741310233</t>
  </si>
  <si>
    <t>Montáž přepínač (polo)zapuštěný šroubové připojení 6-střídavý</t>
  </si>
  <si>
    <t>930668307</t>
  </si>
  <si>
    <t>36</t>
  </si>
  <si>
    <t>34535553</t>
  </si>
  <si>
    <t>přepínač střídavý řazení 6 10A</t>
  </si>
  <si>
    <t>1544911110</t>
  </si>
  <si>
    <t>37</t>
  </si>
  <si>
    <t>747161230</t>
  </si>
  <si>
    <t>Montáž zásuvka (polo)zapuštěná šroubové připojení 2P+PE se zapojením vodičů</t>
  </si>
  <si>
    <t>-1443011198</t>
  </si>
  <si>
    <t>38</t>
  </si>
  <si>
    <t>345514851R1</t>
  </si>
  <si>
    <t>zásuvka 1násobná, clonky, s krytem, IP40, rámeček</t>
  </si>
  <si>
    <t>2070547022</t>
  </si>
  <si>
    <t>39</t>
  </si>
  <si>
    <t>747231155R1</t>
  </si>
  <si>
    <t>Montáž proudový chránič s nadproudovou ochranou nn do 25 A ve skříni</t>
  </si>
  <si>
    <t>-1326672912</t>
  </si>
  <si>
    <t>40</t>
  </si>
  <si>
    <t>358221597R2</t>
  </si>
  <si>
    <t>proudový chránič s nadproudovou ochranou 16B-1N-030AC</t>
  </si>
  <si>
    <t>-914271309</t>
  </si>
  <si>
    <t>41</t>
  </si>
  <si>
    <t>358221595R1</t>
  </si>
  <si>
    <t>proudový chránič s nadproudovou ochranou 10B-1N-030AC</t>
  </si>
  <si>
    <t>220987542</t>
  </si>
  <si>
    <t>42</t>
  </si>
  <si>
    <t>74752120R1</t>
  </si>
  <si>
    <t>Montáž impulzní paměťové relé se zapojením vodičů</t>
  </si>
  <si>
    <t>-1295135292</t>
  </si>
  <si>
    <t>43</t>
  </si>
  <si>
    <t>358351085R4</t>
  </si>
  <si>
    <t>impulzní paměťové relé, 32A, AC 230V, 2x zapínací kontakt</t>
  </si>
  <si>
    <t>292235259</t>
  </si>
  <si>
    <t>44</t>
  </si>
  <si>
    <t>747121139</t>
  </si>
  <si>
    <t>Montáž komponentů - školní rozhlas, vč. oživení</t>
  </si>
  <si>
    <t>-404483388</t>
  </si>
  <si>
    <t>45</t>
  </si>
  <si>
    <t>405R01</t>
  </si>
  <si>
    <t>reproduktor - školní rozhlas</t>
  </si>
  <si>
    <t>-1875383698</t>
  </si>
  <si>
    <t>46</t>
  </si>
  <si>
    <t>405R02</t>
  </si>
  <si>
    <t>-471810590</t>
  </si>
  <si>
    <t>47</t>
  </si>
  <si>
    <t>747121139r3</t>
  </si>
  <si>
    <t>Montáž komponentů - školní čas a zvonění, vč. oživení</t>
  </si>
  <si>
    <t>-381129293</t>
  </si>
  <si>
    <t>48</t>
  </si>
  <si>
    <t>405R11</t>
  </si>
  <si>
    <t>školní zvonek</t>
  </si>
  <si>
    <t>1017430102</t>
  </si>
  <si>
    <t>49</t>
  </si>
  <si>
    <t>405R12</t>
  </si>
  <si>
    <t>-469270889</t>
  </si>
  <si>
    <t>748</t>
  </si>
  <si>
    <t>Elektromontáže - osvětlovací zařízení a svítidla</t>
  </si>
  <si>
    <t>50</t>
  </si>
  <si>
    <t>741372062</t>
  </si>
  <si>
    <t>Montáž svítidlo LED přisazené stropní panelové do 0,36 m2</t>
  </si>
  <si>
    <t>-1877849990</t>
  </si>
  <si>
    <t>51</t>
  </si>
  <si>
    <t>348009R13</t>
  </si>
  <si>
    <t>(1) svítidlo LED, pro osvětlení sportovišť a tělocvičen, přisazené, 101W, 12 345 lm, LED zdroj v barvě 4000K, IP43, symetrické, elektronický předřadník, těleso lakovaný ocelový plech, kryt OP-PMMA opál, vč. montážního materiálu</t>
  </si>
  <si>
    <t>-1398873801</t>
  </si>
  <si>
    <t>52</t>
  </si>
  <si>
    <t>348009R14</t>
  </si>
  <si>
    <t>(2) svítidlo LED, pro osvětlení sportovišť a tělocvičen, přisazené, 34W, 4 115 lm, LED zdroj v barvě 4000K, IP43, symetrické, elektronický předřadník, těleso lakovaný ocelový plech, kryt OP-PMMA opál, vč. montážního materiálu</t>
  </si>
  <si>
    <t>-715205820</t>
  </si>
  <si>
    <t>53</t>
  </si>
  <si>
    <t>748121212</t>
  </si>
  <si>
    <t>Montáž svítidlo LED nástěnné přisazené</t>
  </si>
  <si>
    <t>122200279</t>
  </si>
  <si>
    <t>54</t>
  </si>
  <si>
    <t>348381000R1</t>
  </si>
  <si>
    <t>(NO) svítidlo nouzové osvětlení, LED 1W, nástěnné, přisazené, krytí IP65, min. doba svícení 1hod., svítící při výpadku, vestavěný zdroj napájení (baterie), polykarbonátové těleso bílé, průhledný-opálový polykarbonátový kryt</t>
  </si>
  <si>
    <t>-79956641</t>
  </si>
  <si>
    <t>Práce a dodávky M</t>
  </si>
  <si>
    <t>21-M</t>
  </si>
  <si>
    <t>Elektromontáže</t>
  </si>
  <si>
    <t>55</t>
  </si>
  <si>
    <t>210800411</t>
  </si>
  <si>
    <t>Montáž vodiče Cu izolovaný plný a laněný s PVC pláštěm do 1 kV žíla 0,15 až 16 mm2 zatažený (CY, CHAH-R(V))</t>
  </si>
  <si>
    <t>-1381992080</t>
  </si>
  <si>
    <t>56</t>
  </si>
  <si>
    <t>34140826</t>
  </si>
  <si>
    <t>vodič silový s Cu jádrem 6mm2</t>
  </si>
  <si>
    <t>128</t>
  </si>
  <si>
    <t>-1309249732</t>
  </si>
  <si>
    <t>46-M</t>
  </si>
  <si>
    <t>Zemní práce při extr.mont.pracích</t>
  </si>
  <si>
    <t>57</t>
  </si>
  <si>
    <t>460680402</t>
  </si>
  <si>
    <t>Vysekání kapes a výklenků ve zdivu z lehkých betonů, dutých cihel a tvárnic pro krabice 10x10x8 cm</t>
  </si>
  <si>
    <t>1769051771</t>
  </si>
  <si>
    <t>58</t>
  </si>
  <si>
    <t>460680581</t>
  </si>
  <si>
    <t>Vysekání rýh pro montáž trubek a kabelů v cihelných zdech hloubky do 3 cm a šířky do 3 cm</t>
  </si>
  <si>
    <t>97992557</t>
  </si>
  <si>
    <t>59</t>
  </si>
  <si>
    <t>460680603</t>
  </si>
  <si>
    <t>Vysekání rýh pro montáž trubek a kabelů v cihelných zdech hloubky do 7 cm a šířky do 7 cm</t>
  </si>
  <si>
    <t>-338867185</t>
  </si>
  <si>
    <t>60</t>
  </si>
  <si>
    <t>460710031</t>
  </si>
  <si>
    <t>Vyplnění a omítnutí rýh ve stěnách hloubky do 3 cm a šířky do 3 cm</t>
  </si>
  <si>
    <t>-844786215</t>
  </si>
  <si>
    <t>61</t>
  </si>
  <si>
    <t>460710053</t>
  </si>
  <si>
    <t>Vyplnění a omítnutí rýh ve stěnách hloubky do 7 cm a šířky do 7 cm</t>
  </si>
  <si>
    <t>-1263833949</t>
  </si>
  <si>
    <t>VRN</t>
  </si>
  <si>
    <t>Vedlejší rozpočtové náklady</t>
  </si>
  <si>
    <t>VRN1</t>
  </si>
  <si>
    <t>Průzkumné, geodetické a projektové práce</t>
  </si>
  <si>
    <t>62</t>
  </si>
  <si>
    <t>013254000</t>
  </si>
  <si>
    <t>Dokumentace skutečného provedení stavby</t>
  </si>
  <si>
    <t>1024</t>
  </si>
  <si>
    <t>989994136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</si>
</sst>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21/161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tělocvičny ZŠ E. Beneše 1 - stará budova / D.1.4.4 - Silnoproudá elektrotechnika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Základní škola Šumperk, Dr. E. Beneše 1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17. 2. 2022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Šumperk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Vlastimil Lacko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40.5" customHeight="1">
      <c r="A95" s="115" t="s">
        <v>80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'21-161 - Oprava tělocvičn...'!J28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'21-161 - Oprava tělocvičn...'!P126</f>
        <v>0</v>
      </c>
      <c r="AV95" s="124">
        <f>'21-161 - Oprava tělocvičn...'!J31</f>
        <v>0</v>
      </c>
      <c r="AW95" s="124">
        <f>'21-161 - Oprava tělocvičn...'!J32</f>
        <v>0</v>
      </c>
      <c r="AX95" s="124">
        <f>'21-161 - Oprava tělocvičn...'!J33</f>
        <v>0</v>
      </c>
      <c r="AY95" s="124">
        <f>'21-161 - Oprava tělocvičn...'!J34</f>
        <v>0</v>
      </c>
      <c r="AZ95" s="124">
        <f>'21-161 - Oprava tělocvičn...'!F31</f>
        <v>0</v>
      </c>
      <c r="BA95" s="124">
        <f>'21-161 - Oprava tělocvičn...'!F32</f>
        <v>0</v>
      </c>
      <c r="BB95" s="124">
        <f>'21-161 - Oprava tělocvičn...'!F33</f>
        <v>0</v>
      </c>
      <c r="BC95" s="124">
        <f>'21-161 - Oprava tělocvičn...'!F34</f>
        <v>0</v>
      </c>
      <c r="BD95" s="126">
        <f>'21-161 - Oprava tělocvičn...'!F35</f>
        <v>0</v>
      </c>
      <c r="BE95" s="7"/>
      <c r="BT95" s="127" t="s">
        <v>82</v>
      </c>
      <c r="BU95" s="127" t="s">
        <v>83</v>
      </c>
      <c r="BV95" s="127" t="s">
        <v>78</v>
      </c>
      <c r="BW95" s="127" t="s">
        <v>5</v>
      </c>
      <c r="BX95" s="127" t="s">
        <v>79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u2AHwGcxWxICuq1slaGcaxlQ2xb4BIvNa7gLjwWbwq/bBXN1JedaBe3FfH2g189eEo7EX5gd8li2M63mq9aeVQ==" hashValue="rwe6UVKjfT96UkaaKe4G3/0kwCt8Ds3OIoHQ0OmPPzU7qeLj2NulH0pvLj++1/2Djqxxw1wxJPyPvKRxY6vkc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1-161 - Oprava tělocvič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84</v>
      </c>
    </row>
    <row r="4" s="1" customFormat="1" ht="24.96" customHeight="1">
      <c r="B4" s="17"/>
      <c r="D4" s="132" t="s">
        <v>85</v>
      </c>
      <c r="I4" s="128"/>
      <c r="L4" s="17"/>
      <c r="M4" s="133" t="s">
        <v>10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16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27" customHeight="1">
      <c r="A7" s="35"/>
      <c r="B7" s="41"/>
      <c r="C7" s="35"/>
      <c r="D7" s="35"/>
      <c r="E7" s="136" t="s">
        <v>17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18</v>
      </c>
      <c r="E9" s="35"/>
      <c r="F9" s="137" t="s">
        <v>1</v>
      </c>
      <c r="G9" s="35"/>
      <c r="H9" s="35"/>
      <c r="I9" s="138" t="s">
        <v>19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20</v>
      </c>
      <c r="E10" s="35"/>
      <c r="F10" s="137" t="s">
        <v>21</v>
      </c>
      <c r="G10" s="35"/>
      <c r="H10" s="35"/>
      <c r="I10" s="138" t="s">
        <v>22</v>
      </c>
      <c r="J10" s="139" t="str">
        <f>'Rekapitulace stavby'!AN8</f>
        <v>17. 2. 2022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24</v>
      </c>
      <c r="E12" s="35"/>
      <c r="F12" s="35"/>
      <c r="G12" s="35"/>
      <c r="H12" s="35"/>
      <c r="I12" s="138" t="s">
        <v>25</v>
      </c>
      <c r="J12" s="137" t="s">
        <v>26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">
        <v>27</v>
      </c>
      <c r="F13" s="35"/>
      <c r="G13" s="35"/>
      <c r="H13" s="35"/>
      <c r="I13" s="138" t="s">
        <v>28</v>
      </c>
      <c r="J13" s="137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29</v>
      </c>
      <c r="E15" s="35"/>
      <c r="F15" s="35"/>
      <c r="G15" s="35"/>
      <c r="H15" s="35"/>
      <c r="I15" s="138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7"/>
      <c r="G16" s="137"/>
      <c r="H16" s="137"/>
      <c r="I16" s="138" t="s">
        <v>28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31</v>
      </c>
      <c r="E18" s="35"/>
      <c r="F18" s="35"/>
      <c r="G18" s="35"/>
      <c r="H18" s="35"/>
      <c r="I18" s="138" t="s">
        <v>25</v>
      </c>
      <c r="J18" s="137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tr">
        <f>IF('Rekapitulace stavby'!E17="","",'Rekapitulace stavby'!E17)</f>
        <v xml:space="preserve"> </v>
      </c>
      <c r="F19" s="35"/>
      <c r="G19" s="35"/>
      <c r="H19" s="35"/>
      <c r="I19" s="138" t="s">
        <v>28</v>
      </c>
      <c r="J19" s="137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34</v>
      </c>
      <c r="E21" s="35"/>
      <c r="F21" s="35"/>
      <c r="G21" s="35"/>
      <c r="H21" s="35"/>
      <c r="I21" s="138" t="s">
        <v>25</v>
      </c>
      <c r="J21" s="137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">
        <v>35</v>
      </c>
      <c r="F22" s="35"/>
      <c r="G22" s="35"/>
      <c r="H22" s="35"/>
      <c r="I22" s="138" t="s">
        <v>28</v>
      </c>
      <c r="J22" s="137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36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37</v>
      </c>
      <c r="E28" s="35"/>
      <c r="F28" s="35"/>
      <c r="G28" s="35"/>
      <c r="H28" s="35"/>
      <c r="I28" s="135"/>
      <c r="J28" s="148">
        <f>ROUND(J126,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39</v>
      </c>
      <c r="G30" s="35"/>
      <c r="H30" s="35"/>
      <c r="I30" s="150" t="s">
        <v>38</v>
      </c>
      <c r="J30" s="149" t="s">
        <v>40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41</v>
      </c>
      <c r="E31" s="134" t="s">
        <v>42</v>
      </c>
      <c r="F31" s="152">
        <f>ROUND((SUM(BE126:BE202)),  2)</f>
        <v>0</v>
      </c>
      <c r="G31" s="35"/>
      <c r="H31" s="35"/>
      <c r="I31" s="153">
        <v>0.20999999999999999</v>
      </c>
      <c r="J31" s="152">
        <f>ROUND(((SUM(BE126:BE202))*I31),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43</v>
      </c>
      <c r="F32" s="152">
        <f>ROUND((SUM(BF126:BF202)),  2)</f>
        <v>0</v>
      </c>
      <c r="G32" s="35"/>
      <c r="H32" s="35"/>
      <c r="I32" s="153">
        <v>0.14999999999999999</v>
      </c>
      <c r="J32" s="152">
        <f>ROUND(((SUM(BF126:BF202))*I32),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44</v>
      </c>
      <c r="F33" s="152">
        <f>ROUND((SUM(BG126:BG202)),  2)</f>
        <v>0</v>
      </c>
      <c r="G33" s="35"/>
      <c r="H33" s="35"/>
      <c r="I33" s="153">
        <v>0.20999999999999999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45</v>
      </c>
      <c r="F34" s="152">
        <f>ROUND((SUM(BH126:BH202)),  2)</f>
        <v>0</v>
      </c>
      <c r="G34" s="35"/>
      <c r="H34" s="35"/>
      <c r="I34" s="153">
        <v>0.14999999999999999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46</v>
      </c>
      <c r="F35" s="152">
        <f>ROUND((SUM(BI126:BI202)),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47</v>
      </c>
      <c r="E37" s="156"/>
      <c r="F37" s="156"/>
      <c r="G37" s="157" t="s">
        <v>48</v>
      </c>
      <c r="H37" s="158" t="s">
        <v>49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50</v>
      </c>
      <c r="E50" s="163"/>
      <c r="F50" s="163"/>
      <c r="G50" s="162" t="s">
        <v>51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52</v>
      </c>
      <c r="E61" s="166"/>
      <c r="F61" s="167" t="s">
        <v>53</v>
      </c>
      <c r="G61" s="165" t="s">
        <v>52</v>
      </c>
      <c r="H61" s="166"/>
      <c r="I61" s="168"/>
      <c r="J61" s="169" t="s">
        <v>53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54</v>
      </c>
      <c r="E65" s="170"/>
      <c r="F65" s="170"/>
      <c r="G65" s="162" t="s">
        <v>55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52</v>
      </c>
      <c r="E76" s="166"/>
      <c r="F76" s="167" t="s">
        <v>53</v>
      </c>
      <c r="G76" s="165" t="s">
        <v>52</v>
      </c>
      <c r="H76" s="166"/>
      <c r="I76" s="168"/>
      <c r="J76" s="169" t="s">
        <v>53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7" customHeight="1">
      <c r="A85" s="35"/>
      <c r="B85" s="36"/>
      <c r="C85" s="37"/>
      <c r="D85" s="37"/>
      <c r="E85" s="73" t="str">
        <f>E7</f>
        <v>Oprava tělocvičny ZŠ E. Beneše 1 - stará budova / D.1.4.4 - Silnoproudá elektrotechnika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Základní škola Šumperk, Dr. E. Beneše 1</v>
      </c>
      <c r="G87" s="37"/>
      <c r="H87" s="37"/>
      <c r="I87" s="138" t="s">
        <v>22</v>
      </c>
      <c r="J87" s="76" t="str">
        <f>IF(J10="","",J10)</f>
        <v>17. 2. 2022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Město Šumperk</v>
      </c>
      <c r="G89" s="37"/>
      <c r="H89" s="37"/>
      <c r="I89" s="138" t="s">
        <v>31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29</v>
      </c>
      <c r="D90" s="37"/>
      <c r="E90" s="37"/>
      <c r="F90" s="24" t="str">
        <f>IF(E16="","",E16)</f>
        <v>Vyplň údaj</v>
      </c>
      <c r="G90" s="37"/>
      <c r="H90" s="37"/>
      <c r="I90" s="138" t="s">
        <v>34</v>
      </c>
      <c r="J90" s="33" t="str">
        <f>E22</f>
        <v>Vlastimil Lacko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87</v>
      </c>
      <c r="D92" s="179"/>
      <c r="E92" s="179"/>
      <c r="F92" s="179"/>
      <c r="G92" s="179"/>
      <c r="H92" s="179"/>
      <c r="I92" s="180"/>
      <c r="J92" s="181" t="s">
        <v>88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89</v>
      </c>
      <c r="D94" s="37"/>
      <c r="E94" s="37"/>
      <c r="F94" s="37"/>
      <c r="G94" s="37"/>
      <c r="H94" s="37"/>
      <c r="I94" s="135"/>
      <c r="J94" s="107">
        <f>J126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83"/>
      <c r="C95" s="184"/>
      <c r="D95" s="185" t="s">
        <v>91</v>
      </c>
      <c r="E95" s="186"/>
      <c r="F95" s="186"/>
      <c r="G95" s="186"/>
      <c r="H95" s="186"/>
      <c r="I95" s="187"/>
      <c r="J95" s="188">
        <f>J127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92</v>
      </c>
      <c r="E96" s="193"/>
      <c r="F96" s="193"/>
      <c r="G96" s="193"/>
      <c r="H96" s="193"/>
      <c r="I96" s="194"/>
      <c r="J96" s="195">
        <f>J128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0"/>
      <c r="C97" s="191"/>
      <c r="D97" s="192" t="s">
        <v>93</v>
      </c>
      <c r="E97" s="193"/>
      <c r="F97" s="193"/>
      <c r="G97" s="193"/>
      <c r="H97" s="193"/>
      <c r="I97" s="194"/>
      <c r="J97" s="195">
        <f>J132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0"/>
      <c r="C98" s="191"/>
      <c r="D98" s="192" t="s">
        <v>94</v>
      </c>
      <c r="E98" s="193"/>
      <c r="F98" s="193"/>
      <c r="G98" s="193"/>
      <c r="H98" s="193"/>
      <c r="I98" s="194"/>
      <c r="J98" s="195">
        <f>J134</f>
        <v>0</v>
      </c>
      <c r="K98" s="19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3"/>
      <c r="C99" s="184"/>
      <c r="D99" s="185" t="s">
        <v>95</v>
      </c>
      <c r="E99" s="186"/>
      <c r="F99" s="186"/>
      <c r="G99" s="186"/>
      <c r="H99" s="186"/>
      <c r="I99" s="187"/>
      <c r="J99" s="188">
        <f>J139</f>
        <v>0</v>
      </c>
      <c r="K99" s="184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0"/>
      <c r="C100" s="191"/>
      <c r="D100" s="192" t="s">
        <v>96</v>
      </c>
      <c r="E100" s="193"/>
      <c r="F100" s="193"/>
      <c r="G100" s="193"/>
      <c r="H100" s="193"/>
      <c r="I100" s="194"/>
      <c r="J100" s="195">
        <f>J140</f>
        <v>0</v>
      </c>
      <c r="K100" s="19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0"/>
      <c r="C101" s="191"/>
      <c r="D101" s="192" t="s">
        <v>97</v>
      </c>
      <c r="E101" s="193"/>
      <c r="F101" s="193"/>
      <c r="G101" s="193"/>
      <c r="H101" s="193"/>
      <c r="I101" s="194"/>
      <c r="J101" s="195">
        <f>J157</f>
        <v>0</v>
      </c>
      <c r="K101" s="19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0"/>
      <c r="C102" s="191"/>
      <c r="D102" s="192" t="s">
        <v>98</v>
      </c>
      <c r="E102" s="193"/>
      <c r="F102" s="193"/>
      <c r="G102" s="193"/>
      <c r="H102" s="193"/>
      <c r="I102" s="194"/>
      <c r="J102" s="195">
        <f>J166</f>
        <v>0</v>
      </c>
      <c r="K102" s="19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0"/>
      <c r="C103" s="191"/>
      <c r="D103" s="192" t="s">
        <v>99</v>
      </c>
      <c r="E103" s="193"/>
      <c r="F103" s="193"/>
      <c r="G103" s="193"/>
      <c r="H103" s="193"/>
      <c r="I103" s="194"/>
      <c r="J103" s="195">
        <f>J184</f>
        <v>0</v>
      </c>
      <c r="K103" s="19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3"/>
      <c r="C104" s="184"/>
      <c r="D104" s="185" t="s">
        <v>100</v>
      </c>
      <c r="E104" s="186"/>
      <c r="F104" s="186"/>
      <c r="G104" s="186"/>
      <c r="H104" s="186"/>
      <c r="I104" s="187"/>
      <c r="J104" s="188">
        <f>J190</f>
        <v>0</v>
      </c>
      <c r="K104" s="184"/>
      <c r="L104" s="18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0"/>
      <c r="C105" s="191"/>
      <c r="D105" s="192" t="s">
        <v>101</v>
      </c>
      <c r="E105" s="193"/>
      <c r="F105" s="193"/>
      <c r="G105" s="193"/>
      <c r="H105" s="193"/>
      <c r="I105" s="194"/>
      <c r="J105" s="195">
        <f>J191</f>
        <v>0</v>
      </c>
      <c r="K105" s="19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0"/>
      <c r="C106" s="191"/>
      <c r="D106" s="192" t="s">
        <v>102</v>
      </c>
      <c r="E106" s="193"/>
      <c r="F106" s="193"/>
      <c r="G106" s="193"/>
      <c r="H106" s="193"/>
      <c r="I106" s="194"/>
      <c r="J106" s="195">
        <f>J194</f>
        <v>0</v>
      </c>
      <c r="K106" s="19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3"/>
      <c r="C107" s="184"/>
      <c r="D107" s="185" t="s">
        <v>103</v>
      </c>
      <c r="E107" s="186"/>
      <c r="F107" s="186"/>
      <c r="G107" s="186"/>
      <c r="H107" s="186"/>
      <c r="I107" s="187"/>
      <c r="J107" s="188">
        <f>J200</f>
        <v>0</v>
      </c>
      <c r="K107" s="184"/>
      <c r="L107" s="18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0"/>
      <c r="C108" s="191"/>
      <c r="D108" s="192" t="s">
        <v>104</v>
      </c>
      <c r="E108" s="193"/>
      <c r="F108" s="193"/>
      <c r="G108" s="193"/>
      <c r="H108" s="193"/>
      <c r="I108" s="194"/>
      <c r="J108" s="195">
        <f>J201</f>
        <v>0</v>
      </c>
      <c r="K108" s="19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135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17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177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105</v>
      </c>
      <c r="D115" s="37"/>
      <c r="E115" s="37"/>
      <c r="F115" s="37"/>
      <c r="G115" s="37"/>
      <c r="H115" s="37"/>
      <c r="I115" s="135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35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135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7" customHeight="1">
      <c r="A118" s="35"/>
      <c r="B118" s="36"/>
      <c r="C118" s="37"/>
      <c r="D118" s="37"/>
      <c r="E118" s="73" t="str">
        <f>E7</f>
        <v>Oprava tělocvičny ZŠ E. Beneše 1 - stará budova / D.1.4.4 - Silnoproudá elektrotechnika</v>
      </c>
      <c r="F118" s="37"/>
      <c r="G118" s="37"/>
      <c r="H118" s="37"/>
      <c r="I118" s="135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35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F10</f>
        <v>Základní škola Šumperk, Dr. E. Beneše 1</v>
      </c>
      <c r="G120" s="37"/>
      <c r="H120" s="37"/>
      <c r="I120" s="138" t="s">
        <v>22</v>
      </c>
      <c r="J120" s="76" t="str">
        <f>IF(J10="","",J10)</f>
        <v>17. 2. 2022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35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E13</f>
        <v>Město Šumperk</v>
      </c>
      <c r="G122" s="37"/>
      <c r="H122" s="37"/>
      <c r="I122" s="138" t="s">
        <v>31</v>
      </c>
      <c r="J122" s="33" t="str">
        <f>E19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29</v>
      </c>
      <c r="D123" s="37"/>
      <c r="E123" s="37"/>
      <c r="F123" s="24" t="str">
        <f>IF(E16="","",E16)</f>
        <v>Vyplň údaj</v>
      </c>
      <c r="G123" s="37"/>
      <c r="H123" s="37"/>
      <c r="I123" s="138" t="s">
        <v>34</v>
      </c>
      <c r="J123" s="33" t="str">
        <f>E22</f>
        <v>Vlastimil Lacko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135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7"/>
      <c r="B125" s="198"/>
      <c r="C125" s="199" t="s">
        <v>106</v>
      </c>
      <c r="D125" s="200" t="s">
        <v>62</v>
      </c>
      <c r="E125" s="200" t="s">
        <v>58</v>
      </c>
      <c r="F125" s="200" t="s">
        <v>59</v>
      </c>
      <c r="G125" s="200" t="s">
        <v>107</v>
      </c>
      <c r="H125" s="200" t="s">
        <v>108</v>
      </c>
      <c r="I125" s="201" t="s">
        <v>109</v>
      </c>
      <c r="J125" s="202" t="s">
        <v>88</v>
      </c>
      <c r="K125" s="203" t="s">
        <v>110</v>
      </c>
      <c r="L125" s="204"/>
      <c r="M125" s="97" t="s">
        <v>1</v>
      </c>
      <c r="N125" s="98" t="s">
        <v>41</v>
      </c>
      <c r="O125" s="98" t="s">
        <v>111</v>
      </c>
      <c r="P125" s="98" t="s">
        <v>112</v>
      </c>
      <c r="Q125" s="98" t="s">
        <v>113</v>
      </c>
      <c r="R125" s="98" t="s">
        <v>114</v>
      </c>
      <c r="S125" s="98" t="s">
        <v>115</v>
      </c>
      <c r="T125" s="99" t="s">
        <v>116</v>
      </c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</row>
    <row r="126" s="2" customFormat="1" ht="22.8" customHeight="1">
      <c r="A126" s="35"/>
      <c r="B126" s="36"/>
      <c r="C126" s="104" t="s">
        <v>117</v>
      </c>
      <c r="D126" s="37"/>
      <c r="E126" s="37"/>
      <c r="F126" s="37"/>
      <c r="G126" s="37"/>
      <c r="H126" s="37"/>
      <c r="I126" s="135"/>
      <c r="J126" s="205">
        <f>BK126</f>
        <v>0</v>
      </c>
      <c r="K126" s="37"/>
      <c r="L126" s="41"/>
      <c r="M126" s="100"/>
      <c r="N126" s="206"/>
      <c r="O126" s="101"/>
      <c r="P126" s="207">
        <f>P127+P139+P190+P200</f>
        <v>0</v>
      </c>
      <c r="Q126" s="101"/>
      <c r="R126" s="207">
        <f>R127+R139+R190+R200</f>
        <v>0.235066</v>
      </c>
      <c r="S126" s="101"/>
      <c r="T126" s="208">
        <f>T127+T139+T190+T200</f>
        <v>0.0143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76</v>
      </c>
      <c r="AU126" s="14" t="s">
        <v>90</v>
      </c>
      <c r="BK126" s="209">
        <f>BK127+BK139+BK190+BK200</f>
        <v>0</v>
      </c>
    </row>
    <row r="127" s="12" customFormat="1" ht="25.92" customHeight="1">
      <c r="A127" s="12"/>
      <c r="B127" s="210"/>
      <c r="C127" s="211"/>
      <c r="D127" s="212" t="s">
        <v>76</v>
      </c>
      <c r="E127" s="213" t="s">
        <v>118</v>
      </c>
      <c r="F127" s="213" t="s">
        <v>119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P128+P132+P134</f>
        <v>0</v>
      </c>
      <c r="Q127" s="218"/>
      <c r="R127" s="219">
        <f>R128+R132+R134</f>
        <v>0.01814</v>
      </c>
      <c r="S127" s="218"/>
      <c r="T127" s="220">
        <f>T128+T132+T134</f>
        <v>0.012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82</v>
      </c>
      <c r="AT127" s="222" t="s">
        <v>76</v>
      </c>
      <c r="AU127" s="222" t="s">
        <v>77</v>
      </c>
      <c r="AY127" s="221" t="s">
        <v>120</v>
      </c>
      <c r="BK127" s="223">
        <f>BK128+BK132+BK134</f>
        <v>0</v>
      </c>
    </row>
    <row r="128" s="12" customFormat="1" ht="22.8" customHeight="1">
      <c r="A128" s="12"/>
      <c r="B128" s="210"/>
      <c r="C128" s="211"/>
      <c r="D128" s="212" t="s">
        <v>76</v>
      </c>
      <c r="E128" s="224" t="s">
        <v>121</v>
      </c>
      <c r="F128" s="224" t="s">
        <v>122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SUM(P129:P131)</f>
        <v>0</v>
      </c>
      <c r="Q128" s="218"/>
      <c r="R128" s="219">
        <f>SUM(R129:R131)</f>
        <v>0.017899999999999999</v>
      </c>
      <c r="S128" s="218"/>
      <c r="T128" s="220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82</v>
      </c>
      <c r="AT128" s="222" t="s">
        <v>76</v>
      </c>
      <c r="AU128" s="222" t="s">
        <v>82</v>
      </c>
      <c r="AY128" s="221" t="s">
        <v>120</v>
      </c>
      <c r="BK128" s="223">
        <f>SUM(BK129:BK131)</f>
        <v>0</v>
      </c>
    </row>
    <row r="129" s="2" customFormat="1" ht="24" customHeight="1">
      <c r="A129" s="35"/>
      <c r="B129" s="36"/>
      <c r="C129" s="226" t="s">
        <v>82</v>
      </c>
      <c r="D129" s="226" t="s">
        <v>123</v>
      </c>
      <c r="E129" s="227" t="s">
        <v>124</v>
      </c>
      <c r="F129" s="228" t="s">
        <v>125</v>
      </c>
      <c r="G129" s="229" t="s">
        <v>126</v>
      </c>
      <c r="H129" s="230">
        <v>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42</v>
      </c>
      <c r="O129" s="88"/>
      <c r="P129" s="236">
        <f>O129*H129</f>
        <v>0</v>
      </c>
      <c r="Q129" s="236">
        <v>0.016899999999999998</v>
      </c>
      <c r="R129" s="236">
        <f>Q129*H129</f>
        <v>0.016899999999999998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127</v>
      </c>
      <c r="AT129" s="238" t="s">
        <v>123</v>
      </c>
      <c r="AU129" s="238" t="s">
        <v>84</v>
      </c>
      <c r="AY129" s="14" t="s">
        <v>120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4" t="s">
        <v>82</v>
      </c>
      <c r="BK129" s="239">
        <f>ROUND(I129*H129,2)</f>
        <v>0</v>
      </c>
      <c r="BL129" s="14" t="s">
        <v>127</v>
      </c>
      <c r="BM129" s="238" t="s">
        <v>128</v>
      </c>
    </row>
    <row r="130" s="2" customFormat="1" ht="16.5" customHeight="1">
      <c r="A130" s="35"/>
      <c r="B130" s="36"/>
      <c r="C130" s="240" t="s">
        <v>84</v>
      </c>
      <c r="D130" s="240" t="s">
        <v>129</v>
      </c>
      <c r="E130" s="241" t="s">
        <v>130</v>
      </c>
      <c r="F130" s="242" t="s">
        <v>131</v>
      </c>
      <c r="G130" s="243" t="s">
        <v>126</v>
      </c>
      <c r="H130" s="244">
        <v>1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42</v>
      </c>
      <c r="O130" s="88"/>
      <c r="P130" s="236">
        <f>O130*H130</f>
        <v>0</v>
      </c>
      <c r="Q130" s="236">
        <v>0.00050000000000000001</v>
      </c>
      <c r="R130" s="236">
        <f>Q130*H130</f>
        <v>0.00050000000000000001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132</v>
      </c>
      <c r="AT130" s="238" t="s">
        <v>129</v>
      </c>
      <c r="AU130" s="238" t="s">
        <v>84</v>
      </c>
      <c r="AY130" s="14" t="s">
        <v>120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4" t="s">
        <v>82</v>
      </c>
      <c r="BK130" s="239">
        <f>ROUND(I130*H130,2)</f>
        <v>0</v>
      </c>
      <c r="BL130" s="14" t="s">
        <v>133</v>
      </c>
      <c r="BM130" s="238" t="s">
        <v>134</v>
      </c>
    </row>
    <row r="131" s="2" customFormat="1" ht="16.5" customHeight="1">
      <c r="A131" s="35"/>
      <c r="B131" s="36"/>
      <c r="C131" s="240" t="s">
        <v>135</v>
      </c>
      <c r="D131" s="240" t="s">
        <v>129</v>
      </c>
      <c r="E131" s="241" t="s">
        <v>136</v>
      </c>
      <c r="F131" s="242" t="s">
        <v>137</v>
      </c>
      <c r="G131" s="243" t="s">
        <v>138</v>
      </c>
      <c r="H131" s="244">
        <v>1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42</v>
      </c>
      <c r="O131" s="88"/>
      <c r="P131" s="236">
        <f>O131*H131</f>
        <v>0</v>
      </c>
      <c r="Q131" s="236">
        <v>0.00050000000000000001</v>
      </c>
      <c r="R131" s="236">
        <f>Q131*H131</f>
        <v>0.00050000000000000001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132</v>
      </c>
      <c r="AT131" s="238" t="s">
        <v>129</v>
      </c>
      <c r="AU131" s="238" t="s">
        <v>84</v>
      </c>
      <c r="AY131" s="14" t="s">
        <v>120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4" t="s">
        <v>82</v>
      </c>
      <c r="BK131" s="239">
        <f>ROUND(I131*H131,2)</f>
        <v>0</v>
      </c>
      <c r="BL131" s="14" t="s">
        <v>133</v>
      </c>
      <c r="BM131" s="238" t="s">
        <v>139</v>
      </c>
    </row>
    <row r="132" s="12" customFormat="1" ht="22.8" customHeight="1">
      <c r="A132" s="12"/>
      <c r="B132" s="210"/>
      <c r="C132" s="211"/>
      <c r="D132" s="212" t="s">
        <v>76</v>
      </c>
      <c r="E132" s="224" t="s">
        <v>140</v>
      </c>
      <c r="F132" s="224" t="s">
        <v>141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P133</f>
        <v>0</v>
      </c>
      <c r="Q132" s="218"/>
      <c r="R132" s="219">
        <f>R133</f>
        <v>0.00024000000000000003</v>
      </c>
      <c r="S132" s="218"/>
      <c r="T132" s="220">
        <f>T133</f>
        <v>0.012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82</v>
      </c>
      <c r="AT132" s="222" t="s">
        <v>76</v>
      </c>
      <c r="AU132" s="222" t="s">
        <v>82</v>
      </c>
      <c r="AY132" s="221" t="s">
        <v>120</v>
      </c>
      <c r="BK132" s="223">
        <f>BK133</f>
        <v>0</v>
      </c>
    </row>
    <row r="133" s="2" customFormat="1" ht="24" customHeight="1">
      <c r="A133" s="35"/>
      <c r="B133" s="36"/>
      <c r="C133" s="226" t="s">
        <v>127</v>
      </c>
      <c r="D133" s="226" t="s">
        <v>123</v>
      </c>
      <c r="E133" s="227" t="s">
        <v>142</v>
      </c>
      <c r="F133" s="228" t="s">
        <v>143</v>
      </c>
      <c r="G133" s="229" t="s">
        <v>144</v>
      </c>
      <c r="H133" s="230">
        <v>12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42</v>
      </c>
      <c r="O133" s="88"/>
      <c r="P133" s="236">
        <f>O133*H133</f>
        <v>0</v>
      </c>
      <c r="Q133" s="236">
        <v>2.0000000000000002E-05</v>
      </c>
      <c r="R133" s="236">
        <f>Q133*H133</f>
        <v>0.00024000000000000003</v>
      </c>
      <c r="S133" s="236">
        <v>0.001</v>
      </c>
      <c r="T133" s="237">
        <f>S133*H133</f>
        <v>0.012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127</v>
      </c>
      <c r="AT133" s="238" t="s">
        <v>123</v>
      </c>
      <c r="AU133" s="238" t="s">
        <v>84</v>
      </c>
      <c r="AY133" s="14" t="s">
        <v>120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4" t="s">
        <v>82</v>
      </c>
      <c r="BK133" s="239">
        <f>ROUND(I133*H133,2)</f>
        <v>0</v>
      </c>
      <c r="BL133" s="14" t="s">
        <v>127</v>
      </c>
      <c r="BM133" s="238" t="s">
        <v>145</v>
      </c>
    </row>
    <row r="134" s="12" customFormat="1" ht="22.8" customHeight="1">
      <c r="A134" s="12"/>
      <c r="B134" s="210"/>
      <c r="C134" s="211"/>
      <c r="D134" s="212" t="s">
        <v>76</v>
      </c>
      <c r="E134" s="224" t="s">
        <v>146</v>
      </c>
      <c r="F134" s="224" t="s">
        <v>147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SUM(P135:P138)</f>
        <v>0</v>
      </c>
      <c r="Q134" s="218"/>
      <c r="R134" s="219">
        <f>SUM(R135:R138)</f>
        <v>0</v>
      </c>
      <c r="S134" s="218"/>
      <c r="T134" s="220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82</v>
      </c>
      <c r="AT134" s="222" t="s">
        <v>76</v>
      </c>
      <c r="AU134" s="222" t="s">
        <v>82</v>
      </c>
      <c r="AY134" s="221" t="s">
        <v>120</v>
      </c>
      <c r="BK134" s="223">
        <f>SUM(BK135:BK138)</f>
        <v>0</v>
      </c>
    </row>
    <row r="135" s="2" customFormat="1" ht="24" customHeight="1">
      <c r="A135" s="35"/>
      <c r="B135" s="36"/>
      <c r="C135" s="226" t="s">
        <v>148</v>
      </c>
      <c r="D135" s="226" t="s">
        <v>123</v>
      </c>
      <c r="E135" s="227" t="s">
        <v>149</v>
      </c>
      <c r="F135" s="228" t="s">
        <v>150</v>
      </c>
      <c r="G135" s="229" t="s">
        <v>151</v>
      </c>
      <c r="H135" s="230">
        <v>2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42</v>
      </c>
      <c r="O135" s="88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127</v>
      </c>
      <c r="AT135" s="238" t="s">
        <v>123</v>
      </c>
      <c r="AU135" s="238" t="s">
        <v>84</v>
      </c>
      <c r="AY135" s="14" t="s">
        <v>120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4" t="s">
        <v>82</v>
      </c>
      <c r="BK135" s="239">
        <f>ROUND(I135*H135,2)</f>
        <v>0</v>
      </c>
      <c r="BL135" s="14" t="s">
        <v>127</v>
      </c>
      <c r="BM135" s="238" t="s">
        <v>152</v>
      </c>
    </row>
    <row r="136" s="2" customFormat="1" ht="24" customHeight="1">
      <c r="A136" s="35"/>
      <c r="B136" s="36"/>
      <c r="C136" s="226" t="s">
        <v>121</v>
      </c>
      <c r="D136" s="226" t="s">
        <v>123</v>
      </c>
      <c r="E136" s="227" t="s">
        <v>153</v>
      </c>
      <c r="F136" s="228" t="s">
        <v>154</v>
      </c>
      <c r="G136" s="229" t="s">
        <v>151</v>
      </c>
      <c r="H136" s="230">
        <v>2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42</v>
      </c>
      <c r="O136" s="88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127</v>
      </c>
      <c r="AT136" s="238" t="s">
        <v>123</v>
      </c>
      <c r="AU136" s="238" t="s">
        <v>84</v>
      </c>
      <c r="AY136" s="14" t="s">
        <v>120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4" t="s">
        <v>82</v>
      </c>
      <c r="BK136" s="239">
        <f>ROUND(I136*H136,2)</f>
        <v>0</v>
      </c>
      <c r="BL136" s="14" t="s">
        <v>127</v>
      </c>
      <c r="BM136" s="238" t="s">
        <v>155</v>
      </c>
    </row>
    <row r="137" s="2" customFormat="1" ht="24" customHeight="1">
      <c r="A137" s="35"/>
      <c r="B137" s="36"/>
      <c r="C137" s="226" t="s">
        <v>156</v>
      </c>
      <c r="D137" s="226" t="s">
        <v>123</v>
      </c>
      <c r="E137" s="227" t="s">
        <v>157</v>
      </c>
      <c r="F137" s="228" t="s">
        <v>158</v>
      </c>
      <c r="G137" s="229" t="s">
        <v>151</v>
      </c>
      <c r="H137" s="230">
        <v>2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42</v>
      </c>
      <c r="O137" s="88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127</v>
      </c>
      <c r="AT137" s="238" t="s">
        <v>123</v>
      </c>
      <c r="AU137" s="238" t="s">
        <v>84</v>
      </c>
      <c r="AY137" s="14" t="s">
        <v>120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4" t="s">
        <v>82</v>
      </c>
      <c r="BK137" s="239">
        <f>ROUND(I137*H137,2)</f>
        <v>0</v>
      </c>
      <c r="BL137" s="14" t="s">
        <v>127</v>
      </c>
      <c r="BM137" s="238" t="s">
        <v>159</v>
      </c>
    </row>
    <row r="138" s="2" customFormat="1" ht="24" customHeight="1">
      <c r="A138" s="35"/>
      <c r="B138" s="36"/>
      <c r="C138" s="226" t="s">
        <v>160</v>
      </c>
      <c r="D138" s="226" t="s">
        <v>123</v>
      </c>
      <c r="E138" s="227" t="s">
        <v>161</v>
      </c>
      <c r="F138" s="228" t="s">
        <v>162</v>
      </c>
      <c r="G138" s="229" t="s">
        <v>151</v>
      </c>
      <c r="H138" s="230">
        <v>2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42</v>
      </c>
      <c r="O138" s="88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127</v>
      </c>
      <c r="AT138" s="238" t="s">
        <v>123</v>
      </c>
      <c r="AU138" s="238" t="s">
        <v>84</v>
      </c>
      <c r="AY138" s="14" t="s">
        <v>120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4" t="s">
        <v>82</v>
      </c>
      <c r="BK138" s="239">
        <f>ROUND(I138*H138,2)</f>
        <v>0</v>
      </c>
      <c r="BL138" s="14" t="s">
        <v>127</v>
      </c>
      <c r="BM138" s="238" t="s">
        <v>163</v>
      </c>
    </row>
    <row r="139" s="12" customFormat="1" ht="25.92" customHeight="1">
      <c r="A139" s="12"/>
      <c r="B139" s="210"/>
      <c r="C139" s="211"/>
      <c r="D139" s="212" t="s">
        <v>76</v>
      </c>
      <c r="E139" s="213" t="s">
        <v>164</v>
      </c>
      <c r="F139" s="213" t="s">
        <v>165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P140+P157+P166+P184</f>
        <v>0</v>
      </c>
      <c r="Q139" s="218"/>
      <c r="R139" s="219">
        <f>R140+R157+R166+R184</f>
        <v>0.13092600000000002</v>
      </c>
      <c r="S139" s="218"/>
      <c r="T139" s="220">
        <f>T140+T157+T166+T184</f>
        <v>0.0023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84</v>
      </c>
      <c r="AT139" s="222" t="s">
        <v>76</v>
      </c>
      <c r="AU139" s="222" t="s">
        <v>77</v>
      </c>
      <c r="AY139" s="221" t="s">
        <v>120</v>
      </c>
      <c r="BK139" s="223">
        <f>BK140+BK157+BK166+BK184</f>
        <v>0</v>
      </c>
    </row>
    <row r="140" s="12" customFormat="1" ht="22.8" customHeight="1">
      <c r="A140" s="12"/>
      <c r="B140" s="210"/>
      <c r="C140" s="211"/>
      <c r="D140" s="212" t="s">
        <v>76</v>
      </c>
      <c r="E140" s="224" t="s">
        <v>166</v>
      </c>
      <c r="F140" s="224" t="s">
        <v>167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SUM(P141:P156)</f>
        <v>0</v>
      </c>
      <c r="Q140" s="218"/>
      <c r="R140" s="219">
        <f>SUM(R141:R156)</f>
        <v>0.071250000000000008</v>
      </c>
      <c r="S140" s="218"/>
      <c r="T140" s="220">
        <f>SUM(T141:T156)</f>
        <v>0.0023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84</v>
      </c>
      <c r="AT140" s="222" t="s">
        <v>76</v>
      </c>
      <c r="AU140" s="222" t="s">
        <v>82</v>
      </c>
      <c r="AY140" s="221" t="s">
        <v>120</v>
      </c>
      <c r="BK140" s="223">
        <f>SUM(BK141:BK156)</f>
        <v>0</v>
      </c>
    </row>
    <row r="141" s="2" customFormat="1" ht="24" customHeight="1">
      <c r="A141" s="35"/>
      <c r="B141" s="36"/>
      <c r="C141" s="226" t="s">
        <v>140</v>
      </c>
      <c r="D141" s="226" t="s">
        <v>123</v>
      </c>
      <c r="E141" s="227" t="s">
        <v>168</v>
      </c>
      <c r="F141" s="228" t="s">
        <v>169</v>
      </c>
      <c r="G141" s="229" t="s">
        <v>126</v>
      </c>
      <c r="H141" s="230">
        <v>1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42</v>
      </c>
      <c r="O141" s="88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133</v>
      </c>
      <c r="AT141" s="238" t="s">
        <v>123</v>
      </c>
      <c r="AU141" s="238" t="s">
        <v>84</v>
      </c>
      <c r="AY141" s="14" t="s">
        <v>120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4" t="s">
        <v>82</v>
      </c>
      <c r="BK141" s="239">
        <f>ROUND(I141*H141,2)</f>
        <v>0</v>
      </c>
      <c r="BL141" s="14" t="s">
        <v>133</v>
      </c>
      <c r="BM141" s="238" t="s">
        <v>170</v>
      </c>
    </row>
    <row r="142" s="2" customFormat="1" ht="24" customHeight="1">
      <c r="A142" s="35"/>
      <c r="B142" s="36"/>
      <c r="C142" s="226" t="s">
        <v>171</v>
      </c>
      <c r="D142" s="226" t="s">
        <v>123</v>
      </c>
      <c r="E142" s="227" t="s">
        <v>172</v>
      </c>
      <c r="F142" s="228" t="s">
        <v>173</v>
      </c>
      <c r="G142" s="229" t="s">
        <v>144</v>
      </c>
      <c r="H142" s="230">
        <v>90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42</v>
      </c>
      <c r="O142" s="88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133</v>
      </c>
      <c r="AT142" s="238" t="s">
        <v>123</v>
      </c>
      <c r="AU142" s="238" t="s">
        <v>84</v>
      </c>
      <c r="AY142" s="14" t="s">
        <v>120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4" t="s">
        <v>82</v>
      </c>
      <c r="BK142" s="239">
        <f>ROUND(I142*H142,2)</f>
        <v>0</v>
      </c>
      <c r="BL142" s="14" t="s">
        <v>133</v>
      </c>
      <c r="BM142" s="238" t="s">
        <v>174</v>
      </c>
    </row>
    <row r="143" s="2" customFormat="1" ht="16.5" customHeight="1">
      <c r="A143" s="35"/>
      <c r="B143" s="36"/>
      <c r="C143" s="240" t="s">
        <v>175</v>
      </c>
      <c r="D143" s="240" t="s">
        <v>129</v>
      </c>
      <c r="E143" s="241" t="s">
        <v>176</v>
      </c>
      <c r="F143" s="242" t="s">
        <v>177</v>
      </c>
      <c r="G143" s="243" t="s">
        <v>144</v>
      </c>
      <c r="H143" s="244">
        <v>90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42</v>
      </c>
      <c r="O143" s="88"/>
      <c r="P143" s="236">
        <f>O143*H143</f>
        <v>0</v>
      </c>
      <c r="Q143" s="236">
        <v>0.00010000000000000001</v>
      </c>
      <c r="R143" s="236">
        <f>Q143*H143</f>
        <v>0.0090000000000000011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132</v>
      </c>
      <c r="AT143" s="238" t="s">
        <v>129</v>
      </c>
      <c r="AU143" s="238" t="s">
        <v>84</v>
      </c>
      <c r="AY143" s="14" t="s">
        <v>120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4" t="s">
        <v>82</v>
      </c>
      <c r="BK143" s="239">
        <f>ROUND(I143*H143,2)</f>
        <v>0</v>
      </c>
      <c r="BL143" s="14" t="s">
        <v>133</v>
      </c>
      <c r="BM143" s="238" t="s">
        <v>178</v>
      </c>
    </row>
    <row r="144" s="2" customFormat="1" ht="24" customHeight="1">
      <c r="A144" s="35"/>
      <c r="B144" s="36"/>
      <c r="C144" s="226" t="s">
        <v>179</v>
      </c>
      <c r="D144" s="226" t="s">
        <v>123</v>
      </c>
      <c r="E144" s="227" t="s">
        <v>180</v>
      </c>
      <c r="F144" s="228" t="s">
        <v>181</v>
      </c>
      <c r="G144" s="229" t="s">
        <v>144</v>
      </c>
      <c r="H144" s="230">
        <v>360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42</v>
      </c>
      <c r="O144" s="88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133</v>
      </c>
      <c r="AT144" s="238" t="s">
        <v>123</v>
      </c>
      <c r="AU144" s="238" t="s">
        <v>84</v>
      </c>
      <c r="AY144" s="14" t="s">
        <v>120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4" t="s">
        <v>82</v>
      </c>
      <c r="BK144" s="239">
        <f>ROUND(I144*H144,2)</f>
        <v>0</v>
      </c>
      <c r="BL144" s="14" t="s">
        <v>133</v>
      </c>
      <c r="BM144" s="238" t="s">
        <v>182</v>
      </c>
    </row>
    <row r="145" s="2" customFormat="1" ht="16.5" customHeight="1">
      <c r="A145" s="35"/>
      <c r="B145" s="36"/>
      <c r="C145" s="240" t="s">
        <v>183</v>
      </c>
      <c r="D145" s="240" t="s">
        <v>129</v>
      </c>
      <c r="E145" s="241" t="s">
        <v>184</v>
      </c>
      <c r="F145" s="242" t="s">
        <v>185</v>
      </c>
      <c r="G145" s="243" t="s">
        <v>144</v>
      </c>
      <c r="H145" s="244">
        <v>360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42</v>
      </c>
      <c r="O145" s="88"/>
      <c r="P145" s="236">
        <f>O145*H145</f>
        <v>0</v>
      </c>
      <c r="Q145" s="236">
        <v>0.00012</v>
      </c>
      <c r="R145" s="236">
        <f>Q145*H145</f>
        <v>0.043200000000000002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132</v>
      </c>
      <c r="AT145" s="238" t="s">
        <v>129</v>
      </c>
      <c r="AU145" s="238" t="s">
        <v>84</v>
      </c>
      <c r="AY145" s="14" t="s">
        <v>120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4" t="s">
        <v>82</v>
      </c>
      <c r="BK145" s="239">
        <f>ROUND(I145*H145,2)</f>
        <v>0</v>
      </c>
      <c r="BL145" s="14" t="s">
        <v>133</v>
      </c>
      <c r="BM145" s="238" t="s">
        <v>186</v>
      </c>
    </row>
    <row r="146" s="2" customFormat="1" ht="24" customHeight="1">
      <c r="A146" s="35"/>
      <c r="B146" s="36"/>
      <c r="C146" s="226" t="s">
        <v>187</v>
      </c>
      <c r="D146" s="226" t="s">
        <v>123</v>
      </c>
      <c r="E146" s="227" t="s">
        <v>188</v>
      </c>
      <c r="F146" s="228" t="s">
        <v>181</v>
      </c>
      <c r="G146" s="229" t="s">
        <v>144</v>
      </c>
      <c r="H146" s="230">
        <v>20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42</v>
      </c>
      <c r="O146" s="88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133</v>
      </c>
      <c r="AT146" s="238" t="s">
        <v>123</v>
      </c>
      <c r="AU146" s="238" t="s">
        <v>84</v>
      </c>
      <c r="AY146" s="14" t="s">
        <v>120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4" t="s">
        <v>82</v>
      </c>
      <c r="BK146" s="239">
        <f>ROUND(I146*H146,2)</f>
        <v>0</v>
      </c>
      <c r="BL146" s="14" t="s">
        <v>133</v>
      </c>
      <c r="BM146" s="238" t="s">
        <v>189</v>
      </c>
    </row>
    <row r="147" s="2" customFormat="1" ht="16.5" customHeight="1">
      <c r="A147" s="35"/>
      <c r="B147" s="36"/>
      <c r="C147" s="240" t="s">
        <v>8</v>
      </c>
      <c r="D147" s="240" t="s">
        <v>129</v>
      </c>
      <c r="E147" s="241" t="s">
        <v>190</v>
      </c>
      <c r="F147" s="242" t="s">
        <v>191</v>
      </c>
      <c r="G147" s="243" t="s">
        <v>144</v>
      </c>
      <c r="H147" s="244">
        <v>20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42</v>
      </c>
      <c r="O147" s="88"/>
      <c r="P147" s="236">
        <f>O147*H147</f>
        <v>0</v>
      </c>
      <c r="Q147" s="236">
        <v>0.00012</v>
      </c>
      <c r="R147" s="236">
        <f>Q147*H147</f>
        <v>0.0024000000000000002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132</v>
      </c>
      <c r="AT147" s="238" t="s">
        <v>129</v>
      </c>
      <c r="AU147" s="238" t="s">
        <v>84</v>
      </c>
      <c r="AY147" s="14" t="s">
        <v>120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4" t="s">
        <v>82</v>
      </c>
      <c r="BK147" s="239">
        <f>ROUND(I147*H147,2)</f>
        <v>0</v>
      </c>
      <c r="BL147" s="14" t="s">
        <v>133</v>
      </c>
      <c r="BM147" s="238" t="s">
        <v>192</v>
      </c>
    </row>
    <row r="148" s="2" customFormat="1" ht="24" customHeight="1">
      <c r="A148" s="35"/>
      <c r="B148" s="36"/>
      <c r="C148" s="226" t="s">
        <v>133</v>
      </c>
      <c r="D148" s="226" t="s">
        <v>123</v>
      </c>
      <c r="E148" s="227" t="s">
        <v>193</v>
      </c>
      <c r="F148" s="228" t="s">
        <v>194</v>
      </c>
      <c r="G148" s="229" t="s">
        <v>144</v>
      </c>
      <c r="H148" s="230">
        <v>95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42</v>
      </c>
      <c r="O148" s="88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133</v>
      </c>
      <c r="AT148" s="238" t="s">
        <v>123</v>
      </c>
      <c r="AU148" s="238" t="s">
        <v>84</v>
      </c>
      <c r="AY148" s="14" t="s">
        <v>120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4" t="s">
        <v>82</v>
      </c>
      <c r="BK148" s="239">
        <f>ROUND(I148*H148,2)</f>
        <v>0</v>
      </c>
      <c r="BL148" s="14" t="s">
        <v>133</v>
      </c>
      <c r="BM148" s="238" t="s">
        <v>195</v>
      </c>
    </row>
    <row r="149" s="2" customFormat="1" ht="16.5" customHeight="1">
      <c r="A149" s="35"/>
      <c r="B149" s="36"/>
      <c r="C149" s="240" t="s">
        <v>196</v>
      </c>
      <c r="D149" s="240" t="s">
        <v>129</v>
      </c>
      <c r="E149" s="241" t="s">
        <v>197</v>
      </c>
      <c r="F149" s="242" t="s">
        <v>198</v>
      </c>
      <c r="G149" s="243" t="s">
        <v>144</v>
      </c>
      <c r="H149" s="244">
        <v>95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42</v>
      </c>
      <c r="O149" s="88"/>
      <c r="P149" s="236">
        <f>O149*H149</f>
        <v>0</v>
      </c>
      <c r="Q149" s="236">
        <v>0.00017000000000000001</v>
      </c>
      <c r="R149" s="236">
        <f>Q149*H149</f>
        <v>0.016150000000000001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132</v>
      </c>
      <c r="AT149" s="238" t="s">
        <v>129</v>
      </c>
      <c r="AU149" s="238" t="s">
        <v>84</v>
      </c>
      <c r="AY149" s="14" t="s">
        <v>120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4" t="s">
        <v>82</v>
      </c>
      <c r="BK149" s="239">
        <f>ROUND(I149*H149,2)</f>
        <v>0</v>
      </c>
      <c r="BL149" s="14" t="s">
        <v>133</v>
      </c>
      <c r="BM149" s="238" t="s">
        <v>199</v>
      </c>
    </row>
    <row r="150" s="2" customFormat="1" ht="24" customHeight="1">
      <c r="A150" s="35"/>
      <c r="B150" s="36"/>
      <c r="C150" s="226" t="s">
        <v>200</v>
      </c>
      <c r="D150" s="226" t="s">
        <v>123</v>
      </c>
      <c r="E150" s="227" t="s">
        <v>201</v>
      </c>
      <c r="F150" s="228" t="s">
        <v>202</v>
      </c>
      <c r="G150" s="229" t="s">
        <v>126</v>
      </c>
      <c r="H150" s="230">
        <v>500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42</v>
      </c>
      <c r="O150" s="88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133</v>
      </c>
      <c r="AT150" s="238" t="s">
        <v>123</v>
      </c>
      <c r="AU150" s="238" t="s">
        <v>84</v>
      </c>
      <c r="AY150" s="14" t="s">
        <v>120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4" t="s">
        <v>82</v>
      </c>
      <c r="BK150" s="239">
        <f>ROUND(I150*H150,2)</f>
        <v>0</v>
      </c>
      <c r="BL150" s="14" t="s">
        <v>133</v>
      </c>
      <c r="BM150" s="238" t="s">
        <v>203</v>
      </c>
    </row>
    <row r="151" s="2" customFormat="1" ht="24" customHeight="1">
      <c r="A151" s="35"/>
      <c r="B151" s="36"/>
      <c r="C151" s="226" t="s">
        <v>204</v>
      </c>
      <c r="D151" s="226" t="s">
        <v>123</v>
      </c>
      <c r="E151" s="227" t="s">
        <v>205</v>
      </c>
      <c r="F151" s="228" t="s">
        <v>206</v>
      </c>
      <c r="G151" s="229" t="s">
        <v>126</v>
      </c>
      <c r="H151" s="230">
        <v>20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42</v>
      </c>
      <c r="O151" s="88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133</v>
      </c>
      <c r="AT151" s="238" t="s">
        <v>123</v>
      </c>
      <c r="AU151" s="238" t="s">
        <v>84</v>
      </c>
      <c r="AY151" s="14" t="s">
        <v>120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4" t="s">
        <v>82</v>
      </c>
      <c r="BK151" s="239">
        <f>ROUND(I151*H151,2)</f>
        <v>0</v>
      </c>
      <c r="BL151" s="14" t="s">
        <v>133</v>
      </c>
      <c r="BM151" s="238" t="s">
        <v>207</v>
      </c>
    </row>
    <row r="152" s="2" customFormat="1" ht="24" customHeight="1">
      <c r="A152" s="35"/>
      <c r="B152" s="36"/>
      <c r="C152" s="226" t="s">
        <v>208</v>
      </c>
      <c r="D152" s="226" t="s">
        <v>123</v>
      </c>
      <c r="E152" s="227" t="s">
        <v>209</v>
      </c>
      <c r="F152" s="228" t="s">
        <v>210</v>
      </c>
      <c r="G152" s="229" t="s">
        <v>126</v>
      </c>
      <c r="H152" s="230">
        <v>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42</v>
      </c>
      <c r="O152" s="88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211</v>
      </c>
      <c r="AT152" s="238" t="s">
        <v>123</v>
      </c>
      <c r="AU152" s="238" t="s">
        <v>84</v>
      </c>
      <c r="AY152" s="14" t="s">
        <v>120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4" t="s">
        <v>82</v>
      </c>
      <c r="BK152" s="239">
        <f>ROUND(I152*H152,2)</f>
        <v>0</v>
      </c>
      <c r="BL152" s="14" t="s">
        <v>211</v>
      </c>
      <c r="BM152" s="238" t="s">
        <v>212</v>
      </c>
    </row>
    <row r="153" s="2" customFormat="1" ht="24" customHeight="1">
      <c r="A153" s="35"/>
      <c r="B153" s="36"/>
      <c r="C153" s="226" t="s">
        <v>7</v>
      </c>
      <c r="D153" s="226" t="s">
        <v>123</v>
      </c>
      <c r="E153" s="227" t="s">
        <v>213</v>
      </c>
      <c r="F153" s="228" t="s">
        <v>214</v>
      </c>
      <c r="G153" s="229" t="s">
        <v>126</v>
      </c>
      <c r="H153" s="230">
        <v>10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42</v>
      </c>
      <c r="O153" s="88"/>
      <c r="P153" s="236">
        <f>O153*H153</f>
        <v>0</v>
      </c>
      <c r="Q153" s="236">
        <v>0</v>
      </c>
      <c r="R153" s="236">
        <f>Q153*H153</f>
        <v>0</v>
      </c>
      <c r="S153" s="236">
        <v>0.00023000000000000001</v>
      </c>
      <c r="T153" s="237">
        <f>S153*H153</f>
        <v>0.0023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133</v>
      </c>
      <c r="AT153" s="238" t="s">
        <v>123</v>
      </c>
      <c r="AU153" s="238" t="s">
        <v>84</v>
      </c>
      <c r="AY153" s="14" t="s">
        <v>120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4" t="s">
        <v>82</v>
      </c>
      <c r="BK153" s="239">
        <f>ROUND(I153*H153,2)</f>
        <v>0</v>
      </c>
      <c r="BL153" s="14" t="s">
        <v>133</v>
      </c>
      <c r="BM153" s="238" t="s">
        <v>215</v>
      </c>
    </row>
    <row r="154" s="2" customFormat="1" ht="24" customHeight="1">
      <c r="A154" s="35"/>
      <c r="B154" s="36"/>
      <c r="C154" s="226" t="s">
        <v>216</v>
      </c>
      <c r="D154" s="226" t="s">
        <v>123</v>
      </c>
      <c r="E154" s="227" t="s">
        <v>217</v>
      </c>
      <c r="F154" s="228" t="s">
        <v>218</v>
      </c>
      <c r="G154" s="229" t="s">
        <v>126</v>
      </c>
      <c r="H154" s="230">
        <v>4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42</v>
      </c>
      <c r="O154" s="88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133</v>
      </c>
      <c r="AT154" s="238" t="s">
        <v>123</v>
      </c>
      <c r="AU154" s="238" t="s">
        <v>84</v>
      </c>
      <c r="AY154" s="14" t="s">
        <v>120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4" t="s">
        <v>82</v>
      </c>
      <c r="BK154" s="239">
        <f>ROUND(I154*H154,2)</f>
        <v>0</v>
      </c>
      <c r="BL154" s="14" t="s">
        <v>133</v>
      </c>
      <c r="BM154" s="238" t="s">
        <v>219</v>
      </c>
    </row>
    <row r="155" s="2" customFormat="1" ht="16.5" customHeight="1">
      <c r="A155" s="35"/>
      <c r="B155" s="36"/>
      <c r="C155" s="226" t="s">
        <v>220</v>
      </c>
      <c r="D155" s="226" t="s">
        <v>123</v>
      </c>
      <c r="E155" s="227" t="s">
        <v>221</v>
      </c>
      <c r="F155" s="228" t="s">
        <v>222</v>
      </c>
      <c r="G155" s="229" t="s">
        <v>138</v>
      </c>
      <c r="H155" s="230">
        <v>1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42</v>
      </c>
      <c r="O155" s="88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133</v>
      </c>
      <c r="AT155" s="238" t="s">
        <v>123</v>
      </c>
      <c r="AU155" s="238" t="s">
        <v>84</v>
      </c>
      <c r="AY155" s="14" t="s">
        <v>120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4" t="s">
        <v>82</v>
      </c>
      <c r="BK155" s="239">
        <f>ROUND(I155*H155,2)</f>
        <v>0</v>
      </c>
      <c r="BL155" s="14" t="s">
        <v>133</v>
      </c>
      <c r="BM155" s="238" t="s">
        <v>223</v>
      </c>
    </row>
    <row r="156" s="2" customFormat="1" ht="16.5" customHeight="1">
      <c r="A156" s="35"/>
      <c r="B156" s="36"/>
      <c r="C156" s="240" t="s">
        <v>224</v>
      </c>
      <c r="D156" s="240" t="s">
        <v>129</v>
      </c>
      <c r="E156" s="241" t="s">
        <v>225</v>
      </c>
      <c r="F156" s="242" t="s">
        <v>137</v>
      </c>
      <c r="G156" s="243" t="s">
        <v>138</v>
      </c>
      <c r="H156" s="244">
        <v>1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42</v>
      </c>
      <c r="O156" s="88"/>
      <c r="P156" s="236">
        <f>O156*H156</f>
        <v>0</v>
      </c>
      <c r="Q156" s="236">
        <v>0.00050000000000000001</v>
      </c>
      <c r="R156" s="236">
        <f>Q156*H156</f>
        <v>0.00050000000000000001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132</v>
      </c>
      <c r="AT156" s="238" t="s">
        <v>129</v>
      </c>
      <c r="AU156" s="238" t="s">
        <v>84</v>
      </c>
      <c r="AY156" s="14" t="s">
        <v>120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4" t="s">
        <v>82</v>
      </c>
      <c r="BK156" s="239">
        <f>ROUND(I156*H156,2)</f>
        <v>0</v>
      </c>
      <c r="BL156" s="14" t="s">
        <v>133</v>
      </c>
      <c r="BM156" s="238" t="s">
        <v>226</v>
      </c>
    </row>
    <row r="157" s="12" customFormat="1" ht="22.8" customHeight="1">
      <c r="A157" s="12"/>
      <c r="B157" s="210"/>
      <c r="C157" s="211"/>
      <c r="D157" s="212" t="s">
        <v>76</v>
      </c>
      <c r="E157" s="224" t="s">
        <v>227</v>
      </c>
      <c r="F157" s="224" t="s">
        <v>228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SUM(P158:P165)</f>
        <v>0</v>
      </c>
      <c r="Q157" s="218"/>
      <c r="R157" s="219">
        <f>SUM(R158:R165)</f>
        <v>0.018280000000000001</v>
      </c>
      <c r="S157" s="218"/>
      <c r="T157" s="220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84</v>
      </c>
      <c r="AT157" s="222" t="s">
        <v>76</v>
      </c>
      <c r="AU157" s="222" t="s">
        <v>82</v>
      </c>
      <c r="AY157" s="221" t="s">
        <v>120</v>
      </c>
      <c r="BK157" s="223">
        <f>SUM(BK158:BK165)</f>
        <v>0</v>
      </c>
    </row>
    <row r="158" s="2" customFormat="1" ht="16.5" customHeight="1">
      <c r="A158" s="35"/>
      <c r="B158" s="36"/>
      <c r="C158" s="226" t="s">
        <v>229</v>
      </c>
      <c r="D158" s="226" t="s">
        <v>123</v>
      </c>
      <c r="E158" s="227" t="s">
        <v>230</v>
      </c>
      <c r="F158" s="228" t="s">
        <v>231</v>
      </c>
      <c r="G158" s="229" t="s">
        <v>232</v>
      </c>
      <c r="H158" s="230">
        <v>24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42</v>
      </c>
      <c r="O158" s="88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133</v>
      </c>
      <c r="AT158" s="238" t="s">
        <v>123</v>
      </c>
      <c r="AU158" s="238" t="s">
        <v>84</v>
      </c>
      <c r="AY158" s="14" t="s">
        <v>120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4" t="s">
        <v>82</v>
      </c>
      <c r="BK158" s="239">
        <f>ROUND(I158*H158,2)</f>
        <v>0</v>
      </c>
      <c r="BL158" s="14" t="s">
        <v>133</v>
      </c>
      <c r="BM158" s="238" t="s">
        <v>233</v>
      </c>
    </row>
    <row r="159" s="2" customFormat="1" ht="24" customHeight="1">
      <c r="A159" s="35"/>
      <c r="B159" s="36"/>
      <c r="C159" s="226" t="s">
        <v>234</v>
      </c>
      <c r="D159" s="226" t="s">
        <v>123</v>
      </c>
      <c r="E159" s="227" t="s">
        <v>235</v>
      </c>
      <c r="F159" s="228" t="s">
        <v>236</v>
      </c>
      <c r="G159" s="229" t="s">
        <v>232</v>
      </c>
      <c r="H159" s="230">
        <v>10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42</v>
      </c>
      <c r="O159" s="88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133</v>
      </c>
      <c r="AT159" s="238" t="s">
        <v>123</v>
      </c>
      <c r="AU159" s="238" t="s">
        <v>84</v>
      </c>
      <c r="AY159" s="14" t="s">
        <v>120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4" t="s">
        <v>82</v>
      </c>
      <c r="BK159" s="239">
        <f>ROUND(I159*H159,2)</f>
        <v>0</v>
      </c>
      <c r="BL159" s="14" t="s">
        <v>133</v>
      </c>
      <c r="BM159" s="238" t="s">
        <v>237</v>
      </c>
    </row>
    <row r="160" s="2" customFormat="1" ht="24" customHeight="1">
      <c r="A160" s="35"/>
      <c r="B160" s="36"/>
      <c r="C160" s="226" t="s">
        <v>238</v>
      </c>
      <c r="D160" s="226" t="s">
        <v>123</v>
      </c>
      <c r="E160" s="227" t="s">
        <v>239</v>
      </c>
      <c r="F160" s="228" t="s">
        <v>240</v>
      </c>
      <c r="G160" s="229" t="s">
        <v>126</v>
      </c>
      <c r="H160" s="230">
        <v>30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42</v>
      </c>
      <c r="O160" s="88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133</v>
      </c>
      <c r="AT160" s="238" t="s">
        <v>123</v>
      </c>
      <c r="AU160" s="238" t="s">
        <v>84</v>
      </c>
      <c r="AY160" s="14" t="s">
        <v>120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4" t="s">
        <v>82</v>
      </c>
      <c r="BK160" s="239">
        <f>ROUND(I160*H160,2)</f>
        <v>0</v>
      </c>
      <c r="BL160" s="14" t="s">
        <v>133</v>
      </c>
      <c r="BM160" s="238" t="s">
        <v>241</v>
      </c>
    </row>
    <row r="161" s="2" customFormat="1" ht="16.5" customHeight="1">
      <c r="A161" s="35"/>
      <c r="B161" s="36"/>
      <c r="C161" s="240" t="s">
        <v>242</v>
      </c>
      <c r="D161" s="240" t="s">
        <v>129</v>
      </c>
      <c r="E161" s="241" t="s">
        <v>243</v>
      </c>
      <c r="F161" s="242" t="s">
        <v>244</v>
      </c>
      <c r="G161" s="243" t="s">
        <v>126</v>
      </c>
      <c r="H161" s="244">
        <v>30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42</v>
      </c>
      <c r="O161" s="88"/>
      <c r="P161" s="236">
        <f>O161*H161</f>
        <v>0</v>
      </c>
      <c r="Q161" s="236">
        <v>9.0000000000000006E-05</v>
      </c>
      <c r="R161" s="236">
        <f>Q161*H161</f>
        <v>0.0027000000000000001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132</v>
      </c>
      <c r="AT161" s="238" t="s">
        <v>129</v>
      </c>
      <c r="AU161" s="238" t="s">
        <v>84</v>
      </c>
      <c r="AY161" s="14" t="s">
        <v>120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4" t="s">
        <v>82</v>
      </c>
      <c r="BK161" s="239">
        <f>ROUND(I161*H161,2)</f>
        <v>0</v>
      </c>
      <c r="BL161" s="14" t="s">
        <v>133</v>
      </c>
      <c r="BM161" s="238" t="s">
        <v>245</v>
      </c>
    </row>
    <row r="162" s="2" customFormat="1" ht="16.5" customHeight="1">
      <c r="A162" s="35"/>
      <c r="B162" s="36"/>
      <c r="C162" s="240" t="s">
        <v>246</v>
      </c>
      <c r="D162" s="240" t="s">
        <v>129</v>
      </c>
      <c r="E162" s="241" t="s">
        <v>247</v>
      </c>
      <c r="F162" s="242" t="s">
        <v>248</v>
      </c>
      <c r="G162" s="243" t="s">
        <v>126</v>
      </c>
      <c r="H162" s="244">
        <v>100</v>
      </c>
      <c r="I162" s="245"/>
      <c r="J162" s="246">
        <f>ROUND(I162*H162,2)</f>
        <v>0</v>
      </c>
      <c r="K162" s="247"/>
      <c r="L162" s="248"/>
      <c r="M162" s="249" t="s">
        <v>1</v>
      </c>
      <c r="N162" s="250" t="s">
        <v>42</v>
      </c>
      <c r="O162" s="88"/>
      <c r="P162" s="236">
        <f>O162*H162</f>
        <v>0</v>
      </c>
      <c r="Q162" s="236">
        <v>9.0000000000000006E-05</v>
      </c>
      <c r="R162" s="236">
        <f>Q162*H162</f>
        <v>0.0090000000000000011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132</v>
      </c>
      <c r="AT162" s="238" t="s">
        <v>129</v>
      </c>
      <c r="AU162" s="238" t="s">
        <v>84</v>
      </c>
      <c r="AY162" s="14" t="s">
        <v>120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4" t="s">
        <v>82</v>
      </c>
      <c r="BK162" s="239">
        <f>ROUND(I162*H162,2)</f>
        <v>0</v>
      </c>
      <c r="BL162" s="14" t="s">
        <v>133</v>
      </c>
      <c r="BM162" s="238" t="s">
        <v>249</v>
      </c>
    </row>
    <row r="163" s="2" customFormat="1" ht="16.5" customHeight="1">
      <c r="A163" s="35"/>
      <c r="B163" s="36"/>
      <c r="C163" s="240" t="s">
        <v>250</v>
      </c>
      <c r="D163" s="240" t="s">
        <v>129</v>
      </c>
      <c r="E163" s="241" t="s">
        <v>251</v>
      </c>
      <c r="F163" s="242" t="s">
        <v>252</v>
      </c>
      <c r="G163" s="243" t="s">
        <v>126</v>
      </c>
      <c r="H163" s="244">
        <v>70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42</v>
      </c>
      <c r="O163" s="88"/>
      <c r="P163" s="236">
        <f>O163*H163</f>
        <v>0</v>
      </c>
      <c r="Q163" s="236">
        <v>9.0000000000000006E-05</v>
      </c>
      <c r="R163" s="236">
        <f>Q163*H163</f>
        <v>0.0063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132</v>
      </c>
      <c r="AT163" s="238" t="s">
        <v>129</v>
      </c>
      <c r="AU163" s="238" t="s">
        <v>84</v>
      </c>
      <c r="AY163" s="14" t="s">
        <v>120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4" t="s">
        <v>82</v>
      </c>
      <c r="BK163" s="239">
        <f>ROUND(I163*H163,2)</f>
        <v>0</v>
      </c>
      <c r="BL163" s="14" t="s">
        <v>133</v>
      </c>
      <c r="BM163" s="238" t="s">
        <v>253</v>
      </c>
    </row>
    <row r="164" s="2" customFormat="1" ht="24" customHeight="1">
      <c r="A164" s="35"/>
      <c r="B164" s="36"/>
      <c r="C164" s="226" t="s">
        <v>254</v>
      </c>
      <c r="D164" s="226" t="s">
        <v>123</v>
      </c>
      <c r="E164" s="227" t="s">
        <v>255</v>
      </c>
      <c r="F164" s="228" t="s">
        <v>240</v>
      </c>
      <c r="G164" s="229" t="s">
        <v>126</v>
      </c>
      <c r="H164" s="230">
        <v>10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42</v>
      </c>
      <c r="O164" s="88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133</v>
      </c>
      <c r="AT164" s="238" t="s">
        <v>123</v>
      </c>
      <c r="AU164" s="238" t="s">
        <v>84</v>
      </c>
      <c r="AY164" s="14" t="s">
        <v>120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4" t="s">
        <v>82</v>
      </c>
      <c r="BK164" s="239">
        <f>ROUND(I164*H164,2)</f>
        <v>0</v>
      </c>
      <c r="BL164" s="14" t="s">
        <v>133</v>
      </c>
      <c r="BM164" s="238" t="s">
        <v>256</v>
      </c>
    </row>
    <row r="165" s="2" customFormat="1" ht="16.5" customHeight="1">
      <c r="A165" s="35"/>
      <c r="B165" s="36"/>
      <c r="C165" s="240" t="s">
        <v>132</v>
      </c>
      <c r="D165" s="240" t="s">
        <v>129</v>
      </c>
      <c r="E165" s="241" t="s">
        <v>257</v>
      </c>
      <c r="F165" s="242" t="s">
        <v>258</v>
      </c>
      <c r="G165" s="243" t="s">
        <v>126</v>
      </c>
      <c r="H165" s="244">
        <v>10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42</v>
      </c>
      <c r="O165" s="88"/>
      <c r="P165" s="236">
        <f>O165*H165</f>
        <v>0</v>
      </c>
      <c r="Q165" s="236">
        <v>2.8E-05</v>
      </c>
      <c r="R165" s="236">
        <f>Q165*H165</f>
        <v>0.00027999999999999998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132</v>
      </c>
      <c r="AT165" s="238" t="s">
        <v>129</v>
      </c>
      <c r="AU165" s="238" t="s">
        <v>84</v>
      </c>
      <c r="AY165" s="14" t="s">
        <v>120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4" t="s">
        <v>82</v>
      </c>
      <c r="BK165" s="239">
        <f>ROUND(I165*H165,2)</f>
        <v>0</v>
      </c>
      <c r="BL165" s="14" t="s">
        <v>133</v>
      </c>
      <c r="BM165" s="238" t="s">
        <v>259</v>
      </c>
    </row>
    <row r="166" s="12" customFormat="1" ht="22.8" customHeight="1">
      <c r="A166" s="12"/>
      <c r="B166" s="210"/>
      <c r="C166" s="211"/>
      <c r="D166" s="212" t="s">
        <v>76</v>
      </c>
      <c r="E166" s="224" t="s">
        <v>260</v>
      </c>
      <c r="F166" s="224" t="s">
        <v>261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SUM(P167:P183)</f>
        <v>0</v>
      </c>
      <c r="Q166" s="218"/>
      <c r="R166" s="219">
        <f>SUM(R167:R183)</f>
        <v>0.0040959999999999998</v>
      </c>
      <c r="S166" s="218"/>
      <c r="T166" s="220">
        <f>SUM(T167:T183)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84</v>
      </c>
      <c r="AT166" s="222" t="s">
        <v>76</v>
      </c>
      <c r="AU166" s="222" t="s">
        <v>82</v>
      </c>
      <c r="AY166" s="221" t="s">
        <v>120</v>
      </c>
      <c r="BK166" s="223">
        <f>SUM(BK167:BK183)</f>
        <v>0</v>
      </c>
    </row>
    <row r="167" s="2" customFormat="1" ht="24" customHeight="1">
      <c r="A167" s="35"/>
      <c r="B167" s="36"/>
      <c r="C167" s="226" t="s">
        <v>262</v>
      </c>
      <c r="D167" s="226" t="s">
        <v>123</v>
      </c>
      <c r="E167" s="227" t="s">
        <v>263</v>
      </c>
      <c r="F167" s="228" t="s">
        <v>264</v>
      </c>
      <c r="G167" s="229" t="s">
        <v>126</v>
      </c>
      <c r="H167" s="230">
        <v>2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42</v>
      </c>
      <c r="O167" s="88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133</v>
      </c>
      <c r="AT167" s="238" t="s">
        <v>123</v>
      </c>
      <c r="AU167" s="238" t="s">
        <v>84</v>
      </c>
      <c r="AY167" s="14" t="s">
        <v>120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4" t="s">
        <v>82</v>
      </c>
      <c r="BK167" s="239">
        <f>ROUND(I167*H167,2)</f>
        <v>0</v>
      </c>
      <c r="BL167" s="14" t="s">
        <v>133</v>
      </c>
      <c r="BM167" s="238" t="s">
        <v>265</v>
      </c>
    </row>
    <row r="168" s="2" customFormat="1" ht="24" customHeight="1">
      <c r="A168" s="35"/>
      <c r="B168" s="36"/>
      <c r="C168" s="240" t="s">
        <v>266</v>
      </c>
      <c r="D168" s="240" t="s">
        <v>129</v>
      </c>
      <c r="E168" s="241" t="s">
        <v>267</v>
      </c>
      <c r="F168" s="242" t="s">
        <v>268</v>
      </c>
      <c r="G168" s="243" t="s">
        <v>126</v>
      </c>
      <c r="H168" s="244">
        <v>2</v>
      </c>
      <c r="I168" s="245"/>
      <c r="J168" s="246">
        <f>ROUND(I168*H168,2)</f>
        <v>0</v>
      </c>
      <c r="K168" s="247"/>
      <c r="L168" s="248"/>
      <c r="M168" s="249" t="s">
        <v>1</v>
      </c>
      <c r="N168" s="250" t="s">
        <v>42</v>
      </c>
      <c r="O168" s="88"/>
      <c r="P168" s="236">
        <f>O168*H168</f>
        <v>0</v>
      </c>
      <c r="Q168" s="236">
        <v>5.3999999999999998E-05</v>
      </c>
      <c r="R168" s="236">
        <f>Q168*H168</f>
        <v>0.000108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132</v>
      </c>
      <c r="AT168" s="238" t="s">
        <v>129</v>
      </c>
      <c r="AU168" s="238" t="s">
        <v>84</v>
      </c>
      <c r="AY168" s="14" t="s">
        <v>120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4" t="s">
        <v>82</v>
      </c>
      <c r="BK168" s="239">
        <f>ROUND(I168*H168,2)</f>
        <v>0</v>
      </c>
      <c r="BL168" s="14" t="s">
        <v>133</v>
      </c>
      <c r="BM168" s="238" t="s">
        <v>269</v>
      </c>
    </row>
    <row r="169" s="2" customFormat="1" ht="24" customHeight="1">
      <c r="A169" s="35"/>
      <c r="B169" s="36"/>
      <c r="C169" s="226" t="s">
        <v>270</v>
      </c>
      <c r="D169" s="226" t="s">
        <v>123</v>
      </c>
      <c r="E169" s="227" t="s">
        <v>271</v>
      </c>
      <c r="F169" s="228" t="s">
        <v>272</v>
      </c>
      <c r="G169" s="229" t="s">
        <v>126</v>
      </c>
      <c r="H169" s="230">
        <v>2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42</v>
      </c>
      <c r="O169" s="88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133</v>
      </c>
      <c r="AT169" s="238" t="s">
        <v>123</v>
      </c>
      <c r="AU169" s="238" t="s">
        <v>84</v>
      </c>
      <c r="AY169" s="14" t="s">
        <v>120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4" t="s">
        <v>82</v>
      </c>
      <c r="BK169" s="239">
        <f>ROUND(I169*H169,2)</f>
        <v>0</v>
      </c>
      <c r="BL169" s="14" t="s">
        <v>133</v>
      </c>
      <c r="BM169" s="238" t="s">
        <v>273</v>
      </c>
    </row>
    <row r="170" s="2" customFormat="1" ht="16.5" customHeight="1">
      <c r="A170" s="35"/>
      <c r="B170" s="36"/>
      <c r="C170" s="240" t="s">
        <v>274</v>
      </c>
      <c r="D170" s="240" t="s">
        <v>129</v>
      </c>
      <c r="E170" s="241" t="s">
        <v>275</v>
      </c>
      <c r="F170" s="242" t="s">
        <v>276</v>
      </c>
      <c r="G170" s="243" t="s">
        <v>126</v>
      </c>
      <c r="H170" s="244">
        <v>2</v>
      </c>
      <c r="I170" s="245"/>
      <c r="J170" s="246">
        <f>ROUND(I170*H170,2)</f>
        <v>0</v>
      </c>
      <c r="K170" s="247"/>
      <c r="L170" s="248"/>
      <c r="M170" s="249" t="s">
        <v>1</v>
      </c>
      <c r="N170" s="250" t="s">
        <v>42</v>
      </c>
      <c r="O170" s="88"/>
      <c r="P170" s="236">
        <f>O170*H170</f>
        <v>0</v>
      </c>
      <c r="Q170" s="236">
        <v>5.0000000000000002E-05</v>
      </c>
      <c r="R170" s="236">
        <f>Q170*H170</f>
        <v>0.00010000000000000001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132</v>
      </c>
      <c r="AT170" s="238" t="s">
        <v>129</v>
      </c>
      <c r="AU170" s="238" t="s">
        <v>84</v>
      </c>
      <c r="AY170" s="14" t="s">
        <v>120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4" t="s">
        <v>82</v>
      </c>
      <c r="BK170" s="239">
        <f>ROUND(I170*H170,2)</f>
        <v>0</v>
      </c>
      <c r="BL170" s="14" t="s">
        <v>133</v>
      </c>
      <c r="BM170" s="238" t="s">
        <v>277</v>
      </c>
    </row>
    <row r="171" s="2" customFormat="1" ht="24" customHeight="1">
      <c r="A171" s="35"/>
      <c r="B171" s="36"/>
      <c r="C171" s="226" t="s">
        <v>278</v>
      </c>
      <c r="D171" s="226" t="s">
        <v>123</v>
      </c>
      <c r="E171" s="227" t="s">
        <v>279</v>
      </c>
      <c r="F171" s="228" t="s">
        <v>280</v>
      </c>
      <c r="G171" s="229" t="s">
        <v>126</v>
      </c>
      <c r="H171" s="230">
        <v>6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42</v>
      </c>
      <c r="O171" s="88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133</v>
      </c>
      <c r="AT171" s="238" t="s">
        <v>123</v>
      </c>
      <c r="AU171" s="238" t="s">
        <v>84</v>
      </c>
      <c r="AY171" s="14" t="s">
        <v>120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4" t="s">
        <v>82</v>
      </c>
      <c r="BK171" s="239">
        <f>ROUND(I171*H171,2)</f>
        <v>0</v>
      </c>
      <c r="BL171" s="14" t="s">
        <v>133</v>
      </c>
      <c r="BM171" s="238" t="s">
        <v>281</v>
      </c>
    </row>
    <row r="172" s="2" customFormat="1" ht="16.5" customHeight="1">
      <c r="A172" s="35"/>
      <c r="B172" s="36"/>
      <c r="C172" s="240" t="s">
        <v>282</v>
      </c>
      <c r="D172" s="240" t="s">
        <v>129</v>
      </c>
      <c r="E172" s="241" t="s">
        <v>283</v>
      </c>
      <c r="F172" s="242" t="s">
        <v>284</v>
      </c>
      <c r="G172" s="243" t="s">
        <v>126</v>
      </c>
      <c r="H172" s="244">
        <v>6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42</v>
      </c>
      <c r="O172" s="88"/>
      <c r="P172" s="236">
        <f>O172*H172</f>
        <v>0</v>
      </c>
      <c r="Q172" s="236">
        <v>0.000223</v>
      </c>
      <c r="R172" s="236">
        <f>Q172*H172</f>
        <v>0.001338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132</v>
      </c>
      <c r="AT172" s="238" t="s">
        <v>129</v>
      </c>
      <c r="AU172" s="238" t="s">
        <v>84</v>
      </c>
      <c r="AY172" s="14" t="s">
        <v>120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4" t="s">
        <v>82</v>
      </c>
      <c r="BK172" s="239">
        <f>ROUND(I172*H172,2)</f>
        <v>0</v>
      </c>
      <c r="BL172" s="14" t="s">
        <v>133</v>
      </c>
      <c r="BM172" s="238" t="s">
        <v>285</v>
      </c>
    </row>
    <row r="173" s="2" customFormat="1" ht="24" customHeight="1">
      <c r="A173" s="35"/>
      <c r="B173" s="36"/>
      <c r="C173" s="226" t="s">
        <v>286</v>
      </c>
      <c r="D173" s="226" t="s">
        <v>123</v>
      </c>
      <c r="E173" s="227" t="s">
        <v>287</v>
      </c>
      <c r="F173" s="228" t="s">
        <v>288</v>
      </c>
      <c r="G173" s="229" t="s">
        <v>126</v>
      </c>
      <c r="H173" s="230">
        <v>3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42</v>
      </c>
      <c r="O173" s="88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133</v>
      </c>
      <c r="AT173" s="238" t="s">
        <v>123</v>
      </c>
      <c r="AU173" s="238" t="s">
        <v>84</v>
      </c>
      <c r="AY173" s="14" t="s">
        <v>120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4" t="s">
        <v>82</v>
      </c>
      <c r="BK173" s="239">
        <f>ROUND(I173*H173,2)</f>
        <v>0</v>
      </c>
      <c r="BL173" s="14" t="s">
        <v>133</v>
      </c>
      <c r="BM173" s="238" t="s">
        <v>289</v>
      </c>
    </row>
    <row r="174" s="2" customFormat="1" ht="24" customHeight="1">
      <c r="A174" s="35"/>
      <c r="B174" s="36"/>
      <c r="C174" s="240" t="s">
        <v>290</v>
      </c>
      <c r="D174" s="240" t="s">
        <v>129</v>
      </c>
      <c r="E174" s="241" t="s">
        <v>291</v>
      </c>
      <c r="F174" s="242" t="s">
        <v>292</v>
      </c>
      <c r="G174" s="243" t="s">
        <v>126</v>
      </c>
      <c r="H174" s="244">
        <v>1</v>
      </c>
      <c r="I174" s="245"/>
      <c r="J174" s="246">
        <f>ROUND(I174*H174,2)</f>
        <v>0</v>
      </c>
      <c r="K174" s="247"/>
      <c r="L174" s="248"/>
      <c r="M174" s="249" t="s">
        <v>1</v>
      </c>
      <c r="N174" s="250" t="s">
        <v>42</v>
      </c>
      <c r="O174" s="88"/>
      <c r="P174" s="236">
        <f>O174*H174</f>
        <v>0</v>
      </c>
      <c r="Q174" s="236">
        <v>0.00040000000000000002</v>
      </c>
      <c r="R174" s="236">
        <f>Q174*H174</f>
        <v>0.00040000000000000002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132</v>
      </c>
      <c r="AT174" s="238" t="s">
        <v>129</v>
      </c>
      <c r="AU174" s="238" t="s">
        <v>84</v>
      </c>
      <c r="AY174" s="14" t="s">
        <v>120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4" t="s">
        <v>82</v>
      </c>
      <c r="BK174" s="239">
        <f>ROUND(I174*H174,2)</f>
        <v>0</v>
      </c>
      <c r="BL174" s="14" t="s">
        <v>133</v>
      </c>
      <c r="BM174" s="238" t="s">
        <v>293</v>
      </c>
    </row>
    <row r="175" s="2" customFormat="1" ht="24" customHeight="1">
      <c r="A175" s="35"/>
      <c r="B175" s="36"/>
      <c r="C175" s="240" t="s">
        <v>294</v>
      </c>
      <c r="D175" s="240" t="s">
        <v>129</v>
      </c>
      <c r="E175" s="241" t="s">
        <v>295</v>
      </c>
      <c r="F175" s="242" t="s">
        <v>296</v>
      </c>
      <c r="G175" s="243" t="s">
        <v>126</v>
      </c>
      <c r="H175" s="244">
        <v>2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42</v>
      </c>
      <c r="O175" s="88"/>
      <c r="P175" s="236">
        <f>O175*H175</f>
        <v>0</v>
      </c>
      <c r="Q175" s="236">
        <v>0.00040000000000000002</v>
      </c>
      <c r="R175" s="236">
        <f>Q175*H175</f>
        <v>0.00080000000000000004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132</v>
      </c>
      <c r="AT175" s="238" t="s">
        <v>129</v>
      </c>
      <c r="AU175" s="238" t="s">
        <v>84</v>
      </c>
      <c r="AY175" s="14" t="s">
        <v>120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4" t="s">
        <v>82</v>
      </c>
      <c r="BK175" s="239">
        <f>ROUND(I175*H175,2)</f>
        <v>0</v>
      </c>
      <c r="BL175" s="14" t="s">
        <v>133</v>
      </c>
      <c r="BM175" s="238" t="s">
        <v>297</v>
      </c>
    </row>
    <row r="176" s="2" customFormat="1" ht="16.5" customHeight="1">
      <c r="A176" s="35"/>
      <c r="B176" s="36"/>
      <c r="C176" s="226" t="s">
        <v>298</v>
      </c>
      <c r="D176" s="226" t="s">
        <v>123</v>
      </c>
      <c r="E176" s="227" t="s">
        <v>299</v>
      </c>
      <c r="F176" s="228" t="s">
        <v>300</v>
      </c>
      <c r="G176" s="229" t="s">
        <v>126</v>
      </c>
      <c r="H176" s="230">
        <v>1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42</v>
      </c>
      <c r="O176" s="88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133</v>
      </c>
      <c r="AT176" s="238" t="s">
        <v>123</v>
      </c>
      <c r="AU176" s="238" t="s">
        <v>84</v>
      </c>
      <c r="AY176" s="14" t="s">
        <v>120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4" t="s">
        <v>82</v>
      </c>
      <c r="BK176" s="239">
        <f>ROUND(I176*H176,2)</f>
        <v>0</v>
      </c>
      <c r="BL176" s="14" t="s">
        <v>133</v>
      </c>
      <c r="BM176" s="238" t="s">
        <v>301</v>
      </c>
    </row>
    <row r="177" s="2" customFormat="1" ht="24" customHeight="1">
      <c r="A177" s="35"/>
      <c r="B177" s="36"/>
      <c r="C177" s="240" t="s">
        <v>302</v>
      </c>
      <c r="D177" s="240" t="s">
        <v>129</v>
      </c>
      <c r="E177" s="241" t="s">
        <v>303</v>
      </c>
      <c r="F177" s="242" t="s">
        <v>304</v>
      </c>
      <c r="G177" s="243" t="s">
        <v>126</v>
      </c>
      <c r="H177" s="244">
        <v>1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42</v>
      </c>
      <c r="O177" s="88"/>
      <c r="P177" s="236">
        <f>O177*H177</f>
        <v>0</v>
      </c>
      <c r="Q177" s="236">
        <v>0.00014999999999999999</v>
      </c>
      <c r="R177" s="236">
        <f>Q177*H177</f>
        <v>0.00014999999999999999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132</v>
      </c>
      <c r="AT177" s="238" t="s">
        <v>129</v>
      </c>
      <c r="AU177" s="238" t="s">
        <v>84</v>
      </c>
      <c r="AY177" s="14" t="s">
        <v>120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4" t="s">
        <v>82</v>
      </c>
      <c r="BK177" s="239">
        <f>ROUND(I177*H177,2)</f>
        <v>0</v>
      </c>
      <c r="BL177" s="14" t="s">
        <v>133</v>
      </c>
      <c r="BM177" s="238" t="s">
        <v>305</v>
      </c>
    </row>
    <row r="178" s="2" customFormat="1" ht="16.5" customHeight="1">
      <c r="A178" s="35"/>
      <c r="B178" s="36"/>
      <c r="C178" s="226" t="s">
        <v>306</v>
      </c>
      <c r="D178" s="226" t="s">
        <v>123</v>
      </c>
      <c r="E178" s="227" t="s">
        <v>307</v>
      </c>
      <c r="F178" s="228" t="s">
        <v>308</v>
      </c>
      <c r="G178" s="229" t="s">
        <v>126</v>
      </c>
      <c r="H178" s="230">
        <v>1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42</v>
      </c>
      <c r="O178" s="88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133</v>
      </c>
      <c r="AT178" s="238" t="s">
        <v>123</v>
      </c>
      <c r="AU178" s="238" t="s">
        <v>84</v>
      </c>
      <c r="AY178" s="14" t="s">
        <v>120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4" t="s">
        <v>82</v>
      </c>
      <c r="BK178" s="239">
        <f>ROUND(I178*H178,2)</f>
        <v>0</v>
      </c>
      <c r="BL178" s="14" t="s">
        <v>133</v>
      </c>
      <c r="BM178" s="238" t="s">
        <v>309</v>
      </c>
    </row>
    <row r="179" s="2" customFormat="1" ht="16.5" customHeight="1">
      <c r="A179" s="35"/>
      <c r="B179" s="36"/>
      <c r="C179" s="240" t="s">
        <v>310</v>
      </c>
      <c r="D179" s="240" t="s">
        <v>129</v>
      </c>
      <c r="E179" s="241" t="s">
        <v>311</v>
      </c>
      <c r="F179" s="242" t="s">
        <v>312</v>
      </c>
      <c r="G179" s="243" t="s">
        <v>126</v>
      </c>
      <c r="H179" s="244">
        <v>1</v>
      </c>
      <c r="I179" s="245"/>
      <c r="J179" s="246">
        <f>ROUND(I179*H179,2)</f>
        <v>0</v>
      </c>
      <c r="K179" s="247"/>
      <c r="L179" s="248"/>
      <c r="M179" s="249" t="s">
        <v>1</v>
      </c>
      <c r="N179" s="250" t="s">
        <v>42</v>
      </c>
      <c r="O179" s="88"/>
      <c r="P179" s="236">
        <f>O179*H179</f>
        <v>0</v>
      </c>
      <c r="Q179" s="236">
        <v>0.00029999999999999997</v>
      </c>
      <c r="R179" s="236">
        <f>Q179*H179</f>
        <v>0.00029999999999999997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132</v>
      </c>
      <c r="AT179" s="238" t="s">
        <v>129</v>
      </c>
      <c r="AU179" s="238" t="s">
        <v>84</v>
      </c>
      <c r="AY179" s="14" t="s">
        <v>120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4" t="s">
        <v>82</v>
      </c>
      <c r="BK179" s="239">
        <f>ROUND(I179*H179,2)</f>
        <v>0</v>
      </c>
      <c r="BL179" s="14" t="s">
        <v>133</v>
      </c>
      <c r="BM179" s="238" t="s">
        <v>313</v>
      </c>
    </row>
    <row r="180" s="2" customFormat="1" ht="16.5" customHeight="1">
      <c r="A180" s="35"/>
      <c r="B180" s="36"/>
      <c r="C180" s="240" t="s">
        <v>314</v>
      </c>
      <c r="D180" s="240" t="s">
        <v>129</v>
      </c>
      <c r="E180" s="241" t="s">
        <v>315</v>
      </c>
      <c r="F180" s="242" t="s">
        <v>137</v>
      </c>
      <c r="G180" s="243" t="s">
        <v>138</v>
      </c>
      <c r="H180" s="244">
        <v>1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42</v>
      </c>
      <c r="O180" s="88"/>
      <c r="P180" s="236">
        <f>O180*H180</f>
        <v>0</v>
      </c>
      <c r="Q180" s="236">
        <v>0.00029999999999999997</v>
      </c>
      <c r="R180" s="236">
        <f>Q180*H180</f>
        <v>0.00029999999999999997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132</v>
      </c>
      <c r="AT180" s="238" t="s">
        <v>129</v>
      </c>
      <c r="AU180" s="238" t="s">
        <v>84</v>
      </c>
      <c r="AY180" s="14" t="s">
        <v>120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4" t="s">
        <v>82</v>
      </c>
      <c r="BK180" s="239">
        <f>ROUND(I180*H180,2)</f>
        <v>0</v>
      </c>
      <c r="BL180" s="14" t="s">
        <v>133</v>
      </c>
      <c r="BM180" s="238" t="s">
        <v>316</v>
      </c>
    </row>
    <row r="181" s="2" customFormat="1" ht="16.5" customHeight="1">
      <c r="A181" s="35"/>
      <c r="B181" s="36"/>
      <c r="C181" s="226" t="s">
        <v>317</v>
      </c>
      <c r="D181" s="226" t="s">
        <v>123</v>
      </c>
      <c r="E181" s="227" t="s">
        <v>318</v>
      </c>
      <c r="F181" s="228" t="s">
        <v>319</v>
      </c>
      <c r="G181" s="229" t="s">
        <v>126</v>
      </c>
      <c r="H181" s="230">
        <v>1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42</v>
      </c>
      <c r="O181" s="88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133</v>
      </c>
      <c r="AT181" s="238" t="s">
        <v>123</v>
      </c>
      <c r="AU181" s="238" t="s">
        <v>84</v>
      </c>
      <c r="AY181" s="14" t="s">
        <v>120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4" t="s">
        <v>82</v>
      </c>
      <c r="BK181" s="239">
        <f>ROUND(I181*H181,2)</f>
        <v>0</v>
      </c>
      <c r="BL181" s="14" t="s">
        <v>133</v>
      </c>
      <c r="BM181" s="238" t="s">
        <v>320</v>
      </c>
    </row>
    <row r="182" s="2" customFormat="1" ht="16.5" customHeight="1">
      <c r="A182" s="35"/>
      <c r="B182" s="36"/>
      <c r="C182" s="240" t="s">
        <v>321</v>
      </c>
      <c r="D182" s="240" t="s">
        <v>129</v>
      </c>
      <c r="E182" s="241" t="s">
        <v>322</v>
      </c>
      <c r="F182" s="242" t="s">
        <v>323</v>
      </c>
      <c r="G182" s="243" t="s">
        <v>126</v>
      </c>
      <c r="H182" s="244">
        <v>1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42</v>
      </c>
      <c r="O182" s="88"/>
      <c r="P182" s="236">
        <f>O182*H182</f>
        <v>0</v>
      </c>
      <c r="Q182" s="236">
        <v>0.00029999999999999997</v>
      </c>
      <c r="R182" s="236">
        <f>Q182*H182</f>
        <v>0.00029999999999999997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132</v>
      </c>
      <c r="AT182" s="238" t="s">
        <v>129</v>
      </c>
      <c r="AU182" s="238" t="s">
        <v>84</v>
      </c>
      <c r="AY182" s="14" t="s">
        <v>120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4" t="s">
        <v>82</v>
      </c>
      <c r="BK182" s="239">
        <f>ROUND(I182*H182,2)</f>
        <v>0</v>
      </c>
      <c r="BL182" s="14" t="s">
        <v>133</v>
      </c>
      <c r="BM182" s="238" t="s">
        <v>324</v>
      </c>
    </row>
    <row r="183" s="2" customFormat="1" ht="16.5" customHeight="1">
      <c r="A183" s="35"/>
      <c r="B183" s="36"/>
      <c r="C183" s="240" t="s">
        <v>325</v>
      </c>
      <c r="D183" s="240" t="s">
        <v>129</v>
      </c>
      <c r="E183" s="241" t="s">
        <v>326</v>
      </c>
      <c r="F183" s="242" t="s">
        <v>137</v>
      </c>
      <c r="G183" s="243" t="s">
        <v>138</v>
      </c>
      <c r="H183" s="244">
        <v>1</v>
      </c>
      <c r="I183" s="245"/>
      <c r="J183" s="246">
        <f>ROUND(I183*H183,2)</f>
        <v>0</v>
      </c>
      <c r="K183" s="247"/>
      <c r="L183" s="248"/>
      <c r="M183" s="249" t="s">
        <v>1</v>
      </c>
      <c r="N183" s="250" t="s">
        <v>42</v>
      </c>
      <c r="O183" s="88"/>
      <c r="P183" s="236">
        <f>O183*H183</f>
        <v>0</v>
      </c>
      <c r="Q183" s="236">
        <v>0.00029999999999999997</v>
      </c>
      <c r="R183" s="236">
        <f>Q183*H183</f>
        <v>0.00029999999999999997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132</v>
      </c>
      <c r="AT183" s="238" t="s">
        <v>129</v>
      </c>
      <c r="AU183" s="238" t="s">
        <v>84</v>
      </c>
      <c r="AY183" s="14" t="s">
        <v>120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4" t="s">
        <v>82</v>
      </c>
      <c r="BK183" s="239">
        <f>ROUND(I183*H183,2)</f>
        <v>0</v>
      </c>
      <c r="BL183" s="14" t="s">
        <v>133</v>
      </c>
      <c r="BM183" s="238" t="s">
        <v>327</v>
      </c>
    </row>
    <row r="184" s="12" customFormat="1" ht="22.8" customHeight="1">
      <c r="A184" s="12"/>
      <c r="B184" s="210"/>
      <c r="C184" s="211"/>
      <c r="D184" s="212" t="s">
        <v>76</v>
      </c>
      <c r="E184" s="224" t="s">
        <v>328</v>
      </c>
      <c r="F184" s="224" t="s">
        <v>329</v>
      </c>
      <c r="G184" s="211"/>
      <c r="H184" s="211"/>
      <c r="I184" s="214"/>
      <c r="J184" s="225">
        <f>BK184</f>
        <v>0</v>
      </c>
      <c r="K184" s="211"/>
      <c r="L184" s="216"/>
      <c r="M184" s="217"/>
      <c r="N184" s="218"/>
      <c r="O184" s="218"/>
      <c r="P184" s="219">
        <f>SUM(P185:P189)</f>
        <v>0</v>
      </c>
      <c r="Q184" s="218"/>
      <c r="R184" s="219">
        <f>SUM(R185:R189)</f>
        <v>0.0373</v>
      </c>
      <c r="S184" s="218"/>
      <c r="T184" s="220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1" t="s">
        <v>84</v>
      </c>
      <c r="AT184" s="222" t="s">
        <v>76</v>
      </c>
      <c r="AU184" s="222" t="s">
        <v>82</v>
      </c>
      <c r="AY184" s="221" t="s">
        <v>120</v>
      </c>
      <c r="BK184" s="223">
        <f>SUM(BK185:BK189)</f>
        <v>0</v>
      </c>
    </row>
    <row r="185" s="2" customFormat="1" ht="24" customHeight="1">
      <c r="A185" s="35"/>
      <c r="B185" s="36"/>
      <c r="C185" s="226" t="s">
        <v>330</v>
      </c>
      <c r="D185" s="226" t="s">
        <v>123</v>
      </c>
      <c r="E185" s="227" t="s">
        <v>331</v>
      </c>
      <c r="F185" s="228" t="s">
        <v>332</v>
      </c>
      <c r="G185" s="229" t="s">
        <v>126</v>
      </c>
      <c r="H185" s="230">
        <v>13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42</v>
      </c>
      <c r="O185" s="88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133</v>
      </c>
      <c r="AT185" s="238" t="s">
        <v>123</v>
      </c>
      <c r="AU185" s="238" t="s">
        <v>84</v>
      </c>
      <c r="AY185" s="14" t="s">
        <v>120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4" t="s">
        <v>82</v>
      </c>
      <c r="BK185" s="239">
        <f>ROUND(I185*H185,2)</f>
        <v>0</v>
      </c>
      <c r="BL185" s="14" t="s">
        <v>133</v>
      </c>
      <c r="BM185" s="238" t="s">
        <v>333</v>
      </c>
    </row>
    <row r="186" s="2" customFormat="1" ht="60" customHeight="1">
      <c r="A186" s="35"/>
      <c r="B186" s="36"/>
      <c r="C186" s="240" t="s">
        <v>334</v>
      </c>
      <c r="D186" s="240" t="s">
        <v>129</v>
      </c>
      <c r="E186" s="241" t="s">
        <v>335</v>
      </c>
      <c r="F186" s="242" t="s">
        <v>336</v>
      </c>
      <c r="G186" s="243" t="s">
        <v>126</v>
      </c>
      <c r="H186" s="244">
        <v>10</v>
      </c>
      <c r="I186" s="245"/>
      <c r="J186" s="246">
        <f>ROUND(I186*H186,2)</f>
        <v>0</v>
      </c>
      <c r="K186" s="247"/>
      <c r="L186" s="248"/>
      <c r="M186" s="249" t="s">
        <v>1</v>
      </c>
      <c r="N186" s="250" t="s">
        <v>42</v>
      </c>
      <c r="O186" s="88"/>
      <c r="P186" s="236">
        <f>O186*H186</f>
        <v>0</v>
      </c>
      <c r="Q186" s="236">
        <v>0.0025000000000000001</v>
      </c>
      <c r="R186" s="236">
        <f>Q186*H186</f>
        <v>0.025000000000000001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132</v>
      </c>
      <c r="AT186" s="238" t="s">
        <v>129</v>
      </c>
      <c r="AU186" s="238" t="s">
        <v>84</v>
      </c>
      <c r="AY186" s="14" t="s">
        <v>120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4" t="s">
        <v>82</v>
      </c>
      <c r="BK186" s="239">
        <f>ROUND(I186*H186,2)</f>
        <v>0</v>
      </c>
      <c r="BL186" s="14" t="s">
        <v>133</v>
      </c>
      <c r="BM186" s="238" t="s">
        <v>337</v>
      </c>
    </row>
    <row r="187" s="2" customFormat="1" ht="60" customHeight="1">
      <c r="A187" s="35"/>
      <c r="B187" s="36"/>
      <c r="C187" s="240" t="s">
        <v>338</v>
      </c>
      <c r="D187" s="240" t="s">
        <v>129</v>
      </c>
      <c r="E187" s="241" t="s">
        <v>339</v>
      </c>
      <c r="F187" s="242" t="s">
        <v>340</v>
      </c>
      <c r="G187" s="243" t="s">
        <v>126</v>
      </c>
      <c r="H187" s="244">
        <v>3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42</v>
      </c>
      <c r="O187" s="88"/>
      <c r="P187" s="236">
        <f>O187*H187</f>
        <v>0</v>
      </c>
      <c r="Q187" s="236">
        <v>0.0025000000000000001</v>
      </c>
      <c r="R187" s="236">
        <f>Q187*H187</f>
        <v>0.0074999999999999997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132</v>
      </c>
      <c r="AT187" s="238" t="s">
        <v>129</v>
      </c>
      <c r="AU187" s="238" t="s">
        <v>84</v>
      </c>
      <c r="AY187" s="14" t="s">
        <v>120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4" t="s">
        <v>82</v>
      </c>
      <c r="BK187" s="239">
        <f>ROUND(I187*H187,2)</f>
        <v>0</v>
      </c>
      <c r="BL187" s="14" t="s">
        <v>133</v>
      </c>
      <c r="BM187" s="238" t="s">
        <v>341</v>
      </c>
    </row>
    <row r="188" s="2" customFormat="1" ht="16.5" customHeight="1">
      <c r="A188" s="35"/>
      <c r="B188" s="36"/>
      <c r="C188" s="226" t="s">
        <v>342</v>
      </c>
      <c r="D188" s="226" t="s">
        <v>123</v>
      </c>
      <c r="E188" s="227" t="s">
        <v>343</v>
      </c>
      <c r="F188" s="228" t="s">
        <v>344</v>
      </c>
      <c r="G188" s="229" t="s">
        <v>126</v>
      </c>
      <c r="H188" s="230">
        <v>3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42</v>
      </c>
      <c r="O188" s="88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133</v>
      </c>
      <c r="AT188" s="238" t="s">
        <v>123</v>
      </c>
      <c r="AU188" s="238" t="s">
        <v>84</v>
      </c>
      <c r="AY188" s="14" t="s">
        <v>120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4" t="s">
        <v>82</v>
      </c>
      <c r="BK188" s="239">
        <f>ROUND(I188*H188,2)</f>
        <v>0</v>
      </c>
      <c r="BL188" s="14" t="s">
        <v>133</v>
      </c>
      <c r="BM188" s="238" t="s">
        <v>345</v>
      </c>
    </row>
    <row r="189" s="2" customFormat="1" ht="60" customHeight="1">
      <c r="A189" s="35"/>
      <c r="B189" s="36"/>
      <c r="C189" s="240" t="s">
        <v>346</v>
      </c>
      <c r="D189" s="240" t="s">
        <v>129</v>
      </c>
      <c r="E189" s="241" t="s">
        <v>347</v>
      </c>
      <c r="F189" s="242" t="s">
        <v>348</v>
      </c>
      <c r="G189" s="243" t="s">
        <v>126</v>
      </c>
      <c r="H189" s="244">
        <v>3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42</v>
      </c>
      <c r="O189" s="88"/>
      <c r="P189" s="236">
        <f>O189*H189</f>
        <v>0</v>
      </c>
      <c r="Q189" s="236">
        <v>0.0016000000000000001</v>
      </c>
      <c r="R189" s="236">
        <f>Q189*H189</f>
        <v>0.0048000000000000004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132</v>
      </c>
      <c r="AT189" s="238" t="s">
        <v>129</v>
      </c>
      <c r="AU189" s="238" t="s">
        <v>84</v>
      </c>
      <c r="AY189" s="14" t="s">
        <v>120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4" t="s">
        <v>82</v>
      </c>
      <c r="BK189" s="239">
        <f>ROUND(I189*H189,2)</f>
        <v>0</v>
      </c>
      <c r="BL189" s="14" t="s">
        <v>133</v>
      </c>
      <c r="BM189" s="238" t="s">
        <v>349</v>
      </c>
    </row>
    <row r="190" s="12" customFormat="1" ht="25.92" customHeight="1">
      <c r="A190" s="12"/>
      <c r="B190" s="210"/>
      <c r="C190" s="211"/>
      <c r="D190" s="212" t="s">
        <v>76</v>
      </c>
      <c r="E190" s="213" t="s">
        <v>129</v>
      </c>
      <c r="F190" s="213" t="s">
        <v>350</v>
      </c>
      <c r="G190" s="211"/>
      <c r="H190" s="211"/>
      <c r="I190" s="214"/>
      <c r="J190" s="215">
        <f>BK190</f>
        <v>0</v>
      </c>
      <c r="K190" s="211"/>
      <c r="L190" s="216"/>
      <c r="M190" s="217"/>
      <c r="N190" s="218"/>
      <c r="O190" s="218"/>
      <c r="P190" s="219">
        <f>P191+P194</f>
        <v>0</v>
      </c>
      <c r="Q190" s="218"/>
      <c r="R190" s="219">
        <f>R191+R194</f>
        <v>0.085999999999999993</v>
      </c>
      <c r="S190" s="218"/>
      <c r="T190" s="220">
        <f>T191+T194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135</v>
      </c>
      <c r="AT190" s="222" t="s">
        <v>76</v>
      </c>
      <c r="AU190" s="222" t="s">
        <v>77</v>
      </c>
      <c r="AY190" s="221" t="s">
        <v>120</v>
      </c>
      <c r="BK190" s="223">
        <f>BK191+BK194</f>
        <v>0</v>
      </c>
    </row>
    <row r="191" s="12" customFormat="1" ht="22.8" customHeight="1">
      <c r="A191" s="12"/>
      <c r="B191" s="210"/>
      <c r="C191" s="211"/>
      <c r="D191" s="212" t="s">
        <v>76</v>
      </c>
      <c r="E191" s="224" t="s">
        <v>351</v>
      </c>
      <c r="F191" s="224" t="s">
        <v>352</v>
      </c>
      <c r="G191" s="211"/>
      <c r="H191" s="211"/>
      <c r="I191" s="214"/>
      <c r="J191" s="225">
        <f>BK191</f>
        <v>0</v>
      </c>
      <c r="K191" s="211"/>
      <c r="L191" s="216"/>
      <c r="M191" s="217"/>
      <c r="N191" s="218"/>
      <c r="O191" s="218"/>
      <c r="P191" s="219">
        <f>SUM(P192:P193)</f>
        <v>0</v>
      </c>
      <c r="Q191" s="218"/>
      <c r="R191" s="219">
        <f>SUM(R192:R193)</f>
        <v>0.0069999999999999993</v>
      </c>
      <c r="S191" s="218"/>
      <c r="T191" s="220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135</v>
      </c>
      <c r="AT191" s="222" t="s">
        <v>76</v>
      </c>
      <c r="AU191" s="222" t="s">
        <v>82</v>
      </c>
      <c r="AY191" s="221" t="s">
        <v>120</v>
      </c>
      <c r="BK191" s="223">
        <f>SUM(BK192:BK193)</f>
        <v>0</v>
      </c>
    </row>
    <row r="192" s="2" customFormat="1" ht="36" customHeight="1">
      <c r="A192" s="35"/>
      <c r="B192" s="36"/>
      <c r="C192" s="226" t="s">
        <v>353</v>
      </c>
      <c r="D192" s="226" t="s">
        <v>123</v>
      </c>
      <c r="E192" s="227" t="s">
        <v>354</v>
      </c>
      <c r="F192" s="228" t="s">
        <v>355</v>
      </c>
      <c r="G192" s="229" t="s">
        <v>144</v>
      </c>
      <c r="H192" s="230">
        <v>100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42</v>
      </c>
      <c r="O192" s="88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211</v>
      </c>
      <c r="AT192" s="238" t="s">
        <v>123</v>
      </c>
      <c r="AU192" s="238" t="s">
        <v>84</v>
      </c>
      <c r="AY192" s="14" t="s">
        <v>120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4" t="s">
        <v>82</v>
      </c>
      <c r="BK192" s="239">
        <f>ROUND(I192*H192,2)</f>
        <v>0</v>
      </c>
      <c r="BL192" s="14" t="s">
        <v>211</v>
      </c>
      <c r="BM192" s="238" t="s">
        <v>356</v>
      </c>
    </row>
    <row r="193" s="2" customFormat="1" ht="16.5" customHeight="1">
      <c r="A193" s="35"/>
      <c r="B193" s="36"/>
      <c r="C193" s="240" t="s">
        <v>357</v>
      </c>
      <c r="D193" s="240" t="s">
        <v>129</v>
      </c>
      <c r="E193" s="241" t="s">
        <v>358</v>
      </c>
      <c r="F193" s="242" t="s">
        <v>359</v>
      </c>
      <c r="G193" s="243" t="s">
        <v>144</v>
      </c>
      <c r="H193" s="244">
        <v>100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42</v>
      </c>
      <c r="O193" s="88"/>
      <c r="P193" s="236">
        <f>O193*H193</f>
        <v>0</v>
      </c>
      <c r="Q193" s="236">
        <v>6.9999999999999994E-05</v>
      </c>
      <c r="R193" s="236">
        <f>Q193*H193</f>
        <v>0.0069999999999999993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360</v>
      </c>
      <c r="AT193" s="238" t="s">
        <v>129</v>
      </c>
      <c r="AU193" s="238" t="s">
        <v>84</v>
      </c>
      <c r="AY193" s="14" t="s">
        <v>120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4" t="s">
        <v>82</v>
      </c>
      <c r="BK193" s="239">
        <f>ROUND(I193*H193,2)</f>
        <v>0</v>
      </c>
      <c r="BL193" s="14" t="s">
        <v>360</v>
      </c>
      <c r="BM193" s="238" t="s">
        <v>361</v>
      </c>
    </row>
    <row r="194" s="12" customFormat="1" ht="22.8" customHeight="1">
      <c r="A194" s="12"/>
      <c r="B194" s="210"/>
      <c r="C194" s="211"/>
      <c r="D194" s="212" t="s">
        <v>76</v>
      </c>
      <c r="E194" s="224" t="s">
        <v>362</v>
      </c>
      <c r="F194" s="224" t="s">
        <v>363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SUM(P195:P199)</f>
        <v>0</v>
      </c>
      <c r="Q194" s="218"/>
      <c r="R194" s="219">
        <f>SUM(R195:R199)</f>
        <v>0.079000000000000001</v>
      </c>
      <c r="S194" s="218"/>
      <c r="T194" s="220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135</v>
      </c>
      <c r="AT194" s="222" t="s">
        <v>76</v>
      </c>
      <c r="AU194" s="222" t="s">
        <v>82</v>
      </c>
      <c r="AY194" s="221" t="s">
        <v>120</v>
      </c>
      <c r="BK194" s="223">
        <f>SUM(BK195:BK199)</f>
        <v>0</v>
      </c>
    </row>
    <row r="195" s="2" customFormat="1" ht="24" customHeight="1">
      <c r="A195" s="35"/>
      <c r="B195" s="36"/>
      <c r="C195" s="226" t="s">
        <v>364</v>
      </c>
      <c r="D195" s="226" t="s">
        <v>123</v>
      </c>
      <c r="E195" s="227" t="s">
        <v>365</v>
      </c>
      <c r="F195" s="228" t="s">
        <v>366</v>
      </c>
      <c r="G195" s="229" t="s">
        <v>126</v>
      </c>
      <c r="H195" s="230">
        <v>40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42</v>
      </c>
      <c r="O195" s="88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211</v>
      </c>
      <c r="AT195" s="238" t="s">
        <v>123</v>
      </c>
      <c r="AU195" s="238" t="s">
        <v>84</v>
      </c>
      <c r="AY195" s="14" t="s">
        <v>120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4" t="s">
        <v>82</v>
      </c>
      <c r="BK195" s="239">
        <f>ROUND(I195*H195,2)</f>
        <v>0</v>
      </c>
      <c r="BL195" s="14" t="s">
        <v>211</v>
      </c>
      <c r="BM195" s="238" t="s">
        <v>367</v>
      </c>
    </row>
    <row r="196" s="2" customFormat="1" ht="24" customHeight="1">
      <c r="A196" s="35"/>
      <c r="B196" s="36"/>
      <c r="C196" s="226" t="s">
        <v>368</v>
      </c>
      <c r="D196" s="226" t="s">
        <v>123</v>
      </c>
      <c r="E196" s="227" t="s">
        <v>369</v>
      </c>
      <c r="F196" s="228" t="s">
        <v>370</v>
      </c>
      <c r="G196" s="229" t="s">
        <v>144</v>
      </c>
      <c r="H196" s="230">
        <v>250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42</v>
      </c>
      <c r="O196" s="88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211</v>
      </c>
      <c r="AT196" s="238" t="s">
        <v>123</v>
      </c>
      <c r="AU196" s="238" t="s">
        <v>84</v>
      </c>
      <c r="AY196" s="14" t="s">
        <v>120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4" t="s">
        <v>82</v>
      </c>
      <c r="BK196" s="239">
        <f>ROUND(I196*H196,2)</f>
        <v>0</v>
      </c>
      <c r="BL196" s="14" t="s">
        <v>211</v>
      </c>
      <c r="BM196" s="238" t="s">
        <v>371</v>
      </c>
    </row>
    <row r="197" s="2" customFormat="1" ht="24" customHeight="1">
      <c r="A197" s="35"/>
      <c r="B197" s="36"/>
      <c r="C197" s="226" t="s">
        <v>372</v>
      </c>
      <c r="D197" s="226" t="s">
        <v>123</v>
      </c>
      <c r="E197" s="227" t="s">
        <v>373</v>
      </c>
      <c r="F197" s="228" t="s">
        <v>374</v>
      </c>
      <c r="G197" s="229" t="s">
        <v>144</v>
      </c>
      <c r="H197" s="230">
        <v>50</v>
      </c>
      <c r="I197" s="231"/>
      <c r="J197" s="232">
        <f>ROUND(I197*H197,2)</f>
        <v>0</v>
      </c>
      <c r="K197" s="233"/>
      <c r="L197" s="41"/>
      <c r="M197" s="234" t="s">
        <v>1</v>
      </c>
      <c r="N197" s="235" t="s">
        <v>42</v>
      </c>
      <c r="O197" s="88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211</v>
      </c>
      <c r="AT197" s="238" t="s">
        <v>123</v>
      </c>
      <c r="AU197" s="238" t="s">
        <v>84</v>
      </c>
      <c r="AY197" s="14" t="s">
        <v>120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4" t="s">
        <v>82</v>
      </c>
      <c r="BK197" s="239">
        <f>ROUND(I197*H197,2)</f>
        <v>0</v>
      </c>
      <c r="BL197" s="14" t="s">
        <v>211</v>
      </c>
      <c r="BM197" s="238" t="s">
        <v>375</v>
      </c>
    </row>
    <row r="198" s="2" customFormat="1" ht="24" customHeight="1">
      <c r="A198" s="35"/>
      <c r="B198" s="36"/>
      <c r="C198" s="226" t="s">
        <v>376</v>
      </c>
      <c r="D198" s="226" t="s">
        <v>123</v>
      </c>
      <c r="E198" s="227" t="s">
        <v>377</v>
      </c>
      <c r="F198" s="228" t="s">
        <v>378</v>
      </c>
      <c r="G198" s="229" t="s">
        <v>144</v>
      </c>
      <c r="H198" s="230">
        <v>250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42</v>
      </c>
      <c r="O198" s="88"/>
      <c r="P198" s="236">
        <f>O198*H198</f>
        <v>0</v>
      </c>
      <c r="Q198" s="236">
        <v>0.00014999999999999999</v>
      </c>
      <c r="R198" s="236">
        <f>Q198*H198</f>
        <v>0.037499999999999999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211</v>
      </c>
      <c r="AT198" s="238" t="s">
        <v>123</v>
      </c>
      <c r="AU198" s="238" t="s">
        <v>84</v>
      </c>
      <c r="AY198" s="14" t="s">
        <v>120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4" t="s">
        <v>82</v>
      </c>
      <c r="BK198" s="239">
        <f>ROUND(I198*H198,2)</f>
        <v>0</v>
      </c>
      <c r="BL198" s="14" t="s">
        <v>211</v>
      </c>
      <c r="BM198" s="238" t="s">
        <v>379</v>
      </c>
    </row>
    <row r="199" s="2" customFormat="1" ht="24" customHeight="1">
      <c r="A199" s="35"/>
      <c r="B199" s="36"/>
      <c r="C199" s="226" t="s">
        <v>380</v>
      </c>
      <c r="D199" s="226" t="s">
        <v>123</v>
      </c>
      <c r="E199" s="227" t="s">
        <v>381</v>
      </c>
      <c r="F199" s="228" t="s">
        <v>382</v>
      </c>
      <c r="G199" s="229" t="s">
        <v>144</v>
      </c>
      <c r="H199" s="230">
        <v>50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42</v>
      </c>
      <c r="O199" s="88"/>
      <c r="P199" s="236">
        <f>O199*H199</f>
        <v>0</v>
      </c>
      <c r="Q199" s="236">
        <v>0.00083000000000000001</v>
      </c>
      <c r="R199" s="236">
        <f>Q199*H199</f>
        <v>0.041500000000000002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211</v>
      </c>
      <c r="AT199" s="238" t="s">
        <v>123</v>
      </c>
      <c r="AU199" s="238" t="s">
        <v>84</v>
      </c>
      <c r="AY199" s="14" t="s">
        <v>120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4" t="s">
        <v>82</v>
      </c>
      <c r="BK199" s="239">
        <f>ROUND(I199*H199,2)</f>
        <v>0</v>
      </c>
      <c r="BL199" s="14" t="s">
        <v>211</v>
      </c>
      <c r="BM199" s="238" t="s">
        <v>383</v>
      </c>
    </row>
    <row r="200" s="12" customFormat="1" ht="25.92" customHeight="1">
      <c r="A200" s="12"/>
      <c r="B200" s="210"/>
      <c r="C200" s="211"/>
      <c r="D200" s="212" t="s">
        <v>76</v>
      </c>
      <c r="E200" s="213" t="s">
        <v>384</v>
      </c>
      <c r="F200" s="213" t="s">
        <v>385</v>
      </c>
      <c r="G200" s="211"/>
      <c r="H200" s="211"/>
      <c r="I200" s="214"/>
      <c r="J200" s="215">
        <f>BK200</f>
        <v>0</v>
      </c>
      <c r="K200" s="211"/>
      <c r="L200" s="216"/>
      <c r="M200" s="217"/>
      <c r="N200" s="218"/>
      <c r="O200" s="218"/>
      <c r="P200" s="219">
        <f>P201</f>
        <v>0</v>
      </c>
      <c r="Q200" s="218"/>
      <c r="R200" s="219">
        <f>R201</f>
        <v>0</v>
      </c>
      <c r="S200" s="218"/>
      <c r="T200" s="220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148</v>
      </c>
      <c r="AT200" s="222" t="s">
        <v>76</v>
      </c>
      <c r="AU200" s="222" t="s">
        <v>77</v>
      </c>
      <c r="AY200" s="221" t="s">
        <v>120</v>
      </c>
      <c r="BK200" s="223">
        <f>BK201</f>
        <v>0</v>
      </c>
    </row>
    <row r="201" s="12" customFormat="1" ht="22.8" customHeight="1">
      <c r="A201" s="12"/>
      <c r="B201" s="210"/>
      <c r="C201" s="211"/>
      <c r="D201" s="212" t="s">
        <v>76</v>
      </c>
      <c r="E201" s="224" t="s">
        <v>386</v>
      </c>
      <c r="F201" s="224" t="s">
        <v>387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P202</f>
        <v>0</v>
      </c>
      <c r="Q201" s="218"/>
      <c r="R201" s="219">
        <f>R202</f>
        <v>0</v>
      </c>
      <c r="S201" s="218"/>
      <c r="T201" s="220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148</v>
      </c>
      <c r="AT201" s="222" t="s">
        <v>76</v>
      </c>
      <c r="AU201" s="222" t="s">
        <v>82</v>
      </c>
      <c r="AY201" s="221" t="s">
        <v>120</v>
      </c>
      <c r="BK201" s="223">
        <f>BK202</f>
        <v>0</v>
      </c>
    </row>
    <row r="202" s="2" customFormat="1" ht="16.5" customHeight="1">
      <c r="A202" s="35"/>
      <c r="B202" s="36"/>
      <c r="C202" s="226" t="s">
        <v>388</v>
      </c>
      <c r="D202" s="226" t="s">
        <v>123</v>
      </c>
      <c r="E202" s="227" t="s">
        <v>389</v>
      </c>
      <c r="F202" s="228" t="s">
        <v>390</v>
      </c>
      <c r="G202" s="229" t="s">
        <v>138</v>
      </c>
      <c r="H202" s="230">
        <v>1</v>
      </c>
      <c r="I202" s="231"/>
      <c r="J202" s="232">
        <f>ROUND(I202*H202,2)</f>
        <v>0</v>
      </c>
      <c r="K202" s="233"/>
      <c r="L202" s="41"/>
      <c r="M202" s="251" t="s">
        <v>1</v>
      </c>
      <c r="N202" s="252" t="s">
        <v>42</v>
      </c>
      <c r="O202" s="253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391</v>
      </c>
      <c r="AT202" s="238" t="s">
        <v>123</v>
      </c>
      <c r="AU202" s="238" t="s">
        <v>84</v>
      </c>
      <c r="AY202" s="14" t="s">
        <v>120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4" t="s">
        <v>82</v>
      </c>
      <c r="BK202" s="239">
        <f>ROUND(I202*H202,2)</f>
        <v>0</v>
      </c>
      <c r="BL202" s="14" t="s">
        <v>391</v>
      </c>
      <c r="BM202" s="238" t="s">
        <v>392</v>
      </c>
    </row>
    <row r="203" s="2" customFormat="1" ht="6.96" customHeight="1">
      <c r="A203" s="35"/>
      <c r="B203" s="63"/>
      <c r="C203" s="64"/>
      <c r="D203" s="64"/>
      <c r="E203" s="64"/>
      <c r="F203" s="64"/>
      <c r="G203" s="64"/>
      <c r="H203" s="64"/>
      <c r="I203" s="174"/>
      <c r="J203" s="64"/>
      <c r="K203" s="64"/>
      <c r="L203" s="41"/>
      <c r="M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</row>
  </sheetData>
  <sheetProtection sheet="1" autoFilter="0" formatColumns="0" formatRows="0" objects="1" scenarios="1" spinCount="100000" saltValue="11tg/5bmiFYKlAvOFS7lUevw4zHjYILVu0tMRv0mfjlU0IiDsAaRjfusIbvfOIHP44hNVU+Hisj72oWvLjrFog==" hashValue="8Zt+aME8mE6sQkCJCQVGWVSBtxwtLzgkIyNKjEYTITlmrW8fU2VF/W/boiZSnzt5DyQA0UFG3O/ZwReNzFgyYA==" algorithmName="SHA-512" password="CC35"/>
  <autoFilter ref="C125:K202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</dc:creator>
  <cp:lastModifiedBy>VL</cp:lastModifiedBy>
  <dcterms:created xsi:type="dcterms:W3CDTF">2022-02-17T16:08:52Z</dcterms:created>
  <dcterms:modified xsi:type="dcterms:W3CDTF">2022-02-17T16:08:54Z</dcterms:modified>
</cp:coreProperties>
</file>