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/>
  <bookViews>
    <workbookView xWindow="1545" yWindow="0" windowWidth="14100" windowHeight="156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#REF!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list'!$F$4</definedName>
    <definedName name="MJ">'Krycí list'!$G$4</definedName>
    <definedName name="Mont">'Rekapitulace'!$H$10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#REF!</definedName>
    <definedName name="_xlnm.Print_Area" localSheetId="0">'Krycí list'!$A$1:$G$45</definedName>
    <definedName name="_xlnm.Print_Area" localSheetId="2">'Položky'!$A$1:$G$22</definedName>
    <definedName name="_xlnm.Print_Area" localSheetId="1">'Rekapitulace'!$A$1:$I$16</definedName>
    <definedName name="PocetMJ">#REF!</definedName>
    <definedName name="Poznamka">'Krycí list'!$B$37</definedName>
    <definedName name="Projektant">#REF!</definedName>
    <definedName name="PSV">'Rekapitulace'!$F$10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'Rekapitulace'!$E$15</definedName>
    <definedName name="VRNnazev">'Rekapitulace'!$A$15</definedName>
    <definedName name="VRNproc">'Rekapitulace'!$F$15</definedName>
    <definedName name="VRNzakl">'Rekapitulace'!$G$15</definedName>
    <definedName name="Zakazka">#REF!</definedName>
    <definedName name="Zaklad22">'Krycí list'!$F$32</definedName>
    <definedName name="Zaklad5">'Krycí list'!$F$30</definedName>
    <definedName name="Zhotovitel">#REF!</definedName>
    <definedName name="_xlnm.Print_Titles" localSheetId="1">'Rekapitulace'!$1:$6</definedName>
    <definedName name="_xlnm.Print_Titles" localSheetId="2">'Položky'!$1:$6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<sst xmlns="http://schemas.openxmlformats.org/spreadsheetml/2006/main" count="127" uniqueCount="92">
  <si>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</si>
  <si>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</si>
  <si>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</si>
  <si>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</si>
  <si>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</si>
  <si>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</si>
  <si>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</si>
  <si>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</si>
  <si>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</si>
  <si>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</si>
  <si>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</si>
  <si>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</si>
  <si>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</si>
  <si>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</si>
  <si>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</si>
  <si>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</si>
  <si>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</si>
  <si>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</si>
  <si>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</si>
  <si>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</si>
  <si>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</si>
  <si>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</si>
  <si>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</si>
  <si>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</si>
  <si>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</si>
  <si>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</si>
  <si>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</si>
  <si>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</si>
  <si>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</si>
  <si>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</si>
  <si>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</si>
  <si>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</si>
  <si>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</si>
  <si>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</si>
  <si>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</si>
  <si>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</si>
  <si>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</si>
  <si>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</si>
  <si>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</si>
  <si>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</si>
  <si>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</si>
  <si>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</si>
  <si>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</si>
  <si>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</si>
  <si>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</si>
  <si>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</si>
  <si>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</si>
  <si>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</si>
  <si>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</si>
  <si>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</si>
  <si>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</si>
  <si>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</si>
  <si>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712</t>
  </si>
  <si>
    <t>Živičné krytiny</t>
  </si>
  <si>
    <t xml:space="preserve">712 </t>
  </si>
  <si>
    <t xml:space="preserve">Krytina SBS modifik. pás mech.kotvený,s posyp. </t>
  </si>
  <si>
    <t>m2</t>
  </si>
  <si>
    <t xml:space="preserve">Vylepení svislých ploch a atik </t>
  </si>
  <si>
    <t xml:space="preserve">Vyspravení střešní plochy </t>
  </si>
  <si>
    <t xml:space="preserve">Očištění střešní plochy </t>
  </si>
  <si>
    <t>998</t>
  </si>
  <si>
    <t xml:space="preserve">Přesun hmot pro izolace proti vodě, výšky do 12 m </t>
  </si>
  <si>
    <t>kptl</t>
  </si>
  <si>
    <t>764</t>
  </si>
  <si>
    <t>Konstrukce klempířské</t>
  </si>
  <si>
    <t xml:space="preserve">764 </t>
  </si>
  <si>
    <t xml:space="preserve">Opl. atik Pz D+M </t>
  </si>
  <si>
    <t>m</t>
  </si>
  <si>
    <t>764 35-9213.R00</t>
  </si>
  <si>
    <t xml:space="preserve">Kotlík z Pz plechu kónický pro trouby D do 150 mm </t>
  </si>
  <si>
    <t>kus</t>
  </si>
  <si>
    <t>764 35-2203.R00</t>
  </si>
  <si>
    <t xml:space="preserve">Žlaby z Pz plechu podokapní půlkruhové, D+M </t>
  </si>
  <si>
    <t>764 32-3230.R00</t>
  </si>
  <si>
    <t xml:space="preserve">Oplechování okapů Pz, živičná krytina, rš 330 mm </t>
  </si>
  <si>
    <t>M21</t>
  </si>
  <si>
    <t>Hromosvody-rekonstrukce</t>
  </si>
  <si>
    <t>210 22-0101.RT1</t>
  </si>
  <si>
    <t>Vodiče svodové FeZn D do 10,Al 10,Cu 8 +podpěry včetně drátu FeZn 8 mm + PV 23</t>
  </si>
  <si>
    <t>Oprava střechy nad pivnicí u Bratrušovského koupaliště</t>
  </si>
  <si>
    <t>Objekt:</t>
  </si>
  <si>
    <t>Stavba:</t>
  </si>
  <si>
    <t>Obchodní název:</t>
  </si>
  <si>
    <t>IČO:</t>
  </si>
  <si>
    <t>DIČ:</t>
  </si>
  <si>
    <t>Adresa sídla:</t>
  </si>
  <si>
    <t>Telefon:</t>
  </si>
  <si>
    <t>Email:</t>
  </si>
  <si>
    <t>ÚDAJE O ZHOTOVITELI</t>
  </si>
  <si>
    <t>KONTAKTNÍ OSOBA</t>
  </si>
  <si>
    <t>Jméno a příjmení</t>
  </si>
  <si>
    <t>Pivnice u koupaliště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</si>
</sst>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2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0" borderId="0" xfId="0" applyNumberFormat="1"/>
    <xf numFmtId="0" fontId="2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6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9" xfId="0" applyBorder="1"/>
    <xf numFmtId="0" fontId="0" fillId="0" borderId="20" xfId="0" applyBorder="1"/>
    <xf numFmtId="3" fontId="0" fillId="0" borderId="21" xfId="0" applyNumberFormat="1" applyBorder="1"/>
    <xf numFmtId="0" fontId="0" fillId="0" borderId="22" xfId="0" applyBorder="1"/>
    <xf numFmtId="3" fontId="0" fillId="0" borderId="23" xfId="0" applyNumberFormat="1" applyBorder="1"/>
    <xf numFmtId="0" fontId="0" fillId="0" borderId="24" xfId="0" applyBorder="1"/>
    <xf numFmtId="3" fontId="0" fillId="0" borderId="25" xfId="0" applyNumberForma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0" xfId="0" applyFont="1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0" fontId="0" fillId="0" borderId="8" xfId="0" applyNumberFormat="1" applyBorder="1" applyAlignment="1">
      <alignment horizontal="right"/>
    </xf>
    <xf numFmtId="164" fontId="0" fillId="0" borderId="25" xfId="0" applyNumberFormat="1" applyBorder="1"/>
    <xf numFmtId="164" fontId="0" fillId="0" borderId="0" xfId="0" applyNumberFormat="1" applyBorder="1"/>
    <xf numFmtId="0" fontId="7" fillId="0" borderId="30" xfId="0" applyFont="1" applyFill="1" applyBorder="1"/>
    <xf numFmtId="0" fontId="7" fillId="0" borderId="31" xfId="0" applyFont="1" applyFill="1" applyBorder="1"/>
    <xf numFmtId="0" fontId="7" fillId="0" borderId="33" xfId="0" applyFont="1" applyFill="1" applyBorder="1"/>
    <xf numFmtId="164" fontId="7" fillId="0" borderId="31" xfId="0" applyNumberFormat="1" applyFont="1" applyFill="1" applyBorder="1"/>
    <xf numFmtId="0" fontId="7" fillId="0" borderId="34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35" xfId="20" applyFont="1" applyBorder="1">
      <alignment/>
      <protection/>
    </xf>
    <xf numFmtId="0" fontId="0" fillId="0" borderId="35" xfId="20" applyBorder="1">
      <alignment/>
      <protection/>
    </xf>
    <xf numFmtId="0" fontId="0" fillId="0" borderId="35" xfId="20" applyBorder="1" applyAlignment="1">
      <alignment horizontal="right"/>
      <protection/>
    </xf>
    <xf numFmtId="0" fontId="0" fillId="0" borderId="35" xfId="20" applyFont="1" applyBorder="1">
      <alignment/>
      <protection/>
    </xf>
    <xf numFmtId="0" fontId="0" fillId="0" borderId="35" xfId="0" applyNumberFormat="1" applyBorder="1" applyAlignment="1">
      <alignment horizontal="left"/>
    </xf>
    <xf numFmtId="0" fontId="0" fillId="0" borderId="36" xfId="0" applyNumberFormat="1" applyBorder="1"/>
    <xf numFmtId="0" fontId="4" fillId="0" borderId="37" xfId="20" applyFont="1" applyBorder="1">
      <alignment/>
      <protection/>
    </xf>
    <xf numFmtId="0" fontId="0" fillId="0" borderId="37" xfId="20" applyBorder="1">
      <alignment/>
      <protection/>
    </xf>
    <xf numFmtId="0" fontId="0" fillId="0" borderId="37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16" xfId="0" applyNumberFormat="1" applyFont="1" applyFill="1" applyBorder="1"/>
    <xf numFmtId="0" fontId="6" fillId="0" borderId="17" xfId="0" applyFont="1" applyFill="1" applyBorder="1"/>
    <xf numFmtId="0" fontId="6" fillId="0" borderId="18" xfId="0" applyFont="1" applyFill="1" applyBorder="1"/>
    <xf numFmtId="0" fontId="6" fillId="0" borderId="38" xfId="0" applyFont="1" applyFill="1" applyBorder="1"/>
    <xf numFmtId="0" fontId="6" fillId="0" borderId="39" xfId="0" applyFont="1" applyFill="1" applyBorder="1"/>
    <xf numFmtId="0" fontId="6" fillId="0" borderId="40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5" xfId="0" applyNumberFormat="1" applyFont="1" applyFill="1" applyBorder="1"/>
    <xf numFmtId="0" fontId="6" fillId="0" borderId="16" xfId="0" applyFont="1" applyFill="1" applyBorder="1"/>
    <xf numFmtId="3" fontId="6" fillId="0" borderId="18" xfId="0" applyNumberFormat="1" applyFont="1" applyFill="1" applyBorder="1"/>
    <xf numFmtId="3" fontId="6" fillId="0" borderId="38" xfId="0" applyNumberFormat="1" applyFont="1" applyFill="1" applyBorder="1"/>
    <xf numFmtId="3" fontId="6" fillId="0" borderId="39" xfId="0" applyNumberFormat="1" applyFont="1" applyFill="1" applyBorder="1"/>
    <xf numFmtId="3" fontId="6" fillId="0" borderId="40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2" xfId="0" applyFont="1" applyFill="1" applyBorder="1"/>
    <xf numFmtId="0" fontId="6" fillId="0" borderId="23" xfId="0" applyFont="1" applyFill="1" applyBorder="1"/>
    <xf numFmtId="0" fontId="0" fillId="0" borderId="41" xfId="0" applyFill="1" applyBorder="1"/>
    <xf numFmtId="0" fontId="6" fillId="0" borderId="42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right"/>
    </xf>
    <xf numFmtId="4" fontId="5" fillId="0" borderId="41" xfId="0" applyNumberFormat="1" applyFont="1" applyFill="1" applyBorder="1" applyAlignment="1">
      <alignment horizontal="right"/>
    </xf>
    <xf numFmtId="0" fontId="0" fillId="0" borderId="28" xfId="0" applyFont="1" applyFill="1" applyBorder="1"/>
    <xf numFmtId="0" fontId="0" fillId="0" borderId="20" xfId="0" applyFont="1" applyFill="1" applyBorder="1"/>
    <xf numFmtId="0" fontId="0" fillId="0" borderId="43" xfId="0" applyFont="1" applyFill="1" applyBorder="1"/>
    <xf numFmtId="3" fontId="0" fillId="0" borderId="27" xfId="0" applyNumberFormat="1" applyFont="1" applyFill="1" applyBorder="1" applyAlignment="1">
      <alignment horizontal="right"/>
    </xf>
    <xf numFmtId="165" fontId="0" fillId="0" borderId="44" xfId="0" applyNumberFormat="1" applyFont="1" applyFill="1" applyBorder="1" applyAlignment="1">
      <alignment horizontal="right"/>
    </xf>
    <xf numFmtId="3" fontId="0" fillId="0" borderId="45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3" fontId="0" fillId="0" borderId="43" xfId="0" applyNumberFormat="1" applyFont="1" applyFill="1" applyBorder="1" applyAlignment="1">
      <alignment horizontal="right"/>
    </xf>
    <xf numFmtId="0" fontId="0" fillId="0" borderId="30" xfId="0" applyFill="1" applyBorder="1"/>
    <xf numFmtId="0" fontId="6" fillId="0" borderId="31" xfId="0" applyFont="1" applyFill="1" applyBorder="1"/>
    <xf numFmtId="0" fontId="0" fillId="0" borderId="31" xfId="0" applyFill="1" applyBorder="1"/>
    <xf numFmtId="4" fontId="0" fillId="0" borderId="46" xfId="0" applyNumberFormat="1" applyFill="1" applyBorder="1"/>
    <xf numFmtId="4" fontId="0" fillId="0" borderId="30" xfId="0" applyNumberFormat="1" applyFill="1" applyBorder="1"/>
    <xf numFmtId="4" fontId="0" fillId="0" borderId="31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35" xfId="20" applyFont="1" applyFill="1" applyBorder="1">
      <alignment/>
      <protection/>
    </xf>
    <xf numFmtId="0" fontId="0" fillId="0" borderId="35" xfId="20" applyFill="1" applyBorder="1">
      <alignment/>
      <protection/>
    </xf>
    <xf numFmtId="0" fontId="9" fillId="0" borderId="35" xfId="20" applyFont="1" applyFill="1" applyBorder="1" applyAlignment="1">
      <alignment horizontal="right"/>
      <protection/>
    </xf>
    <xf numFmtId="0" fontId="0" fillId="0" borderId="35" xfId="20" applyFill="1" applyBorder="1" applyAlignment="1">
      <alignment horizontal="left"/>
      <protection/>
    </xf>
    <xf numFmtId="0" fontId="0" fillId="0" borderId="36" xfId="20" applyFill="1" applyBorder="1">
      <alignment/>
      <protection/>
    </xf>
    <xf numFmtId="0" fontId="4" fillId="0" borderId="37" xfId="20" applyFont="1" applyFill="1" applyBorder="1">
      <alignment/>
      <protection/>
    </xf>
    <xf numFmtId="0" fontId="0" fillId="0" borderId="37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4" xfId="20" applyNumberFormat="1" applyFont="1" applyFill="1" applyBorder="1">
      <alignment/>
      <protection/>
    </xf>
    <xf numFmtId="0" fontId="5" fillId="0" borderId="26" xfId="20" applyFont="1" applyFill="1" applyBorder="1" applyAlignment="1">
      <alignment horizontal="center"/>
      <protection/>
    </xf>
    <xf numFmtId="0" fontId="5" fillId="0" borderId="26" xfId="20" applyNumberFormat="1" applyFont="1" applyFill="1" applyBorder="1" applyAlignment="1">
      <alignment horizontal="center"/>
      <protection/>
    </xf>
    <xf numFmtId="0" fontId="5" fillId="0" borderId="44" xfId="20" applyFont="1" applyFill="1" applyBorder="1" applyAlignment="1">
      <alignment horizontal="center"/>
      <protection/>
    </xf>
    <xf numFmtId="0" fontId="6" fillId="0" borderId="47" xfId="20" applyFont="1" applyFill="1" applyBorder="1" applyAlignment="1">
      <alignment horizontal="center"/>
      <protection/>
    </xf>
    <xf numFmtId="49" fontId="6" fillId="0" borderId="47" xfId="20" applyNumberFormat="1" applyFont="1" applyFill="1" applyBorder="1" applyAlignment="1">
      <alignment horizontal="left"/>
      <protection/>
    </xf>
    <xf numFmtId="0" fontId="6" fillId="0" borderId="47" xfId="20" applyFont="1" applyFill="1" applyBorder="1">
      <alignment/>
      <protection/>
    </xf>
    <xf numFmtId="0" fontId="0" fillId="0" borderId="47" xfId="20" applyFill="1" applyBorder="1" applyAlignment="1">
      <alignment horizontal="center"/>
      <protection/>
    </xf>
    <xf numFmtId="0" fontId="0" fillId="0" borderId="47" xfId="20" applyNumberFormat="1" applyFill="1" applyBorder="1" applyAlignment="1">
      <alignment horizontal="right"/>
      <protection/>
    </xf>
    <xf numFmtId="0" fontId="0" fillId="0" borderId="47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47" xfId="20" applyFont="1" applyFill="1" applyBorder="1" applyAlignment="1">
      <alignment horizontal="center"/>
      <protection/>
    </xf>
    <xf numFmtId="49" fontId="8" fillId="0" borderId="47" xfId="20" applyNumberFormat="1" applyFont="1" applyFill="1" applyBorder="1" applyAlignment="1">
      <alignment horizontal="left"/>
      <protection/>
    </xf>
    <xf numFmtId="0" fontId="8" fillId="0" borderId="47" xfId="20" applyFont="1" applyFill="1" applyBorder="1" applyAlignment="1">
      <alignment wrapText="1"/>
      <protection/>
    </xf>
    <xf numFmtId="49" fontId="8" fillId="0" borderId="47" xfId="20" applyNumberFormat="1" applyFont="1" applyFill="1" applyBorder="1" applyAlignment="1">
      <alignment horizontal="center" shrinkToFit="1"/>
      <protection/>
    </xf>
    <xf numFmtId="4" fontId="8" fillId="0" borderId="47" xfId="20" applyNumberFormat="1" applyFont="1" applyFill="1" applyBorder="1" applyAlignment="1">
      <alignment horizontal="right"/>
      <protection/>
    </xf>
    <xf numFmtId="4" fontId="8" fillId="0" borderId="47" xfId="20" applyNumberFormat="1" applyFont="1" applyFill="1" applyBorder="1">
      <alignment/>
      <protection/>
    </xf>
    <xf numFmtId="0" fontId="0" fillId="0" borderId="48" xfId="20" applyFill="1" applyBorder="1" applyAlignment="1">
      <alignment horizontal="center"/>
      <protection/>
    </xf>
    <xf numFmtId="49" fontId="4" fillId="0" borderId="48" xfId="20" applyNumberFormat="1" applyFont="1" applyFill="1" applyBorder="1" applyAlignment="1">
      <alignment horizontal="left"/>
      <protection/>
    </xf>
    <xf numFmtId="0" fontId="4" fillId="0" borderId="48" xfId="20" applyFont="1" applyFill="1" applyBorder="1">
      <alignment/>
      <protection/>
    </xf>
    <xf numFmtId="4" fontId="0" fillId="0" borderId="48" xfId="20" applyNumberFormat="1" applyFill="1" applyBorder="1" applyAlignment="1">
      <alignment horizontal="right"/>
      <protection/>
    </xf>
    <xf numFmtId="4" fontId="6" fillId="0" borderId="48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12" xfId="0" applyNumberFormat="1" applyFont="1" applyFill="1" applyBorder="1"/>
    <xf numFmtId="3" fontId="0" fillId="0" borderId="49" xfId="0" applyNumberFormat="1" applyFont="1" applyFill="1" applyBorder="1"/>
    <xf numFmtId="3" fontId="0" fillId="0" borderId="47" xfId="0" applyNumberFormat="1" applyFont="1" applyFill="1" applyBorder="1"/>
    <xf numFmtId="3" fontId="0" fillId="0" borderId="50" xfId="0" applyNumberFormat="1" applyFont="1" applyFill="1" applyBorder="1"/>
    <xf numFmtId="49" fontId="3" fillId="0" borderId="12" xfId="0" applyNumberFormat="1" applyFont="1" applyFill="1" applyBorder="1"/>
    <xf numFmtId="49" fontId="0" fillId="0" borderId="49" xfId="0" applyNumberFormat="1" applyFill="1" applyBorder="1"/>
    <xf numFmtId="0" fontId="4" fillId="0" borderId="0" xfId="0" applyFont="1" applyFill="1" applyBorder="1"/>
    <xf numFmtId="0" fontId="0" fillId="0" borderId="6" xfId="0" applyFill="1" applyBorder="1"/>
    <xf numFmtId="0" fontId="0" fillId="0" borderId="51" xfId="0" applyFill="1" applyBorder="1"/>
    <xf numFmtId="0" fontId="0" fillId="0" borderId="7" xfId="0" applyFill="1" applyBorder="1"/>
    <xf numFmtId="0" fontId="0" fillId="0" borderId="31" xfId="0" applyBorder="1"/>
    <xf numFmtId="49" fontId="3" fillId="0" borderId="52" xfId="0" applyNumberFormat="1" applyFont="1" applyFill="1" applyBorder="1"/>
    <xf numFmtId="49" fontId="0" fillId="0" borderId="53" xfId="0" applyNumberFormat="1" applyFill="1" applyBorder="1"/>
    <xf numFmtId="0" fontId="4" fillId="0" borderId="54" xfId="0" applyFont="1" applyFill="1" applyBorder="1"/>
    <xf numFmtId="0" fontId="0" fillId="0" borderId="54" xfId="0" applyFill="1" applyBorder="1"/>
    <xf numFmtId="49" fontId="0" fillId="0" borderId="55" xfId="0" applyNumberFormat="1" applyBorder="1" applyAlignment="1">
      <alignment horizontal="left"/>
    </xf>
    <xf numFmtId="0" fontId="0" fillId="0" borderId="34" xfId="0" applyBorder="1"/>
    <xf numFmtId="49" fontId="0" fillId="0" borderId="56" xfId="0" applyNumberFormat="1" applyFont="1" applyFill="1" applyBorder="1" applyAlignment="1">
      <alignment horizontal="left"/>
    </xf>
    <xf numFmtId="49" fontId="0" fillId="0" borderId="44" xfId="0" applyNumberFormat="1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49" fontId="3" fillId="0" borderId="52" xfId="0" applyNumberFormat="1" applyFont="1" applyFill="1" applyBorder="1" applyAlignment="1">
      <alignment horizontal="left"/>
    </xf>
    <xf numFmtId="49" fontId="3" fillId="0" borderId="54" xfId="0" applyNumberFormat="1" applyFont="1" applyFill="1" applyBorder="1" applyAlignment="1">
      <alignment horizontal="left"/>
    </xf>
    <xf numFmtId="0" fontId="6" fillId="0" borderId="5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left"/>
    </xf>
    <xf numFmtId="49" fontId="0" fillId="0" borderId="48" xfId="0" applyNumberFormat="1" applyFont="1" applyFill="1" applyBorder="1" applyAlignment="1">
      <alignment horizontal="left"/>
    </xf>
    <xf numFmtId="49" fontId="0" fillId="0" borderId="58" xfId="0" applyNumberFormat="1" applyFont="1" applyFill="1" applyBorder="1" applyAlignment="1">
      <alignment horizontal="left"/>
    </xf>
    <xf numFmtId="49" fontId="0" fillId="0" borderId="59" xfId="0" applyNumberFormat="1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0" fillId="0" borderId="60" xfId="20" applyFont="1" applyBorder="1" applyAlignment="1">
      <alignment horizontal="center"/>
      <protection/>
    </xf>
    <xf numFmtId="0" fontId="0" fillId="0" borderId="61" xfId="20" applyFont="1" applyBorder="1" applyAlignment="1">
      <alignment horizontal="center"/>
      <protection/>
    </xf>
    <xf numFmtId="0" fontId="0" fillId="0" borderId="62" xfId="20" applyFont="1" applyBorder="1" applyAlignment="1">
      <alignment horizontal="center"/>
      <protection/>
    </xf>
    <xf numFmtId="0" fontId="0" fillId="0" borderId="63" xfId="20" applyFont="1" applyBorder="1" applyAlignment="1">
      <alignment horizontal="center"/>
      <protection/>
    </xf>
    <xf numFmtId="0" fontId="0" fillId="0" borderId="37" xfId="20" applyFont="1" applyBorder="1" applyAlignment="1">
      <alignment horizontal="left"/>
      <protection/>
    </xf>
    <xf numFmtId="0" fontId="0" fillId="0" borderId="64" xfId="20" applyFont="1" applyBorder="1" applyAlignment="1">
      <alignment horizontal="left"/>
      <protection/>
    </xf>
    <xf numFmtId="3" fontId="6" fillId="0" borderId="31" xfId="0" applyNumberFormat="1" applyFont="1" applyFill="1" applyBorder="1" applyAlignment="1">
      <alignment horizontal="right"/>
    </xf>
    <xf numFmtId="3" fontId="6" fillId="0" borderId="46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60" xfId="20" applyFont="1" applyFill="1" applyBorder="1" applyAlignment="1">
      <alignment horizontal="center"/>
      <protection/>
    </xf>
    <xf numFmtId="0" fontId="0" fillId="0" borderId="61" xfId="20" applyFont="1" applyFill="1" applyBorder="1" applyAlignment="1">
      <alignment horizontal="center"/>
      <protection/>
    </xf>
    <xf numFmtId="49" fontId="0" fillId="0" borderId="62" xfId="20" applyNumberFormat="1" applyFont="1" applyFill="1" applyBorder="1" applyAlignment="1">
      <alignment horizontal="center"/>
      <protection/>
    </xf>
    <xf numFmtId="0" fontId="0" fillId="0" borderId="63" xfId="20" applyFont="1" applyFill="1" applyBorder="1" applyAlignment="1">
      <alignment horizontal="center"/>
      <protection/>
    </xf>
    <xf numFmtId="0" fontId="0" fillId="0" borderId="37" xfId="20" applyFill="1" applyBorder="1" applyAlignment="1">
      <alignment horizontal="center" shrinkToFit="1"/>
      <protection/>
    </xf>
    <xf numFmtId="0" fontId="0" fillId="0" borderId="64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showRowColHeaders="0" tabSelected="1" workbookViewId="0" topLeftCell="A1">
      <selection activeCell="C5" sqref="C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80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158"/>
      <c r="B4" s="159"/>
      <c r="C4" s="160" t="s">
        <v>91</v>
      </c>
      <c r="D4" s="70"/>
      <c r="E4" s="70"/>
      <c r="F4" s="7"/>
      <c r="G4" s="8"/>
    </row>
    <row r="5" spans="1:7" ht="12.95" customHeight="1">
      <c r="A5" s="161" t="s">
        <v>81</v>
      </c>
      <c r="B5" s="162"/>
      <c r="C5" s="163" t="s">
        <v>6</v>
      </c>
      <c r="D5" s="163"/>
      <c r="E5" s="163"/>
      <c r="F5" s="11" t="s">
        <v>7</v>
      </c>
      <c r="G5" s="12"/>
    </row>
    <row r="6" spans="1:7" ht="12.95" customHeight="1" thickBot="1">
      <c r="A6" s="165"/>
      <c r="B6" s="166"/>
      <c r="C6" s="167" t="s">
        <v>79</v>
      </c>
      <c r="D6" s="168"/>
      <c r="E6" s="168"/>
      <c r="F6" s="169"/>
      <c r="G6" s="170"/>
    </row>
    <row r="7" spans="1:7" ht="12.95" customHeight="1" thickBot="1">
      <c r="A7" s="175"/>
      <c r="B7" s="176"/>
      <c r="C7" s="177" t="s">
        <v>88</v>
      </c>
      <c r="D7" s="177"/>
      <c r="E7" s="177"/>
      <c r="F7" s="177"/>
      <c r="G7" s="178"/>
    </row>
    <row r="8" spans="1:7" ht="12.95" customHeight="1">
      <c r="A8" s="179" t="s">
        <v>82</v>
      </c>
      <c r="B8" s="180"/>
      <c r="C8" s="173"/>
      <c r="D8" s="173"/>
      <c r="E8" s="173"/>
      <c r="F8" s="173"/>
      <c r="G8" s="174"/>
    </row>
    <row r="9" spans="1:7" ht="12.95" customHeight="1">
      <c r="A9" s="171" t="s">
        <v>83</v>
      </c>
      <c r="B9" s="172"/>
      <c r="C9" s="173"/>
      <c r="D9" s="173"/>
      <c r="E9" s="173"/>
      <c r="F9" s="173"/>
      <c r="G9" s="174"/>
    </row>
    <row r="10" spans="1:7" ht="12.95" customHeight="1">
      <c r="A10" s="171" t="s">
        <v>84</v>
      </c>
      <c r="B10" s="172"/>
      <c r="C10" s="173"/>
      <c r="D10" s="173"/>
      <c r="E10" s="173"/>
      <c r="F10" s="173"/>
      <c r="G10" s="174"/>
    </row>
    <row r="11" spans="1:7" ht="12.95" customHeight="1">
      <c r="A11" s="171" t="s">
        <v>85</v>
      </c>
      <c r="B11" s="172"/>
      <c r="C11" s="173"/>
      <c r="D11" s="173"/>
      <c r="E11" s="173"/>
      <c r="F11" s="173"/>
      <c r="G11" s="174"/>
    </row>
    <row r="12" spans="1:7" ht="12.95" customHeight="1">
      <c r="A12" s="171" t="s">
        <v>86</v>
      </c>
      <c r="B12" s="172"/>
      <c r="C12" s="173"/>
      <c r="D12" s="173"/>
      <c r="E12" s="173"/>
      <c r="F12" s="173"/>
      <c r="G12" s="174"/>
    </row>
    <row r="13" spans="1:7" ht="12.95" customHeight="1" thickBot="1">
      <c r="A13" s="181" t="s">
        <v>87</v>
      </c>
      <c r="B13" s="182"/>
      <c r="C13" s="183"/>
      <c r="D13" s="183"/>
      <c r="E13" s="183"/>
      <c r="F13" s="183"/>
      <c r="G13" s="184"/>
    </row>
    <row r="14" spans="1:7" ht="12.95" customHeight="1" thickBot="1">
      <c r="A14" s="175"/>
      <c r="B14" s="176"/>
      <c r="C14" s="177" t="s">
        <v>89</v>
      </c>
      <c r="D14" s="177"/>
      <c r="E14" s="177"/>
      <c r="F14" s="177"/>
      <c r="G14" s="178"/>
    </row>
    <row r="15" spans="1:7" ht="12.95" customHeight="1">
      <c r="A15" s="171" t="s">
        <v>90</v>
      </c>
      <c r="B15" s="172"/>
      <c r="C15" s="173"/>
      <c r="D15" s="173"/>
      <c r="E15" s="173"/>
      <c r="F15" s="173"/>
      <c r="G15" s="174"/>
    </row>
    <row r="16" spans="1:7" ht="12.95" customHeight="1">
      <c r="A16" s="171" t="s">
        <v>86</v>
      </c>
      <c r="B16" s="172"/>
      <c r="C16" s="173"/>
      <c r="D16" s="173"/>
      <c r="E16" s="173"/>
      <c r="F16" s="173"/>
      <c r="G16" s="174"/>
    </row>
    <row r="17" spans="1:7" ht="12.95" customHeight="1" thickBot="1">
      <c r="A17" s="181" t="s">
        <v>87</v>
      </c>
      <c r="B17" s="182"/>
      <c r="C17" s="183"/>
      <c r="D17" s="183"/>
      <c r="E17" s="183"/>
      <c r="F17" s="183"/>
      <c r="G17" s="184"/>
    </row>
    <row r="18" spans="1:7" ht="28.5" customHeight="1" thickBot="1">
      <c r="A18" s="17" t="s">
        <v>8</v>
      </c>
      <c r="B18" s="18"/>
      <c r="C18" s="18"/>
      <c r="D18" s="18"/>
      <c r="E18" s="19"/>
      <c r="F18" s="19"/>
      <c r="G18" s="20"/>
    </row>
    <row r="19" spans="1:7" ht="17.25" customHeight="1" thickBot="1">
      <c r="A19" s="21" t="s">
        <v>9</v>
      </c>
      <c r="B19" s="22"/>
      <c r="C19" s="23"/>
      <c r="D19" s="24" t="s">
        <v>10</v>
      </c>
      <c r="E19" s="25"/>
      <c r="F19" s="25"/>
      <c r="G19" s="23"/>
    </row>
    <row r="20" spans="1:7" ht="15.95" customHeight="1">
      <c r="A20" s="26"/>
      <c r="B20" s="27" t="s">
        <v>11</v>
      </c>
      <c r="C20" s="28">
        <f>Dodavka</f>
        <v>0</v>
      </c>
      <c r="D20" s="29"/>
      <c r="E20" s="30"/>
      <c r="F20" s="31"/>
      <c r="G20" s="28"/>
    </row>
    <row r="21" spans="1:7" ht="15.95" customHeight="1">
      <c r="A21" s="26" t="s">
        <v>12</v>
      </c>
      <c r="B21" s="27" t="s">
        <v>13</v>
      </c>
      <c r="C21" s="28">
        <f>Mont</f>
        <v>0</v>
      </c>
      <c r="D21" s="13"/>
      <c r="E21" s="32"/>
      <c r="F21" s="33"/>
      <c r="G21" s="28"/>
    </row>
    <row r="22" spans="1:7" ht="15.95" customHeight="1">
      <c r="A22" s="26" t="s">
        <v>14</v>
      </c>
      <c r="B22" s="27" t="s">
        <v>15</v>
      </c>
      <c r="C22" s="28">
        <f>HSV</f>
        <v>0</v>
      </c>
      <c r="D22" s="13"/>
      <c r="E22" s="32"/>
      <c r="F22" s="33"/>
      <c r="G22" s="28"/>
    </row>
    <row r="23" spans="1:7" ht="15.95" customHeight="1">
      <c r="A23" s="34" t="s">
        <v>16</v>
      </c>
      <c r="B23" s="27" t="s">
        <v>17</v>
      </c>
      <c r="C23" s="28">
        <f>PSV</f>
        <v>0</v>
      </c>
      <c r="D23" s="13"/>
      <c r="E23" s="32"/>
      <c r="F23" s="33"/>
      <c r="G23" s="28"/>
    </row>
    <row r="24" spans="1:7" ht="15.95" customHeight="1">
      <c r="A24" s="35" t="s">
        <v>18</v>
      </c>
      <c r="B24" s="27"/>
      <c r="C24" s="28">
        <f>SUM(C20:C23)</f>
        <v>0</v>
      </c>
      <c r="D24" s="36"/>
      <c r="E24" s="32"/>
      <c r="F24" s="33"/>
      <c r="G24" s="28"/>
    </row>
    <row r="25" spans="1:7" ht="15.95" customHeight="1">
      <c r="A25" s="35"/>
      <c r="B25" s="27"/>
      <c r="C25" s="28"/>
      <c r="D25" s="13"/>
      <c r="E25" s="32"/>
      <c r="F25" s="33"/>
      <c r="G25" s="28"/>
    </row>
    <row r="26" spans="1:7" ht="15.95" customHeight="1">
      <c r="A26" s="35" t="s">
        <v>19</v>
      </c>
      <c r="B26" s="27"/>
      <c r="C26" s="28">
        <f>HZS</f>
        <v>0</v>
      </c>
      <c r="D26" s="13"/>
      <c r="E26" s="32"/>
      <c r="F26" s="33"/>
      <c r="G26" s="28"/>
    </row>
    <row r="27" spans="1:7" ht="15.95" customHeight="1">
      <c r="A27" s="15" t="s">
        <v>20</v>
      </c>
      <c r="B27" s="7"/>
      <c r="C27" s="28">
        <f>C24+C26</f>
        <v>0</v>
      </c>
      <c r="D27" s="13" t="s">
        <v>21</v>
      </c>
      <c r="E27" s="32"/>
      <c r="F27" s="33"/>
      <c r="G27" s="28">
        <f>G28-SUM(G20:G26)</f>
        <v>0</v>
      </c>
    </row>
    <row r="28" spans="1:7" ht="15.95" customHeight="1" thickBot="1">
      <c r="A28" s="38" t="s">
        <v>22</v>
      </c>
      <c r="B28" s="164"/>
      <c r="C28" s="37">
        <f>C27+G28</f>
        <v>0</v>
      </c>
      <c r="D28" s="38" t="s">
        <v>23</v>
      </c>
      <c r="E28" s="39"/>
      <c r="F28" s="40"/>
      <c r="G28" s="37">
        <f>VRN</f>
        <v>0</v>
      </c>
    </row>
    <row r="29" spans="1:7" ht="12.75">
      <c r="A29" s="9" t="s">
        <v>24</v>
      </c>
      <c r="B29" s="10"/>
      <c r="C29" s="41">
        <v>0</v>
      </c>
      <c r="D29" s="10" t="s">
        <v>25</v>
      </c>
      <c r="E29" s="11"/>
      <c r="F29" s="42"/>
      <c r="G29" s="12"/>
    </row>
    <row r="30" spans="1:7" ht="12.75">
      <c r="A30" s="9" t="s">
        <v>24</v>
      </c>
      <c r="B30" s="10"/>
      <c r="C30" s="41">
        <v>15</v>
      </c>
      <c r="D30" s="10" t="s">
        <v>25</v>
      </c>
      <c r="E30" s="11"/>
      <c r="F30" s="42"/>
      <c r="G30" s="12"/>
    </row>
    <row r="31" spans="1:7" ht="12.75">
      <c r="A31" s="9" t="s">
        <v>26</v>
      </c>
      <c r="B31" s="10"/>
      <c r="C31" s="41">
        <v>15</v>
      </c>
      <c r="D31" s="10" t="s">
        <v>25</v>
      </c>
      <c r="E31" s="11"/>
      <c r="F31" s="43"/>
      <c r="G31" s="14"/>
    </row>
    <row r="32" spans="1:7" ht="12.75">
      <c r="A32" s="9" t="s">
        <v>24</v>
      </c>
      <c r="B32" s="10"/>
      <c r="C32" s="41">
        <v>21</v>
      </c>
      <c r="D32" s="10" t="s">
        <v>25</v>
      </c>
      <c r="E32" s="11"/>
      <c r="F32" s="42"/>
      <c r="G32" s="12"/>
    </row>
    <row r="33" spans="1:7" ht="12.75">
      <c r="A33" s="9" t="s">
        <v>26</v>
      </c>
      <c r="B33" s="10"/>
      <c r="C33" s="41">
        <v>21</v>
      </c>
      <c r="D33" s="10" t="s">
        <v>25</v>
      </c>
      <c r="E33" s="11"/>
      <c r="F33" s="43"/>
      <c r="G33" s="14"/>
    </row>
    <row r="34" spans="1:7" s="49" customFormat="1" ht="19.5" customHeight="1" thickBot="1">
      <c r="A34" s="44" t="s">
        <v>27</v>
      </c>
      <c r="B34" s="45"/>
      <c r="C34" s="45"/>
      <c r="D34" s="45"/>
      <c r="E34" s="46"/>
      <c r="F34" s="47">
        <f>ROUND(SUM(F29:F33),0)</f>
        <v>0</v>
      </c>
      <c r="G34" s="48"/>
    </row>
    <row r="36" spans="1:8" ht="12.75">
      <c r="A36" s="50" t="s">
        <v>28</v>
      </c>
      <c r="B36" s="50"/>
      <c r="C36" s="50"/>
      <c r="D36" s="50"/>
      <c r="E36" s="50"/>
      <c r="F36" s="50"/>
      <c r="G36" s="50"/>
      <c r="H36" t="s">
        <v>4</v>
      </c>
    </row>
    <row r="37" spans="1:8" ht="14.25" customHeight="1">
      <c r="A37" s="50"/>
      <c r="B37" s="186"/>
      <c r="C37" s="186"/>
      <c r="D37" s="186"/>
      <c r="E37" s="186"/>
      <c r="F37" s="186"/>
      <c r="G37" s="186"/>
      <c r="H37" t="s">
        <v>4</v>
      </c>
    </row>
    <row r="38" spans="1:8" ht="12.75" customHeight="1">
      <c r="A38" s="51"/>
      <c r="B38" s="186"/>
      <c r="C38" s="186"/>
      <c r="D38" s="186"/>
      <c r="E38" s="186"/>
      <c r="F38" s="186"/>
      <c r="G38" s="186"/>
      <c r="H38" t="s">
        <v>4</v>
      </c>
    </row>
    <row r="39" spans="1:8" ht="12.75">
      <c r="A39" s="51"/>
      <c r="B39" s="186"/>
      <c r="C39" s="186"/>
      <c r="D39" s="186"/>
      <c r="E39" s="186"/>
      <c r="F39" s="186"/>
      <c r="G39" s="186"/>
      <c r="H39" t="s">
        <v>4</v>
      </c>
    </row>
    <row r="40" spans="1:8" ht="12.75">
      <c r="A40" s="51"/>
      <c r="B40" s="186"/>
      <c r="C40" s="186"/>
      <c r="D40" s="186"/>
      <c r="E40" s="186"/>
      <c r="F40" s="186"/>
      <c r="G40" s="186"/>
      <c r="H40" t="s">
        <v>4</v>
      </c>
    </row>
    <row r="41" spans="1:8" ht="12.75">
      <c r="A41" s="51"/>
      <c r="B41" s="186"/>
      <c r="C41" s="186"/>
      <c r="D41" s="186"/>
      <c r="E41" s="186"/>
      <c r="F41" s="186"/>
      <c r="G41" s="186"/>
      <c r="H41" t="s">
        <v>4</v>
      </c>
    </row>
    <row r="42" spans="1:8" ht="12.75">
      <c r="A42" s="51"/>
      <c r="B42" s="186"/>
      <c r="C42" s="186"/>
      <c r="D42" s="186"/>
      <c r="E42" s="186"/>
      <c r="F42" s="186"/>
      <c r="G42" s="186"/>
      <c r="H42" t="s">
        <v>4</v>
      </c>
    </row>
    <row r="43" spans="1:8" ht="12.75">
      <c r="A43" s="51"/>
      <c r="B43" s="186"/>
      <c r="C43" s="186"/>
      <c r="D43" s="186"/>
      <c r="E43" s="186"/>
      <c r="F43" s="186"/>
      <c r="G43" s="186"/>
      <c r="H43" t="s">
        <v>4</v>
      </c>
    </row>
    <row r="44" spans="1:8" ht="12.75">
      <c r="A44" s="51"/>
      <c r="B44" s="186"/>
      <c r="C44" s="186"/>
      <c r="D44" s="186"/>
      <c r="E44" s="186"/>
      <c r="F44" s="186"/>
      <c r="G44" s="186"/>
      <c r="H44" t="s">
        <v>4</v>
      </c>
    </row>
    <row r="45" spans="1:8" ht="3" customHeight="1">
      <c r="A45" s="51"/>
      <c r="B45" s="186"/>
      <c r="C45" s="186"/>
      <c r="D45" s="186"/>
      <c r="E45" s="186"/>
      <c r="F45" s="186"/>
      <c r="G45" s="186"/>
      <c r="H45" t="s">
        <v>4</v>
      </c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185"/>
      <c r="C54" s="185"/>
      <c r="D54" s="185"/>
      <c r="E54" s="185"/>
      <c r="F54" s="185"/>
      <c r="G54" s="185"/>
    </row>
    <row r="55" spans="2:7" ht="12.75">
      <c r="B55" s="185"/>
      <c r="C55" s="185"/>
      <c r="D55" s="185"/>
      <c r="E55" s="185"/>
      <c r="F55" s="185"/>
      <c r="G55" s="185"/>
    </row>
  </sheetData>
  <mergeCells count="33">
    <mergeCell ref="B47:G47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  <mergeCell ref="A14:B14"/>
    <mergeCell ref="C14:G14"/>
    <mergeCell ref="A15:B15"/>
    <mergeCell ref="C15:G15"/>
    <mergeCell ref="C17:G17"/>
    <mergeCell ref="A17:B17"/>
    <mergeCell ref="A16:B16"/>
    <mergeCell ref="C16:G1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67"/>
  <sheetViews>
    <sheetView workbookViewId="0" topLeftCell="A1">
      <selection activeCell="G7" sqref="G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7" t="s">
        <v>5</v>
      </c>
      <c r="B1" s="188"/>
      <c r="C1" s="52" t="str">
        <f>CONCATENATE(cislostavby," ",nazevstavby)</f>
        <v xml:space="preserve"> Oprava střechy nad pivnicí u Bratrušovského koupaliště</v>
      </c>
      <c r="D1" s="53"/>
      <c r="E1" s="54"/>
      <c r="F1" s="53"/>
      <c r="G1" s="55"/>
      <c r="H1" s="56"/>
      <c r="I1" s="57"/>
    </row>
    <row r="2" spans="1:9" ht="13.5" thickBot="1">
      <c r="A2" s="189" t="s">
        <v>1</v>
      </c>
      <c r="B2" s="190"/>
      <c r="C2" s="58" t="str">
        <f>CONCATENATE(cisloobjektu," ",nazevobjektu)</f>
        <v xml:space="preserve"> Pivnice u koupaliště</v>
      </c>
      <c r="D2" s="59"/>
      <c r="E2" s="60"/>
      <c r="F2" s="59"/>
      <c r="G2" s="191"/>
      <c r="H2" s="191"/>
      <c r="I2" s="192"/>
    </row>
    <row r="3" ht="13.5" thickTop="1">
      <c r="F3" s="7"/>
    </row>
    <row r="4" spans="1:9" ht="19.5" customHeight="1">
      <c r="A4" s="61" t="s">
        <v>29</v>
      </c>
      <c r="B4" s="1"/>
      <c r="C4" s="1"/>
      <c r="D4" s="1"/>
      <c r="E4" s="62"/>
      <c r="F4" s="1"/>
      <c r="G4" s="1"/>
      <c r="H4" s="1"/>
      <c r="I4" s="1"/>
    </row>
    <row r="5" ht="13.5" thickBot="1"/>
    <row r="6" spans="1:9" s="7" customFormat="1" ht="13.5" thickBot="1">
      <c r="A6" s="63"/>
      <c r="B6" s="64" t="s">
        <v>30</v>
      </c>
      <c r="C6" s="64"/>
      <c r="D6" s="65"/>
      <c r="E6" s="66" t="s">
        <v>31</v>
      </c>
      <c r="F6" s="67" t="s">
        <v>32</v>
      </c>
      <c r="G6" s="67" t="s">
        <v>33</v>
      </c>
      <c r="H6" s="67" t="s">
        <v>34</v>
      </c>
      <c r="I6" s="68" t="s">
        <v>19</v>
      </c>
    </row>
    <row r="7" spans="1:9" s="7" customFormat="1" ht="12.75">
      <c r="A7" s="154" t="str">
        <f>Položky!B7</f>
        <v>712</v>
      </c>
      <c r="B7" s="69" t="str">
        <f>Položky!C7</f>
        <v>Živičné krytiny</v>
      </c>
      <c r="C7" s="70"/>
      <c r="D7" s="71"/>
      <c r="E7" s="155">
        <f>Položky!BA13</f>
        <v>0</v>
      </c>
      <c r="F7" s="156">
        <f>Položky!BB13</f>
        <v>0</v>
      </c>
      <c r="G7" s="156">
        <f>Položky!BC13</f>
        <v>0</v>
      </c>
      <c r="H7" s="156">
        <f>Položky!BD13</f>
        <v>0</v>
      </c>
      <c r="I7" s="157">
        <f>Položky!BE13</f>
        <v>0</v>
      </c>
    </row>
    <row r="8" spans="1:9" s="7" customFormat="1" ht="12.75">
      <c r="A8" s="154" t="str">
        <f>Položky!B14</f>
        <v>764</v>
      </c>
      <c r="B8" s="69" t="str">
        <f>Položky!C14</f>
        <v>Konstrukce klempířské</v>
      </c>
      <c r="C8" s="70"/>
      <c r="D8" s="71"/>
      <c r="E8" s="155">
        <f>Položky!BA19</f>
        <v>0</v>
      </c>
      <c r="F8" s="156">
        <f>Položky!BB19</f>
        <v>0</v>
      </c>
      <c r="G8" s="156">
        <f>Položky!BC19</f>
        <v>0</v>
      </c>
      <c r="H8" s="156">
        <f>Položky!BD19</f>
        <v>0</v>
      </c>
      <c r="I8" s="157">
        <f>Položky!BE19</f>
        <v>0</v>
      </c>
    </row>
    <row r="9" spans="1:9" s="7" customFormat="1" ht="13.5" thickBot="1">
      <c r="A9" s="154" t="str">
        <f>Položky!B20</f>
        <v>M21</v>
      </c>
      <c r="B9" s="69" t="str">
        <f>Položky!C20</f>
        <v>Hromosvody-rekonstrukce</v>
      </c>
      <c r="C9" s="70"/>
      <c r="D9" s="71"/>
      <c r="E9" s="155">
        <f>Položky!BA22</f>
        <v>0</v>
      </c>
      <c r="F9" s="156">
        <f>Položky!BB22</f>
        <v>0</v>
      </c>
      <c r="G9" s="156">
        <f>Položky!BC22</f>
        <v>0</v>
      </c>
      <c r="H9" s="156">
        <f>Položky!BD22</f>
        <v>0</v>
      </c>
      <c r="I9" s="157">
        <f>Položky!BE22</f>
        <v>0</v>
      </c>
    </row>
    <row r="10" spans="1:9" s="77" customFormat="1" ht="13.5" thickBot="1">
      <c r="A10" s="72"/>
      <c r="B10" s="64" t="s">
        <v>35</v>
      </c>
      <c r="C10" s="64"/>
      <c r="D10" s="73"/>
      <c r="E10" s="74">
        <f>SUM(E7:E9)</f>
        <v>0</v>
      </c>
      <c r="F10" s="75">
        <f>SUM(F7:F9)</f>
        <v>0</v>
      </c>
      <c r="G10" s="75">
        <f>SUM(G7:G9)</f>
        <v>0</v>
      </c>
      <c r="H10" s="75">
        <f>SUM(H7:H9)</f>
        <v>0</v>
      </c>
      <c r="I10" s="76">
        <f>SUM(I7:I9)</f>
        <v>0</v>
      </c>
    </row>
    <row r="11" spans="1:9" ht="12.75">
      <c r="A11" s="70"/>
      <c r="B11" s="70"/>
      <c r="C11" s="70"/>
      <c r="D11" s="70"/>
      <c r="E11" s="70"/>
      <c r="F11" s="70"/>
      <c r="G11" s="70"/>
      <c r="H11" s="70"/>
      <c r="I11" s="70"/>
    </row>
    <row r="12" spans="1:57" ht="19.5" customHeight="1">
      <c r="A12" s="78" t="s">
        <v>36</v>
      </c>
      <c r="B12" s="78"/>
      <c r="C12" s="78"/>
      <c r="D12" s="78"/>
      <c r="E12" s="78"/>
      <c r="F12" s="78"/>
      <c r="G12" s="79"/>
      <c r="H12" s="78"/>
      <c r="I12" s="78"/>
      <c r="BA12" s="16"/>
      <c r="BB12" s="16"/>
      <c r="BC12" s="16"/>
      <c r="BD12" s="16"/>
      <c r="BE12" s="16"/>
    </row>
    <row r="13" spans="1:9" ht="13.5" thickBot="1">
      <c r="A13" s="80"/>
      <c r="B13" s="80"/>
      <c r="C13" s="80"/>
      <c r="D13" s="80"/>
      <c r="E13" s="80"/>
      <c r="F13" s="80"/>
      <c r="G13" s="80"/>
      <c r="H13" s="80"/>
      <c r="I13" s="80"/>
    </row>
    <row r="14" spans="1:9" ht="12.75">
      <c r="A14" s="81" t="s">
        <v>37</v>
      </c>
      <c r="B14" s="82"/>
      <c r="C14" s="82"/>
      <c r="D14" s="83"/>
      <c r="E14" s="84" t="s">
        <v>38</v>
      </c>
      <c r="F14" s="85" t="s">
        <v>39</v>
      </c>
      <c r="G14" s="86" t="s">
        <v>40</v>
      </c>
      <c r="H14" s="87"/>
      <c r="I14" s="88" t="s">
        <v>38</v>
      </c>
    </row>
    <row r="15" spans="1:53" ht="12.75">
      <c r="A15" s="89"/>
      <c r="B15" s="90"/>
      <c r="C15" s="90"/>
      <c r="D15" s="91"/>
      <c r="E15" s="92"/>
      <c r="F15" s="93"/>
      <c r="G15" s="94">
        <f>CHOOSE(BA15+1,HSV+PSV,HSV+PSV+Mont,HSV+PSV+Dodavka+Mont,HSV,PSV,Mont,Dodavka,Mont+Dodavka,0)</f>
        <v>0</v>
      </c>
      <c r="H15" s="95"/>
      <c r="I15" s="96">
        <f>E15+F15*G15/100</f>
        <v>0</v>
      </c>
      <c r="BA15">
        <v>8</v>
      </c>
    </row>
    <row r="16" spans="1:9" ht="13.5" thickBot="1">
      <c r="A16" s="97"/>
      <c r="B16" s="98" t="s">
        <v>41</v>
      </c>
      <c r="C16" s="99"/>
      <c r="D16" s="100"/>
      <c r="E16" s="101"/>
      <c r="F16" s="102"/>
      <c r="G16" s="102"/>
      <c r="H16" s="193">
        <f>SUM(H15:H15)</f>
        <v>0</v>
      </c>
      <c r="I16" s="194"/>
    </row>
    <row r="17" spans="1:9" ht="12.75">
      <c r="A17" s="80"/>
      <c r="B17" s="80"/>
      <c r="C17" s="80"/>
      <c r="D17" s="80"/>
      <c r="E17" s="80"/>
      <c r="F17" s="80"/>
      <c r="G17" s="80"/>
      <c r="H17" s="80"/>
      <c r="I17" s="80"/>
    </row>
    <row r="18" spans="2:9" ht="12.75">
      <c r="B18" s="77"/>
      <c r="F18" s="103"/>
      <c r="G18" s="104"/>
      <c r="H18" s="104"/>
      <c r="I18" s="105"/>
    </row>
    <row r="19" spans="6:9" ht="12.75">
      <c r="F19" s="103"/>
      <c r="G19" s="104"/>
      <c r="H19" s="104"/>
      <c r="I19" s="105"/>
    </row>
    <row r="20" spans="6:9" ht="12.75">
      <c r="F20" s="103"/>
      <c r="G20" s="104"/>
      <c r="H20" s="104"/>
      <c r="I20" s="105"/>
    </row>
    <row r="21" spans="6:9" ht="12.75">
      <c r="F21" s="103"/>
      <c r="G21" s="104"/>
      <c r="H21" s="104"/>
      <c r="I21" s="105"/>
    </row>
    <row r="22" spans="6:9" ht="12.75">
      <c r="F22" s="103"/>
      <c r="G22" s="104"/>
      <c r="H22" s="104"/>
      <c r="I22" s="105"/>
    </row>
    <row r="23" spans="6:9" ht="12.75">
      <c r="F23" s="103"/>
      <c r="G23" s="104"/>
      <c r="H23" s="104"/>
      <c r="I23" s="105"/>
    </row>
    <row r="24" spans="6:9" ht="12.75">
      <c r="F24" s="103"/>
      <c r="G24" s="104"/>
      <c r="H24" s="104"/>
      <c r="I24" s="105"/>
    </row>
    <row r="25" spans="6:9" ht="12.75">
      <c r="F25" s="103"/>
      <c r="G25" s="104"/>
      <c r="H25" s="104"/>
      <c r="I25" s="105"/>
    </row>
    <row r="26" spans="6:9" ht="12.75">
      <c r="F26" s="103"/>
      <c r="G26" s="104"/>
      <c r="H26" s="104"/>
      <c r="I26" s="105"/>
    </row>
    <row r="27" spans="6:9" ht="12.75">
      <c r="F27" s="103"/>
      <c r="G27" s="104"/>
      <c r="H27" s="104"/>
      <c r="I27" s="105"/>
    </row>
    <row r="28" spans="6:9" ht="12.75">
      <c r="F28" s="103"/>
      <c r="G28" s="104"/>
      <c r="H28" s="104"/>
      <c r="I28" s="105"/>
    </row>
    <row r="29" spans="6:9" ht="12.75">
      <c r="F29" s="103"/>
      <c r="G29" s="104"/>
      <c r="H29" s="104"/>
      <c r="I29" s="105"/>
    </row>
    <row r="30" spans="6:9" ht="12.75">
      <c r="F30" s="103"/>
      <c r="G30" s="104"/>
      <c r="H30" s="104"/>
      <c r="I30" s="105"/>
    </row>
    <row r="31" spans="6:9" ht="12.75">
      <c r="F31" s="103"/>
      <c r="G31" s="104"/>
      <c r="H31" s="104"/>
      <c r="I31" s="105"/>
    </row>
    <row r="32" spans="6:9" ht="12.75">
      <c r="F32" s="103"/>
      <c r="G32" s="104"/>
      <c r="H32" s="104"/>
      <c r="I32" s="105"/>
    </row>
    <row r="33" spans="6:9" ht="12.75">
      <c r="F33" s="103"/>
      <c r="G33" s="104"/>
      <c r="H33" s="104"/>
      <c r="I33" s="105"/>
    </row>
    <row r="34" spans="6:9" ht="12.75">
      <c r="F34" s="103"/>
      <c r="G34" s="104"/>
      <c r="H34" s="104"/>
      <c r="I34" s="105"/>
    </row>
    <row r="35" spans="6:9" ht="12.75">
      <c r="F35" s="103"/>
      <c r="G35" s="104"/>
      <c r="H35" s="104"/>
      <c r="I35" s="105"/>
    </row>
    <row r="36" spans="6:9" ht="12.75">
      <c r="F36" s="103"/>
      <c r="G36" s="104"/>
      <c r="H36" s="104"/>
      <c r="I36" s="105"/>
    </row>
    <row r="37" spans="6:9" ht="12.75">
      <c r="F37" s="103"/>
      <c r="G37" s="104"/>
      <c r="H37" s="104"/>
      <c r="I37" s="105"/>
    </row>
    <row r="38" spans="6:9" ht="12.75">
      <c r="F38" s="103"/>
      <c r="G38" s="104"/>
      <c r="H38" s="104"/>
      <c r="I38" s="105"/>
    </row>
    <row r="39" spans="6:9" ht="12.75">
      <c r="F39" s="103"/>
      <c r="G39" s="104"/>
      <c r="H39" s="104"/>
      <c r="I39" s="105"/>
    </row>
    <row r="40" spans="6:9" ht="12.75">
      <c r="F40" s="103"/>
      <c r="G40" s="104"/>
      <c r="H40" s="104"/>
      <c r="I40" s="105"/>
    </row>
    <row r="41" spans="6:9" ht="12.75">
      <c r="F41" s="103"/>
      <c r="G41" s="104"/>
      <c r="H41" s="104"/>
      <c r="I41" s="105"/>
    </row>
    <row r="42" spans="6:9" ht="12.75">
      <c r="F42" s="103"/>
      <c r="G42" s="104"/>
      <c r="H42" s="104"/>
      <c r="I42" s="105"/>
    </row>
    <row r="43" spans="6:9" ht="12.75">
      <c r="F43" s="103"/>
      <c r="G43" s="104"/>
      <c r="H43" s="104"/>
      <c r="I43" s="105"/>
    </row>
    <row r="44" spans="6:9" ht="12.75">
      <c r="F44" s="103"/>
      <c r="G44" s="104"/>
      <c r="H44" s="104"/>
      <c r="I44" s="105"/>
    </row>
    <row r="45" spans="6:9" ht="12.75">
      <c r="F45" s="103"/>
      <c r="G45" s="104"/>
      <c r="H45" s="104"/>
      <c r="I45" s="105"/>
    </row>
    <row r="46" spans="6:9" ht="12.75">
      <c r="F46" s="103"/>
      <c r="G46" s="104"/>
      <c r="H46" s="104"/>
      <c r="I46" s="105"/>
    </row>
    <row r="47" spans="6:9" ht="12.75">
      <c r="F47" s="103"/>
      <c r="G47" s="104"/>
      <c r="H47" s="104"/>
      <c r="I47" s="105"/>
    </row>
    <row r="48" spans="6:9" ht="12.75">
      <c r="F48" s="103"/>
      <c r="G48" s="104"/>
      <c r="H48" s="104"/>
      <c r="I48" s="105"/>
    </row>
    <row r="49" spans="6:9" ht="12.75">
      <c r="F49" s="103"/>
      <c r="G49" s="104"/>
      <c r="H49" s="104"/>
      <c r="I49" s="105"/>
    </row>
    <row r="50" spans="6:9" ht="12.75">
      <c r="F50" s="103"/>
      <c r="G50" s="104"/>
      <c r="H50" s="104"/>
      <c r="I50" s="105"/>
    </row>
    <row r="51" spans="6:9" ht="12.75">
      <c r="F51" s="103"/>
      <c r="G51" s="104"/>
      <c r="H51" s="104"/>
      <c r="I51" s="105"/>
    </row>
    <row r="52" spans="6:9" ht="12.75">
      <c r="F52" s="103"/>
      <c r="G52" s="104"/>
      <c r="H52" s="104"/>
      <c r="I52" s="105"/>
    </row>
    <row r="53" spans="6:9" ht="12.75">
      <c r="F53" s="103"/>
      <c r="G53" s="104"/>
      <c r="H53" s="104"/>
      <c r="I53" s="105"/>
    </row>
    <row r="54" spans="6:9" ht="12.75">
      <c r="F54" s="103"/>
      <c r="G54" s="104"/>
      <c r="H54" s="104"/>
      <c r="I54" s="105"/>
    </row>
    <row r="55" spans="6:9" ht="12.75">
      <c r="F55" s="103"/>
      <c r="G55" s="104"/>
      <c r="H55" s="104"/>
      <c r="I55" s="105"/>
    </row>
    <row r="56" spans="6:9" ht="12.75">
      <c r="F56" s="103"/>
      <c r="G56" s="104"/>
      <c r="H56" s="104"/>
      <c r="I56" s="105"/>
    </row>
    <row r="57" spans="6:9" ht="12.75">
      <c r="F57" s="103"/>
      <c r="G57" s="104"/>
      <c r="H57" s="104"/>
      <c r="I57" s="105"/>
    </row>
    <row r="58" spans="6:9" ht="12.75">
      <c r="F58" s="103"/>
      <c r="G58" s="104"/>
      <c r="H58" s="104"/>
      <c r="I58" s="105"/>
    </row>
    <row r="59" spans="6:9" ht="12.75">
      <c r="F59" s="103"/>
      <c r="G59" s="104"/>
      <c r="H59" s="104"/>
      <c r="I59" s="105"/>
    </row>
    <row r="60" spans="6:9" ht="12.75">
      <c r="F60" s="103"/>
      <c r="G60" s="104"/>
      <c r="H60" s="104"/>
      <c r="I60" s="105"/>
    </row>
    <row r="61" spans="6:9" ht="12.75">
      <c r="F61" s="103"/>
      <c r="G61" s="104"/>
      <c r="H61" s="104"/>
      <c r="I61" s="105"/>
    </row>
    <row r="62" spans="6:9" ht="12.75">
      <c r="F62" s="103"/>
      <c r="G62" s="104"/>
      <c r="H62" s="104"/>
      <c r="I62" s="105"/>
    </row>
    <row r="63" spans="6:9" ht="12.75">
      <c r="F63" s="103"/>
      <c r="G63" s="104"/>
      <c r="H63" s="104"/>
      <c r="I63" s="105"/>
    </row>
    <row r="64" spans="6:9" ht="12.75">
      <c r="F64" s="103"/>
      <c r="G64" s="104"/>
      <c r="H64" s="104"/>
      <c r="I64" s="105"/>
    </row>
    <row r="65" spans="6:9" ht="12.75">
      <c r="F65" s="103"/>
      <c r="G65" s="104"/>
      <c r="H65" s="104"/>
      <c r="I65" s="105"/>
    </row>
    <row r="66" spans="6:9" ht="12.75">
      <c r="F66" s="103"/>
      <c r="G66" s="104"/>
      <c r="H66" s="104"/>
      <c r="I66" s="105"/>
    </row>
    <row r="67" spans="6:9" ht="12.75">
      <c r="F67" s="103"/>
      <c r="G67" s="104"/>
      <c r="H67" s="104"/>
      <c r="I67" s="105"/>
    </row>
  </sheetData>
  <mergeCells count="4">
    <mergeCell ref="A1:B1"/>
    <mergeCell ref="A2:B2"/>
    <mergeCell ref="G2:I2"/>
    <mergeCell ref="H16:I1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95"/>
  <sheetViews>
    <sheetView showGridLines="0" showZeros="0" workbookViewId="0" topLeftCell="A1">
      <selection activeCell="F28" sqref="F28"/>
    </sheetView>
  </sheetViews>
  <sheetFormatPr defaultColWidth="9.00390625" defaultRowHeight="12.75"/>
  <cols>
    <col min="1" max="1" width="3.875" style="106" customWidth="1"/>
    <col min="2" max="2" width="12.00390625" style="106" customWidth="1"/>
    <col min="3" max="3" width="40.375" style="106" customWidth="1"/>
    <col min="4" max="4" width="5.625" style="106" customWidth="1"/>
    <col min="5" max="5" width="8.625" style="148" customWidth="1"/>
    <col min="6" max="6" width="9.875" style="106" customWidth="1"/>
    <col min="7" max="7" width="13.875" style="106" customWidth="1"/>
    <col min="8" max="16384" width="9.125" style="106" customWidth="1"/>
  </cols>
  <sheetData>
    <row r="1" spans="1:7" ht="15.75">
      <c r="A1" s="195" t="s">
        <v>42</v>
      </c>
      <c r="B1" s="195"/>
      <c r="C1" s="195"/>
      <c r="D1" s="195"/>
      <c r="E1" s="195"/>
      <c r="F1" s="195"/>
      <c r="G1" s="195"/>
    </row>
    <row r="2" spans="1:7" ht="13.5" thickBot="1">
      <c r="A2" s="107"/>
      <c r="B2" s="108"/>
      <c r="C2" s="109"/>
      <c r="D2" s="109"/>
      <c r="E2" s="110"/>
      <c r="F2" s="109"/>
      <c r="G2" s="109"/>
    </row>
    <row r="3" spans="1:7" ht="13.5" thickTop="1">
      <c r="A3" s="196" t="s">
        <v>5</v>
      </c>
      <c r="B3" s="197"/>
      <c r="C3" s="111" t="str">
        <f>CONCATENATE(cislostavby," ",nazevstavby)</f>
        <v xml:space="preserve"> Oprava střechy nad pivnicí u Bratrušovského koupaliště</v>
      </c>
      <c r="D3" s="112"/>
      <c r="E3" s="113"/>
      <c r="F3" s="114">
        <f>Rekapitulace!H1</f>
        <v>0</v>
      </c>
      <c r="G3" s="115"/>
    </row>
    <row r="4" spans="1:7" ht="13.5" thickBot="1">
      <c r="A4" s="198" t="s">
        <v>1</v>
      </c>
      <c r="B4" s="199"/>
      <c r="C4" s="116" t="str">
        <f>CONCATENATE(cisloobjektu," ",nazevobjektu)</f>
        <v xml:space="preserve"> Pivnice u koupaliště</v>
      </c>
      <c r="D4" s="117"/>
      <c r="E4" s="200"/>
      <c r="F4" s="200"/>
      <c r="G4" s="201"/>
    </row>
    <row r="5" spans="1:7" ht="13.5" thickTop="1">
      <c r="A5" s="118"/>
      <c r="B5" s="119"/>
      <c r="C5" s="119"/>
      <c r="D5" s="107"/>
      <c r="E5" s="120"/>
      <c r="F5" s="107"/>
      <c r="G5" s="121"/>
    </row>
    <row r="6" spans="1:7" ht="12.75">
      <c r="A6" s="122" t="s">
        <v>43</v>
      </c>
      <c r="B6" s="123" t="s">
        <v>44</v>
      </c>
      <c r="C6" s="123" t="s">
        <v>45</v>
      </c>
      <c r="D6" s="123" t="s">
        <v>46</v>
      </c>
      <c r="E6" s="124" t="s">
        <v>47</v>
      </c>
      <c r="F6" s="123" t="s">
        <v>48</v>
      </c>
      <c r="G6" s="125" t="s">
        <v>49</v>
      </c>
    </row>
    <row r="7" spans="1:15" ht="12.75">
      <c r="A7" s="126" t="s">
        <v>50</v>
      </c>
      <c r="B7" s="127" t="s">
        <v>52</v>
      </c>
      <c r="C7" s="128" t="s">
        <v>53</v>
      </c>
      <c r="D7" s="129"/>
      <c r="E7" s="130"/>
      <c r="F7" s="130"/>
      <c r="G7" s="131"/>
      <c r="H7" s="132"/>
      <c r="I7" s="132"/>
      <c r="O7" s="133">
        <v>1</v>
      </c>
    </row>
    <row r="8" spans="1:104" ht="12.75">
      <c r="A8" s="134">
        <v>1</v>
      </c>
      <c r="B8" s="135" t="s">
        <v>54</v>
      </c>
      <c r="C8" s="136" t="s">
        <v>55</v>
      </c>
      <c r="D8" s="137" t="s">
        <v>56</v>
      </c>
      <c r="E8" s="138">
        <v>152</v>
      </c>
      <c r="F8" s="138"/>
      <c r="G8" s="139">
        <f>E8*F8</f>
        <v>0</v>
      </c>
      <c r="O8" s="133">
        <v>2</v>
      </c>
      <c r="AA8" s="106">
        <v>12</v>
      </c>
      <c r="AB8" s="106">
        <v>0</v>
      </c>
      <c r="AC8" s="106">
        <v>1</v>
      </c>
      <c r="AZ8" s="106">
        <v>2</v>
      </c>
      <c r="BA8" s="106">
        <f>IF(AZ8=1,G8,0)</f>
        <v>0</v>
      </c>
      <c r="BB8" s="106">
        <f>IF(AZ8=2,G8,0)</f>
        <v>0</v>
      </c>
      <c r="BC8" s="106">
        <f>IF(AZ8=3,G8,0)</f>
        <v>0</v>
      </c>
      <c r="BD8" s="106">
        <f>IF(AZ8=4,G8,0)</f>
        <v>0</v>
      </c>
      <c r="BE8" s="106">
        <f>IF(AZ8=5,G8,0)</f>
        <v>0</v>
      </c>
      <c r="CZ8" s="106">
        <v>0.01071</v>
      </c>
    </row>
    <row r="9" spans="1:104" ht="12.75">
      <c r="A9" s="134">
        <v>2</v>
      </c>
      <c r="B9" s="135" t="s">
        <v>54</v>
      </c>
      <c r="C9" s="136" t="s">
        <v>57</v>
      </c>
      <c r="D9" s="137" t="s">
        <v>56</v>
      </c>
      <c r="E9" s="138">
        <v>16</v>
      </c>
      <c r="F9" s="138"/>
      <c r="G9" s="139">
        <f>E9*F9</f>
        <v>0</v>
      </c>
      <c r="O9" s="133">
        <v>2</v>
      </c>
      <c r="AA9" s="106">
        <v>12</v>
      </c>
      <c r="AB9" s="106">
        <v>0</v>
      </c>
      <c r="AC9" s="106">
        <v>2</v>
      </c>
      <c r="AZ9" s="106">
        <v>2</v>
      </c>
      <c r="BA9" s="106">
        <f>IF(AZ9=1,G9,0)</f>
        <v>0</v>
      </c>
      <c r="BB9" s="106">
        <f>IF(AZ9=2,G9,0)</f>
        <v>0</v>
      </c>
      <c r="BC9" s="106">
        <f>IF(AZ9=3,G9,0)</f>
        <v>0</v>
      </c>
      <c r="BD9" s="106">
        <f>IF(AZ9=4,G9,0)</f>
        <v>0</v>
      </c>
      <c r="BE9" s="106">
        <f>IF(AZ9=5,G9,0)</f>
        <v>0</v>
      </c>
      <c r="CZ9" s="106">
        <v>0.01164</v>
      </c>
    </row>
    <row r="10" spans="1:104" ht="12.75">
      <c r="A10" s="134">
        <v>3</v>
      </c>
      <c r="B10" s="135" t="s">
        <v>54</v>
      </c>
      <c r="C10" s="136" t="s">
        <v>58</v>
      </c>
      <c r="D10" s="137" t="s">
        <v>56</v>
      </c>
      <c r="E10" s="138">
        <v>152</v>
      </c>
      <c r="F10" s="138"/>
      <c r="G10" s="139">
        <f>E10*F10</f>
        <v>0</v>
      </c>
      <c r="O10" s="133">
        <v>2</v>
      </c>
      <c r="AA10" s="106">
        <v>12</v>
      </c>
      <c r="AB10" s="106">
        <v>0</v>
      </c>
      <c r="AC10" s="106">
        <v>3</v>
      </c>
      <c r="AZ10" s="106">
        <v>2</v>
      </c>
      <c r="BA10" s="106">
        <f>IF(AZ10=1,G10,0)</f>
        <v>0</v>
      </c>
      <c r="BB10" s="106">
        <f>IF(AZ10=2,G10,0)</f>
        <v>0</v>
      </c>
      <c r="BC10" s="106">
        <f>IF(AZ10=3,G10,0)</f>
        <v>0</v>
      </c>
      <c r="BD10" s="106">
        <f>IF(AZ10=4,G10,0)</f>
        <v>0</v>
      </c>
      <c r="BE10" s="106">
        <f>IF(AZ10=5,G10,0)</f>
        <v>0</v>
      </c>
      <c r="CZ10" s="106">
        <v>0.00444</v>
      </c>
    </row>
    <row r="11" spans="1:104" ht="12.75">
      <c r="A11" s="134">
        <v>4</v>
      </c>
      <c r="B11" s="135" t="s">
        <v>54</v>
      </c>
      <c r="C11" s="136" t="s">
        <v>59</v>
      </c>
      <c r="D11" s="137" t="s">
        <v>56</v>
      </c>
      <c r="E11" s="138">
        <v>152</v>
      </c>
      <c r="F11" s="138"/>
      <c r="G11" s="139">
        <f>E11*F11</f>
        <v>0</v>
      </c>
      <c r="O11" s="133">
        <v>2</v>
      </c>
      <c r="AA11" s="106">
        <v>12</v>
      </c>
      <c r="AB11" s="106">
        <v>0</v>
      </c>
      <c r="AC11" s="106">
        <v>4</v>
      </c>
      <c r="AZ11" s="106">
        <v>2</v>
      </c>
      <c r="BA11" s="106">
        <f>IF(AZ11=1,G11,0)</f>
        <v>0</v>
      </c>
      <c r="BB11" s="106">
        <f>IF(AZ11=2,G11,0)</f>
        <v>0</v>
      </c>
      <c r="BC11" s="106">
        <f>IF(AZ11=3,G11,0)</f>
        <v>0</v>
      </c>
      <c r="BD11" s="106">
        <f>IF(AZ11=4,G11,0)</f>
        <v>0</v>
      </c>
      <c r="BE11" s="106">
        <f>IF(AZ11=5,G11,0)</f>
        <v>0</v>
      </c>
      <c r="CZ11" s="106">
        <v>0</v>
      </c>
    </row>
    <row r="12" spans="1:104" ht="12.75">
      <c r="A12" s="134">
        <v>5</v>
      </c>
      <c r="B12" s="135" t="s">
        <v>60</v>
      </c>
      <c r="C12" s="136" t="s">
        <v>61</v>
      </c>
      <c r="D12" s="137" t="s">
        <v>62</v>
      </c>
      <c r="E12" s="138">
        <v>1</v>
      </c>
      <c r="F12" s="138"/>
      <c r="G12" s="139">
        <f>E12*F12</f>
        <v>0</v>
      </c>
      <c r="O12" s="133">
        <v>2</v>
      </c>
      <c r="AA12" s="106">
        <v>12</v>
      </c>
      <c r="AB12" s="106">
        <v>0</v>
      </c>
      <c r="AC12" s="106">
        <v>5</v>
      </c>
      <c r="AZ12" s="106">
        <v>2</v>
      </c>
      <c r="BA12" s="106">
        <f>IF(AZ12=1,G12,0)</f>
        <v>0</v>
      </c>
      <c r="BB12" s="106">
        <f>IF(AZ12=2,G12,0)</f>
        <v>0</v>
      </c>
      <c r="BC12" s="106">
        <f>IF(AZ12=3,G12,0)</f>
        <v>0</v>
      </c>
      <c r="BD12" s="106">
        <f>IF(AZ12=4,G12,0)</f>
        <v>0</v>
      </c>
      <c r="BE12" s="106">
        <f>IF(AZ12=5,G12,0)</f>
        <v>0</v>
      </c>
      <c r="CZ12" s="106">
        <v>0</v>
      </c>
    </row>
    <row r="13" spans="1:57" ht="12.75">
      <c r="A13" s="140"/>
      <c r="B13" s="141" t="s">
        <v>51</v>
      </c>
      <c r="C13" s="142" t="str">
        <f>CONCATENATE(B7," ",C7)</f>
        <v>712 Živičné krytiny</v>
      </c>
      <c r="D13" s="140"/>
      <c r="E13" s="143"/>
      <c r="F13" s="143"/>
      <c r="G13" s="144">
        <f>SUM(G7:G12)</f>
        <v>0</v>
      </c>
      <c r="O13" s="133">
        <v>4</v>
      </c>
      <c r="BA13" s="145">
        <f>SUM(BA7:BA12)</f>
        <v>0</v>
      </c>
      <c r="BB13" s="145">
        <f>SUM(BB7:BB12)</f>
        <v>0</v>
      </c>
      <c r="BC13" s="145">
        <f>SUM(BC7:BC12)</f>
        <v>0</v>
      </c>
      <c r="BD13" s="145">
        <f>SUM(BD7:BD12)</f>
        <v>0</v>
      </c>
      <c r="BE13" s="145">
        <f>SUM(BE7:BE12)</f>
        <v>0</v>
      </c>
    </row>
    <row r="14" spans="1:15" ht="12.75">
      <c r="A14" s="126" t="s">
        <v>50</v>
      </c>
      <c r="B14" s="127" t="s">
        <v>63</v>
      </c>
      <c r="C14" s="128" t="s">
        <v>64</v>
      </c>
      <c r="D14" s="129"/>
      <c r="E14" s="130"/>
      <c r="F14" s="130"/>
      <c r="G14" s="131"/>
      <c r="H14" s="132"/>
      <c r="I14" s="132"/>
      <c r="O14" s="133">
        <v>1</v>
      </c>
    </row>
    <row r="15" spans="1:104" ht="12.75">
      <c r="A15" s="134">
        <v>6</v>
      </c>
      <c r="B15" s="135" t="s">
        <v>65</v>
      </c>
      <c r="C15" s="136" t="s">
        <v>66</v>
      </c>
      <c r="D15" s="137" t="s">
        <v>67</v>
      </c>
      <c r="E15" s="138">
        <v>24</v>
      </c>
      <c r="F15" s="138"/>
      <c r="G15" s="139">
        <f>E15*F15</f>
        <v>0</v>
      </c>
      <c r="O15" s="133">
        <v>2</v>
      </c>
      <c r="AA15" s="106">
        <v>12</v>
      </c>
      <c r="AB15" s="106">
        <v>0</v>
      </c>
      <c r="AC15" s="106">
        <v>6</v>
      </c>
      <c r="AZ15" s="106">
        <v>2</v>
      </c>
      <c r="BA15" s="106">
        <f>IF(AZ15=1,G15,0)</f>
        <v>0</v>
      </c>
      <c r="BB15" s="106">
        <f>IF(AZ15=2,G15,0)</f>
        <v>0</v>
      </c>
      <c r="BC15" s="106">
        <f>IF(AZ15=3,G15,0)</f>
        <v>0</v>
      </c>
      <c r="BD15" s="106">
        <f>IF(AZ15=4,G15,0)</f>
        <v>0</v>
      </c>
      <c r="BE15" s="106">
        <f>IF(AZ15=5,G15,0)</f>
        <v>0</v>
      </c>
      <c r="CZ15" s="106">
        <v>0.00517</v>
      </c>
    </row>
    <row r="16" spans="1:104" ht="12.75">
      <c r="A16" s="134">
        <v>7</v>
      </c>
      <c r="B16" s="135" t="s">
        <v>68</v>
      </c>
      <c r="C16" s="136" t="s">
        <v>69</v>
      </c>
      <c r="D16" s="137" t="s">
        <v>70</v>
      </c>
      <c r="E16" s="138">
        <v>1</v>
      </c>
      <c r="F16" s="138"/>
      <c r="G16" s="139">
        <f>E16*F16</f>
        <v>0</v>
      </c>
      <c r="O16" s="133">
        <v>2</v>
      </c>
      <c r="AA16" s="106">
        <v>12</v>
      </c>
      <c r="AB16" s="106">
        <v>0</v>
      </c>
      <c r="AC16" s="106">
        <v>7</v>
      </c>
      <c r="AZ16" s="106">
        <v>2</v>
      </c>
      <c r="BA16" s="106">
        <f>IF(AZ16=1,G16,0)</f>
        <v>0</v>
      </c>
      <c r="BB16" s="106">
        <f>IF(AZ16=2,G16,0)</f>
        <v>0</v>
      </c>
      <c r="BC16" s="106">
        <f>IF(AZ16=3,G16,0)</f>
        <v>0</v>
      </c>
      <c r="BD16" s="106">
        <f>IF(AZ16=4,G16,0)</f>
        <v>0</v>
      </c>
      <c r="BE16" s="106">
        <f>IF(AZ16=5,G16,0)</f>
        <v>0</v>
      </c>
      <c r="CZ16" s="106">
        <v>0.00165</v>
      </c>
    </row>
    <row r="17" spans="1:104" ht="12.75">
      <c r="A17" s="134">
        <v>8</v>
      </c>
      <c r="B17" s="135" t="s">
        <v>71</v>
      </c>
      <c r="C17" s="136" t="s">
        <v>72</v>
      </c>
      <c r="D17" s="137" t="s">
        <v>67</v>
      </c>
      <c r="E17" s="138">
        <v>12</v>
      </c>
      <c r="F17" s="138"/>
      <c r="G17" s="139">
        <f>E17*F17</f>
        <v>0</v>
      </c>
      <c r="O17" s="133">
        <v>2</v>
      </c>
      <c r="AA17" s="106">
        <v>12</v>
      </c>
      <c r="AB17" s="106">
        <v>0</v>
      </c>
      <c r="AC17" s="106">
        <v>8</v>
      </c>
      <c r="AZ17" s="106">
        <v>2</v>
      </c>
      <c r="BA17" s="106">
        <f>IF(AZ17=1,G17,0)</f>
        <v>0</v>
      </c>
      <c r="BB17" s="106">
        <f>IF(AZ17=2,G17,0)</f>
        <v>0</v>
      </c>
      <c r="BC17" s="106">
        <f>IF(AZ17=3,G17,0)</f>
        <v>0</v>
      </c>
      <c r="BD17" s="106">
        <f>IF(AZ17=4,G17,0)</f>
        <v>0</v>
      </c>
      <c r="BE17" s="106">
        <f>IF(AZ17=5,G17,0)</f>
        <v>0</v>
      </c>
      <c r="CZ17" s="106">
        <v>0.00308</v>
      </c>
    </row>
    <row r="18" spans="1:104" ht="12.75">
      <c r="A18" s="134">
        <v>9</v>
      </c>
      <c r="B18" s="135" t="s">
        <v>73</v>
      </c>
      <c r="C18" s="136" t="s">
        <v>74</v>
      </c>
      <c r="D18" s="137" t="s">
        <v>67</v>
      </c>
      <c r="E18" s="138">
        <v>24</v>
      </c>
      <c r="F18" s="138"/>
      <c r="G18" s="139">
        <f>E18*F18</f>
        <v>0</v>
      </c>
      <c r="O18" s="133">
        <v>2</v>
      </c>
      <c r="AA18" s="106">
        <v>12</v>
      </c>
      <c r="AB18" s="106">
        <v>0</v>
      </c>
      <c r="AC18" s="106">
        <v>9</v>
      </c>
      <c r="AZ18" s="106">
        <v>2</v>
      </c>
      <c r="BA18" s="106">
        <f>IF(AZ18=1,G18,0)</f>
        <v>0</v>
      </c>
      <c r="BB18" s="106">
        <f>IF(AZ18=2,G18,0)</f>
        <v>0</v>
      </c>
      <c r="BC18" s="106">
        <f>IF(AZ18=3,G18,0)</f>
        <v>0</v>
      </c>
      <c r="BD18" s="106">
        <f>IF(AZ18=4,G18,0)</f>
        <v>0</v>
      </c>
      <c r="BE18" s="106">
        <f>IF(AZ18=5,G18,0)</f>
        <v>0</v>
      </c>
      <c r="CZ18" s="106">
        <v>0.0037</v>
      </c>
    </row>
    <row r="19" spans="1:57" ht="12.75">
      <c r="A19" s="140"/>
      <c r="B19" s="141" t="s">
        <v>51</v>
      </c>
      <c r="C19" s="142" t="str">
        <f>CONCATENATE(B14," ",C14)</f>
        <v>764 Konstrukce klempířské</v>
      </c>
      <c r="D19" s="140"/>
      <c r="E19" s="143"/>
      <c r="F19" s="143"/>
      <c r="G19" s="144">
        <f>SUM(G14:G18)</f>
        <v>0</v>
      </c>
      <c r="O19" s="133">
        <v>4</v>
      </c>
      <c r="BA19" s="145">
        <f>SUM(BA14:BA18)</f>
        <v>0</v>
      </c>
      <c r="BB19" s="145">
        <f>SUM(BB14:BB18)</f>
        <v>0</v>
      </c>
      <c r="BC19" s="145">
        <f>SUM(BC14:BC18)</f>
        <v>0</v>
      </c>
      <c r="BD19" s="145">
        <f>SUM(BD14:BD18)</f>
        <v>0</v>
      </c>
      <c r="BE19" s="145">
        <f>SUM(BE14:BE18)</f>
        <v>0</v>
      </c>
    </row>
    <row r="20" spans="1:15" ht="12.75">
      <c r="A20" s="126" t="s">
        <v>50</v>
      </c>
      <c r="B20" s="127" t="s">
        <v>75</v>
      </c>
      <c r="C20" s="128" t="s">
        <v>76</v>
      </c>
      <c r="D20" s="129"/>
      <c r="E20" s="130"/>
      <c r="F20" s="130"/>
      <c r="G20" s="131"/>
      <c r="H20" s="132"/>
      <c r="I20" s="132"/>
      <c r="O20" s="133">
        <v>1</v>
      </c>
    </row>
    <row r="21" spans="1:104" ht="22.5">
      <c r="A21" s="134">
        <v>10</v>
      </c>
      <c r="B21" s="135" t="s">
        <v>77</v>
      </c>
      <c r="C21" s="136" t="s">
        <v>78</v>
      </c>
      <c r="D21" s="137" t="s">
        <v>67</v>
      </c>
      <c r="E21" s="138">
        <v>52</v>
      </c>
      <c r="F21" s="138"/>
      <c r="G21" s="139">
        <f>E21*F21</f>
        <v>0</v>
      </c>
      <c r="O21" s="133">
        <v>2</v>
      </c>
      <c r="AA21" s="106">
        <v>12</v>
      </c>
      <c r="AB21" s="106">
        <v>0</v>
      </c>
      <c r="AC21" s="106">
        <v>10</v>
      </c>
      <c r="AZ21" s="106">
        <v>4</v>
      </c>
      <c r="BA21" s="106">
        <f>IF(AZ21=1,G21,0)</f>
        <v>0</v>
      </c>
      <c r="BB21" s="106">
        <f>IF(AZ21=2,G21,0)</f>
        <v>0</v>
      </c>
      <c r="BC21" s="106">
        <f>IF(AZ21=3,G21,0)</f>
        <v>0</v>
      </c>
      <c r="BD21" s="106">
        <f>IF(AZ21=4,G21,0)</f>
        <v>0</v>
      </c>
      <c r="BE21" s="106">
        <f>IF(AZ21=5,G21,0)</f>
        <v>0</v>
      </c>
      <c r="CZ21" s="106">
        <v>0.0011</v>
      </c>
    </row>
    <row r="22" spans="1:57" ht="12.75">
      <c r="A22" s="140"/>
      <c r="B22" s="141" t="s">
        <v>51</v>
      </c>
      <c r="C22" s="142" t="str">
        <f>CONCATENATE(B20," ",C20)</f>
        <v>M21 Hromosvody-rekonstrukce</v>
      </c>
      <c r="D22" s="140"/>
      <c r="E22" s="143"/>
      <c r="F22" s="143"/>
      <c r="G22" s="144">
        <f>SUM(G20:G21)</f>
        <v>0</v>
      </c>
      <c r="O22" s="133">
        <v>4</v>
      </c>
      <c r="BA22" s="145">
        <f>SUM(BA20:BA21)</f>
        <v>0</v>
      </c>
      <c r="BB22" s="145">
        <f>SUM(BB20:BB21)</f>
        <v>0</v>
      </c>
      <c r="BC22" s="145">
        <f>SUM(BC20:BC21)</f>
        <v>0</v>
      </c>
      <c r="BD22" s="145">
        <f>SUM(BD20:BD21)</f>
        <v>0</v>
      </c>
      <c r="BE22" s="145">
        <f>SUM(BE20:BE21)</f>
        <v>0</v>
      </c>
    </row>
    <row r="23" spans="1:7" ht="12.75">
      <c r="A23" s="107"/>
      <c r="B23" s="107"/>
      <c r="C23" s="107"/>
      <c r="D23" s="107"/>
      <c r="E23" s="107"/>
      <c r="F23" s="107"/>
      <c r="G23" s="107"/>
    </row>
    <row r="24" ht="12.75">
      <c r="E24" s="106"/>
    </row>
    <row r="25" ht="12.75">
      <c r="E25" s="106"/>
    </row>
    <row r="26" ht="12.75">
      <c r="E26" s="106"/>
    </row>
    <row r="27" ht="12.75">
      <c r="E27" s="106"/>
    </row>
    <row r="28" ht="12.75">
      <c r="E28" s="106"/>
    </row>
    <row r="29" ht="12.75">
      <c r="E29" s="106"/>
    </row>
    <row r="30" ht="12.75">
      <c r="E30" s="106"/>
    </row>
    <row r="31" ht="12.75">
      <c r="E31" s="106"/>
    </row>
    <row r="32" ht="12.75">
      <c r="E32" s="106"/>
    </row>
    <row r="33" ht="12.75">
      <c r="E33" s="106"/>
    </row>
    <row r="34" ht="12.75">
      <c r="E34" s="106"/>
    </row>
    <row r="35" ht="12.75">
      <c r="E35" s="106"/>
    </row>
    <row r="36" ht="12.75">
      <c r="E36" s="106"/>
    </row>
    <row r="37" ht="12.75">
      <c r="E37" s="106"/>
    </row>
    <row r="38" ht="12.75">
      <c r="E38" s="106"/>
    </row>
    <row r="39" ht="12.75">
      <c r="E39" s="106"/>
    </row>
    <row r="40" ht="12.75">
      <c r="E40" s="106"/>
    </row>
    <row r="41" ht="12.75">
      <c r="E41" s="106"/>
    </row>
    <row r="42" ht="12.75">
      <c r="E42" s="106"/>
    </row>
    <row r="43" ht="12.75">
      <c r="E43" s="106"/>
    </row>
    <row r="44" ht="12.75">
      <c r="E44" s="106"/>
    </row>
    <row r="45" ht="12.75">
      <c r="E45" s="106"/>
    </row>
    <row r="46" spans="1:7" ht="12.75">
      <c r="A46" s="146"/>
      <c r="B46" s="146"/>
      <c r="C46" s="146"/>
      <c r="D46" s="146"/>
      <c r="E46" s="146"/>
      <c r="F46" s="146"/>
      <c r="G46" s="146"/>
    </row>
    <row r="47" spans="1:7" ht="12.75">
      <c r="A47" s="146"/>
      <c r="B47" s="146"/>
      <c r="C47" s="146"/>
      <c r="D47" s="146"/>
      <c r="E47" s="146"/>
      <c r="F47" s="146"/>
      <c r="G47" s="146"/>
    </row>
    <row r="48" spans="1:7" ht="12.75">
      <c r="A48" s="146"/>
      <c r="B48" s="146"/>
      <c r="C48" s="146"/>
      <c r="D48" s="146"/>
      <c r="E48" s="146"/>
      <c r="F48" s="146"/>
      <c r="G48" s="146"/>
    </row>
    <row r="49" spans="1:7" ht="12.75">
      <c r="A49" s="146"/>
      <c r="B49" s="146"/>
      <c r="C49" s="146"/>
      <c r="D49" s="146"/>
      <c r="E49" s="146"/>
      <c r="F49" s="146"/>
      <c r="G49" s="146"/>
    </row>
    <row r="50" ht="12.75">
      <c r="E50" s="106"/>
    </row>
    <row r="51" ht="12.75">
      <c r="E51" s="106"/>
    </row>
    <row r="52" ht="12.75">
      <c r="E52" s="106"/>
    </row>
    <row r="53" ht="12.75">
      <c r="E53" s="106"/>
    </row>
    <row r="54" ht="12.75">
      <c r="E54" s="106"/>
    </row>
    <row r="55" ht="12.75">
      <c r="E55" s="106"/>
    </row>
    <row r="56" ht="12.75">
      <c r="E56" s="106"/>
    </row>
    <row r="57" ht="12.75">
      <c r="E57" s="106"/>
    </row>
    <row r="58" ht="12.75">
      <c r="E58" s="106"/>
    </row>
    <row r="59" ht="12.75">
      <c r="E59" s="106"/>
    </row>
    <row r="60" ht="12.75">
      <c r="E60" s="106"/>
    </row>
    <row r="61" ht="12.75">
      <c r="E61" s="106"/>
    </row>
    <row r="62" ht="12.75">
      <c r="E62" s="106"/>
    </row>
    <row r="63" ht="12.75">
      <c r="E63" s="106"/>
    </row>
    <row r="64" ht="12.75">
      <c r="E64" s="106"/>
    </row>
    <row r="65" ht="12.75">
      <c r="E65" s="106"/>
    </row>
    <row r="66" ht="12.75">
      <c r="E66" s="106"/>
    </row>
    <row r="67" ht="12.75">
      <c r="E67" s="106"/>
    </row>
    <row r="68" ht="12.75">
      <c r="E68" s="106"/>
    </row>
    <row r="69" ht="12.75">
      <c r="E69" s="106"/>
    </row>
    <row r="70" ht="12.75">
      <c r="E70" s="106"/>
    </row>
    <row r="71" ht="12.75">
      <c r="E71" s="106"/>
    </row>
    <row r="72" ht="12.75">
      <c r="E72" s="106"/>
    </row>
    <row r="73" ht="12.75">
      <c r="E73" s="106"/>
    </row>
    <row r="74" ht="12.75">
      <c r="E74" s="106"/>
    </row>
    <row r="75" ht="12.75">
      <c r="E75" s="106"/>
    </row>
    <row r="76" ht="12.75">
      <c r="E76" s="106"/>
    </row>
    <row r="77" ht="12.75">
      <c r="E77" s="106"/>
    </row>
    <row r="78" ht="12.75">
      <c r="E78" s="106"/>
    </row>
    <row r="79" ht="12.75">
      <c r="E79" s="106"/>
    </row>
    <row r="80" ht="12.75">
      <c r="E80" s="106"/>
    </row>
    <row r="81" spans="1:2" ht="12.75">
      <c r="A81" s="147"/>
      <c r="B81" s="147"/>
    </row>
    <row r="82" spans="1:7" ht="12.75">
      <c r="A82" s="146"/>
      <c r="B82" s="146"/>
      <c r="C82" s="149"/>
      <c r="D82" s="149"/>
      <c r="E82" s="150"/>
      <c r="F82" s="149"/>
      <c r="G82" s="151"/>
    </row>
    <row r="83" spans="1:7" ht="12.75">
      <c r="A83" s="152"/>
      <c r="B83" s="152"/>
      <c r="C83" s="146"/>
      <c r="D83" s="146"/>
      <c r="E83" s="153"/>
      <c r="F83" s="146"/>
      <c r="G83" s="146"/>
    </row>
    <row r="84" spans="1:7" ht="12.75">
      <c r="A84" s="146"/>
      <c r="B84" s="146"/>
      <c r="C84" s="146"/>
      <c r="D84" s="146"/>
      <c r="E84" s="153"/>
      <c r="F84" s="146"/>
      <c r="G84" s="146"/>
    </row>
    <row r="85" spans="1:7" ht="12.75">
      <c r="A85" s="146"/>
      <c r="B85" s="146"/>
      <c r="C85" s="146"/>
      <c r="D85" s="146"/>
      <c r="E85" s="153"/>
      <c r="F85" s="146"/>
      <c r="G85" s="146"/>
    </row>
    <row r="86" spans="1:7" ht="12.75">
      <c r="A86" s="146"/>
      <c r="B86" s="146"/>
      <c r="C86" s="146"/>
      <c r="D86" s="146"/>
      <c r="E86" s="153"/>
      <c r="F86" s="146"/>
      <c r="G86" s="146"/>
    </row>
    <row r="87" spans="1:7" ht="12.75">
      <c r="A87" s="146"/>
      <c r="B87" s="146"/>
      <c r="C87" s="146"/>
      <c r="D87" s="146"/>
      <c r="E87" s="153"/>
      <c r="F87" s="146"/>
      <c r="G87" s="146"/>
    </row>
    <row r="88" spans="1:7" ht="12.75">
      <c r="A88" s="146"/>
      <c r="B88" s="146"/>
      <c r="C88" s="146"/>
      <c r="D88" s="146"/>
      <c r="E88" s="153"/>
      <c r="F88" s="146"/>
      <c r="G88" s="146"/>
    </row>
    <row r="89" spans="1:7" ht="12.75">
      <c r="A89" s="146"/>
      <c r="B89" s="146"/>
      <c r="C89" s="146"/>
      <c r="D89" s="146"/>
      <c r="E89" s="153"/>
      <c r="F89" s="146"/>
      <c r="G89" s="146"/>
    </row>
    <row r="90" spans="1:7" ht="12.75">
      <c r="A90" s="146"/>
      <c r="B90" s="146"/>
      <c r="C90" s="146"/>
      <c r="D90" s="146"/>
      <c r="E90" s="153"/>
      <c r="F90" s="146"/>
      <c r="G90" s="146"/>
    </row>
    <row r="91" spans="1:7" ht="12.75">
      <c r="A91" s="146"/>
      <c r="B91" s="146"/>
      <c r="C91" s="146"/>
      <c r="D91" s="146"/>
      <c r="E91" s="153"/>
      <c r="F91" s="146"/>
      <c r="G91" s="146"/>
    </row>
    <row r="92" spans="1:7" ht="12.75">
      <c r="A92" s="146"/>
      <c r="B92" s="146"/>
      <c r="C92" s="146"/>
      <c r="D92" s="146"/>
      <c r="E92" s="153"/>
      <c r="F92" s="146"/>
      <c r="G92" s="146"/>
    </row>
    <row r="93" spans="1:7" ht="12.75">
      <c r="A93" s="146"/>
      <c r="B93" s="146"/>
      <c r="C93" s="146"/>
      <c r="D93" s="146"/>
      <c r="E93" s="153"/>
      <c r="F93" s="146"/>
      <c r="G93" s="146"/>
    </row>
    <row r="94" spans="1:7" ht="12.75">
      <c r="A94" s="146"/>
      <c r="B94" s="146"/>
      <c r="C94" s="146"/>
      <c r="D94" s="146"/>
      <c r="E94" s="153"/>
      <c r="F94" s="146"/>
      <c r="G94" s="146"/>
    </row>
    <row r="95" spans="1:7" ht="12.75">
      <c r="A95" s="146"/>
      <c r="B95" s="146"/>
      <c r="C95" s="146"/>
      <c r="D95" s="146"/>
      <c r="E95" s="153"/>
      <c r="F95" s="146"/>
      <c r="G95" s="146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Administrativa</cp:lastModifiedBy>
  <cp:lastPrinted>2022-02-28T13:03:37Z</cp:lastPrinted>
  <dcterms:created xsi:type="dcterms:W3CDTF">2021-12-09T09:29:12Z</dcterms:created>
  <dcterms:modified xsi:type="dcterms:W3CDTF">2022-03-01T05:44:57Z</dcterms:modified>
  <cp:category/>
  <cp:version/>
  <cp:contentType/>
  <cp:contentStatus/>
</cp:coreProperties>
</file>