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3"/>
  </bookViews>
  <sheets>
    <sheet name="List3" sheetId="1" r:id="rId1"/>
    <sheet name="Stavba" sheetId="2" r:id="rId2"/>
    <sheet name="SO 001 001 KL" sheetId="3" r:id="rId3"/>
    <sheet name="SO 001 001 Rek" sheetId="4" r:id="rId4"/>
    <sheet name="SO 001 001 Pol" sheetId="5" r:id="rId5"/>
    <sheet name="SO 101 101 KL" sheetId="6" r:id="rId6"/>
    <sheet name="SO 101 101 Rek" sheetId="7" r:id="rId7"/>
    <sheet name="SO 101 101 Pol" sheetId="8" r:id="rId8"/>
    <sheet name="SO 102 102 KL" sheetId="9" r:id="rId9"/>
    <sheet name="SO 102 102 Rek" sheetId="10" r:id="rId10"/>
    <sheet name="SO 102 102 Pol" sheetId="11" r:id="rId11"/>
    <sheet name="SO 301 301 KL" sheetId="12" r:id="rId12"/>
    <sheet name="SO 301 301 Rek" sheetId="13" r:id="rId13"/>
    <sheet name="SO 301 301 Pol" sheetId="14" r:id="rId14"/>
    <sheet name="SO 401 401 KL" sheetId="15" r:id="rId15"/>
    <sheet name="SO 401 401 Rek" sheetId="16" r:id="rId16"/>
    <sheet name="SO 401 401 Pol" sheetId="17" r:id="rId17"/>
    <sheet name="SO 401 Rek" sheetId="18" r:id="rId18"/>
    <sheet name="SO 401 Pol" sheetId="19" r:id="rId19"/>
  </sheets>
  <definedNames>
    <definedName name="CelkemObjekty" localSheetId="1">'Stavba'!$F$28</definedName>
    <definedName name="CisloStavby" localSheetId="1">'Stavba'!$D$5</definedName>
    <definedName name="dadresa" localSheetId="1">'Stavba'!$D$8</definedName>
    <definedName name="DIČ" localSheetId="1">'Stavba'!$K$8</definedName>
    <definedName name="dmisto" localSheetId="1">'Stavba'!$D$9</definedName>
    <definedName name="dpsc" localSheetId="1">'Stavba'!$C$9</definedName>
    <definedName name="IČO" localSheetId="1">'Stavba'!$K$7</definedName>
    <definedName name="NazevObjektu" localSheetId="1">'Stavba'!$C$22</definedName>
    <definedName name="NazevStavby" localSheetId="1">'Stavba'!$E$5</definedName>
    <definedName name="_xlnm.Print_Titles" localSheetId="4">'SO 001 001 Pol'!$1:$6</definedName>
    <definedName name="_xlnm.Print_Titles" localSheetId="3">'SO 001 001 Rek'!$1:$6</definedName>
    <definedName name="_xlnm.Print_Titles" localSheetId="7">'SO 101 101 Pol'!$1:$6</definedName>
    <definedName name="_xlnm.Print_Titles" localSheetId="6">'SO 101 101 Rek'!$1:$6</definedName>
    <definedName name="_xlnm.Print_Titles" localSheetId="10">'SO 102 102 Pol'!$1:$6</definedName>
    <definedName name="_xlnm.Print_Titles" localSheetId="9">'SO 102 102 Rek'!$1:$6</definedName>
    <definedName name="_xlnm.Print_Titles" localSheetId="13">'SO 301 301 Pol'!$1:$6</definedName>
    <definedName name="_xlnm.Print_Titles" localSheetId="12">'SO 301 301 Rek'!$1:$6</definedName>
    <definedName name="_xlnm.Print_Titles" localSheetId="16">'SO 401 401 Pol'!$1:$6</definedName>
    <definedName name="_xlnm.Print_Titles" localSheetId="15">'SO 401 401 Rek'!$1:$6</definedName>
    <definedName name="Objednatel" localSheetId="1">'Stavba'!$D$11</definedName>
    <definedName name="Objekt" localSheetId="1">'Stavba'!$B$22</definedName>
    <definedName name="_xlnm.Print_Area" localSheetId="2">'SO 001 001 KL'!$A$1:$G$35</definedName>
    <definedName name="_xlnm.Print_Area" localSheetId="4">'SO 001 001 Pol'!$A$1:$K$217</definedName>
    <definedName name="_xlnm.Print_Area" localSheetId="3">'SO 001 001 Rek'!$A$1:$I$21</definedName>
    <definedName name="_xlnm.Print_Area" localSheetId="5">'SO 101 101 KL'!$A$1:$G$35</definedName>
    <definedName name="_xlnm.Print_Area" localSheetId="7">'SO 101 101 Pol'!$A$1:$K$173</definedName>
    <definedName name="_xlnm.Print_Area" localSheetId="6">'SO 101 101 Rek'!$A$1:$I$21</definedName>
    <definedName name="_xlnm.Print_Area" localSheetId="8">'SO 102 102 KL'!$A$1:$G$35</definedName>
    <definedName name="_xlnm.Print_Area" localSheetId="10">'SO 102 102 Pol'!$A$1:$K$78</definedName>
    <definedName name="_xlnm.Print_Area" localSheetId="9">'SO 102 102 Rek'!$A$1:$I$17</definedName>
    <definedName name="_xlnm.Print_Area" localSheetId="11">'SO 301 301 KL'!$A$1:$G$35</definedName>
    <definedName name="_xlnm.Print_Area" localSheetId="13">'SO 301 301 Pol'!$A$1:$K$298</definedName>
    <definedName name="_xlnm.Print_Area" localSheetId="12">'SO 301 301 Rek'!$A$1:$I$18</definedName>
    <definedName name="_xlnm.Print_Area" localSheetId="14">'SO 401 401 KL'!$A$1:$G$35</definedName>
    <definedName name="_xlnm.Print_Area" localSheetId="16">'SO 401 401 Pol'!$A$1:$K$10</definedName>
    <definedName name="_xlnm.Print_Area" localSheetId="15">'SO 401 401 Rek'!$A$1:$I$14</definedName>
    <definedName name="_xlnm.Print_Area" localSheetId="1">'Stavba'!$B$1:$J$61</definedName>
    <definedName name="odic" localSheetId="1">'Stavba'!$K$12</definedName>
    <definedName name="oico" localSheetId="1">'Stavba'!$K$11</definedName>
    <definedName name="omisto" localSheetId="1">'Stavba'!#REF!</definedName>
    <definedName name="onazev" localSheetId="1">'Stavba'!$D$12</definedName>
    <definedName name="opsc" localSheetId="1">'Stavba'!#REF!</definedName>
    <definedName name="SazbaDPH1" localSheetId="1">'Stavba'!$D$14</definedName>
    <definedName name="SazbaDPH2" localSheetId="1">'Stavba'!$D$16</definedName>
    <definedName name="solver_lin" localSheetId="4" hidden="1">0</definedName>
    <definedName name="solver_lin" localSheetId="7" hidden="1">0</definedName>
    <definedName name="solver_lin" localSheetId="10" hidden="1">0</definedName>
    <definedName name="solver_lin" localSheetId="13" hidden="1">0</definedName>
    <definedName name="solver_lin" localSheetId="16" hidden="1">0</definedName>
    <definedName name="solver_num" localSheetId="4" hidden="1">0</definedName>
    <definedName name="solver_num" localSheetId="7" hidden="1">0</definedName>
    <definedName name="solver_num" localSheetId="10" hidden="1">0</definedName>
    <definedName name="solver_num" localSheetId="13" hidden="1">0</definedName>
    <definedName name="solver_num" localSheetId="16" hidden="1">0</definedName>
    <definedName name="solver_opt" localSheetId="4" hidden="1">'SO 001 001 Pol'!#REF!</definedName>
    <definedName name="solver_opt" localSheetId="7" hidden="1">'SO 101 101 Pol'!#REF!</definedName>
    <definedName name="solver_opt" localSheetId="10" hidden="1">'SO 102 102 Pol'!#REF!</definedName>
    <definedName name="solver_opt" localSheetId="13" hidden="1">'SO 301 301 Pol'!#REF!</definedName>
    <definedName name="solver_opt" localSheetId="16" hidden="1">'SO 401 401 Pol'!#REF!</definedName>
    <definedName name="solver_typ" localSheetId="4" hidden="1">1</definedName>
    <definedName name="solver_typ" localSheetId="7" hidden="1">1</definedName>
    <definedName name="solver_typ" localSheetId="10" hidden="1">1</definedName>
    <definedName name="solver_typ" localSheetId="13" hidden="1">1</definedName>
    <definedName name="solver_typ" localSheetId="16" hidden="1">1</definedName>
    <definedName name="solver_val" localSheetId="4" hidden="1">0</definedName>
    <definedName name="solver_val" localSheetId="7" hidden="1">0</definedName>
    <definedName name="solver_val" localSheetId="10" hidden="1">0</definedName>
    <definedName name="solver_val" localSheetId="13" hidden="1">0</definedName>
    <definedName name="solver_val" localSheetId="16" hidden="1">0</definedName>
    <definedName name="SoucetDilu" localSheetId="1">'Stavba'!$F$60:$J$60</definedName>
    <definedName name="StavbaCelkem" localSheetId="1">'Stavba'!$H$28</definedName>
    <definedName name="Zhotovitel" localSheetId="1">'Stavba'!$D$7</definedName>
  </definedNames>
  <calcPr fullCalcOnLoad="1"/>
</workbook>
</file>

<file path=xl/sharedStrings.xml><?xml version="1.0" encoding="utf-8"?>
<sst xmlns="http://schemas.openxmlformats.org/spreadsheetml/2006/main" count="3207" uniqueCount="1308">
  <si>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</si>
  <si>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</si>
  <si>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</si>
  <si>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</si>
  <si>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</si>
  <si>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</si>
  <si>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</si>
  <si>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</si>
  <si>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</si>
  <si>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</si>
  <si>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</si>
  <si>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</si>
  <si>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</si>
  <si>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</si>
  <si>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</si>
  <si>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</si>
  <si>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</si>
  <si>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</si>
  <si>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</si>
  <si>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</si>
  <si>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</si>
  <si>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</si>
  <si>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</si>
  <si>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</si>
  <si>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</si>
  <si>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</si>
  <si>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</si>
  <si>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</si>
  <si>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</si>
  <si>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</si>
  <si>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</si>
  <si>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</si>
  <si>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</si>
  <si>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</si>
  <si>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</si>
  <si>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</si>
  <si>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</si>
  <si>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</si>
  <si>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</si>
  <si>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</si>
  <si>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</si>
  <si>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</si>
  <si>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</si>
  <si>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</si>
  <si>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</si>
  <si>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</si>
  <si>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</si>
  <si>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</si>
  <si>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</si>
  <si>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</si>
  <si>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</si>
  <si>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</si>
  <si>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</si>
  <si>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</si>
  <si>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</si>
  <si>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</si>
  <si>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</si>
  <si>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</si>
  <si>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</si>
  <si>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</si>
  <si>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</si>
  <si>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</si>
  <si>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</si>
  <si>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</si>
  <si>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</si>
  <si>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</si>
  <si>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</si>
  <si>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</si>
  <si>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</si>
  <si>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</si>
  <si>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</si>
  <si>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</si>
  <si>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</si>
  <si>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</si>
  <si>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</si>
  <si>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</si>
  <si>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</si>
  <si>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</si>
  <si>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</si>
  <si>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</si>
  <si>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</si>
  <si>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</si>
  <si>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</si>
  <si>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</si>
  <si>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</si>
  <si>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</si>
  <si>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</si>
  <si>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</si>
  <si>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</si>
  <si>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</si>
  <si>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</si>
  <si>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</si>
  <si>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</si>
  <si>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</si>
  <si>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</si>
  <si>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</si>
  <si>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PROJ15/11</t>
  </si>
  <si>
    <t>Parkoviště - ul. Fibichova, Šumperk</t>
  </si>
  <si>
    <t>PROJ15/11 Parkoviště - ul. Fibichova, Šumperk</t>
  </si>
  <si>
    <t>SO 001</t>
  </si>
  <si>
    <t>Příprava území</t>
  </si>
  <si>
    <t>SO 001 Příprava území</t>
  </si>
  <si>
    <t>001</t>
  </si>
  <si>
    <t>1 Zemní práce</t>
  </si>
  <si>
    <t>121101102</t>
  </si>
  <si>
    <t xml:space="preserve">Sejmutí ornice s přemístěním přes 50 do 100 m </t>
  </si>
  <si>
    <t>m3</t>
  </si>
  <si>
    <t>Uloženo v místě stavby pro využití v rámci dalších úprav.</t>
  </si>
  <si>
    <t>Skrývka svrchní vrstvy zeminy v prostoru staveniště:(966,20+19,30+31,00)*0,10</t>
  </si>
  <si>
    <t>122201101</t>
  </si>
  <si>
    <t xml:space="preserve">Odkopávky nezapažené v hor. 3 do 100 m3 </t>
  </si>
  <si>
    <t>Odkopávka pro vytvoření provizorního chodníku:30,00*0,25</t>
  </si>
  <si>
    <t>122201109</t>
  </si>
  <si>
    <t xml:space="preserve">Příplatek za lepivost - odkopávky v hor. 3 </t>
  </si>
  <si>
    <t>25% kubatury:7,50*0,25</t>
  </si>
  <si>
    <t>162701102</t>
  </si>
  <si>
    <t>Přesun výkopku na místo trvalého uložení:7,50</t>
  </si>
  <si>
    <t>171201201</t>
  </si>
  <si>
    <t xml:space="preserve">Uložení sypaniny na skl.-modelace na výšku přes 2m </t>
  </si>
  <si>
    <t>Uložení výkopku na skládku:7,50</t>
  </si>
  <si>
    <t>979098101</t>
  </si>
  <si>
    <t>t</t>
  </si>
  <si>
    <t>Trvalé uložení přebytku výkopku SITA Rapotín (1 m3/1,80 t) :7,50*1,80</t>
  </si>
  <si>
    <t>Cena za uložení 150,- Kč/t bez dalších poplatků:</t>
  </si>
  <si>
    <t>111-001</t>
  </si>
  <si>
    <t xml:space="preserve">Sonda pro ověření polohy stávající DK </t>
  </si>
  <si>
    <t>soubor</t>
  </si>
  <si>
    <t>Firemní položka:</t>
  </si>
  <si>
    <t>Provedení kopané sondy pro ověření polohy potrubí stávající DK pro připojení přepadu od zasakovací jímky. Předpokládaná hl. 3,00 m.</t>
  </si>
  <si>
    <t>181</t>
  </si>
  <si>
    <t>Sadové úpravy</t>
  </si>
  <si>
    <t>181 Sadové úpravy</t>
  </si>
  <si>
    <t>111251111</t>
  </si>
  <si>
    <t xml:space="preserve">Drcení ořezaných větví průměru do 10 cm </t>
  </si>
  <si>
    <t>Štěpkování ořezaných větví a kořenů kácených stromů:5</t>
  </si>
  <si>
    <t>112101101</t>
  </si>
  <si>
    <t xml:space="preserve">Kácení stromů listnatých o průměru kmene 10-30 cm </t>
  </si>
  <si>
    <t>kus</t>
  </si>
  <si>
    <t>Kácení list. stromů v prostoru staveniště:</t>
  </si>
  <si>
    <t>Břízy:8</t>
  </si>
  <si>
    <t>Jívy:5</t>
  </si>
  <si>
    <t>112103122</t>
  </si>
  <si>
    <t xml:space="preserve">Kácení ve ztíž.podmínkách prům. do 30 cm, svah 1:5 </t>
  </si>
  <si>
    <t>Kácení list. stromů v prostoru staveniště - u obytného domu:</t>
  </si>
  <si>
    <t>Bříza:1</t>
  </si>
  <si>
    <t>112103123</t>
  </si>
  <si>
    <t xml:space="preserve">Kácení ve ztíž.podmínkách prům. do 40 cm, svah 1:5 </t>
  </si>
  <si>
    <t>Břízy:2</t>
  </si>
  <si>
    <t>112201101</t>
  </si>
  <si>
    <t xml:space="preserve">Odstranění pařezů pod úrovní, o průměru 10 - 30 cm </t>
  </si>
  <si>
    <t>Břízy:9</t>
  </si>
  <si>
    <t>112201102</t>
  </si>
  <si>
    <t xml:space="preserve">Odstranění pařezů pod úrovní, o průměru 30 - 50 cm </t>
  </si>
  <si>
    <t>FP181-101</t>
  </si>
  <si>
    <t xml:space="preserve">Osekání kořenů z pařezů - příplatek </t>
  </si>
  <si>
    <t>Příplatek za osekání kořenů pařezů kácených stromů.</t>
  </si>
  <si>
    <t>162301401</t>
  </si>
  <si>
    <t xml:space="preserve">Vod.přemístění větví listnatých, D 30cm  do 5000 m </t>
  </si>
  <si>
    <t>Přemístění větví z kácených stromů na místo dle pokynu stavebníka:</t>
  </si>
  <si>
    <t>162301402</t>
  </si>
  <si>
    <t xml:space="preserve">Vod.přemístění větví listnatých, D 50cm  do 5000 m </t>
  </si>
  <si>
    <t>162301411</t>
  </si>
  <si>
    <t xml:space="preserve">Vod.přemístění kmenů listnatých, D 30cm  do 5000 m </t>
  </si>
  <si>
    <t>Přemístění kmenů kácených stromů na místo dle pokynu stavebníka:</t>
  </si>
  <si>
    <t>162301412</t>
  </si>
  <si>
    <t xml:space="preserve">Vod.přemístění kmenů listnatých, D 50cm  do 5000 m </t>
  </si>
  <si>
    <t>162301421</t>
  </si>
  <si>
    <t xml:space="preserve">Vodorovné přemístění pařezů  D 30 cm do 5000 m </t>
  </si>
  <si>
    <t>Přemístění pařezů kácených stromů k trvalému uložení na skládku:</t>
  </si>
  <si>
    <t>162301921</t>
  </si>
  <si>
    <t xml:space="preserve">Příplatek za dalších 5000m - pařezy D 30cm </t>
  </si>
  <si>
    <t>Příplatek za další 2 km - SITA CZ Rapotín:</t>
  </si>
  <si>
    <t>Břízy:9*2</t>
  </si>
  <si>
    <t>Jívy:5*2</t>
  </si>
  <si>
    <t>162301422</t>
  </si>
  <si>
    <t xml:space="preserve">Vodorovné přemístění pařezů  D 50 cm do 5000 m </t>
  </si>
  <si>
    <t>162301922</t>
  </si>
  <si>
    <t xml:space="preserve">Příplatek za dalších 5000m - pařezy D 50cm </t>
  </si>
  <si>
    <t>Břízy:2*2</t>
  </si>
  <si>
    <t>979099190</t>
  </si>
  <si>
    <t>Pařezy kácených stromů:14,00*0,25+2*0,50</t>
  </si>
  <si>
    <t>184502116</t>
  </si>
  <si>
    <t xml:space="preserve">Vyzvednutí dřeviny k přesaz.,bal do 1,2 m, rovina </t>
  </si>
  <si>
    <t>Vyzvednutí stávajících vzrostlých dřevin k přesazení na jiné stanoviště:</t>
  </si>
  <si>
    <t>Třešeň:2</t>
  </si>
  <si>
    <t>Jabloň:4</t>
  </si>
  <si>
    <t>183101321</t>
  </si>
  <si>
    <t xml:space="preserve">Hloub. jamek s výměnou 100% půdy do 1 m3 sv.1:5 </t>
  </si>
  <si>
    <t>Jámy pro přesazení původních dřevin na jiné stanoviště:2+4</t>
  </si>
  <si>
    <t>10371500</t>
  </si>
  <si>
    <t>Substrát zahradnický B  VL</t>
  </si>
  <si>
    <t>Dodávka substrátu pro přesazení dřevin:6,00</t>
  </si>
  <si>
    <t>184102118</t>
  </si>
  <si>
    <t xml:space="preserve">Výsadba dřevin s balem D do 1,2 m, v rovině </t>
  </si>
  <si>
    <t>Přesazení stávajících vzrostlých dřevin na nové stanoviště:6,00</t>
  </si>
  <si>
    <t>184921093</t>
  </si>
  <si>
    <t xml:space="preserve">Mulčování rostlin tl. do 0,1 m rovina </t>
  </si>
  <si>
    <t>m2</t>
  </si>
  <si>
    <t>Mulč. kůra k přesazovaným dřevinám - 1,50 m2/ks:6*1,50</t>
  </si>
  <si>
    <t>10391100</t>
  </si>
  <si>
    <t>Kůra mulčovací VL</t>
  </si>
  <si>
    <t>Dodávka mulč.kůry pro přesazované dřeviny:6*1,50*0,10</t>
  </si>
  <si>
    <t>185802114</t>
  </si>
  <si>
    <t xml:space="preserve">Hnojení umělým hnojivem k rostlinám v rovině </t>
  </si>
  <si>
    <t>Přesazované dřeviny - 150 g/ks:0,00015*6</t>
  </si>
  <si>
    <t>00170108</t>
  </si>
  <si>
    <t>Dodávka hnojiva:0,0009</t>
  </si>
  <si>
    <t>185804311</t>
  </si>
  <si>
    <t xml:space="preserve">Zalití rostlin vodou plochy do 20 m2 </t>
  </si>
  <si>
    <t>Stromy 50l/kus:6*0,050</t>
  </si>
  <si>
    <t>185851111</t>
  </si>
  <si>
    <t xml:space="preserve">Dovoz vody pro zálivku rostlin do 6 km </t>
  </si>
  <si>
    <t>0,30</t>
  </si>
  <si>
    <t>181-001</t>
  </si>
  <si>
    <t xml:space="preserve">Následná péče po dobu 3 let </t>
  </si>
  <si>
    <t>Následná péče po dobu tří let o nově vysazované dřeviny (1jabloň+3 třešně).</t>
  </si>
  <si>
    <t>Položka obsahuje zálivku, péči o kořenovou mísu, výchovný řez, kontrolu kotvení, ochranu proti škůdcům a ožínání.</t>
  </si>
  <si>
    <t>5</t>
  </si>
  <si>
    <t>Komunikace</t>
  </si>
  <si>
    <t>5 Komunikace</t>
  </si>
  <si>
    <t>564851111</t>
  </si>
  <si>
    <t xml:space="preserve">Podklad ze štěrkodrti po zhutnění tloušťky 15 cm </t>
  </si>
  <si>
    <t>Podklad dlažby provizorního chodníku ze ŠD:27,40</t>
  </si>
  <si>
    <t>596215021</t>
  </si>
  <si>
    <t xml:space="preserve">Kladení zámkové dlažby tl. 6 cm do drtě tl. 4 cm </t>
  </si>
  <si>
    <t>Pokládka dlažby provizorního chodníku:27,40</t>
  </si>
  <si>
    <t>59245308</t>
  </si>
  <si>
    <t>Dodávka dlažby pro provizorní chodník - ztratné 1%:27,40*1,01</t>
  </si>
  <si>
    <t>91</t>
  </si>
  <si>
    <t>Doplňující práce na komunikaci</t>
  </si>
  <si>
    <t>91 Doplňující práce na komunikaci</t>
  </si>
  <si>
    <t>917461111</t>
  </si>
  <si>
    <t xml:space="preserve">Osazení stoj.obrubníků, s opěrou, lože z BP 12,5 </t>
  </si>
  <si>
    <t>m</t>
  </si>
  <si>
    <t>beton C20/25 n XF3</t>
  </si>
  <si>
    <t>Osazení obrub provizor.chodníku:2*17,00</t>
  </si>
  <si>
    <t>Zpětné osazení pův.obrubníku v místě provizor.chodníku:3,00</t>
  </si>
  <si>
    <t>59217420</t>
  </si>
  <si>
    <t>Dodávka chodníkové obruby - provizorní chodník - ztratné 1%:2*17,00*1,01</t>
  </si>
  <si>
    <t>98</t>
  </si>
  <si>
    <t>Demolice</t>
  </si>
  <si>
    <t>98 Demolice</t>
  </si>
  <si>
    <t>113107123</t>
  </si>
  <si>
    <t xml:space="preserve">Odstranění podkladu pl. 200 m2,kam.drcené tl.30 cm </t>
  </si>
  <si>
    <t>Odstr.podkladů části pův.komunikace pro vytvoření nových konstrukcí:77,10</t>
  </si>
  <si>
    <t>Odstr.podkladů části pův.chodníku pro vytvoření nových konstrukcí (asfalt+dlažba):18,00+10,50</t>
  </si>
  <si>
    <t>Odstr.podkladů provizorního chodníku po dokončení stavby:27,40</t>
  </si>
  <si>
    <t>113106121</t>
  </si>
  <si>
    <t xml:space="preserve">Rozebrání dlažeb z betonových dlaždic na sucho </t>
  </si>
  <si>
    <t>Rozebrání upravované části původního chodníku:10,50</t>
  </si>
  <si>
    <t>113106231</t>
  </si>
  <si>
    <t xml:space="preserve">Rozebrání dlažeb ze zámkové dlažby v kamenivu </t>
  </si>
  <si>
    <t>Rozebrání provizorního chodníku po dokončení stavby:27,40</t>
  </si>
  <si>
    <t>113151114</t>
  </si>
  <si>
    <t xml:space="preserve">Fréz.živič.krytu pl.do 500 m2,pruh do 75 cm,tl.5cm </t>
  </si>
  <si>
    <t>Odfrézování původního krytu - 2 vrstvy:</t>
  </si>
  <si>
    <t>Odfrézování části stávající komunikace pro napojení:77,10*2</t>
  </si>
  <si>
    <t>Odfrézování části pův.chodníku - 1 vrstva:18,00</t>
  </si>
  <si>
    <t>113202111</t>
  </si>
  <si>
    <t xml:space="preserve">Vytrhání obrub z krajníků nebo obrubníků stojatých </t>
  </si>
  <si>
    <t>Obruba pův.komunikace v místě vjezdu na parkoviště:18,30+18,70</t>
  </si>
  <si>
    <t>Obruba komunikace pro napojení provizorního chodníku:3,00</t>
  </si>
  <si>
    <t>Obruba provizorního chodníku po dokončení stavby:2*17,00</t>
  </si>
  <si>
    <t>113203111</t>
  </si>
  <si>
    <t xml:space="preserve">Vytrhání obrub z dlažebních kostek </t>
  </si>
  <si>
    <t>Obruba upravované části stávajícího chodníku:6,80+6,40</t>
  </si>
  <si>
    <t>919735112</t>
  </si>
  <si>
    <t xml:space="preserve">Řezání stávajícího živičného krytu tl. 5 - 10 cm </t>
  </si>
  <si>
    <t>Zaříznutí kce krytu komunikace pro napojení nových úprav:30,00</t>
  </si>
  <si>
    <t>979083117</t>
  </si>
  <si>
    <t>Odvoz suti k trvalému uložení na skládku:</t>
  </si>
  <si>
    <t>Podklady rozebíraných konstrukcí:133,00*0,400</t>
  </si>
  <si>
    <t>Dlažba pův.chodníku:10,50*0,138</t>
  </si>
  <si>
    <t>Dlažba provizor.chodníku:27,40*0,225</t>
  </si>
  <si>
    <t>Asfaltový recyklát - komunikace a část pův.chodníku:172,20*0,110</t>
  </si>
  <si>
    <t>Obruby betonové:(74,00-3,00)*0,145</t>
  </si>
  <si>
    <t>Obruby - kostka:13,20*0,115</t>
  </si>
  <si>
    <t>979083191</t>
  </si>
  <si>
    <t>Příplatek za dalších započatých 1000 m nad 6000 m celkem 7 km</t>
  </si>
  <si>
    <t>Příplatek za další 1 km - celkem 7 km:91,569</t>
  </si>
  <si>
    <t>979098201</t>
  </si>
  <si>
    <t>91,569</t>
  </si>
  <si>
    <t>Odpočet asfalt.recyklátu:-18,942</t>
  </si>
  <si>
    <t>979099145</t>
  </si>
  <si>
    <t>Odfrézovaný asfaltový kryt pův.konstrukcí:18,942</t>
  </si>
  <si>
    <t>99</t>
  </si>
  <si>
    <t>Staveništní přesun hmot</t>
  </si>
  <si>
    <t>99 Staveništní přesun hmot</t>
  </si>
  <si>
    <t>998223011</t>
  </si>
  <si>
    <t xml:space="preserve">Přesun hmot, pozemní komunikace, kryt dlážděný </t>
  </si>
  <si>
    <t>M99</t>
  </si>
  <si>
    <t>Ostatní práce "M"</t>
  </si>
  <si>
    <t>M99 Ostatní práce "M"</t>
  </si>
  <si>
    <t>460110001</t>
  </si>
  <si>
    <t xml:space="preserve">Sonda pro vyhledání kabelů - výkop </t>
  </si>
  <si>
    <t>Provedení kopaných sond pro ověření polohy kabelů:3*2</t>
  </si>
  <si>
    <t>460200663</t>
  </si>
  <si>
    <t xml:space="preserve">Výkop kabelové rýhy 65/100 cm hor.3 </t>
  </si>
  <si>
    <t>Odkrytí stávajících kabelů pro uložení do ochranných žlabů a chrániček:</t>
  </si>
  <si>
    <t>Dodatečná ochrana kabelu O2:2*2,00</t>
  </si>
  <si>
    <t>Dodatečná ochrana kabelů Čes.radiokomunikace:20,00</t>
  </si>
  <si>
    <t>Dodatečná ochrana kabelů SELECT SYSTEM:20,00</t>
  </si>
  <si>
    <t>460420022</t>
  </si>
  <si>
    <t>Zřízení kabelového lože v rýze š. do 65 cm z písku lože tloušťky 10 cm</t>
  </si>
  <si>
    <t>Lože z písku pod chráničky kabelů:</t>
  </si>
  <si>
    <t>210020303</t>
  </si>
  <si>
    <t xml:space="preserve">Žlab kabelový s příslušenstvím, 62/50 mm s víkem </t>
  </si>
  <si>
    <t>Dodatečná ochrana kabelu O2 - montáž:2*2,00</t>
  </si>
  <si>
    <t>Dodatečná ochrana kabelů Čes.radiokomunikace - montáž:20,00</t>
  </si>
  <si>
    <t>Dodatečná ochrana kabelů SELECT SYSTEM - montáž:20,00</t>
  </si>
  <si>
    <t>283-002</t>
  </si>
  <si>
    <t>Dodávka chrániček - ztratné 1%:</t>
  </si>
  <si>
    <t>O2:2*2,00*1,01/3,00</t>
  </si>
  <si>
    <t>Čes.radiokomunikace:20,00*1,01/3,00</t>
  </si>
  <si>
    <t>SELECT SYSTEM:20,00*1,01/3,00</t>
  </si>
  <si>
    <t>460490012</t>
  </si>
  <si>
    <t xml:space="preserve">Fólie výstražná z PVC, šířka 33 cm </t>
  </si>
  <si>
    <t>vč. dodávky folie.</t>
  </si>
  <si>
    <t>Položení nové výstr.fólie v trase vedení ukládaného do chrániček:</t>
  </si>
  <si>
    <t>460560663</t>
  </si>
  <si>
    <t xml:space="preserve">Zához rýhy 65/100 cm, hornina třídy 3 </t>
  </si>
  <si>
    <t>VON</t>
  </si>
  <si>
    <t>Vedlejší a ostatní náklady</t>
  </si>
  <si>
    <t>VON Vedlejší a ostatní náklady</t>
  </si>
  <si>
    <t>0-001R</t>
  </si>
  <si>
    <t xml:space="preserve">Vytyčení staveniště </t>
  </si>
  <si>
    <t>0-002R</t>
  </si>
  <si>
    <t xml:space="preserve">Vytyčení podzemních inž.sítí </t>
  </si>
  <si>
    <t>Vytyčení podzemních inž.sítí</t>
  </si>
  <si>
    <t>0-004R</t>
  </si>
  <si>
    <t xml:space="preserve">Zařízení staveniště </t>
  </si>
  <si>
    <t xml:space="preserve">Náklady spojené s příp.vypracováním PD zařízení staveniště (ZS), zřízením přípojek k ZS, vybudování příp. odběrných míst a zřízení či případná příprava území pro objekty ZS a vlastní vybudování objektů ZS, náklady spojené s jeho provozem a následnou likvidací po ukončení výstavby díla. Součástí ceny je i zajištění dodávky, montáže a demontáže provizorního oplocení stavby po dobu provádění prací. </t>
  </si>
  <si>
    <t>0-006R</t>
  </si>
  <si>
    <t xml:space="preserve">Evidence likvidace odpadů ve stanoveném rozsahu </t>
  </si>
  <si>
    <t>Evidence likvidace odpadů ve stanoveném rozsahu zák.č.185/2001 Sb.</t>
  </si>
  <si>
    <t>Celá stavba:1</t>
  </si>
  <si>
    <t>0-010R</t>
  </si>
  <si>
    <t xml:space="preserve">Koordinátor BOZP, zpracování plánu BOZP </t>
  </si>
  <si>
    <t>0-014R</t>
  </si>
  <si>
    <t xml:space="preserve">Zkoušky únosnosti podloží (CBR) </t>
  </si>
  <si>
    <t>0-015R</t>
  </si>
  <si>
    <t xml:space="preserve">Zkouška zhutnitelnosti zemin Proctor standard (PS) </t>
  </si>
  <si>
    <t>0-016R</t>
  </si>
  <si>
    <t xml:space="preserve">Doplňkový hydrogeologický průzkum </t>
  </si>
  <si>
    <t>Provedení doplňkového hydrogeologického průzkumu vč. vybudování a následného odstranění šachty pro provedení vsakovací zkoušky.(viz. PD - situace SO 001 Příprava území)</t>
  </si>
  <si>
    <t>0-017R</t>
  </si>
  <si>
    <t xml:space="preserve">Upřesnění návrhu vsakovací jímky </t>
  </si>
  <si>
    <t>Upřesnění návrhu vsakovací jímky na základě provedení doplňkového hydrogeologického průzkumu.</t>
  </si>
  <si>
    <t>0-021R</t>
  </si>
  <si>
    <t xml:space="preserve">Pojištění dodavatele a pojištění díla </t>
  </si>
  <si>
    <t>Náklady spojené s povinným pojištěním dodavatele nebo stavebního díla či jeho části, v rozsahu obchodních podmínek - 1 soub</t>
  </si>
  <si>
    <t>Na základě VŘ</t>
  </si>
  <si>
    <t>Město Šumperk</t>
  </si>
  <si>
    <t>001 Příprava území</t>
  </si>
  <si>
    <t>SO 101</t>
  </si>
  <si>
    <t>Parkoviště</t>
  </si>
  <si>
    <t>SO 101 Parkoviště</t>
  </si>
  <si>
    <t>101</t>
  </si>
  <si>
    <t>Odkopávka pro nové konstrukce komunikací:293,80</t>
  </si>
  <si>
    <t>25% kubatury:293,80*0,25</t>
  </si>
  <si>
    <t xml:space="preserve">Vodorovné přemístění výkopku z hor.1-4 do 7000 m </t>
  </si>
  <si>
    <t>Přesun výkopku na místo trvalého uložení:293,80</t>
  </si>
  <si>
    <t>Odpočet zeminy využité k doplnění násypu:-62,40</t>
  </si>
  <si>
    <t>171201101</t>
  </si>
  <si>
    <t xml:space="preserve">Uložení sypaniny do násypů nezhutněných </t>
  </si>
  <si>
    <t>Doplnění násypu k novým konstrukcím:62,40</t>
  </si>
  <si>
    <t>Uložení výkopku na skládku:231,40</t>
  </si>
  <si>
    <t>Trvalé uložení přebytku výkopku SITA Rapotín (1 m3/1,80 t) :231,40*1,80</t>
  </si>
  <si>
    <t>181101102</t>
  </si>
  <si>
    <t xml:space="preserve">Úprava pláně v zářezech v hor. 1-4, se zhutněním </t>
  </si>
  <si>
    <t>Celková plocha nových komunikací:</t>
  </si>
  <si>
    <t>Parkoviště:86,20+126,60+205,90</t>
  </si>
  <si>
    <t>Vjezd:22,00+32,40</t>
  </si>
  <si>
    <t>Chodníky vč. přejezdu:12,40+8,40+16,50</t>
  </si>
  <si>
    <t>182201101</t>
  </si>
  <si>
    <t xml:space="preserve">Svahování násypů </t>
  </si>
  <si>
    <t>Dosvahování osévaných upravovaných ploch:604,70</t>
  </si>
  <si>
    <t>180402111</t>
  </si>
  <si>
    <t xml:space="preserve">Založení trávníku parkového výsevem v rovině </t>
  </si>
  <si>
    <t>Osetí upravovaných ploch:604,70</t>
  </si>
  <si>
    <t>00572400</t>
  </si>
  <si>
    <t>kg</t>
  </si>
  <si>
    <t>Dodávka osiva - spotřeba 1 kg/40 m2 úpravy - ztratné 3%:604,70/40*1,03</t>
  </si>
  <si>
    <t>181301111</t>
  </si>
  <si>
    <t xml:space="preserve">Rozprostření ornice, rovina, tl.do 10 cm,nad 500m2 </t>
  </si>
  <si>
    <t>Bude použita skrývka z vlastních zdrojů stavby.</t>
  </si>
  <si>
    <t>Ohumusování ploch pro osetí:564,50+11,10+29,10</t>
  </si>
  <si>
    <t>183101315</t>
  </si>
  <si>
    <t xml:space="preserve">Hloub. jamek s výměnou 100% půdy do 0,4 m3 sv.1:5 </t>
  </si>
  <si>
    <t>Jámy pro nově osazované dřeviny:1+3</t>
  </si>
  <si>
    <t>Dodávka substrátu pro vysazení dřevin:4*0,40</t>
  </si>
  <si>
    <t>184102114</t>
  </si>
  <si>
    <t xml:space="preserve">Výsadba dřevin s balem D do 50 cm, v rovině </t>
  </si>
  <si>
    <t>Nově osazované dřeviny:1+3</t>
  </si>
  <si>
    <t xml:space="preserve">Jabloň v. 1,50-2,00 m </t>
  </si>
  <si>
    <t>Dodávka dřevin:1</t>
  </si>
  <si>
    <t>181-002</t>
  </si>
  <si>
    <t xml:space="preserve">Třešeň v. 1,50-2,00 m </t>
  </si>
  <si>
    <t>Dodávka dřevin:3,00</t>
  </si>
  <si>
    <t>184901111</t>
  </si>
  <si>
    <t xml:space="preserve">Osazení kůlů k dřevině s uvázáním, dl. kůlů do 2 m </t>
  </si>
  <si>
    <t>Nově vysazené dřeviny - á 3 ks:4*3</t>
  </si>
  <si>
    <t>60850016</t>
  </si>
  <si>
    <t>Kůl vyvazovací impregnovaný 250 x 8 cm</t>
  </si>
  <si>
    <t>60850031</t>
  </si>
  <si>
    <t>Příčka spojovací ke kůlům impregnovaná 60 x 8 cm</t>
  </si>
  <si>
    <t>70836130.A</t>
  </si>
  <si>
    <t>Popruh vícevrstvý bavlněný šíře 30 mm</t>
  </si>
  <si>
    <t>Dodávka vyvazovacích popruhů - á 2,50 m:4*2,50</t>
  </si>
  <si>
    <t>Mulč. kůra k vysazovaným dřevinám - 1,50 m2/ks:4*1,50</t>
  </si>
  <si>
    <t>Dodávka mulč.kůry pro vysazované dřeviny:4*1,50*0,10</t>
  </si>
  <si>
    <t>Vysazované dřeviny - 150 g/ks:0,00015*4</t>
  </si>
  <si>
    <t>Dodávka hnojiva:0,0006</t>
  </si>
  <si>
    <t>Stromy 50l/kus:4*0,050</t>
  </si>
  <si>
    <t>0,200</t>
  </si>
  <si>
    <t>46</t>
  </si>
  <si>
    <t>Zpevněné plochy</t>
  </si>
  <si>
    <t>46 Zpevněné plochy</t>
  </si>
  <si>
    <t>457971111</t>
  </si>
  <si>
    <t xml:space="preserve">Zřízení vrstvy z geotextilie skl.do 1:5, š. do 3 m </t>
  </si>
  <si>
    <t>Separační vrstva na upravenou pláň pod nové kce komunikací:</t>
  </si>
  <si>
    <t>Dlažba parkoviště:86,20+126,60</t>
  </si>
  <si>
    <t>Dlažba vjezdu:22,00+32,40</t>
  </si>
  <si>
    <t>Dlažba chodníků a přejezdu:12,40+8,40+16,50</t>
  </si>
  <si>
    <t>Živičná plocha parkoviště:205,90</t>
  </si>
  <si>
    <t>69366049</t>
  </si>
  <si>
    <t>Dodávka separační geotextilie - rezerva (přesahy) 12%:510,40*1,12</t>
  </si>
  <si>
    <t>Podklad dlažby parkoviště a chodníku ŠDa:304,50</t>
  </si>
  <si>
    <t>Podklad živičné plochy parkoviště ŠDa:205,90</t>
  </si>
  <si>
    <t>564861111</t>
  </si>
  <si>
    <t xml:space="preserve">Podklad ze štěrkodrti po zhutnění tloušťky 20 cm </t>
  </si>
  <si>
    <t>Podklad dlažby parkoviště a chodníku ŠDb:304,50</t>
  </si>
  <si>
    <t>Podklad živičné plochy parkoviště ŠDb:205,90</t>
  </si>
  <si>
    <t>596215040</t>
  </si>
  <si>
    <t xml:space="preserve">Kladení zámkové dlažby tl. 8 cm do drtě tl. 4 cm </t>
  </si>
  <si>
    <t>Pokládka dlažby parkoviště:86,20+126,60</t>
  </si>
  <si>
    <t>Pokládka dlažby vjezdu:22,00+32,40</t>
  </si>
  <si>
    <t>Pokládka dlažby chodníků:12,40+16,50+8,40</t>
  </si>
  <si>
    <t>592452620</t>
  </si>
  <si>
    <t>Dodávka dlažby parkoviště - ztratné 8%:212,80*1,08</t>
  </si>
  <si>
    <t>59245264</t>
  </si>
  <si>
    <t>Dodávka dlažby SLP - varovné pásy + křížení - ztratné 2%:(1,80+8,40)*1,02</t>
  </si>
  <si>
    <t>592453110</t>
  </si>
  <si>
    <t>Dodávka dlažby chodníku a vjezdu - ztratné 2%:(12,40+16,50+22,00+8,00+32,40)*1,02</t>
  </si>
  <si>
    <t>Odpočet dlažby SLP:-10,20*1,02</t>
  </si>
  <si>
    <t>573231111</t>
  </si>
  <si>
    <t xml:space="preserve">Postřik živičný spojovací z emulze 0,5-0,7 kg/m2 </t>
  </si>
  <si>
    <t>Nová kce komunikace:205,90</t>
  </si>
  <si>
    <t>565131111</t>
  </si>
  <si>
    <t xml:space="preserve">Podklad z obal kamen. ACP 16+, š. do 3 m, tl. 5 cm </t>
  </si>
  <si>
    <t>Nová kce komunikace parkoviště:205,90</t>
  </si>
  <si>
    <t>573231110</t>
  </si>
  <si>
    <t xml:space="preserve">Postřik živičný spojovací z emulze 0,3-0,5 kg/m2 </t>
  </si>
  <si>
    <t>Nová kce komunikace  - postřik 0,2-0,3 kg/m2:205,90</t>
  </si>
  <si>
    <t>577112113</t>
  </si>
  <si>
    <t xml:space="preserve">Beton asfalt. ACO 11 S modifik. š. do 3 m, tl.4 cm </t>
  </si>
  <si>
    <t>599141111</t>
  </si>
  <si>
    <t xml:space="preserve">Vyplnění spár mezi panely živičnou zálivkou </t>
  </si>
  <si>
    <t>Izolace spáry napojení MK:30,00</t>
  </si>
  <si>
    <t>915491211</t>
  </si>
  <si>
    <t xml:space="preserve">Osazení vodícího proužku do MC,podkl.B12,5, 25 cm </t>
  </si>
  <si>
    <t>Přídlažba parkoviště:85,70</t>
  </si>
  <si>
    <t>59245-001</t>
  </si>
  <si>
    <t>Dodávka přídlažby - 2ks/bm - ztratné 1%:2*85,70*1,01</t>
  </si>
  <si>
    <t>Osazení obrub parkoviště:109</t>
  </si>
  <si>
    <t>Osazení obrub chodníků vč. části přes zvýšený práh:38</t>
  </si>
  <si>
    <t>Osazení obrub vjezdu - silničních:9+11</t>
  </si>
  <si>
    <t>Dodávka chodníkové obruby - ztratné 1%:(109+38)*1,01</t>
  </si>
  <si>
    <t>59217488</t>
  </si>
  <si>
    <t>Dodávka nové silniční obruby - ztratné 1%:20,00*1,01</t>
  </si>
  <si>
    <t>91799-0001</t>
  </si>
  <si>
    <t xml:space="preserve">Příplatek za řezání obrubníků betonových </t>
  </si>
  <si>
    <t>Příplatek za úpravu obrubníků dělením nebo příčným řezem pro osazení a vytvoření úhlu zkosení v obloucích pro předepsanou styčnou spáru.</t>
  </si>
  <si>
    <t>Obruby silniční - půlky do oblouků - 2 řezy/kus:</t>
  </si>
  <si>
    <t>Celkový počet upravovaných obrubníků - předpoklad 30 ks:30,00*2</t>
  </si>
  <si>
    <t>180</t>
  </si>
  <si>
    <t>Parapláň</t>
  </si>
  <si>
    <t>180 Parapláň</t>
  </si>
  <si>
    <t>180-001</t>
  </si>
  <si>
    <t xml:space="preserve">Hutnící zkoušky - statické </t>
  </si>
  <si>
    <t>sada</t>
  </si>
  <si>
    <t>Celkem:6</t>
  </si>
  <si>
    <t>120001101</t>
  </si>
  <si>
    <t xml:space="preserve">Příplatek za ztížení vykopávky v blízkosti vedení </t>
  </si>
  <si>
    <t>Příplatek - inž.sítě v trase - 30% objemu:229,68*0,30</t>
  </si>
  <si>
    <t>Odkopávka pro vytvoření aktivní zóny v prostoru objektů:</t>
  </si>
  <si>
    <t>Parkoviště:(86,20+126,60+205,90)*0,45</t>
  </si>
  <si>
    <t>Vjezd:(22,00+32,40)*0,45</t>
  </si>
  <si>
    <t>Chodníky vč.přejezdu:(12,40+8,40+16,50)*0,45</t>
  </si>
  <si>
    <t>25% kubatury:229,68*0,25</t>
  </si>
  <si>
    <t>Přesun výkopku na místo trvalého uložení:229,68</t>
  </si>
  <si>
    <t>Uložení výkopku na místo urtrvalého uložení:229,68</t>
  </si>
  <si>
    <t>Trvalé uložení přebytku výkopku SITA Rapotín (1 m3/1,80 t) :229,68*1,80</t>
  </si>
  <si>
    <t>Cena za uložení 150,- Kč/t  bez dalších poplatků:</t>
  </si>
  <si>
    <t>171102111</t>
  </si>
  <si>
    <t xml:space="preserve">Uložení sypaniny do násypů v aktivní zóně </t>
  </si>
  <si>
    <t>Vytvoření parapláně v prostoru nových komunikací:229,68</t>
  </si>
  <si>
    <t>58344209</t>
  </si>
  <si>
    <t>Štěrkodrtě frakce 0-125 B</t>
  </si>
  <si>
    <t>T</t>
  </si>
  <si>
    <t>Materiál pro vytvoření parapláně - 1,90 t/m3:229,68*1,90</t>
  </si>
  <si>
    <t>Separační vrstva pod parapláň:510,40</t>
  </si>
  <si>
    <t>Dodávka separační geotextilie - rezerva(přesah) 12%:510,40*1,12</t>
  </si>
  <si>
    <t>0-011R</t>
  </si>
  <si>
    <t>Fotodokumentace původního stavu, průběhu výstavby a dokončeného díla</t>
  </si>
  <si>
    <t>0-018R</t>
  </si>
  <si>
    <t xml:space="preserve">Geometrický plán </t>
  </si>
  <si>
    <t>0-019R</t>
  </si>
  <si>
    <t xml:space="preserve">Zaměření skutečného provedení stavby </t>
  </si>
  <si>
    <t>0-020R</t>
  </si>
  <si>
    <t xml:space="preserve">DSPS - dokumentace skutečného provedení stavby </t>
  </si>
  <si>
    <t>Náklady na vyhotovení dokumentace skutečného provedení stavby a její předání objednateli v požadované formě a požadovaném počtu.</t>
  </si>
  <si>
    <t>101 Parkoviště</t>
  </si>
  <si>
    <t>SO 102</t>
  </si>
  <si>
    <t>DIO - dopravně-inženýrská opatření</t>
  </si>
  <si>
    <t>SO 102 DIO - dopravně-inženýrská opatření</t>
  </si>
  <si>
    <t>102</t>
  </si>
  <si>
    <t>911</t>
  </si>
  <si>
    <t>Přípravné a pomocné práce</t>
  </si>
  <si>
    <t>911 Přípravné a pomocné práce</t>
  </si>
  <si>
    <t>911-002</t>
  </si>
  <si>
    <t>Mobilní dopravní značení - pronájem dle PD</t>
  </si>
  <si>
    <t>den</t>
  </si>
  <si>
    <t>Po dobu provádění stavby - 60 kalendářních dní:60</t>
  </si>
  <si>
    <t>3 ks velkoplošné DZ IP22 s piktogramy dle PD vč. stojanů - 3 x 70,- Kč/den:</t>
  </si>
  <si>
    <t>1 ks zábrana Z2 s výstražnými světly (3 ks) - 120,- Kč/den:</t>
  </si>
  <si>
    <t>1 ks DZ B1 vč, stojanu - 15,- Kč/den:</t>
  </si>
  <si>
    <t>1 ks dodatková tabulka E12 Mimo vozidla stavby - 15,- Kč/den:</t>
  </si>
  <si>
    <t>3 ks  směrových desek vč. stojanů - 3 x 35,- Kč/den:</t>
  </si>
  <si>
    <t>Baterie - 150,- Kč/den:</t>
  </si>
  <si>
    <t xml:space="preserve">Nájem za den celkem - 615,- Kč: </t>
  </si>
  <si>
    <t>912</t>
  </si>
  <si>
    <t>Dopravní značení</t>
  </si>
  <si>
    <t>912 Dopravní značení</t>
  </si>
  <si>
    <t>131203101</t>
  </si>
  <si>
    <t xml:space="preserve">Hloubení jam soudrž hor 3 ručně </t>
  </si>
  <si>
    <t>Výkop pro osazovací patky nového DZ:</t>
  </si>
  <si>
    <t>4 sloupky, 4 značky:0,50*0,50*0,70*4</t>
  </si>
  <si>
    <t>131203109</t>
  </si>
  <si>
    <t xml:space="preserve">Přípl lepivost hloub jam hor3 ručně </t>
  </si>
  <si>
    <t>Výkop pro osazovací patky DZ - 25% objemu:0,175*0,25*4</t>
  </si>
  <si>
    <t>Rozprostření přebytku z výkopu patek DZ:0,216+0,100</t>
  </si>
  <si>
    <t>174101102</t>
  </si>
  <si>
    <t xml:space="preserve">Zásyp ruční se zhutněním </t>
  </si>
  <si>
    <t>Zpětný zásyp hotových patek pro pro ukotvení DZ:(0,175-0,054-0,025)*4</t>
  </si>
  <si>
    <t>213311141</t>
  </si>
  <si>
    <t xml:space="preserve">Polštář základy štrkopisek tříděný </t>
  </si>
  <si>
    <t>Podsyp pod patky DZ:0,50*0,50*0,10*4</t>
  </si>
  <si>
    <t>275313611</t>
  </si>
  <si>
    <t xml:space="preserve">Beton základových patek prostý B 20 (C 16/20) </t>
  </si>
  <si>
    <t>Patky pro osazení patic nových DZ:(0,30*0,30*0,60)*4</t>
  </si>
  <si>
    <t>275351215</t>
  </si>
  <si>
    <t xml:space="preserve">Bednění stěn základových patek - zřízení </t>
  </si>
  <si>
    <t>Patky pro osazení patek dopravních značek :(0,30*0,60*4)*4</t>
  </si>
  <si>
    <t>275351216</t>
  </si>
  <si>
    <t xml:space="preserve">Bednění stěn základových patek - odstranění </t>
  </si>
  <si>
    <t>0,72*4</t>
  </si>
  <si>
    <t>914001111</t>
  </si>
  <si>
    <t xml:space="preserve">Montáž svislých dopr.značek na sloupky, konzoly </t>
  </si>
  <si>
    <t>Montáž nového DZ:</t>
  </si>
  <si>
    <t>P4+P8+P7+IP12:4</t>
  </si>
  <si>
    <t>915701111</t>
  </si>
  <si>
    <t xml:space="preserve">Zřízení vodorovného značení z nátěr.hmot tl.do 3mm </t>
  </si>
  <si>
    <t>Nové VDZ V10f na vyhrazené, stání - 1 ks á 5 m2:5,00</t>
  </si>
  <si>
    <t>915711111</t>
  </si>
  <si>
    <t xml:space="preserve">Vodorovné značení dělících čar 12 cm střík.barvou </t>
  </si>
  <si>
    <t>Nové VDZ V10b - dělící čára stání - 4,50 m/ks:4,50*16</t>
  </si>
  <si>
    <t>915791111</t>
  </si>
  <si>
    <t xml:space="preserve">Předznačení pro značení dělící čáry,vodící proužky </t>
  </si>
  <si>
    <t>915791112</t>
  </si>
  <si>
    <t xml:space="preserve">Předznačení pro značení stopčáry, zebry, nápisů </t>
  </si>
  <si>
    <t>Nové VDZ V10f na vyhrazeném stání - 1 ks á 5 m2:5,00</t>
  </si>
  <si>
    <t>953981105</t>
  </si>
  <si>
    <t xml:space="preserve">Chemické kotvy do betonu, hl. 170 mm, M 20, ampule </t>
  </si>
  <si>
    <t>Osazení kotevních šroubů patek DZ (4 ks/patka):4,00*4</t>
  </si>
  <si>
    <t>40445214</t>
  </si>
  <si>
    <t>Značka dopr.upr.přednost P4 700 mm, pozink.tř.1</t>
  </si>
  <si>
    <t>Dodávka nové P4:1</t>
  </si>
  <si>
    <t>40445318</t>
  </si>
  <si>
    <t>Značka dopr.upr.přednost P7 700 mm,poz.ref.tř.2</t>
  </si>
  <si>
    <t>Dodávka nové P7:1</t>
  </si>
  <si>
    <t>40445319</t>
  </si>
  <si>
    <t>Značka dopr.upr.přednost P8 500x500mm,poz.ref.tř.2</t>
  </si>
  <si>
    <t>Dodávka nové P8:1</t>
  </si>
  <si>
    <t>40445343</t>
  </si>
  <si>
    <t>Značka dopr.informat.IP8a-IP13d 500x700mm,poz.,tř2</t>
  </si>
  <si>
    <t>Dodávka nové IP12:1</t>
  </si>
  <si>
    <t>40445961</t>
  </si>
  <si>
    <t>Sloupek Al 60/5 hladký drážkový</t>
  </si>
  <si>
    <t>Sloupky dopr.značek - 3,00 m/kus - nové DZ:4*3,00</t>
  </si>
  <si>
    <t>40445962.A</t>
  </si>
  <si>
    <t>Dopravní příslušenství, patka AL 4 ks kot šroubů</t>
  </si>
  <si>
    <t>Pro sloupky dopr.značek - nové DZ:4</t>
  </si>
  <si>
    <t>40445976.A</t>
  </si>
  <si>
    <t>Dopravní příslušenství, objímka Al-2c průměr 60</t>
  </si>
  <si>
    <t>Nové DZ á 2 ks:4*2</t>
  </si>
  <si>
    <t>40445980</t>
  </si>
  <si>
    <t>Dopravní příslušenství, plastová zátka sloupku</t>
  </si>
  <si>
    <t>Nové DZ - nové sloupky:4</t>
  </si>
  <si>
    <t>0-003R</t>
  </si>
  <si>
    <t xml:space="preserve">Vyznačení obchůzných tras vč. úprav pro nevidomé </t>
  </si>
  <si>
    <t>Obejití místa staveniště bude vyznačené vč. úprav dle Vyhlášky MMR ČR č. 398/2009 Sb.</t>
  </si>
  <si>
    <t>Vyznačení a jeho odstranění po dokončení stavby.</t>
  </si>
  <si>
    <t>0-008R</t>
  </si>
  <si>
    <t>Projednání a zajišť.zvláštního užívání komunikací vč.odsouhlasení dočasného dopravního značení</t>
  </si>
  <si>
    <t>Náklady na vyhotovení dočasného dopravního značení, jeho projednání s dotčenými orgány a organizacemi, rozmístění a přemisťování - 0,3 soub</t>
  </si>
  <si>
    <t>údržba značení v průběhu výstavby. Náklady spojené s pronájmem a dodávkou potřebného dopravního značení - 0,7 soub</t>
  </si>
  <si>
    <t>102 DIO - dopravně-inženýrská opatření</t>
  </si>
  <si>
    <t>SO 301</t>
  </si>
  <si>
    <t>Dešťová kanalizace</t>
  </si>
  <si>
    <t>SO 301 Dešťová kanalizace</t>
  </si>
  <si>
    <t>301</t>
  </si>
  <si>
    <t>871</t>
  </si>
  <si>
    <t>Drenáž, odvodnění</t>
  </si>
  <si>
    <t>871 Drenáž, odvodnění</t>
  </si>
  <si>
    <t>Ztížení ZP v prostoru vedení podz.IS - 30% objemu:4,48*0,30</t>
  </si>
  <si>
    <t>132201110</t>
  </si>
  <si>
    <t xml:space="preserve">Hloubení rýh š.do 60 cm v hor.3 do 50 m3, STROJNĚ </t>
  </si>
  <si>
    <t>Rýha pro uložení dren.potrubí podél trasy přídlažby(od úrovně pláně):0,40*0,40*28,00</t>
  </si>
  <si>
    <t>132201119</t>
  </si>
  <si>
    <t xml:space="preserve">Příplatek za lepivost - hloubení rýh 60 cm v hor.3 </t>
  </si>
  <si>
    <t>25% objemu:4,48*0,25</t>
  </si>
  <si>
    <t>Přesun výkopku na místo trvalého uložení:4,48</t>
  </si>
  <si>
    <t>Uložení výkopku na skládku :4,48</t>
  </si>
  <si>
    <t>Trvalé uložení přebytku výkopku SITA Rapotín (1 m3/1,80 t) :4,48*1,80</t>
  </si>
  <si>
    <t>451573111</t>
  </si>
  <si>
    <t xml:space="preserve">Lože pod potrubí ze štěrkopísku do 63 mm </t>
  </si>
  <si>
    <t>Lože pod dren.potrubí:28,00*0,40*0,10</t>
  </si>
  <si>
    <t>871318111</t>
  </si>
  <si>
    <t xml:space="preserve">Kladení drenážního potrubí z plastických hmot </t>
  </si>
  <si>
    <t>Uložení dren.potrubí:28,00</t>
  </si>
  <si>
    <t>28611223.A</t>
  </si>
  <si>
    <t>Trubka PVC drenážní flexibilní d 100 mm</t>
  </si>
  <si>
    <t>Dodávka flex.potrubí pro odvodnění - ztratné 2%:28,00*1,02</t>
  </si>
  <si>
    <t>28611326.A</t>
  </si>
  <si>
    <t>Zátka PVC d 100 mm pro drenážní trubky</t>
  </si>
  <si>
    <t>Zátka konce dren.potrubí u obruby parkoviště mimo UV:1</t>
  </si>
  <si>
    <t>877353121</t>
  </si>
  <si>
    <t xml:space="preserve">Montáž tvarovek odboč. plast. gum. kroužek DN 200 </t>
  </si>
  <si>
    <t>Redukce pro napojení dren.potrubí do dna UV3 - montáž:1</t>
  </si>
  <si>
    <t>28651691.A</t>
  </si>
  <si>
    <t>Redukce kanalizační KGR 160/ 110 PVC</t>
  </si>
  <si>
    <t>Redukce pro napojení dren.potrubí do dna UV3 - dodávka:1</t>
  </si>
  <si>
    <t>877355121</t>
  </si>
  <si>
    <t xml:space="preserve">Výřez a montáž tvarovky z plastu na potrubí DN 200 </t>
  </si>
  <si>
    <t>Osazení spojek IN-SITU v nové UV2 - napojení dren.potrubí:1</t>
  </si>
  <si>
    <t>28697104.A</t>
  </si>
  <si>
    <t>Spojka "IN SITU" DN 110</t>
  </si>
  <si>
    <t>Dodávka spojek pro připojení UV2:1</t>
  </si>
  <si>
    <t>175101101</t>
  </si>
  <si>
    <t xml:space="preserve">Obsyp potrubí bez prohození sypaniny </t>
  </si>
  <si>
    <t>Obsyp dren.potrubí - výplň dren rýhy:28,00*0,30*0,40</t>
  </si>
  <si>
    <t>583314000</t>
  </si>
  <si>
    <t>Kamenivo těžené frakce  4-22 (kačírek)</t>
  </si>
  <si>
    <t>Dodávka materiálu včetně pořizovacích nákladů z lomů (pískoven) v okolí stavby.</t>
  </si>
  <si>
    <t>Dodávka materiálu pro obsyp dren.potrubí - 2,10 t/m3:28,00*0,30*0,40*2,10</t>
  </si>
  <si>
    <t>998312021</t>
  </si>
  <si>
    <t xml:space="preserve">Přesun hmot pro odvodnění drenáží s výplní rýh </t>
  </si>
  <si>
    <t>89</t>
  </si>
  <si>
    <t>Ostatní konstrukce na trubním vedení</t>
  </si>
  <si>
    <t>89 Ostatní konstrukce na trubním vedení</t>
  </si>
  <si>
    <t>115101202</t>
  </si>
  <si>
    <t xml:space="preserve">Čerpání vody do výšky 10 m, přítok 500-1000 l/min </t>
  </si>
  <si>
    <t>h</t>
  </si>
  <si>
    <t>Čerpání vody ze stavební jámy pro zasakovací jímku a ORL:5*8,00</t>
  </si>
  <si>
    <t>115101302</t>
  </si>
  <si>
    <t xml:space="preserve">Pohotovost čerp.soupravy, výška 10 m,přítok 1000 l </t>
  </si>
  <si>
    <t>Čerpání vody ze stavební jámy pro zasakovací jímku a ORL:5</t>
  </si>
  <si>
    <t>11510-1400</t>
  </si>
  <si>
    <t>Příplatek k čerpání prodloužení odpadního potrubí</t>
  </si>
  <si>
    <t>Příplatek za odvádění vody z čerpání na vzádlenost 60,0 m do koryta Teminického potoka.</t>
  </si>
  <si>
    <t>131201112</t>
  </si>
  <si>
    <t xml:space="preserve">Hloubení nezapaž. jam hor.3 do 1000 m3, STROJNĚ </t>
  </si>
  <si>
    <t>Výkop jámy pro zasakovací jímku - hl. 2,00 m:13,60*4,60*2,00</t>
  </si>
  <si>
    <t>Výkop filtrační jámy pod zasak.jímu:10,80*3,60*0,80</t>
  </si>
  <si>
    <t>131201119</t>
  </si>
  <si>
    <t xml:space="preserve">Příplatek za lepivost - hloubení nezap.jam v hor.3 </t>
  </si>
  <si>
    <t>25% kubatury:156,224*0,25</t>
  </si>
  <si>
    <t>133201101</t>
  </si>
  <si>
    <t xml:space="preserve">Hloubení šachet v hor.3 do 100 m3 </t>
  </si>
  <si>
    <t>Výkop pro ORL - hl.výkopu dle PD vč.lože(dl.xšxhl.):3,00*2,00*3,15</t>
  </si>
  <si>
    <t>133201109</t>
  </si>
  <si>
    <t xml:space="preserve">Příplatek za lepivost - hloubení šachet v hor.3 </t>
  </si>
  <si>
    <t>Výkop pro ORL - 25% objemu:18,90*0,25</t>
  </si>
  <si>
    <t>151101102</t>
  </si>
  <si>
    <t xml:space="preserve">Pažení a rozepření stěn rýh - příložné - hl.do 4 m </t>
  </si>
  <si>
    <t>Pažení výkopu pro ORL:2*3,00*3,15</t>
  </si>
  <si>
    <t>2*2,00*3,15</t>
  </si>
  <si>
    <t>151101112</t>
  </si>
  <si>
    <t xml:space="preserve">Odstranění pažení stěn rýh - příložné - hl. do 4 m </t>
  </si>
  <si>
    <t>Pažení výkopu pro vpusti:31,50</t>
  </si>
  <si>
    <t>Přesun výkopku na místo trvalého uložení:18,90+156,224</t>
  </si>
  <si>
    <t>Uložení přebytku výkopku na skládku:18,90+156,224</t>
  </si>
  <si>
    <t>Trvalé uložení přebytku výkopku SITA Rapotín (1 m3/1,80 t) :(18,900+156,224)*1,80</t>
  </si>
  <si>
    <t>175101201</t>
  </si>
  <si>
    <t xml:space="preserve">Obsyp objektu bez prohození sypaniny </t>
  </si>
  <si>
    <t>Zpětný obsyp ORL ŠD 0-32:</t>
  </si>
  <si>
    <t>Výkop pro ORL:18,90</t>
  </si>
  <si>
    <t>Odpočet objemu podsypu - lože:-0,90</t>
  </si>
  <si>
    <t>Odpočet přibliž.objemu ORL:-2,30*1,20*1,20</t>
  </si>
  <si>
    <t>Odpočet přibliž. objemu šachty k ORL:-0,52*0,52*3,14*1,80</t>
  </si>
  <si>
    <t>Zpětný obsyp zasakovací jímky ŠD 0-32:</t>
  </si>
  <si>
    <t>Výkop jámy pro zasakovací jímku:13,60*4,60*2,00</t>
  </si>
  <si>
    <t>Odpočet objemu kostrukce jímky :-12,60*3,60*0,60</t>
  </si>
  <si>
    <t>583418034</t>
  </si>
  <si>
    <t>Kamenivo drcené frakce  8-32 mm</t>
  </si>
  <si>
    <t>Dodávka kameniva pro obsyp zasakovací jímky - 2,10 t/m3:</t>
  </si>
  <si>
    <t>Objem konstrukce vč.obsypu:13,10*4,10*1,10*2,10</t>
  </si>
  <si>
    <t>Odpočet čistého objemu boxů jímky:-12,60*3,60*0,60*2,10</t>
  </si>
  <si>
    <t>58344170</t>
  </si>
  <si>
    <t>Štěrkodrtě frakce 0-32 B</t>
  </si>
  <si>
    <t>Dodávka materiálu včetně pořizovacích nákladů z lomů v okolí stavby.</t>
  </si>
  <si>
    <t>Štěrkodrť pro zásyp (2,10 t/m3):111,0637*2,10</t>
  </si>
  <si>
    <t>Odpočet kameniva fce 8-32 mm:-66,9165</t>
  </si>
  <si>
    <t>211521111</t>
  </si>
  <si>
    <t xml:space="preserve">Výplň odvodňovacích žeber kam. hrubě drcen. 125 mm </t>
  </si>
  <si>
    <t>Vč. dodávky kameniva.</t>
  </si>
  <si>
    <t>Výplň filtrační rýhy drc.kamenivem dle PD:10,80*3,60*0,80</t>
  </si>
  <si>
    <t>Lože pod ORL:3,00*2,00*0,15</t>
  </si>
  <si>
    <t>894800011</t>
  </si>
  <si>
    <t xml:space="preserve">Osazení odlučovače ropných látek průtok do 10 l/s </t>
  </si>
  <si>
    <t>Osazení ORL:1</t>
  </si>
  <si>
    <t>89-001</t>
  </si>
  <si>
    <t xml:space="preserve">ORL - dodávka </t>
  </si>
  <si>
    <t>Odlučovač ropných látek (ORL) dle PD Wavin Oil Stream Certaro NS 10/1000.</t>
  </si>
  <si>
    <t>89-002</t>
  </si>
  <si>
    <t xml:space="preserve">Zasakovací jímka - dodávka </t>
  </si>
  <si>
    <t>Dodávka všech komponentů zasakovací jímky ( boxy Q-Bic + příslušenství) rozměru předepsaného PD vč. dodávky revizních šachet a geotextilie.</t>
  </si>
  <si>
    <t>89-003</t>
  </si>
  <si>
    <t xml:space="preserve">Zasakovací jímka - montáž </t>
  </si>
  <si>
    <t>Montáž zasakovací jímky z boxů Q-Bic vč. osazení revizních šachet dle PD, provedení obalu z geotextilie a přípojení ke stoce DK.</t>
  </si>
  <si>
    <t>Objem jímky:12,60*3,60*0,60</t>
  </si>
  <si>
    <t>899102111</t>
  </si>
  <si>
    <t xml:space="preserve">Osazení poklopu s rámem do 100 kg </t>
  </si>
  <si>
    <t>ORL:1</t>
  </si>
  <si>
    <t>28697160</t>
  </si>
  <si>
    <t>Těsnění pro teleskop a beton. prstenec DN=600 mm</t>
  </si>
  <si>
    <t>286971888</t>
  </si>
  <si>
    <t>Šachtová roura ORL:1</t>
  </si>
  <si>
    <t>286971890</t>
  </si>
  <si>
    <t>Těsnění k šachtové rouře ORL:1</t>
  </si>
  <si>
    <t>286971891</t>
  </si>
  <si>
    <t>286971892</t>
  </si>
  <si>
    <t>286971896</t>
  </si>
  <si>
    <t>286971897</t>
  </si>
  <si>
    <t>286971897.1</t>
  </si>
  <si>
    <t>59224221</t>
  </si>
  <si>
    <t>55241711</t>
  </si>
  <si>
    <t>998276101</t>
  </si>
  <si>
    <t xml:space="preserve">Přesun hmot, trubní vedení plastová, otevř. výkop </t>
  </si>
  <si>
    <t>891</t>
  </si>
  <si>
    <t>891 Dešťová kanalizace</t>
  </si>
  <si>
    <t>Ztížení ZP v prostoru vedení podz.IS - 30% objemu:140,3188*0,30</t>
  </si>
  <si>
    <t>132201210</t>
  </si>
  <si>
    <t xml:space="preserve">Hloubení rýh š.do 200 cm hor.3 do 50 m3,STROJNĚ </t>
  </si>
  <si>
    <t>Připojení nových vpustí do stáv.řadu - dle PD:</t>
  </si>
  <si>
    <t>UV3 - UV2:13,90*1,10*(1,30+1,50)/2</t>
  </si>
  <si>
    <t>UV2 - UV1:11,30*1,10*(1,50+1,75)/2</t>
  </si>
  <si>
    <t>UV4 - UV1:6,75*1,10*(1,25+1,35)/2</t>
  </si>
  <si>
    <t>UV1 - ORL:1,60*1,10*(1,75+1,80)/2</t>
  </si>
  <si>
    <t>ORL - Š1:1,75*1,10*(1,80+2,00)/2</t>
  </si>
  <si>
    <t>Š1 - zasak.jímka:1,40*1,10*(2,00+2,00)/2</t>
  </si>
  <si>
    <t>zasak.jímka - napojení na stáv. DK:24,00*1,10*(2,00*3,00)/2</t>
  </si>
  <si>
    <t>132201219</t>
  </si>
  <si>
    <t xml:space="preserve">Příplatek za lepivost - hloubení rýh 200cm v hor.3 </t>
  </si>
  <si>
    <t>25% objemu:140,3188*0,25</t>
  </si>
  <si>
    <t>151101101</t>
  </si>
  <si>
    <t xml:space="preserve">Pažení a rozepření stěn rýh - příložné - hl. do 2m </t>
  </si>
  <si>
    <t>Trubní vedení nové DK:</t>
  </si>
  <si>
    <t>UV3 - UV2:2*13,90*(1,30+1,50)/2</t>
  </si>
  <si>
    <t>UV2 - UV1:2*11,30*(1,50+1,75)/2</t>
  </si>
  <si>
    <t>UV4 - UV1:2*6,75*(1,25+1,35)/2</t>
  </si>
  <si>
    <t>UV1 - ORL:2*1,60*(1,75+1,80)/2</t>
  </si>
  <si>
    <t>ORL - Š1:2*1,75*(1,80+2,00)/2</t>
  </si>
  <si>
    <t>Š1 - zasak.jímka:2*1,40*(2,00+2,00)/2</t>
  </si>
  <si>
    <t>zasak.jímka - napojení na stáv. DK:2*24,00*(2,00*3,00)/2</t>
  </si>
  <si>
    <t>151101111</t>
  </si>
  <si>
    <t xml:space="preserve">Odstranění pažení stěn rýh - příložné - hl. do 2 m </t>
  </si>
  <si>
    <t>255,125</t>
  </si>
  <si>
    <t>161101101</t>
  </si>
  <si>
    <t xml:space="preserve">Svislé přemístění výkopku z hor.1-4 do 2,5 m </t>
  </si>
  <si>
    <t>Výkop pro připojení 50%:140,3188*0,50</t>
  </si>
  <si>
    <t>Přesun výkopku na místo trvalého uložení:140,3188</t>
  </si>
  <si>
    <t>Uložení přebytku výkopku na skládku :140,3188</t>
  </si>
  <si>
    <t>Trvalé uložení přebytku výkopku SITA Rapotín (1 m3/1,80 t) :140,3188*1,80</t>
  </si>
  <si>
    <t>174101101</t>
  </si>
  <si>
    <t xml:space="preserve">Zásyp jam, rýh, šachet se zhutněním </t>
  </si>
  <si>
    <t>Dosypání rýhy připojovacího potrubí UV vhodným materiálem (ŠD,ŠTP):140,3188</t>
  </si>
  <si>
    <t>Odpočet podsypu a obsypu potrubí - tl. 0,50+0,15 m:-0,65*1,10*60,70</t>
  </si>
  <si>
    <t>Obsyp potrubí+dosypání rýh  (2,10 t/m3):96,9183*2,10</t>
  </si>
  <si>
    <t>Dosypání rýhy připojovacího potrubí UV vhodným materiálem (ŠD,ŠTP):</t>
  </si>
  <si>
    <t>Obsyp potrubí štěrkopískem dle PD - tl. 50 cm:60,70*1,10*0,50</t>
  </si>
  <si>
    <t>Lože pod připojovací potrubí UV - tl. 15 cm:60,70*1,10*0,15</t>
  </si>
  <si>
    <t>871315211</t>
  </si>
  <si>
    <t xml:space="preserve">Potr.PVC-systém KG třídy SN4 DN150 </t>
  </si>
  <si>
    <t>Dodávka a montáž trubního vedení DK:</t>
  </si>
  <si>
    <t>UV3 - UV2:13,90</t>
  </si>
  <si>
    <t>UV2 - UV1:11,30</t>
  </si>
  <si>
    <t>UV4 - UV1:6,75</t>
  </si>
  <si>
    <t>UV1 - ORL:1,60</t>
  </si>
  <si>
    <t>ORL - Š1:1,75</t>
  </si>
  <si>
    <t>Š1 - zasakovací jímka:1,40</t>
  </si>
  <si>
    <t>Zasakovací jímka - napojení do stávající DK:24,00</t>
  </si>
  <si>
    <t>FP877-001</t>
  </si>
  <si>
    <t xml:space="preserve">Připojení DK stavby na stávající kanalizaci </t>
  </si>
  <si>
    <t>Připojení na stávající DK  - betonové potrubí DN 1000:</t>
  </si>
  <si>
    <t>- výsek nebo výrvt otvoru pro připojení potrubí</t>
  </si>
  <si>
    <t>- napojení a zajištění nepropustnosti spoje</t>
  </si>
  <si>
    <t>- obetonávka spoje</t>
  </si>
  <si>
    <t>- kamerová zkouška - kontrola připojení přepadu na stávající potrubí</t>
  </si>
  <si>
    <t>Připojení nové DK na stávající kanalizační síť:1</t>
  </si>
  <si>
    <t>892571111</t>
  </si>
  <si>
    <t xml:space="preserve">Zkouška těsnosti kanalizace DN do 200, vodou </t>
  </si>
  <si>
    <t>Tlaková zkouška nové DK:60,70</t>
  </si>
  <si>
    <t>892573111</t>
  </si>
  <si>
    <t xml:space="preserve">Zabezpečení konců kanal. potrubí DN do 200, vodou </t>
  </si>
  <si>
    <t>úsek</t>
  </si>
  <si>
    <t>Nová DK od UV3 po zasakovcí jímku:1</t>
  </si>
  <si>
    <t>Přepad od zasakovací jímky  do stávající DK:1</t>
  </si>
  <si>
    <t>894</t>
  </si>
  <si>
    <t>Šachty a uliční vpustě</t>
  </si>
  <si>
    <t>894 Šachty a uliční vpustě</t>
  </si>
  <si>
    <t>Výkop pro UV - hl.výkopu dle PD vč.lože:</t>
  </si>
  <si>
    <t>UV1:1,50*1,50*1,90</t>
  </si>
  <si>
    <t>UV2:1,50*1,50*1,65</t>
  </si>
  <si>
    <t>UV3:1,50*1,50*1,45</t>
  </si>
  <si>
    <t>UV4:1,50*1,50*1,25</t>
  </si>
  <si>
    <t>Š1:1,50*1,50*2,55</t>
  </si>
  <si>
    <t>Výkop pro UV a Š - 25% objemu:19,80*0,25</t>
  </si>
  <si>
    <t>Pažení výkopu pro vpusti:</t>
  </si>
  <si>
    <t>UV1:2*1,50*1,90</t>
  </si>
  <si>
    <t>UV2:2*1,50*1,65</t>
  </si>
  <si>
    <t>UV3:2*1,50*1,45</t>
  </si>
  <si>
    <t>UV4:2*1,50*1,25</t>
  </si>
  <si>
    <t>Š1:2*1,50*2,55</t>
  </si>
  <si>
    <t>Pažení výkopu pro vpusti:26,40</t>
  </si>
  <si>
    <t>Přesun výkopku na místo trvalého uložení:19,80</t>
  </si>
  <si>
    <t>Uložení přebytku výkopku na skládku:19,80</t>
  </si>
  <si>
    <t>Trvalé uložení přebytku výkopku SITA Rapotín (1 m3/1,80 t) :19,80*1,80</t>
  </si>
  <si>
    <t>Zpětný obsyp šachet a vpustí ŠD 0-32:</t>
  </si>
  <si>
    <t>Výkop pro vpustě a šachtu:19,80</t>
  </si>
  <si>
    <t>Odpočet objemu podsypu - lože:-1,6875</t>
  </si>
  <si>
    <t>Odpočet objemu vpustí DN425:</t>
  </si>
  <si>
    <t>UV4:-0,23*0,23*3,14*1,10</t>
  </si>
  <si>
    <t>UV3:-0,23*0,23*3,14*1,30</t>
  </si>
  <si>
    <t>UV2:-0,23*0,23*3,14*1,50</t>
  </si>
  <si>
    <t>Odpočet objemu DN 600:</t>
  </si>
  <si>
    <t>UV1:-0,33*0,33*3,14*1,75</t>
  </si>
  <si>
    <t>Š1:-0,33*0,33*3,14*2,40</t>
  </si>
  <si>
    <t>Štěrkodrť pro zásyp (2,10 t/m3):16,0456*2,10</t>
  </si>
  <si>
    <t>Lože pod vpustě  a šachty:</t>
  </si>
  <si>
    <t>UV1 - UV4:1,50*1,50*0,15*4</t>
  </si>
  <si>
    <t>Š1:1,50*1,50*0,15</t>
  </si>
  <si>
    <t>Osazení spojek IN-SITU v UV1(pro UV4) a Š1:1+2</t>
  </si>
  <si>
    <t>894431112</t>
  </si>
  <si>
    <t>UV1:1</t>
  </si>
  <si>
    <t>Š1:1</t>
  </si>
  <si>
    <t>894432112</t>
  </si>
  <si>
    <t>UV2, UV3, UV4:3</t>
  </si>
  <si>
    <t>899211112</t>
  </si>
  <si>
    <t xml:space="preserve">Osazení mříží litinových s rámem do 100 kg </t>
  </si>
  <si>
    <t>UV1-UV4:1+3</t>
  </si>
  <si>
    <t>899311114</t>
  </si>
  <si>
    <t xml:space="preserve">Osazení poklopů litinových s rámem nad 150 kg </t>
  </si>
  <si>
    <t>Poklop Š1:1</t>
  </si>
  <si>
    <t>286518663.01</t>
  </si>
  <si>
    <t xml:space="preserve">Zátka hrdlová PVC vnitřní KGM 160 </t>
  </si>
  <si>
    <t>Zátka prostupu UV4:1</t>
  </si>
  <si>
    <t>286971041</t>
  </si>
  <si>
    <t>Spojka "IN SITU" DN 160</t>
  </si>
  <si>
    <t>Připojení Š1 na stoku DK:2</t>
  </si>
  <si>
    <t>Připojení UV4 do UV1:1</t>
  </si>
  <si>
    <t>286971402</t>
  </si>
  <si>
    <t>Roura šachtová korugovaná  bez hrdla 425/1500 mm</t>
  </si>
  <si>
    <t>286971412</t>
  </si>
  <si>
    <t>Roura šachtová teleskopická bez hrdla 425/375 mm</t>
  </si>
  <si>
    <t>286971500</t>
  </si>
  <si>
    <t>Dno šachty Š1:1</t>
  </si>
  <si>
    <t>286971503</t>
  </si>
  <si>
    <t>Dno pro UV 1:1</t>
  </si>
  <si>
    <t>28697154</t>
  </si>
  <si>
    <t>Roura šachtová korugovaná  bez hrdla 600/2000 mm</t>
  </si>
  <si>
    <t>šachta Š1:1</t>
  </si>
  <si>
    <t>UV1:2</t>
  </si>
  <si>
    <t>Š1:2</t>
  </si>
  <si>
    <t>28697166</t>
  </si>
  <si>
    <t>Šachta Š1:1</t>
  </si>
  <si>
    <t>286971672</t>
  </si>
  <si>
    <t>Dno UV2 a UV4:1+1</t>
  </si>
  <si>
    <t>286971675</t>
  </si>
  <si>
    <t>Dno UV3:1</t>
  </si>
  <si>
    <t>55241713</t>
  </si>
  <si>
    <t>55243073</t>
  </si>
  <si>
    <t>Nové UV2, UV3, UV4:3</t>
  </si>
  <si>
    <t>55243087</t>
  </si>
  <si>
    <t>55343900</t>
  </si>
  <si>
    <t>Nové UV1, UV2, UV3, UV4:4</t>
  </si>
  <si>
    <t>59224230</t>
  </si>
  <si>
    <t>Fotodokumentace původního stavu průběhu výstavby a dokončeného díla</t>
  </si>
  <si>
    <t>301 Dešťová kanalizace</t>
  </si>
  <si>
    <t>SO 401</t>
  </si>
  <si>
    <t>Rozvody VO</t>
  </si>
  <si>
    <t>SO 401 Rozvody VO</t>
  </si>
  <si>
    <t>401</t>
  </si>
  <si>
    <t>M21</t>
  </si>
  <si>
    <t>Elektromontáže</t>
  </si>
  <si>
    <t>M21 Elektromontáže</t>
  </si>
  <si>
    <t>M21-001</t>
  </si>
  <si>
    <t xml:space="preserve">Rozvody VO - dodávka+montáž </t>
  </si>
  <si>
    <t>Viz. samostatný rozpočet dodávek a prací souvisejícíh s provedením nového VO.</t>
  </si>
  <si>
    <t>401 Rozvody VO</t>
  </si>
  <si>
    <t>nám.Míru 1</t>
  </si>
  <si>
    <t>Šumperk</t>
  </si>
  <si>
    <t>78701</t>
  </si>
  <si>
    <t>00303461</t>
  </si>
  <si>
    <t>Příplatek za odvádění vody z čerpání na vzádlenost 60,0 m do koryta Temenického potoka.</t>
  </si>
  <si>
    <t>Soupis stavebních prací, dodávek a služeb</t>
  </si>
  <si>
    <t xml:space="preserve">Akce: </t>
  </si>
  <si>
    <t>Parkoviště - ul. Fibichova Šumperk, SO-401 Rozvody VO</t>
  </si>
  <si>
    <t>Rekapitulace</t>
  </si>
  <si>
    <t>Objekt:</t>
  </si>
  <si>
    <t>SO-401-Rozvody VO</t>
  </si>
  <si>
    <t>Typ</t>
  </si>
  <si>
    <t>Kód</t>
  </si>
  <si>
    <t>Text</t>
  </si>
  <si>
    <t>Celková cena</t>
  </si>
  <si>
    <t>Hmotnost</t>
  </si>
  <si>
    <t>M</t>
  </si>
  <si>
    <t>0211</t>
  </si>
  <si>
    <t>Silnoproud - montáž</t>
  </si>
  <si>
    <t>0212</t>
  </si>
  <si>
    <t>Silnoproud - materiál nosný</t>
  </si>
  <si>
    <t>046</t>
  </si>
  <si>
    <t>Zemní práce pro montážní práce</t>
  </si>
  <si>
    <t>Oddíly Montážní prací celkem</t>
  </si>
  <si>
    <t>VRN</t>
  </si>
  <si>
    <t>Vedlejší rozpočtové náklady</t>
  </si>
  <si>
    <t>Celkem</t>
  </si>
  <si>
    <t>Rozpis DPH</t>
  </si>
  <si>
    <t>Sazba</t>
  </si>
  <si>
    <t>Základ</t>
  </si>
  <si>
    <t>Celková cena s DPH</t>
  </si>
  <si>
    <t>Kap/Pol</t>
  </si>
  <si>
    <t>KodKap</t>
  </si>
  <si>
    <t>Typ/Prizn</t>
  </si>
  <si>
    <t>Kod</t>
  </si>
  <si>
    <t>Vymera</t>
  </si>
  <si>
    <t>JNabCena</t>
  </si>
  <si>
    <t>NabCena</t>
  </si>
  <si>
    <t>SO401</t>
  </si>
  <si>
    <t>K</t>
  </si>
  <si>
    <t>P</t>
  </si>
  <si>
    <t>210 01-0135</t>
  </si>
  <si>
    <t>Montáž trubek ochranných plastových tuhých D do 90 mm uložených pevně</t>
  </si>
  <si>
    <t>1,5+3*1,5+2*1,5+3*1,5+1*1,5; napojení svítidel a rozvodu</t>
  </si>
  <si>
    <t>210 01-0138</t>
  </si>
  <si>
    <t>Montáž trubek ochranných plastových tuhých D do 152 mm uložených pevně -stož. pouzdro VO</t>
  </si>
  <si>
    <t>5*0,8</t>
  </si>
  <si>
    <t>210 02-0951</t>
  </si>
  <si>
    <t>Montáž tabulky výstražné smaltované formát A3 až A4</t>
  </si>
  <si>
    <t>210 02-1014</t>
  </si>
  <si>
    <t>Zhotovení otvorů v plastu tl do 4 mm kruhových D do 100 mm</t>
  </si>
  <si>
    <t>1+3+2+1+3+1; stožárové pouzdro</t>
  </si>
  <si>
    <t>210 04-0741</t>
  </si>
  <si>
    <t>Odmaštění ocelových součástí venkovního vedení nn na zemi</t>
  </si>
  <si>
    <t>210 04-0751</t>
  </si>
  <si>
    <t>Očištění ocelových součástí venkovního vedení nn na zemi</t>
  </si>
  <si>
    <t>210 04-0761</t>
  </si>
  <si>
    <t>Nátěr základní ocelových součástí venkovního vedení nn na zemi</t>
  </si>
  <si>
    <t>210 04-0771</t>
  </si>
  <si>
    <t>Nátěr vrchní ocelových součástí venkovního vedení nn na zemi</t>
  </si>
  <si>
    <t>210 05-0441</t>
  </si>
  <si>
    <t>Zajištění šroubu barvou</t>
  </si>
  <si>
    <t>soub</t>
  </si>
  <si>
    <t>210 10-0001</t>
  </si>
  <si>
    <t>Ukončení vodičů v rozváděči nebo na přístroji včetně zapojení průřezu žíly do 2,5 mm2</t>
  </si>
  <si>
    <t>5*3</t>
  </si>
  <si>
    <t>210 10-0151</t>
  </si>
  <si>
    <t>Ukončení kabelů smršťovací záklopkou nebo páskou se zapojením bez letování žíly do 4x16 mm2</t>
  </si>
  <si>
    <t>1+3+2+1+3+1+1+1</t>
  </si>
  <si>
    <t>210 10-1233</t>
  </si>
  <si>
    <t>Propojení kabelů celoplastových spojkou do 1 kV venkovní smršťovací 1až 5 žíly do 4x10až16 mm2</t>
  </si>
  <si>
    <t>210 12-0101</t>
  </si>
  <si>
    <t>Montáž pojistkových patron do 60 A se styčným kroužkem</t>
  </si>
  <si>
    <t>210 20-2013</t>
  </si>
  <si>
    <t>Montáž svítidel výbojkových průmyslových stropních závěsných na výložník</t>
  </si>
  <si>
    <t>210 20-4011</t>
  </si>
  <si>
    <t>Montáž stožárů osvětlení ocelových samostatně stojících délky do 12 m</t>
  </si>
  <si>
    <t>210 20-4103</t>
  </si>
  <si>
    <t>Montáž výložníků osvětlení jednoramenných sloupových hmotnosti do 35 kg</t>
  </si>
  <si>
    <t>210 20-4201</t>
  </si>
  <si>
    <t>Montáž elektrovýzbroje stožárů osvětlení 1 okruh</t>
  </si>
  <si>
    <t>210 22-0002</t>
  </si>
  <si>
    <t>Montáž uzemňovacích vedení vodičů FeZn pomocí svorek na povrchu drátem nebo lanem do 10 mm</t>
  </si>
  <si>
    <t>5*0,6</t>
  </si>
  <si>
    <t>210 22-0020</t>
  </si>
  <si>
    <t>Montáž uzemňovacího vedení vodičů FeZn pomocí svorek v zemi páskou do 120 mm2 ve městské zástavbě</t>
  </si>
  <si>
    <t>(101+6*0,5)*1,05; pásek ve výkopu</t>
  </si>
  <si>
    <t>210 22-0022</t>
  </si>
  <si>
    <t>Montáž uzemňovacího vedení vodičů FeZn pomocí svorek v zemi drátem do 10 mm ve městské zástavbě</t>
  </si>
  <si>
    <t>5*1,4</t>
  </si>
  <si>
    <t>210 22-0301</t>
  </si>
  <si>
    <t>Montáž svorek hromosvodných typu SS, SR 03 se 2 šrouby</t>
  </si>
  <si>
    <t>5*2</t>
  </si>
  <si>
    <t>210 22-0302</t>
  </si>
  <si>
    <t>Montáž svorek hromosvodných typu ST, SJ, SK, SZ, SR 01, 02 se 3 a více šrouby</t>
  </si>
  <si>
    <t>6*2+5</t>
  </si>
  <si>
    <t>210 28-0001</t>
  </si>
  <si>
    <t>Zkoušky a prohlídky el rozvodů a zařízení celková prohlídka pro objem mtž prací do 100 000 Kč</t>
  </si>
  <si>
    <t>210 29-2011</t>
  </si>
  <si>
    <t>Změření zemního odporu zkušební svorky</t>
  </si>
  <si>
    <t>210 29-2012</t>
  </si>
  <si>
    <t>Zjištění izolačního stavu zemních kabelů a vedení jedno měření</t>
  </si>
  <si>
    <t>210 29-2021</t>
  </si>
  <si>
    <t>Sfázovaní žil kabelů a vedení do 4 žil</t>
  </si>
  <si>
    <t>210 29-2022</t>
  </si>
  <si>
    <t>Vypnutí vedení se zajištěním proti nedovolenému zapnutí, vyzkoušením a s opětovným zapnutím</t>
  </si>
  <si>
    <t>210 81-0014</t>
  </si>
  <si>
    <t>Montáž měděných kabelů CYKY, CYKYD, CYKYDY, NYM, NYY, YSLY 750 V 4x16mm2 uložených volně</t>
  </si>
  <si>
    <t>(1+3+2+1+3+1+1)*2; napojení svítidel a rozvodů</t>
  </si>
  <si>
    <t>(53+38+10)*1,05; kabel ve výkopu</t>
  </si>
  <si>
    <t>210 81-0045</t>
  </si>
  <si>
    <t>Montáž měděných kabelů CYKY, CYKYD, CYKYDY, NYM, NYY, YSLY 750 V 3x1,5 mm2 uložených pevně</t>
  </si>
  <si>
    <t>5*8; propoj svorkovnice - svítidlo</t>
  </si>
  <si>
    <t>210 95-0101</t>
  </si>
  <si>
    <t>Další štítek označovací na kabel</t>
  </si>
  <si>
    <t>210 95-0201</t>
  </si>
  <si>
    <t>Příplatek na zatahování kabelů hmotnosti do 0,75 kg do tvárnicových tras a kolektorů</t>
  </si>
  <si>
    <t>210 95-0202</t>
  </si>
  <si>
    <t>Příplatek na zatahování kabelů hmotnosti do 2 kg do tvárnicových tras, kolektorů a trubek</t>
  </si>
  <si>
    <t>X</t>
  </si>
  <si>
    <t>210100151D</t>
  </si>
  <si>
    <t>Odpojení kabelů se smršťovací záklopkou nebo páskou ze svorkovnice do 4x25 mm2</t>
  </si>
  <si>
    <t>999 99-9915</t>
  </si>
  <si>
    <t>Podíl přidruž. výkonů - kabelová vedení 1%</t>
  </si>
  <si>
    <t>H</t>
  </si>
  <si>
    <t>Drát pozink měkký 11343 D10,0mm</t>
  </si>
  <si>
    <t>5*2*0,62; FeZn pr. 10 - 0,62kg/m</t>
  </si>
  <si>
    <t>Email prům rschnoucí šedý S 2029</t>
  </si>
  <si>
    <t>l</t>
  </si>
  <si>
    <t>Ředidlo olejo-syntetické S6006</t>
  </si>
  <si>
    <t>Trubka PVC kanál hrd 160x4,7x5000 do zakl. VO</t>
  </si>
  <si>
    <t>5*0,8/5</t>
  </si>
  <si>
    <t>Kabel Cu jádro CYKY 3 x 1,5</t>
  </si>
  <si>
    <t>Kabel Cu jádro CYKY 4 x 16</t>
  </si>
  <si>
    <t>Vložka poj E14  6A normální</t>
  </si>
  <si>
    <t>Spojka kabel 1 kV smršťovací 4x16-35 vč. spojovačů</t>
  </si>
  <si>
    <t>Pásek uzemňovací 30x4 mm</t>
  </si>
  <si>
    <t>(101+6*0,5)*1,05*0,95; pásek FeZn 30x4mm 0,95kg/m</t>
  </si>
  <si>
    <t>Svorka přípoj SP1 FeZn</t>
  </si>
  <si>
    <t>Svorka vodov SR 02 30x4mm pás-pás FeZn</t>
  </si>
  <si>
    <t>2*6</t>
  </si>
  <si>
    <t>Svorka vodov SR 03 vod D6-12 FeZn</t>
  </si>
  <si>
    <t>Tabulka bezp tisk 2bar A5</t>
  </si>
  <si>
    <t>Folie výstražná š 33 červená</t>
  </si>
  <si>
    <t>101*1,05</t>
  </si>
  <si>
    <t>354x00001</t>
  </si>
  <si>
    <t>Ochranná suspenze asfaltová</t>
  </si>
  <si>
    <t>(6+5)*0,2</t>
  </si>
  <si>
    <t>354x00008</t>
  </si>
  <si>
    <t>Smršťovací a rozdělovací hlava 4x16 1kV</t>
  </si>
  <si>
    <t>1+3+2+1+3+1</t>
  </si>
  <si>
    <t>354x00009</t>
  </si>
  <si>
    <t>Chránička  HDPE 63</t>
  </si>
  <si>
    <t>(1+3+2+1+3+1)*2; napojení svítidel a rozvodů</t>
  </si>
  <si>
    <t>(53+38+10)*1,05; chránička ve výkopu</t>
  </si>
  <si>
    <t>354x00010</t>
  </si>
  <si>
    <t>SPOJKA NASUVNA na HDPE 63</t>
  </si>
  <si>
    <t>354x00016</t>
  </si>
  <si>
    <t>Svítidlo silniční cloněné na výložník, zdroj  SON 50W, 3200 lm, IP65</t>
  </si>
  <si>
    <t>354x00017</t>
  </si>
  <si>
    <t>Výbojka sodíková vysokotlaká  SON 50W, 3200 llm, 2600K</t>
  </si>
  <si>
    <t>354x00097</t>
  </si>
  <si>
    <t>Výložník obloukový na sadový stožár 1/60-750 oboustranný zinek</t>
  </si>
  <si>
    <t>354x001022</t>
  </si>
  <si>
    <t>Stožár sadový  6-133/89/60 oboustranný zinek</t>
  </si>
  <si>
    <t>354x00103</t>
  </si>
  <si>
    <t>Svorkovnice stožárová 1 pojistka  E14, 3x4x16, IP54</t>
  </si>
  <si>
    <t>354x00105</t>
  </si>
  <si>
    <t>Smrštitelná trubice 19mm/6mm protikor ochrana 1metr</t>
  </si>
  <si>
    <t>354x00106</t>
  </si>
  <si>
    <t>Značkovač vedení do výkopu pasivní radiofrekvenční</t>
  </si>
  <si>
    <t>999 99-9910</t>
  </si>
  <si>
    <t>Přirážka na podružný materiál 3%</t>
  </si>
  <si>
    <t>999 99-9911</t>
  </si>
  <si>
    <t>Prořez materiálu 5%</t>
  </si>
  <si>
    <t>999 99-9912</t>
  </si>
  <si>
    <t>Dopravné 3,6%</t>
  </si>
  <si>
    <t>999 99-9913</t>
  </si>
  <si>
    <t>Přesun hmot 1%</t>
  </si>
  <si>
    <t>460 01-0024</t>
  </si>
  <si>
    <t>Vytyčení trasy vedení kabelového podzemního v zastavěném prostoru</t>
  </si>
  <si>
    <t>km</t>
  </si>
  <si>
    <t>(37+36+18+10)/1000</t>
  </si>
  <si>
    <t>460 03-0007</t>
  </si>
  <si>
    <t>Sejmutí ornice ručně v hornině třídy 2, vrstva tloušťky přes 15 cm</t>
  </si>
  <si>
    <t>37*0,35*0,2+36*0,8*0,2; výkopy zeleň</t>
  </si>
  <si>
    <t>5*1,25*1,25*0,2; výkopy základy stožárů zeleň</t>
  </si>
  <si>
    <t>460 03-0011</t>
  </si>
  <si>
    <t>Sejmutí drnu jakékoliv tloušťky</t>
  </si>
  <si>
    <t>37*0,35+36*0,8; výkopy zeleň</t>
  </si>
  <si>
    <t>5*1,25*1,25; výkopy základy stožárů zeleň</t>
  </si>
  <si>
    <t>460 03-0143</t>
  </si>
  <si>
    <t>Odstranění podkladu nebo krytu komunikace z kameniva těženého tloušťky do 30 cm</t>
  </si>
  <si>
    <t>18*0,8+10*0,8; chodníky, komunikace stávající</t>
  </si>
  <si>
    <t>460 03-0173</t>
  </si>
  <si>
    <t>Odstranění podkladu nebo krytu komunikace ze živice tloušťky do 15 cm</t>
  </si>
  <si>
    <t>10*0,8; komunikace stávající</t>
  </si>
  <si>
    <t>460 03-0193</t>
  </si>
  <si>
    <t>Řezání podkladu nebo krytu živičného tloušťky do 15 cm</t>
  </si>
  <si>
    <t>2*10+10*0,5; stávající komunikace</t>
  </si>
  <si>
    <t>460 05-0813</t>
  </si>
  <si>
    <t>Hloubení nezapažených jam pro stožáry strojně v hornině tř 3</t>
  </si>
  <si>
    <t>5*1,25*1,25*1,2; základy stožárů VO viz. výkres B5-5</t>
  </si>
  <si>
    <t>460 08-0012</t>
  </si>
  <si>
    <t>Základové konstrukce z monolitického betonu C 8/10 bez bednění</t>
  </si>
  <si>
    <t>(10*0,5)*0,2; obetonování chráničky pod komunikací</t>
  </si>
  <si>
    <t>460 08-0013</t>
  </si>
  <si>
    <t>Základové konstrukce z monolitického betonu C 12/15 bez bednění</t>
  </si>
  <si>
    <t>5*(0,65*0,65*1,2-3,14*0,16*0,16/4*0,8); základy stožárů VO viz. výkres B5-5</t>
  </si>
  <si>
    <t>460 08-0201</t>
  </si>
  <si>
    <t>Zřízení nezabudovaného bednění základových konstrukcí</t>
  </si>
  <si>
    <t>5*4*0,65*1,2; základy stožárů VO viz. výkres B5-5</t>
  </si>
  <si>
    <t>460 08-0202</t>
  </si>
  <si>
    <t>Zřízení zabudovaného bednění základových konstrukcí</t>
  </si>
  <si>
    <t>5*3,14*0,16*0,8; stožárové pouzdro viz. výkres B5-5</t>
  </si>
  <si>
    <t>460 08-0301</t>
  </si>
  <si>
    <t>Odstranění nezabudovaného bednění základových konstrukcí</t>
  </si>
  <si>
    <t>460 12-0019</t>
  </si>
  <si>
    <t>Naložení výkopku strojně z hornin třídy 1až4</t>
  </si>
  <si>
    <t>5*(1,25*1,25*1,2-0,65*0,65*1,2); základy stožárů VO viz. výkres B5-5</t>
  </si>
  <si>
    <t>37*0,35*0,2+36*0,8*0,2; zeleň</t>
  </si>
  <si>
    <t>18*0,8*0,45; chodník</t>
  </si>
  <si>
    <t>10*0,8*1,2; komunikace</t>
  </si>
  <si>
    <t>460 12-0082</t>
  </si>
  <si>
    <t>Uložení sypaniny do násypů zhutněných z hornin třídy 3až4</t>
  </si>
  <si>
    <t>460 20-0843</t>
  </si>
  <si>
    <t>Hloubení kabelových nezapažených rýh ručně š 80 cm, hl 80 cm, v hornině tř 3</t>
  </si>
  <si>
    <t>3+5+3+10+3+4+8; křížení sítí zeleň</t>
  </si>
  <si>
    <t>7+3+3+5; křížení sítí chodník</t>
  </si>
  <si>
    <t>460 20-0883</t>
  </si>
  <si>
    <t>Hloubení kabelových nezapažených rýh ručně š 80 cm, hl 120 cm, v hornině tř 3</t>
  </si>
  <si>
    <t>4+6; křížení sítí komunikace</t>
  </si>
  <si>
    <t>460 20-2163</t>
  </si>
  <si>
    <t>Hloubení kabelových nezapažených rýh strojně š 35 cm, hl 80 cm, v hornině tř 3</t>
  </si>
  <si>
    <t>8+8+21; zeleň</t>
  </si>
  <si>
    <t>460 20-2303</t>
  </si>
  <si>
    <t>Hloubení kabelových nezapažených rýh strojně š 50 cm, hl 120 cm, v hornině tř 3</t>
  </si>
  <si>
    <t>19; komunikace</t>
  </si>
  <si>
    <t>460 23-0003</t>
  </si>
  <si>
    <t>Hloubení nezapažených rýh kabelových spojek nn a vn do 10 kV ručně v hornině tř 3</t>
  </si>
  <si>
    <t>460 30-0002</t>
  </si>
  <si>
    <t>Zásyp jam nebo rýh strojně včetně zhutnění ve volném terénu</t>
  </si>
  <si>
    <t>5*(1,25*1,25*1,2-0,65*0,65*1,2); základ stožáru viz. výkres B5-5</t>
  </si>
  <si>
    <t>37*0,35*0,8+36*0,8*0,8+18+0,8*0,8+10*0,8*1,2; kabelové rýhy</t>
  </si>
  <si>
    <t>460 47-0001</t>
  </si>
  <si>
    <t>Provizorní zajištění potrubí ve výkopech při křížení s kabelem</t>
  </si>
  <si>
    <t>460 47-0011</t>
  </si>
  <si>
    <t>Provizorní zajištění kabelů ve výkopech při jejich křížení</t>
  </si>
  <si>
    <t>460 47-0012</t>
  </si>
  <si>
    <t>Provizorní zajištění kabelů ve výkopech při jejich souběhu</t>
  </si>
  <si>
    <t>460 49-0013</t>
  </si>
  <si>
    <t>Krytí kabelů výstražnou fólií šířky 34 cm</t>
  </si>
  <si>
    <t>460 49-0051</t>
  </si>
  <si>
    <t>Krytí spojek, koncovek a odbočnic pro kabely do 6 kV cihlami s ložem a zásypem pískem</t>
  </si>
  <si>
    <t>460 51-0064</t>
  </si>
  <si>
    <t>Kabelové prostupy z trub plastových do rýhy s obsypem, průměru do 10 cm</t>
  </si>
  <si>
    <t>(53+38+10)*1,05-10*1,05-5*0,6-10*0,5; chránička ve výkopu</t>
  </si>
  <si>
    <t>460 51-0074</t>
  </si>
  <si>
    <t>Kabelové prostupy z trub plastových do rýhy s obetonováním, průměru do 10 cm</t>
  </si>
  <si>
    <t>10*1,05; komunikace</t>
  </si>
  <si>
    <t>460 60-0022</t>
  </si>
  <si>
    <t>Vodorovné přemístění horniny jakékoliv třídy do 500 m</t>
  </si>
  <si>
    <t>460 60-0031</t>
  </si>
  <si>
    <t>Příplatek k vodorovnému přemístění horniny za každých dalších 1000 m</t>
  </si>
  <si>
    <t>31,27*7; odvoz na skládku</t>
  </si>
  <si>
    <t>460 62-0002</t>
  </si>
  <si>
    <t>Položení drnu včetně zalití vodou na rovině</t>
  </si>
  <si>
    <t>5*(1,25*1,25-0,65*0,65); výkopy základy stožárů</t>
  </si>
  <si>
    <t>460 62-0007</t>
  </si>
  <si>
    <t>Zatravnění včetně zalití vodou na rovině</t>
  </si>
  <si>
    <t>460 62-0013</t>
  </si>
  <si>
    <t>Provizorní úprava terénu se zhutněním, v hornině tř 3</t>
  </si>
  <si>
    <t>37*2*0,35+36*2*0,8+18*2*0,8+10*0,8</t>
  </si>
  <si>
    <t>460 62-0032</t>
  </si>
  <si>
    <t>Vyčištění štěrkového lože při křížení kabelů za vyloučení provozu</t>
  </si>
  <si>
    <t>18*0,8*0,25+10*0,8*0,25; chodníky komunikace</t>
  </si>
  <si>
    <t>460 65-0045</t>
  </si>
  <si>
    <t>Zřízení podkladní vrstvy vozovky a chodníku ze štěrkopísku se zhutněním tloušťky do 25 cm</t>
  </si>
  <si>
    <t>18*0,8+10*0,8; chodníky -komunikace</t>
  </si>
  <si>
    <t>460 65-0055</t>
  </si>
  <si>
    <t>Zřízení podkladní vrstvy vozovky a chodníku ze štěrkodrti se zhutněním tloušťky do 25 cm</t>
  </si>
  <si>
    <t>10*0,8; komunikace</t>
  </si>
  <si>
    <t>460 65-0064</t>
  </si>
  <si>
    <t>Zřízení podkladní vrstvy vozovky a chodníku z kameniva drceného se zhutněním tloušťky do 25 cm</t>
  </si>
  <si>
    <t>460 65-0072</t>
  </si>
  <si>
    <t>Zřízení podkladní vrstvy vozovky a chodníku z kameniva obalovaného asfaltem se zhutněním tl do10 cm</t>
  </si>
  <si>
    <t>460 65-0912</t>
  </si>
  <si>
    <t>Vyspravení krytu komunikací po překopech kamenivem obalovaným asfaltem tl 6 cm</t>
  </si>
  <si>
    <t>10*0,8; v místě křížení komunikace</t>
  </si>
  <si>
    <t>460 68-0204</t>
  </si>
  <si>
    <t>Vybourání otvorů ve zdivu betonovém plochy do 0,02 m2, tloušťky do 60 cm</t>
  </si>
  <si>
    <t>1; průraz přez základ stávajícího svítidla</t>
  </si>
  <si>
    <t>460 70-0001</t>
  </si>
  <si>
    <t>Zemní značky včetně hloubením jámy - kabelový označník</t>
  </si>
  <si>
    <t>21x744444</t>
  </si>
  <si>
    <t>Poplatek za uložení na skládku</t>
  </si>
  <si>
    <t>31,27*1,8</t>
  </si>
  <si>
    <t>21x99993</t>
  </si>
  <si>
    <t>Zřízení provizorní lávky pro pěší</t>
  </si>
  <si>
    <t>460x700001</t>
  </si>
  <si>
    <t>Geodetické zaměření stavby</t>
  </si>
  <si>
    <t>460x70002</t>
  </si>
  <si>
    <t>Zaměření skutečného provedení stavby vč. dokumentace</t>
  </si>
  <si>
    <t>999 99-9914</t>
  </si>
  <si>
    <t>Zednické výpomoci 1,6%</t>
  </si>
  <si>
    <t>V</t>
  </si>
  <si>
    <t>Zařízení staveniště</t>
  </si>
  <si>
    <t>Kompletační činnost</t>
  </si>
  <si>
    <t>nám. Míru 1, 787 01 Šumperk</t>
  </si>
  <si>
    <t>IČ:00303461</t>
  </si>
  <si>
    <t>Bude určen na základě výběrového řízení</t>
  </si>
  <si>
    <t xml:space="preserve">Projektant : </t>
  </si>
  <si>
    <t>PROJEKCE s.r.o., Jílová 2769/6, 787 01 Šumperk</t>
  </si>
  <si>
    <t xml:space="preserve">Vypracoval: </t>
  </si>
  <si>
    <t>Petr Slezák</t>
  </si>
  <si>
    <t xml:space="preserve">Typ sestavy: </t>
  </si>
  <si>
    <t>Poznámka:</t>
  </si>
  <si>
    <t>Tento soupis stavebních prací, dodávek a služeb je sestaven jako podklad pro zpracování</t>
  </si>
  <si>
    <t>nabídek dodavatelů na veřejnou zakázku na stavební práce a obsahuje podmínky a požadavky</t>
  </si>
  <si>
    <t>zadavatele, za kterých má být zpracována nabídková cena dodavatelů. Účelem tohoto soupisu</t>
  </si>
  <si>
    <t xml:space="preserve">je zabezpečit obsahovou shodu všech nabídkových cen a usnadnit následné posouzení </t>
  </si>
  <si>
    <t>dodavateli předložených cenových nabídek.</t>
  </si>
  <si>
    <t>Předpokládá se, že dodavatel před zpracováním cenové nabídky pečlivě prostuduje všechny</t>
  </si>
  <si>
    <t>pokyny a specifikace obsažené grafické i textové části zadávací dokumentace a bude se jimi</t>
  </si>
  <si>
    <t>při zpracování této nabídkové ceny řídit.</t>
  </si>
  <si>
    <t xml:space="preserve">Zpracovaný soupis stavebních prací, dodávek a služeb je sestaven v souladu s povinnostmi </t>
  </si>
  <si>
    <t>zadavatele definovanými vyhláškou MMR č.230/2012 Sb.</t>
  </si>
  <si>
    <t>Odkazy na grafickou část:</t>
  </si>
  <si>
    <t xml:space="preserve">Veškeré výměry zobrazované v části popisu Výkazu výměr u jednotlivých položek </t>
  </si>
  <si>
    <t>jsou zjistitelné v jednotlivých přílohách Výkresové části dokumentace.</t>
  </si>
  <si>
    <t>Cenová soustava:</t>
  </si>
  <si>
    <t>Soupis stavebních prací, dodávek a služeb je zpracován kombinací cenové soustavy</t>
  </si>
  <si>
    <t>zpracované společností RTS,a.s. pro rok 2015 a individuálního popisu. Veškeré položky obsažené</t>
  </si>
  <si>
    <t>v soupisu u nichž je definován i příslušný sborník jsou převzaty z cenové soustavy RTS, a.s.,</t>
  </si>
  <si>
    <t>ostatní položky jsou definovány individuálním popisem.</t>
  </si>
  <si>
    <t>Technické a kvalitativní podmínky:</t>
  </si>
  <si>
    <t>Obsah jednotlivých položek, způsob měření a ostatní další podmínky definující obsah a</t>
  </si>
  <si>
    <t>použití jednotlivých položek jsou obsaženy v úvodních ustanoveních příslušných sborníků, které</t>
  </si>
  <si>
    <t>jsou volně dostupné na elektronické adrese www.cenovasoustava.cz.</t>
  </si>
  <si>
    <t>Technické a kvalitativní podmínky individuálních položek:</t>
  </si>
  <si>
    <t>V soupisu jsou vzhledem ke specifikům stavby použity v určité míře individuální popisy</t>
  </si>
  <si>
    <t>položek (položky neobsažené v cenové soustavě RTS,a.s. - tzv. R-položky). Jejich technické a</t>
  </si>
  <si>
    <t>kvalitativní podmínky jsou definovány popisem položky.</t>
  </si>
  <si>
    <t>V Šumperku dne: 16.dubna 2015</t>
  </si>
  <si>
    <t>Skládkovné výkopová zemina s příměsí kameniva skládka TKO</t>
  </si>
  <si>
    <t>Trvalé uložení přebytku výkopku TKO (1 m3/1,80 t) :4,48*1,80</t>
  </si>
  <si>
    <t>Odlučovač ropných látek (ORL) dle PD - kompletní dodávka vč. provozního řádu</t>
  </si>
  <si>
    <t>Dodávka všech komponentů zasakovací jímky (dle PD+ příslušenství) rozměru předepsaného PD vč. dodávky revizních šachet a geotextilie.</t>
  </si>
  <si>
    <t>Montáž zasakovací jímky z boxů  vč. osazení revizních šachet dle PD, provedení obalu z geotextilie  a přípojení ke stoce DK.</t>
  </si>
  <si>
    <t>Roura šacht. korugovaná 1000/1200 mm</t>
  </si>
  <si>
    <t>Těsnění k šachtové rouře DN 1000 mm</t>
  </si>
  <si>
    <t>Spojka šachtové roury DN 1000 mm</t>
  </si>
  <si>
    <t>Přechodový konus PE 1000/600 mm</t>
  </si>
  <si>
    <t>Žebřík do šachty  L=1,63 m, š. 330mm</t>
  </si>
  <si>
    <t xml:space="preserve">Set příslušenství k žebříku </t>
  </si>
  <si>
    <t xml:space="preserve">Ucpávka k žebříku </t>
  </si>
  <si>
    <t>Prstenec betonový DN600</t>
  </si>
  <si>
    <t>Poklop litina  600/100 B125</t>
  </si>
  <si>
    <t>Skládkovné výkopová zemina s příměsí kameniva skládka SITA TKO</t>
  </si>
  <si>
    <t>Trvalé uložení přebytku výkopku TKO (1 m3/1,80 t) :140,3188*1,80</t>
  </si>
  <si>
    <t>Skládkovné výkopová zemina s příměsí kameniva skládkaTKO</t>
  </si>
  <si>
    <t>Trvalé uložení přebytku výkopku TKO (1 m3/1,80 t) :19,80*1,80</t>
  </si>
  <si>
    <t>Osazení plastové šachty z dílů prům.600 mm</t>
  </si>
  <si>
    <t xml:space="preserve">Osazení plastové šachty revizní prům.425 mmn </t>
  </si>
  <si>
    <t>Dno šachtové DN 600mm dno prázd. pro potrubí KG</t>
  </si>
  <si>
    <t>Dno šachtové 600/160mm úh 60° pro potrubí KG</t>
  </si>
  <si>
    <t xml:space="preserve">Adaptér teleskopický PP DN600 </t>
  </si>
  <si>
    <t>Dno šachtové výkyvné425/160 přímé pro KG</t>
  </si>
  <si>
    <t>Dno šachtové výkyvné 425/160 úhel 90° pro KG</t>
  </si>
  <si>
    <t>Poklop litina 600/100 D400</t>
  </si>
  <si>
    <t>Mříž dešťová šedá litina 425/40 t čtverec</t>
  </si>
  <si>
    <t>Mříž dešťová litina 600/40T D400 420x620 mm</t>
  </si>
  <si>
    <t>Koš kalový ocel pro siln. vpusť 425</t>
  </si>
  <si>
    <t>Prstenec betonový 600</t>
  </si>
  <si>
    <t>Prstenec do uliční vpusti DN600 C250/D400</t>
  </si>
  <si>
    <t>Trvalé uložení přebytku výkopku na skládku TKO (1 m3/1,80 t) :231,40*1,80</t>
  </si>
  <si>
    <t>Směs travní parková I. běžná zátěž</t>
  </si>
  <si>
    <t>Hnojivo dle technologie dodavatele dřevin</t>
  </si>
  <si>
    <t>geoetextilie separační 73/20 200g/m2 šířka do 8,6m</t>
  </si>
  <si>
    <t>Dlažba betonová s fazetou přírodní 20x20x8</t>
  </si>
  <si>
    <t>Dlažba betonová s fazetou červená pro nevidomé 20x10x8</t>
  </si>
  <si>
    <t>Dlažba betonová s fazetou přírodní 20x10x8</t>
  </si>
  <si>
    <t>Obrubník silniční betonový 1000/150/250mm</t>
  </si>
  <si>
    <t>Obrubník chodníkový betonový 1000/100/200mm</t>
  </si>
  <si>
    <t>Přídlažba betonová přírodní 500x250x80mm</t>
  </si>
  <si>
    <t>Trvalé uložení přebytku výkopku na skládku TKO (1 m3/1,80 t) :229,68*1,80</t>
  </si>
  <si>
    <t>geotextilie separační 73/20 200g/m2 šířka do 8,6m</t>
  </si>
  <si>
    <t>Vodorovné přemístění výkopku z hor.1-4 do 7000 m na skládku TKO</t>
  </si>
  <si>
    <t>Trvalé uložení přebytku výkopku na skládku TKO (1 m3/1,80 t) :7,50*1,80</t>
  </si>
  <si>
    <t>Skládkovné dřevo, pařezy na skládku TKO</t>
  </si>
  <si>
    <t>Obrubník chodníkovýbetonový 1000/100/200mm</t>
  </si>
  <si>
    <t>Dlažba betonová s fazetou přírodní  20x10x6mm</t>
  </si>
  <si>
    <t>Vodorovné přemístění suti na skládku do 6000 m na skládku TKO</t>
  </si>
  <si>
    <t>Skládkovné beton, stavební suť, kamenivo na skládku TKO</t>
  </si>
  <si>
    <t>Skládkovné asfaltové povrchy na skládku TKO</t>
  </si>
  <si>
    <t>Chránička kabelová půlená dl. 3 m 06110/2 HDPE DN 100</t>
  </si>
  <si>
    <t>Trvalé uložení přebytku výkopku na skládku TKO (1 m3/1,80 t) :(18,900+156,224)*1,80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</si>
</sst>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00"/>
    <numFmt numFmtId="170" formatCode="#,##0.00\ &quot;Kč&quot;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9" fontId="4" fillId="0" borderId="24" xfId="46" applyNumberFormat="1" applyFont="1" applyBorder="1" applyAlignment="1">
      <alignment horizontal="left"/>
      <protection/>
    </xf>
    <xf numFmtId="4" fontId="2" fillId="0" borderId="14" xfId="46" applyNumberFormat="1" applyFont="1" applyBorder="1">
      <alignment/>
      <protection/>
    </xf>
    <xf numFmtId="0" fontId="16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7" fillId="36" borderId="63" xfId="46" applyNumberFormat="1" applyFont="1" applyFill="1" applyBorder="1" applyAlignment="1">
      <alignment horizontal="right" wrapText="1"/>
      <protection/>
    </xf>
    <xf numFmtId="0" fontId="17" fillId="36" borderId="13" xfId="46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9" fillId="33" borderId="21" xfId="46" applyNumberFormat="1" applyFont="1" applyFill="1" applyBorder="1" applyAlignment="1">
      <alignment horizontal="left"/>
      <protection/>
    </xf>
    <xf numFmtId="0" fontId="19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3" fontId="16" fillId="0" borderId="0" xfId="46" applyNumberFormat="1" applyFont="1" applyAlignment="1">
      <alignment wrapText="1"/>
      <protection/>
    </xf>
    <xf numFmtId="169" fontId="9" fillId="0" borderId="23" xfId="46" applyNumberFormat="1" applyFont="1" applyBorder="1" applyAlignment="1">
      <alignment horizontal="right"/>
      <protection/>
    </xf>
    <xf numFmtId="169" fontId="17" fillId="36" borderId="63" xfId="46" applyNumberFormat="1" applyFont="1" applyFill="1" applyBorder="1" applyAlignment="1">
      <alignment horizontal="right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 horizontal="center"/>
    </xf>
    <xf numFmtId="49" fontId="0" fillId="0" borderId="0" xfId="0" applyNumberFormat="1" applyAlignment="1">
      <alignment/>
    </xf>
    <xf numFmtId="170" fontId="24" fillId="0" borderId="0" xfId="0" applyNumberFormat="1" applyFont="1" applyAlignment="1">
      <alignment/>
    </xf>
    <xf numFmtId="0" fontId="0" fillId="0" borderId="41" xfId="0" applyBorder="1" applyAlignment="1">
      <alignment/>
    </xf>
    <xf numFmtId="49" fontId="0" fillId="0" borderId="41" xfId="0" applyNumberFormat="1" applyBorder="1" applyAlignment="1">
      <alignment/>
    </xf>
    <xf numFmtId="0" fontId="0" fillId="0" borderId="41" xfId="0" applyFont="1" applyBorder="1" applyAlignment="1">
      <alignment/>
    </xf>
    <xf numFmtId="42" fontId="24" fillId="0" borderId="0" xfId="0" applyNumberFormat="1" applyFont="1" applyAlignment="1">
      <alignment/>
    </xf>
    <xf numFmtId="0" fontId="0" fillId="0" borderId="41" xfId="0" applyBorder="1" applyAlignment="1">
      <alignment horizontal="center"/>
    </xf>
    <xf numFmtId="9" fontId="0" fillId="0" borderId="0" xfId="0" applyNumberFormat="1" applyAlignment="1">
      <alignment/>
    </xf>
    <xf numFmtId="44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170" fontId="2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/>
    </xf>
    <xf numFmtId="3" fontId="24" fillId="0" borderId="0" xfId="0" applyNumberFormat="1" applyFont="1" applyAlignment="1">
      <alignment horizontal="right"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4" fillId="36" borderId="13" xfId="46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49" fontId="17" fillId="36" borderId="73" xfId="46" applyNumberFormat="1" applyFont="1" applyFill="1" applyBorder="1" applyAlignment="1">
      <alignment horizontal="left" wrapText="1"/>
      <protection/>
    </xf>
    <xf numFmtId="49" fontId="18" fillId="0" borderId="74" xfId="0" applyNumberFormat="1" applyFont="1" applyBorder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0" fontId="2" fillId="0" borderId="0" xfId="0" applyFon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workbookViewId="0" topLeftCell="A7">
      <selection activeCell="I15" sqref="I15"/>
    </sheetView>
  </sheetViews>
  <sheetFormatPr defaultColWidth="9.00390625" defaultRowHeight="12.75"/>
  <sheetData>
    <row r="2" spans="2:3" ht="12.75">
      <c r="B2" t="s">
        <v>2</v>
      </c>
      <c r="C2" t="s">
        <v>97</v>
      </c>
    </row>
    <row r="3" ht="12.75">
      <c r="C3" t="s">
        <v>1</v>
      </c>
    </row>
    <row r="5" spans="2:3" ht="12.75">
      <c r="B5" t="s">
        <v>3</v>
      </c>
      <c r="C5" t="s">
        <v>352</v>
      </c>
    </row>
    <row r="6" ht="12.75">
      <c r="C6" t="s">
        <v>1219</v>
      </c>
    </row>
    <row r="7" ht="12.75">
      <c r="C7" t="s">
        <v>1220</v>
      </c>
    </row>
    <row r="9" spans="2:3" ht="12.75">
      <c r="B9" t="s">
        <v>6</v>
      </c>
      <c r="C9" t="s">
        <v>1221</v>
      </c>
    </row>
    <row r="12" spans="2:3" ht="12.75">
      <c r="B12" t="s">
        <v>1222</v>
      </c>
      <c r="C12" t="s">
        <v>1223</v>
      </c>
    </row>
    <row r="14" spans="2:3" ht="12.75">
      <c r="B14" t="s">
        <v>1224</v>
      </c>
      <c r="C14" t="s">
        <v>1225</v>
      </c>
    </row>
    <row r="16" spans="2:3" ht="12.75">
      <c r="B16" t="s">
        <v>1226</v>
      </c>
      <c r="C16" t="s">
        <v>916</v>
      </c>
    </row>
    <row r="19" ht="12.75">
      <c r="B19" t="s">
        <v>1227</v>
      </c>
    </row>
    <row r="21" ht="12.75">
      <c r="B21" t="s">
        <v>1228</v>
      </c>
    </row>
    <row r="22" ht="12.75">
      <c r="B22" t="s">
        <v>1229</v>
      </c>
    </row>
    <row r="23" ht="12.75">
      <c r="B23" t="s">
        <v>1230</v>
      </c>
    </row>
    <row r="24" ht="12.75">
      <c r="B24" t="s">
        <v>1231</v>
      </c>
    </row>
    <row r="25" ht="12.75">
      <c r="B25" t="s">
        <v>1232</v>
      </c>
    </row>
    <row r="26" ht="12.75">
      <c r="B26" t="s">
        <v>1233</v>
      </c>
    </row>
    <row r="27" ht="12.75">
      <c r="B27" t="s">
        <v>1234</v>
      </c>
    </row>
    <row r="28" ht="12.75">
      <c r="B28" t="s">
        <v>1235</v>
      </c>
    </row>
    <row r="29" ht="12.75">
      <c r="B29" t="s">
        <v>1236</v>
      </c>
    </row>
    <row r="30" ht="12.75">
      <c r="B30" t="s">
        <v>1237</v>
      </c>
    </row>
    <row r="32" ht="12.75">
      <c r="A32" t="s">
        <v>1238</v>
      </c>
    </row>
    <row r="34" ht="12.75">
      <c r="B34" t="s">
        <v>1239</v>
      </c>
    </row>
    <row r="35" ht="12.75">
      <c r="B35" t="s">
        <v>1240</v>
      </c>
    </row>
    <row r="36" ht="12.75">
      <c r="A36" t="s">
        <v>1241</v>
      </c>
    </row>
    <row r="38" ht="12.75">
      <c r="B38" t="s">
        <v>1242</v>
      </c>
    </row>
    <row r="39" ht="12.75">
      <c r="B39" t="s">
        <v>1243</v>
      </c>
    </row>
    <row r="40" ht="12.75">
      <c r="B40" t="s">
        <v>1244</v>
      </c>
    </row>
    <row r="41" ht="12.75">
      <c r="B41" t="s">
        <v>1245</v>
      </c>
    </row>
    <row r="43" ht="12.75">
      <c r="A43" t="s">
        <v>1246</v>
      </c>
    </row>
    <row r="45" ht="12.75">
      <c r="B45" t="s">
        <v>1247</v>
      </c>
    </row>
    <row r="46" ht="12.75">
      <c r="B46" t="s">
        <v>1248</v>
      </c>
    </row>
    <row r="47" ht="12.75">
      <c r="B47" t="s">
        <v>1249</v>
      </c>
    </row>
    <row r="49" ht="12.75">
      <c r="A49" t="s">
        <v>1250</v>
      </c>
    </row>
    <row r="51" ht="12.75">
      <c r="B51" t="s">
        <v>1251</v>
      </c>
    </row>
    <row r="52" ht="12.75">
      <c r="B52" t="s">
        <v>1252</v>
      </c>
    </row>
    <row r="53" ht="12.75">
      <c r="B53" t="s">
        <v>1253</v>
      </c>
    </row>
    <row r="55" ht="12.75">
      <c r="A55" t="s">
        <v>1254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76" t="s">
        <v>98</v>
      </c>
      <c r="D1" s="177"/>
      <c r="E1" s="178"/>
      <c r="F1" s="177"/>
      <c r="G1" s="179" t="s">
        <v>69</v>
      </c>
      <c r="H1" s="180" t="s">
        <v>516</v>
      </c>
      <c r="I1" s="181"/>
    </row>
    <row r="2" spans="1:9" ht="13.5" thickBot="1">
      <c r="A2" s="333" t="s">
        <v>70</v>
      </c>
      <c r="B2" s="334"/>
      <c r="C2" s="182" t="s">
        <v>515</v>
      </c>
      <c r="D2" s="183"/>
      <c r="E2" s="184"/>
      <c r="F2" s="183"/>
      <c r="G2" s="335" t="s">
        <v>514</v>
      </c>
      <c r="H2" s="336"/>
      <c r="I2" s="337"/>
    </row>
    <row r="3" ht="13.5" thickTop="1">
      <c r="F3" s="118"/>
    </row>
    <row r="4" spans="1:9" ht="19.5" customHeight="1">
      <c r="A4" s="185" t="s">
        <v>71</v>
      </c>
      <c r="B4" s="186"/>
      <c r="C4" s="186"/>
      <c r="D4" s="186"/>
      <c r="E4" s="187"/>
      <c r="F4" s="186"/>
      <c r="G4" s="186"/>
      <c r="H4" s="186"/>
      <c r="I4" s="186"/>
    </row>
    <row r="5" ht="13.5" thickBot="1"/>
    <row r="6" spans="1:9" s="118" customFormat="1" ht="13.5" thickBot="1">
      <c r="A6" s="188"/>
      <c r="B6" s="189" t="s">
        <v>72</v>
      </c>
      <c r="C6" s="189"/>
      <c r="D6" s="190"/>
      <c r="E6" s="191" t="s">
        <v>22</v>
      </c>
      <c r="F6" s="192" t="s">
        <v>23</v>
      </c>
      <c r="G6" s="192" t="s">
        <v>24</v>
      </c>
      <c r="H6" s="192" t="s">
        <v>25</v>
      </c>
      <c r="I6" s="193" t="s">
        <v>26</v>
      </c>
    </row>
    <row r="7" spans="1:9" s="118" customFormat="1" ht="12.75">
      <c r="A7" s="284" t="str">
        <f>'SO 102 102 Pol'!B7</f>
        <v>911</v>
      </c>
      <c r="B7" s="61" t="str">
        <f>'SO 102 102 Pol'!C7</f>
        <v>Přípravné a pomocné práce</v>
      </c>
      <c r="D7" s="194"/>
      <c r="E7" s="285">
        <f>'SO 102 102 Pol'!BA17</f>
        <v>0</v>
      </c>
      <c r="F7" s="286">
        <f>'SO 102 102 Pol'!BB17</f>
        <v>0</v>
      </c>
      <c r="G7" s="286">
        <f>'SO 102 102 Pol'!BC17</f>
        <v>0</v>
      </c>
      <c r="H7" s="286">
        <f>'SO 102 102 Pol'!BD17</f>
        <v>0</v>
      </c>
      <c r="I7" s="287">
        <f>'SO 102 102 Pol'!BE17</f>
        <v>0</v>
      </c>
    </row>
    <row r="8" spans="1:9" s="118" customFormat="1" ht="12.75">
      <c r="A8" s="284" t="str">
        <f>'SO 102 102 Pol'!B18</f>
        <v>912</v>
      </c>
      <c r="B8" s="61" t="str">
        <f>'SO 102 102 Pol'!C18</f>
        <v>Dopravní značení</v>
      </c>
      <c r="D8" s="194"/>
      <c r="E8" s="285">
        <f>'SO 102 102 Pol'!BA65</f>
        <v>0</v>
      </c>
      <c r="F8" s="286">
        <f>'SO 102 102 Pol'!BB65</f>
        <v>0</v>
      </c>
      <c r="G8" s="286">
        <f>'SO 102 102 Pol'!BC65</f>
        <v>0</v>
      </c>
      <c r="H8" s="286">
        <f>'SO 102 102 Pol'!BD65</f>
        <v>0</v>
      </c>
      <c r="I8" s="287">
        <f>'SO 102 102 Pol'!BE65</f>
        <v>0</v>
      </c>
    </row>
    <row r="9" spans="1:9" s="118" customFormat="1" ht="12.75">
      <c r="A9" s="284" t="str">
        <f>'SO 102 102 Pol'!B66</f>
        <v>99</v>
      </c>
      <c r="B9" s="61" t="str">
        <f>'SO 102 102 Pol'!C66</f>
        <v>Staveništní přesun hmot</v>
      </c>
      <c r="D9" s="194"/>
      <c r="E9" s="285">
        <f>'SO 102 102 Pol'!BA68</f>
        <v>0</v>
      </c>
      <c r="F9" s="286">
        <f>'SO 102 102 Pol'!BB68</f>
        <v>0</v>
      </c>
      <c r="G9" s="286">
        <f>'SO 102 102 Pol'!BC68</f>
        <v>0</v>
      </c>
      <c r="H9" s="286">
        <f>'SO 102 102 Pol'!BD68</f>
        <v>0</v>
      </c>
      <c r="I9" s="287">
        <f>'SO 102 102 Pol'!BE68</f>
        <v>0</v>
      </c>
    </row>
    <row r="10" spans="1:9" s="118" customFormat="1" ht="13.5" thickBot="1">
      <c r="A10" s="284" t="str">
        <f>'SO 102 102 Pol'!B69</f>
        <v>VON</v>
      </c>
      <c r="B10" s="61" t="str">
        <f>'SO 102 102 Pol'!C69</f>
        <v>Vedlejší a ostatní náklady</v>
      </c>
      <c r="D10" s="194"/>
      <c r="E10" s="285">
        <f>'SO 102 102 Pol'!BA78</f>
        <v>0</v>
      </c>
      <c r="F10" s="286">
        <f>'SO 102 102 Pol'!BB78</f>
        <v>0</v>
      </c>
      <c r="G10" s="286">
        <f>'SO 102 102 Pol'!BC78</f>
        <v>0</v>
      </c>
      <c r="H10" s="286">
        <f>'SO 102 102 Pol'!BD78</f>
        <v>0</v>
      </c>
      <c r="I10" s="287">
        <f>'SO 102 102 Pol'!BE78</f>
        <v>0</v>
      </c>
    </row>
    <row r="11" spans="1:9" s="14" customFormat="1" ht="13.5" thickBot="1">
      <c r="A11" s="195"/>
      <c r="B11" s="196" t="s">
        <v>73</v>
      </c>
      <c r="C11" s="196"/>
      <c r="D11" s="197"/>
      <c r="E11" s="198">
        <f>SUM(E7:E10)</f>
        <v>0</v>
      </c>
      <c r="F11" s="199">
        <f>SUM(F7:F10)</f>
        <v>0</v>
      </c>
      <c r="G11" s="199">
        <f>SUM(G7:G10)</f>
        <v>0</v>
      </c>
      <c r="H11" s="199">
        <f>SUM(H7:H10)</f>
        <v>0</v>
      </c>
      <c r="I11" s="200">
        <f>SUM(I7:I10)</f>
        <v>0</v>
      </c>
    </row>
    <row r="12" spans="1:9" ht="12.75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57" ht="19.5" customHeight="1">
      <c r="A13" s="186" t="s">
        <v>74</v>
      </c>
      <c r="B13" s="186"/>
      <c r="C13" s="186"/>
      <c r="D13" s="186"/>
      <c r="E13" s="186"/>
      <c r="F13" s="186"/>
      <c r="G13" s="201"/>
      <c r="H13" s="186"/>
      <c r="I13" s="186"/>
      <c r="BA13" s="124"/>
      <c r="BB13" s="124"/>
      <c r="BC13" s="124"/>
      <c r="BD13" s="124"/>
      <c r="BE13" s="124"/>
    </row>
    <row r="14" ht="13.5" thickBot="1"/>
    <row r="15" spans="1:9" ht="12.75">
      <c r="A15" s="153" t="s">
        <v>75</v>
      </c>
      <c r="B15" s="154"/>
      <c r="C15" s="154"/>
      <c r="D15" s="202"/>
      <c r="E15" s="203" t="s">
        <v>76</v>
      </c>
      <c r="F15" s="204" t="s">
        <v>9</v>
      </c>
      <c r="G15" s="205" t="s">
        <v>77</v>
      </c>
      <c r="H15" s="206"/>
      <c r="I15" s="207" t="s">
        <v>76</v>
      </c>
    </row>
    <row r="16" spans="1:53" ht="12.75">
      <c r="A16" s="147"/>
      <c r="B16" s="138"/>
      <c r="C16" s="138"/>
      <c r="D16" s="208"/>
      <c r="E16" s="209"/>
      <c r="F16" s="210"/>
      <c r="G16" s="211">
        <f>CHOOSE(BA16+1,E11+F11,E11+F11+H11,E11+F11+G11+H11,E11,F11,H11,G11,H11+G11,0)</f>
        <v>0</v>
      </c>
      <c r="H16" s="212"/>
      <c r="I16" s="213">
        <f>E16+F16*G16/100</f>
        <v>0</v>
      </c>
      <c r="BA16" s="1">
        <v>8</v>
      </c>
    </row>
    <row r="17" spans="1:9" ht="13.5" thickBot="1">
      <c r="A17" s="214"/>
      <c r="B17" s="215" t="s">
        <v>78</v>
      </c>
      <c r="C17" s="216"/>
      <c r="D17" s="217"/>
      <c r="E17" s="218"/>
      <c r="F17" s="219"/>
      <c r="G17" s="219"/>
      <c r="H17" s="338">
        <f>SUM(I16:I16)</f>
        <v>0</v>
      </c>
      <c r="I17" s="339"/>
    </row>
    <row r="19" spans="2:9" ht="12.75">
      <c r="B19" s="14"/>
      <c r="F19" s="220"/>
      <c r="G19" s="221"/>
      <c r="H19" s="221"/>
      <c r="I19" s="45"/>
    </row>
    <row r="20" spans="6:9" ht="12.75">
      <c r="F20" s="220"/>
      <c r="G20" s="221"/>
      <c r="H20" s="221"/>
      <c r="I20" s="45"/>
    </row>
    <row r="21" spans="6:9" ht="12.75">
      <c r="F21" s="220"/>
      <c r="G21" s="221"/>
      <c r="H21" s="221"/>
      <c r="I21" s="45"/>
    </row>
    <row r="22" spans="6:9" ht="12.75">
      <c r="F22" s="220"/>
      <c r="G22" s="221"/>
      <c r="H22" s="221"/>
      <c r="I22" s="45"/>
    </row>
    <row r="23" spans="6:9" ht="12.75">
      <c r="F23" s="220"/>
      <c r="G23" s="221"/>
      <c r="H23" s="221"/>
      <c r="I23" s="45"/>
    </row>
    <row r="24" spans="6:9" ht="12.75">
      <c r="F24" s="220"/>
      <c r="G24" s="221"/>
      <c r="H24" s="221"/>
      <c r="I24" s="45"/>
    </row>
    <row r="25" spans="6:9" ht="12.75">
      <c r="F25" s="220"/>
      <c r="G25" s="221"/>
      <c r="H25" s="221"/>
      <c r="I25" s="45"/>
    </row>
    <row r="26" spans="6:9" ht="12.75">
      <c r="F26" s="220"/>
      <c r="G26" s="221"/>
      <c r="H26" s="221"/>
      <c r="I26" s="45"/>
    </row>
    <row r="27" spans="6:9" ht="12.75">
      <c r="F27" s="220"/>
      <c r="G27" s="221"/>
      <c r="H27" s="221"/>
      <c r="I27" s="45"/>
    </row>
    <row r="28" spans="6:9" ht="12.75">
      <c r="F28" s="220"/>
      <c r="G28" s="221"/>
      <c r="H28" s="221"/>
      <c r="I28" s="45"/>
    </row>
    <row r="29" spans="6:9" ht="12.75">
      <c r="F29" s="220"/>
      <c r="G29" s="221"/>
      <c r="H29" s="221"/>
      <c r="I29" s="45"/>
    </row>
    <row r="30" spans="6:9" ht="12.75">
      <c r="F30" s="220"/>
      <c r="G30" s="221"/>
      <c r="H30" s="221"/>
      <c r="I30" s="45"/>
    </row>
    <row r="31" spans="6:9" ht="12.75">
      <c r="F31" s="220"/>
      <c r="G31" s="221"/>
      <c r="H31" s="221"/>
      <c r="I31" s="45"/>
    </row>
    <row r="32" spans="6:9" ht="12.75">
      <c r="F32" s="220"/>
      <c r="G32" s="221"/>
      <c r="H32" s="221"/>
      <c r="I32" s="45"/>
    </row>
    <row r="33" spans="6:9" ht="12.75">
      <c r="F33" s="220"/>
      <c r="G33" s="221"/>
      <c r="H33" s="221"/>
      <c r="I33" s="45"/>
    </row>
    <row r="34" spans="6:9" ht="12.75">
      <c r="F34" s="220"/>
      <c r="G34" s="221"/>
      <c r="H34" s="221"/>
      <c r="I34" s="45"/>
    </row>
    <row r="35" spans="6:9" ht="12.75">
      <c r="F35" s="220"/>
      <c r="G35" s="221"/>
      <c r="H35" s="221"/>
      <c r="I35" s="45"/>
    </row>
    <row r="36" spans="6:9" ht="12.75">
      <c r="F36" s="220"/>
      <c r="G36" s="221"/>
      <c r="H36" s="221"/>
      <c r="I36" s="45"/>
    </row>
    <row r="37" spans="6:9" ht="12.75">
      <c r="F37" s="220"/>
      <c r="G37" s="221"/>
      <c r="H37" s="221"/>
      <c r="I37" s="45"/>
    </row>
    <row r="38" spans="6:9" ht="12.75">
      <c r="F38" s="220"/>
      <c r="G38" s="221"/>
      <c r="H38" s="221"/>
      <c r="I38" s="45"/>
    </row>
    <row r="39" spans="6:9" ht="12.75">
      <c r="F39" s="220"/>
      <c r="G39" s="221"/>
      <c r="H39" s="221"/>
      <c r="I39" s="45"/>
    </row>
    <row r="40" spans="6:9" ht="12.75">
      <c r="F40" s="220"/>
      <c r="G40" s="221"/>
      <c r="H40" s="221"/>
      <c r="I40" s="45"/>
    </row>
    <row r="41" spans="6:9" ht="12.75">
      <c r="F41" s="220"/>
      <c r="G41" s="221"/>
      <c r="H41" s="221"/>
      <c r="I41" s="45"/>
    </row>
    <row r="42" spans="6:9" ht="12.75">
      <c r="F42" s="220"/>
      <c r="G42" s="221"/>
      <c r="H42" s="221"/>
      <c r="I42" s="45"/>
    </row>
    <row r="43" spans="6:9" ht="12.75">
      <c r="F43" s="220"/>
      <c r="G43" s="221"/>
      <c r="H43" s="221"/>
      <c r="I43" s="45"/>
    </row>
    <row r="44" spans="6:9" ht="12.75">
      <c r="F44" s="220"/>
      <c r="G44" s="221"/>
      <c r="H44" s="221"/>
      <c r="I44" s="45"/>
    </row>
    <row r="45" spans="6:9" ht="12.75">
      <c r="F45" s="220"/>
      <c r="G45" s="221"/>
      <c r="H45" s="221"/>
      <c r="I45" s="45"/>
    </row>
    <row r="46" spans="6:9" ht="12.75">
      <c r="F46" s="220"/>
      <c r="G46" s="221"/>
      <c r="H46" s="221"/>
      <c r="I46" s="45"/>
    </row>
    <row r="47" spans="6:9" ht="12.75">
      <c r="F47" s="220"/>
      <c r="G47" s="221"/>
      <c r="H47" s="221"/>
      <c r="I47" s="45"/>
    </row>
    <row r="48" spans="6:9" ht="12.75">
      <c r="F48" s="220"/>
      <c r="G48" s="221"/>
      <c r="H48" s="221"/>
      <c r="I48" s="45"/>
    </row>
    <row r="49" spans="6:9" ht="12.75">
      <c r="F49" s="220"/>
      <c r="G49" s="221"/>
      <c r="H49" s="221"/>
      <c r="I49" s="45"/>
    </row>
    <row r="50" spans="6:9" ht="12.75">
      <c r="F50" s="220"/>
      <c r="G50" s="221"/>
      <c r="H50" s="221"/>
      <c r="I50" s="45"/>
    </row>
    <row r="51" spans="6:9" ht="12.75">
      <c r="F51" s="220"/>
      <c r="G51" s="221"/>
      <c r="H51" s="221"/>
      <c r="I51" s="45"/>
    </row>
    <row r="52" spans="6:9" ht="12.75">
      <c r="F52" s="220"/>
      <c r="G52" s="221"/>
      <c r="H52" s="221"/>
      <c r="I52" s="45"/>
    </row>
    <row r="53" spans="6:9" ht="12.75">
      <c r="F53" s="220"/>
      <c r="G53" s="221"/>
      <c r="H53" s="221"/>
      <c r="I53" s="45"/>
    </row>
    <row r="54" spans="6:9" ht="12.75">
      <c r="F54" s="220"/>
      <c r="G54" s="221"/>
      <c r="H54" s="221"/>
      <c r="I54" s="45"/>
    </row>
    <row r="55" spans="6:9" ht="12.75">
      <c r="F55" s="220"/>
      <c r="G55" s="221"/>
      <c r="H55" s="221"/>
      <c r="I55" s="45"/>
    </row>
    <row r="56" spans="6:9" ht="12.75">
      <c r="F56" s="220"/>
      <c r="G56" s="221"/>
      <c r="H56" s="221"/>
      <c r="I56" s="45"/>
    </row>
    <row r="57" spans="6:9" ht="12.75">
      <c r="F57" s="220"/>
      <c r="G57" s="221"/>
      <c r="H57" s="221"/>
      <c r="I57" s="45"/>
    </row>
    <row r="58" spans="6:9" ht="12.75">
      <c r="F58" s="220"/>
      <c r="G58" s="221"/>
      <c r="H58" s="221"/>
      <c r="I58" s="45"/>
    </row>
    <row r="59" spans="6:9" ht="12.75">
      <c r="F59" s="220"/>
      <c r="G59" s="221"/>
      <c r="H59" s="221"/>
      <c r="I59" s="45"/>
    </row>
    <row r="60" spans="6:9" ht="12.75">
      <c r="F60" s="220"/>
      <c r="G60" s="221"/>
      <c r="H60" s="221"/>
      <c r="I60" s="45"/>
    </row>
    <row r="61" spans="6:9" ht="12.75">
      <c r="F61" s="220"/>
      <c r="G61" s="221"/>
      <c r="H61" s="221"/>
      <c r="I61" s="45"/>
    </row>
    <row r="62" spans="6:9" ht="12.75">
      <c r="F62" s="220"/>
      <c r="G62" s="221"/>
      <c r="H62" s="221"/>
      <c r="I62" s="45"/>
    </row>
    <row r="63" spans="6:9" ht="12.75">
      <c r="F63" s="220"/>
      <c r="G63" s="221"/>
      <c r="H63" s="221"/>
      <c r="I63" s="45"/>
    </row>
    <row r="64" spans="6:9" ht="12.75">
      <c r="F64" s="220"/>
      <c r="G64" s="221"/>
      <c r="H64" s="221"/>
      <c r="I64" s="45"/>
    </row>
    <row r="65" spans="6:9" ht="12.75">
      <c r="F65" s="220"/>
      <c r="G65" s="221"/>
      <c r="H65" s="221"/>
      <c r="I65" s="45"/>
    </row>
    <row r="66" spans="6:9" ht="12.75">
      <c r="F66" s="220"/>
      <c r="G66" s="221"/>
      <c r="H66" s="221"/>
      <c r="I66" s="45"/>
    </row>
    <row r="67" spans="6:9" ht="12.75">
      <c r="F67" s="220"/>
      <c r="G67" s="221"/>
      <c r="H67" s="221"/>
      <c r="I67" s="45"/>
    </row>
    <row r="68" spans="6:9" ht="12.75">
      <c r="F68" s="220"/>
      <c r="G68" s="221"/>
      <c r="H68" s="221"/>
      <c r="I68" s="45"/>
    </row>
  </sheetData>
  <sheetProtection/>
  <mergeCells count="4">
    <mergeCell ref="A1:B1"/>
    <mergeCell ref="A2:B2"/>
    <mergeCell ref="G2:I2"/>
    <mergeCell ref="H17:I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B151"/>
  <sheetViews>
    <sheetView showGridLines="0" showZeros="0" zoomScale="110" zoomScaleNormal="11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222" customWidth="1"/>
    <col min="2" max="2" width="11.625" style="222" customWidth="1"/>
    <col min="3" max="3" width="40.375" style="222" customWidth="1"/>
    <col min="4" max="4" width="5.625" style="222" customWidth="1"/>
    <col min="5" max="5" width="8.625" style="232" customWidth="1"/>
    <col min="6" max="6" width="9.875" style="222" customWidth="1"/>
    <col min="7" max="7" width="13.875" style="222" customWidth="1"/>
    <col min="8" max="8" width="11.75390625" style="222" hidden="1" customWidth="1"/>
    <col min="9" max="9" width="11.625" style="222" hidden="1" customWidth="1"/>
    <col min="10" max="10" width="11.00390625" style="222" hidden="1" customWidth="1"/>
    <col min="11" max="11" width="10.375" style="222" hidden="1" customWidth="1"/>
    <col min="12" max="12" width="75.375" style="222" customWidth="1"/>
    <col min="13" max="13" width="45.25390625" style="222" customWidth="1"/>
    <col min="14" max="16384" width="9.125" style="222" customWidth="1"/>
  </cols>
  <sheetData>
    <row r="1" spans="1:7" ht="15.75">
      <c r="A1" s="345" t="s">
        <v>916</v>
      </c>
      <c r="B1" s="345"/>
      <c r="C1" s="345"/>
      <c r="D1" s="345"/>
      <c r="E1" s="345"/>
      <c r="F1" s="345"/>
      <c r="G1" s="345"/>
    </row>
    <row r="2" spans="2:7" ht="14.25" customHeight="1" thickBot="1">
      <c r="B2" s="223"/>
      <c r="C2" s="224"/>
      <c r="D2" s="224"/>
      <c r="E2" s="225"/>
      <c r="F2" s="224"/>
      <c r="G2" s="224"/>
    </row>
    <row r="3" spans="1:7" ht="13.5" thickTop="1">
      <c r="A3" s="331" t="s">
        <v>2</v>
      </c>
      <c r="B3" s="332"/>
      <c r="C3" s="176" t="s">
        <v>98</v>
      </c>
      <c r="D3" s="226"/>
      <c r="E3" s="227" t="s">
        <v>79</v>
      </c>
      <c r="F3" s="228" t="str">
        <f>'SO 102 102 Rek'!H1</f>
        <v>102</v>
      </c>
      <c r="G3" s="229"/>
    </row>
    <row r="4" spans="1:7" ht="13.5" thickBot="1">
      <c r="A4" s="346" t="s">
        <v>70</v>
      </c>
      <c r="B4" s="334"/>
      <c r="C4" s="182" t="s">
        <v>515</v>
      </c>
      <c r="D4" s="230"/>
      <c r="E4" s="347" t="str">
        <f>'SO 102 102 Rek'!G2</f>
        <v>DIO - dopravně-inženýrská opatření</v>
      </c>
      <c r="F4" s="348"/>
      <c r="G4" s="349"/>
    </row>
    <row r="5" spans="1:7" ht="13.5" thickTop="1">
      <c r="A5" s="231"/>
      <c r="G5" s="233"/>
    </row>
    <row r="6" spans="1:11" ht="27" customHeight="1">
      <c r="A6" s="234" t="s">
        <v>80</v>
      </c>
      <c r="B6" s="235" t="s">
        <v>81</v>
      </c>
      <c r="C6" s="235" t="s">
        <v>82</v>
      </c>
      <c r="D6" s="235" t="s">
        <v>83</v>
      </c>
      <c r="E6" s="236" t="s">
        <v>84</v>
      </c>
      <c r="F6" s="235" t="s">
        <v>85</v>
      </c>
      <c r="G6" s="237" t="s">
        <v>86</v>
      </c>
      <c r="H6" s="238" t="s">
        <v>87</v>
      </c>
      <c r="I6" s="238" t="s">
        <v>88</v>
      </c>
      <c r="J6" s="238" t="s">
        <v>89</v>
      </c>
      <c r="K6" s="238" t="s">
        <v>90</v>
      </c>
    </row>
    <row r="7" spans="1:15" ht="12.75">
      <c r="A7" s="239" t="s">
        <v>91</v>
      </c>
      <c r="B7" s="240" t="s">
        <v>517</v>
      </c>
      <c r="C7" s="241" t="s">
        <v>518</v>
      </c>
      <c r="D7" s="242"/>
      <c r="E7" s="243"/>
      <c r="F7" s="243"/>
      <c r="G7" s="244"/>
      <c r="H7" s="245"/>
      <c r="I7" s="246"/>
      <c r="J7" s="247"/>
      <c r="K7" s="248"/>
      <c r="O7" s="249">
        <v>1</v>
      </c>
    </row>
    <row r="8" spans="1:80" ht="12.75">
      <c r="A8" s="250">
        <v>1</v>
      </c>
      <c r="B8" s="251" t="s">
        <v>520</v>
      </c>
      <c r="C8" s="252" t="s">
        <v>521</v>
      </c>
      <c r="D8" s="253" t="s">
        <v>522</v>
      </c>
      <c r="E8" s="289">
        <v>60</v>
      </c>
      <c r="F8" s="254"/>
      <c r="G8" s="255">
        <f>E8*F8</f>
        <v>0</v>
      </c>
      <c r="H8" s="256">
        <v>0</v>
      </c>
      <c r="I8" s="257">
        <f>E8*H8</f>
        <v>0</v>
      </c>
      <c r="J8" s="256"/>
      <c r="K8" s="257">
        <f>E8*J8</f>
        <v>0</v>
      </c>
      <c r="O8" s="249">
        <v>2</v>
      </c>
      <c r="AA8" s="222">
        <v>12</v>
      </c>
      <c r="AB8" s="222">
        <v>0</v>
      </c>
      <c r="AC8" s="222">
        <v>26</v>
      </c>
      <c r="AZ8" s="222">
        <v>1</v>
      </c>
      <c r="BA8" s="222">
        <f>IF(AZ8=1,G8,0)</f>
        <v>0</v>
      </c>
      <c r="BB8" s="222">
        <f>IF(AZ8=2,G8,0)</f>
        <v>0</v>
      </c>
      <c r="BC8" s="222">
        <f>IF(AZ8=3,G8,0)</f>
        <v>0</v>
      </c>
      <c r="BD8" s="222">
        <f>IF(AZ8=4,G8,0)</f>
        <v>0</v>
      </c>
      <c r="BE8" s="222">
        <f>IF(AZ8=5,G8,0)</f>
        <v>0</v>
      </c>
      <c r="CA8" s="249">
        <v>12</v>
      </c>
      <c r="CB8" s="249">
        <v>0</v>
      </c>
    </row>
    <row r="9" spans="1:15" ht="12.75">
      <c r="A9" s="258"/>
      <c r="B9" s="262"/>
      <c r="C9" s="343" t="s">
        <v>523</v>
      </c>
      <c r="D9" s="344"/>
      <c r="E9" s="290">
        <v>60</v>
      </c>
      <c r="F9" s="264"/>
      <c r="G9" s="265"/>
      <c r="H9" s="266"/>
      <c r="I9" s="260"/>
      <c r="J9" s="267"/>
      <c r="K9" s="260"/>
      <c r="M9" s="261" t="s">
        <v>523</v>
      </c>
      <c r="O9" s="249"/>
    </row>
    <row r="10" spans="1:15" ht="22.5">
      <c r="A10" s="258"/>
      <c r="B10" s="262"/>
      <c r="C10" s="343" t="s">
        <v>524</v>
      </c>
      <c r="D10" s="344"/>
      <c r="E10" s="263">
        <v>0</v>
      </c>
      <c r="F10" s="264"/>
      <c r="G10" s="265"/>
      <c r="H10" s="266"/>
      <c r="I10" s="260"/>
      <c r="J10" s="267"/>
      <c r="K10" s="260"/>
      <c r="M10" s="261" t="s">
        <v>524</v>
      </c>
      <c r="O10" s="249"/>
    </row>
    <row r="11" spans="1:15" ht="12.75">
      <c r="A11" s="258"/>
      <c r="B11" s="262"/>
      <c r="C11" s="343" t="s">
        <v>525</v>
      </c>
      <c r="D11" s="344"/>
      <c r="E11" s="263">
        <v>0</v>
      </c>
      <c r="F11" s="264"/>
      <c r="G11" s="265"/>
      <c r="H11" s="266"/>
      <c r="I11" s="260"/>
      <c r="J11" s="267"/>
      <c r="K11" s="260"/>
      <c r="M11" s="261" t="s">
        <v>525</v>
      </c>
      <c r="O11" s="249"/>
    </row>
    <row r="12" spans="1:15" ht="12.75">
      <c r="A12" s="258"/>
      <c r="B12" s="262"/>
      <c r="C12" s="343" t="s">
        <v>526</v>
      </c>
      <c r="D12" s="344"/>
      <c r="E12" s="263">
        <v>0</v>
      </c>
      <c r="F12" s="264"/>
      <c r="G12" s="265"/>
      <c r="H12" s="266"/>
      <c r="I12" s="260"/>
      <c r="J12" s="267"/>
      <c r="K12" s="260"/>
      <c r="M12" s="261" t="s">
        <v>526</v>
      </c>
      <c r="O12" s="249"/>
    </row>
    <row r="13" spans="1:15" ht="12.75">
      <c r="A13" s="258"/>
      <c r="B13" s="262"/>
      <c r="C13" s="343" t="s">
        <v>527</v>
      </c>
      <c r="D13" s="344"/>
      <c r="E13" s="263">
        <v>0</v>
      </c>
      <c r="F13" s="264"/>
      <c r="G13" s="265"/>
      <c r="H13" s="266"/>
      <c r="I13" s="260"/>
      <c r="J13" s="267"/>
      <c r="K13" s="260"/>
      <c r="M13" s="261" t="s">
        <v>527</v>
      </c>
      <c r="O13" s="249"/>
    </row>
    <row r="14" spans="1:15" ht="12.75">
      <c r="A14" s="258"/>
      <c r="B14" s="262"/>
      <c r="C14" s="343" t="s">
        <v>528</v>
      </c>
      <c r="D14" s="344"/>
      <c r="E14" s="263">
        <v>0</v>
      </c>
      <c r="F14" s="264"/>
      <c r="G14" s="265"/>
      <c r="H14" s="266"/>
      <c r="I14" s="260"/>
      <c r="J14" s="267"/>
      <c r="K14" s="260"/>
      <c r="M14" s="261" t="s">
        <v>528</v>
      </c>
      <c r="O14" s="249"/>
    </row>
    <row r="15" spans="1:15" ht="12.75">
      <c r="A15" s="258"/>
      <c r="B15" s="262"/>
      <c r="C15" s="343" t="s">
        <v>529</v>
      </c>
      <c r="D15" s="344"/>
      <c r="E15" s="263">
        <v>0</v>
      </c>
      <c r="F15" s="264"/>
      <c r="G15" s="265"/>
      <c r="H15" s="266"/>
      <c r="I15" s="260"/>
      <c r="J15" s="267"/>
      <c r="K15" s="260"/>
      <c r="M15" s="261" t="s">
        <v>529</v>
      </c>
      <c r="O15" s="249"/>
    </row>
    <row r="16" spans="1:15" ht="12.75">
      <c r="A16" s="258"/>
      <c r="B16" s="262"/>
      <c r="C16" s="343" t="s">
        <v>530</v>
      </c>
      <c r="D16" s="344"/>
      <c r="E16" s="263">
        <v>0</v>
      </c>
      <c r="F16" s="264"/>
      <c r="G16" s="265"/>
      <c r="H16" s="266"/>
      <c r="I16" s="260"/>
      <c r="J16" s="267"/>
      <c r="K16" s="260"/>
      <c r="M16" s="261" t="s">
        <v>530</v>
      </c>
      <c r="O16" s="249"/>
    </row>
    <row r="17" spans="1:57" ht="12.75">
      <c r="A17" s="268"/>
      <c r="B17" s="269" t="s">
        <v>95</v>
      </c>
      <c r="C17" s="270" t="s">
        <v>519</v>
      </c>
      <c r="D17" s="271"/>
      <c r="E17" s="272"/>
      <c r="F17" s="273"/>
      <c r="G17" s="274">
        <f>SUM(G7:G16)</f>
        <v>0</v>
      </c>
      <c r="H17" s="275"/>
      <c r="I17" s="276">
        <f>SUM(I7:I16)</f>
        <v>0</v>
      </c>
      <c r="J17" s="275"/>
      <c r="K17" s="276">
        <f>SUM(K7:K16)</f>
        <v>0</v>
      </c>
      <c r="O17" s="249">
        <v>4</v>
      </c>
      <c r="BA17" s="277">
        <f>SUM(BA7:BA16)</f>
        <v>0</v>
      </c>
      <c r="BB17" s="277">
        <f>SUM(BB7:BB16)</f>
        <v>0</v>
      </c>
      <c r="BC17" s="277">
        <f>SUM(BC7:BC16)</f>
        <v>0</v>
      </c>
      <c r="BD17" s="277">
        <f>SUM(BD7:BD16)</f>
        <v>0</v>
      </c>
      <c r="BE17" s="277">
        <f>SUM(BE7:BE16)</f>
        <v>0</v>
      </c>
    </row>
    <row r="18" spans="1:15" ht="12.75">
      <c r="A18" s="239" t="s">
        <v>91</v>
      </c>
      <c r="B18" s="240" t="s">
        <v>531</v>
      </c>
      <c r="C18" s="241" t="s">
        <v>532</v>
      </c>
      <c r="D18" s="242"/>
      <c r="E18" s="243"/>
      <c r="F18" s="243"/>
      <c r="G18" s="244"/>
      <c r="H18" s="245"/>
      <c r="I18" s="246"/>
      <c r="J18" s="247"/>
      <c r="K18" s="248"/>
      <c r="O18" s="249">
        <v>1</v>
      </c>
    </row>
    <row r="19" spans="1:80" ht="12.75">
      <c r="A19" s="250">
        <v>2</v>
      </c>
      <c r="B19" s="251" t="s">
        <v>534</v>
      </c>
      <c r="C19" s="252" t="s">
        <v>535</v>
      </c>
      <c r="D19" s="253" t="s">
        <v>106</v>
      </c>
      <c r="E19" s="289">
        <v>0.7</v>
      </c>
      <c r="F19" s="254"/>
      <c r="G19" s="255">
        <f>E19*F19</f>
        <v>0</v>
      </c>
      <c r="H19" s="256">
        <v>0</v>
      </c>
      <c r="I19" s="257">
        <f>E19*H19</f>
        <v>0</v>
      </c>
      <c r="J19" s="256">
        <v>0</v>
      </c>
      <c r="K19" s="257">
        <f>E19*J19</f>
        <v>0</v>
      </c>
      <c r="O19" s="249">
        <v>2</v>
      </c>
      <c r="AA19" s="222">
        <v>1</v>
      </c>
      <c r="AB19" s="222">
        <v>1</v>
      </c>
      <c r="AC19" s="222">
        <v>1</v>
      </c>
      <c r="AZ19" s="222">
        <v>1</v>
      </c>
      <c r="BA19" s="222">
        <f>IF(AZ19=1,G19,0)</f>
        <v>0</v>
      </c>
      <c r="BB19" s="222">
        <f>IF(AZ19=2,G19,0)</f>
        <v>0</v>
      </c>
      <c r="BC19" s="222">
        <f>IF(AZ19=3,G19,0)</f>
        <v>0</v>
      </c>
      <c r="BD19" s="222">
        <f>IF(AZ19=4,G19,0)</f>
        <v>0</v>
      </c>
      <c r="BE19" s="222">
        <f>IF(AZ19=5,G19,0)</f>
        <v>0</v>
      </c>
      <c r="CA19" s="249">
        <v>1</v>
      </c>
      <c r="CB19" s="249">
        <v>1</v>
      </c>
    </row>
    <row r="20" spans="1:15" ht="12.75">
      <c r="A20" s="258"/>
      <c r="B20" s="262"/>
      <c r="C20" s="343" t="s">
        <v>536</v>
      </c>
      <c r="D20" s="344"/>
      <c r="E20" s="290">
        <v>0</v>
      </c>
      <c r="F20" s="264"/>
      <c r="G20" s="265"/>
      <c r="H20" s="266"/>
      <c r="I20" s="260"/>
      <c r="J20" s="267"/>
      <c r="K20" s="260"/>
      <c r="M20" s="261" t="s">
        <v>536</v>
      </c>
      <c r="O20" s="249"/>
    </row>
    <row r="21" spans="1:15" ht="12.75">
      <c r="A21" s="258"/>
      <c r="B21" s="262"/>
      <c r="C21" s="343" t="s">
        <v>537</v>
      </c>
      <c r="D21" s="344"/>
      <c r="E21" s="290">
        <v>0.7</v>
      </c>
      <c r="F21" s="264"/>
      <c r="G21" s="265"/>
      <c r="H21" s="266"/>
      <c r="I21" s="260"/>
      <c r="J21" s="267"/>
      <c r="K21" s="260"/>
      <c r="M21" s="261" t="s">
        <v>537</v>
      </c>
      <c r="O21" s="249"/>
    </row>
    <row r="22" spans="1:80" ht="12.75">
      <c r="A22" s="250">
        <v>3</v>
      </c>
      <c r="B22" s="251" t="s">
        <v>538</v>
      </c>
      <c r="C22" s="252" t="s">
        <v>539</v>
      </c>
      <c r="D22" s="253" t="s">
        <v>106</v>
      </c>
      <c r="E22" s="289">
        <v>0.175</v>
      </c>
      <c r="F22" s="254"/>
      <c r="G22" s="255">
        <f>E22*F22</f>
        <v>0</v>
      </c>
      <c r="H22" s="256">
        <v>0</v>
      </c>
      <c r="I22" s="257">
        <f>E22*H22</f>
        <v>0</v>
      </c>
      <c r="J22" s="256">
        <v>0</v>
      </c>
      <c r="K22" s="257">
        <f>E22*J22</f>
        <v>0</v>
      </c>
      <c r="O22" s="249">
        <v>2</v>
      </c>
      <c r="AA22" s="222">
        <v>1</v>
      </c>
      <c r="AB22" s="222">
        <v>1</v>
      </c>
      <c r="AC22" s="222">
        <v>1</v>
      </c>
      <c r="AZ22" s="222">
        <v>1</v>
      </c>
      <c r="BA22" s="222">
        <f>IF(AZ22=1,G22,0)</f>
        <v>0</v>
      </c>
      <c r="BB22" s="222">
        <f>IF(AZ22=2,G22,0)</f>
        <v>0</v>
      </c>
      <c r="BC22" s="222">
        <f>IF(AZ22=3,G22,0)</f>
        <v>0</v>
      </c>
      <c r="BD22" s="222">
        <f>IF(AZ22=4,G22,0)</f>
        <v>0</v>
      </c>
      <c r="BE22" s="222">
        <f>IF(AZ22=5,G22,0)</f>
        <v>0</v>
      </c>
      <c r="CA22" s="249">
        <v>1</v>
      </c>
      <c r="CB22" s="249">
        <v>1</v>
      </c>
    </row>
    <row r="23" spans="1:15" ht="12.75">
      <c r="A23" s="258"/>
      <c r="B23" s="262"/>
      <c r="C23" s="343" t="s">
        <v>540</v>
      </c>
      <c r="D23" s="344"/>
      <c r="E23" s="290">
        <v>0.175</v>
      </c>
      <c r="F23" s="264"/>
      <c r="G23" s="265"/>
      <c r="H23" s="266"/>
      <c r="I23" s="260"/>
      <c r="J23" s="267"/>
      <c r="K23" s="260"/>
      <c r="M23" s="261" t="s">
        <v>540</v>
      </c>
      <c r="O23" s="249"/>
    </row>
    <row r="24" spans="1:80" ht="12.75">
      <c r="A24" s="250">
        <v>4</v>
      </c>
      <c r="B24" s="251" t="s">
        <v>363</v>
      </c>
      <c r="C24" s="252" t="s">
        <v>364</v>
      </c>
      <c r="D24" s="253" t="s">
        <v>106</v>
      </c>
      <c r="E24" s="289">
        <v>0.316</v>
      </c>
      <c r="F24" s="254"/>
      <c r="G24" s="255">
        <f>E24*F24</f>
        <v>0</v>
      </c>
      <c r="H24" s="256">
        <v>0</v>
      </c>
      <c r="I24" s="257">
        <f>E24*H24</f>
        <v>0</v>
      </c>
      <c r="J24" s="256">
        <v>0</v>
      </c>
      <c r="K24" s="257">
        <f>E24*J24</f>
        <v>0</v>
      </c>
      <c r="O24" s="249">
        <v>2</v>
      </c>
      <c r="AA24" s="222">
        <v>1</v>
      </c>
      <c r="AB24" s="222">
        <v>1</v>
      </c>
      <c r="AC24" s="222">
        <v>1</v>
      </c>
      <c r="AZ24" s="222">
        <v>1</v>
      </c>
      <c r="BA24" s="222">
        <f>IF(AZ24=1,G24,0)</f>
        <v>0</v>
      </c>
      <c r="BB24" s="222">
        <f>IF(AZ24=2,G24,0)</f>
        <v>0</v>
      </c>
      <c r="BC24" s="222">
        <f>IF(AZ24=3,G24,0)</f>
        <v>0</v>
      </c>
      <c r="BD24" s="222">
        <f>IF(AZ24=4,G24,0)</f>
        <v>0</v>
      </c>
      <c r="BE24" s="222">
        <f>IF(AZ24=5,G24,0)</f>
        <v>0</v>
      </c>
      <c r="CA24" s="249">
        <v>1</v>
      </c>
      <c r="CB24" s="249">
        <v>1</v>
      </c>
    </row>
    <row r="25" spans="1:15" ht="12.75">
      <c r="A25" s="258"/>
      <c r="B25" s="262"/>
      <c r="C25" s="343" t="s">
        <v>541</v>
      </c>
      <c r="D25" s="344"/>
      <c r="E25" s="290">
        <v>0.316</v>
      </c>
      <c r="F25" s="264"/>
      <c r="G25" s="265"/>
      <c r="H25" s="266"/>
      <c r="I25" s="260"/>
      <c r="J25" s="267"/>
      <c r="K25" s="260"/>
      <c r="M25" s="261" t="s">
        <v>541</v>
      </c>
      <c r="O25" s="249"/>
    </row>
    <row r="26" spans="1:80" ht="12.75">
      <c r="A26" s="250">
        <v>5</v>
      </c>
      <c r="B26" s="251" t="s">
        <v>542</v>
      </c>
      <c r="C26" s="252" t="s">
        <v>543</v>
      </c>
      <c r="D26" s="253" t="s">
        <v>106</v>
      </c>
      <c r="E26" s="289">
        <v>0.384</v>
      </c>
      <c r="F26" s="254"/>
      <c r="G26" s="255">
        <f>E26*F26</f>
        <v>0</v>
      </c>
      <c r="H26" s="256">
        <v>0</v>
      </c>
      <c r="I26" s="257">
        <f>E26*H26</f>
        <v>0</v>
      </c>
      <c r="J26" s="256">
        <v>0</v>
      </c>
      <c r="K26" s="257">
        <f>E26*J26</f>
        <v>0</v>
      </c>
      <c r="O26" s="249">
        <v>2</v>
      </c>
      <c r="AA26" s="222">
        <v>1</v>
      </c>
      <c r="AB26" s="222">
        <v>1</v>
      </c>
      <c r="AC26" s="222">
        <v>1</v>
      </c>
      <c r="AZ26" s="222">
        <v>1</v>
      </c>
      <c r="BA26" s="222">
        <f>IF(AZ26=1,G26,0)</f>
        <v>0</v>
      </c>
      <c r="BB26" s="222">
        <f>IF(AZ26=2,G26,0)</f>
        <v>0</v>
      </c>
      <c r="BC26" s="222">
        <f>IF(AZ26=3,G26,0)</f>
        <v>0</v>
      </c>
      <c r="BD26" s="222">
        <f>IF(AZ26=4,G26,0)</f>
        <v>0</v>
      </c>
      <c r="BE26" s="222">
        <f>IF(AZ26=5,G26,0)</f>
        <v>0</v>
      </c>
      <c r="CA26" s="249">
        <v>1</v>
      </c>
      <c r="CB26" s="249">
        <v>1</v>
      </c>
    </row>
    <row r="27" spans="1:15" ht="22.5">
      <c r="A27" s="258"/>
      <c r="B27" s="262"/>
      <c r="C27" s="343" t="s">
        <v>544</v>
      </c>
      <c r="D27" s="344"/>
      <c r="E27" s="290">
        <v>0.384</v>
      </c>
      <c r="F27" s="264"/>
      <c r="G27" s="265"/>
      <c r="H27" s="266"/>
      <c r="I27" s="260"/>
      <c r="J27" s="267"/>
      <c r="K27" s="260"/>
      <c r="M27" s="261" t="s">
        <v>544</v>
      </c>
      <c r="O27" s="249"/>
    </row>
    <row r="28" spans="1:80" ht="12.75">
      <c r="A28" s="250">
        <v>6</v>
      </c>
      <c r="B28" s="251" t="s">
        <v>545</v>
      </c>
      <c r="C28" s="252" t="s">
        <v>546</v>
      </c>
      <c r="D28" s="253" t="s">
        <v>106</v>
      </c>
      <c r="E28" s="289">
        <v>0.1</v>
      </c>
      <c r="F28" s="254"/>
      <c r="G28" s="255">
        <f>E28*F28</f>
        <v>0</v>
      </c>
      <c r="H28" s="256">
        <v>2.16</v>
      </c>
      <c r="I28" s="257">
        <f>E28*H28</f>
        <v>0.21600000000000003</v>
      </c>
      <c r="J28" s="256">
        <v>0</v>
      </c>
      <c r="K28" s="257">
        <f>E28*J28</f>
        <v>0</v>
      </c>
      <c r="O28" s="249">
        <v>2</v>
      </c>
      <c r="AA28" s="222">
        <v>1</v>
      </c>
      <c r="AB28" s="222">
        <v>1</v>
      </c>
      <c r="AC28" s="222">
        <v>1</v>
      </c>
      <c r="AZ28" s="222">
        <v>1</v>
      </c>
      <c r="BA28" s="222">
        <f>IF(AZ28=1,G28,0)</f>
        <v>0</v>
      </c>
      <c r="BB28" s="222">
        <f>IF(AZ28=2,G28,0)</f>
        <v>0</v>
      </c>
      <c r="BC28" s="222">
        <f>IF(AZ28=3,G28,0)</f>
        <v>0</v>
      </c>
      <c r="BD28" s="222">
        <f>IF(AZ28=4,G28,0)</f>
        <v>0</v>
      </c>
      <c r="BE28" s="222">
        <f>IF(AZ28=5,G28,0)</f>
        <v>0</v>
      </c>
      <c r="CA28" s="249">
        <v>1</v>
      </c>
      <c r="CB28" s="249">
        <v>1</v>
      </c>
    </row>
    <row r="29" spans="1:15" ht="12.75">
      <c r="A29" s="258"/>
      <c r="B29" s="262"/>
      <c r="C29" s="343" t="s">
        <v>547</v>
      </c>
      <c r="D29" s="344"/>
      <c r="E29" s="290">
        <v>0.1</v>
      </c>
      <c r="F29" s="264"/>
      <c r="G29" s="265"/>
      <c r="H29" s="266"/>
      <c r="I29" s="260"/>
      <c r="J29" s="267"/>
      <c r="K29" s="260"/>
      <c r="M29" s="261" t="s">
        <v>547</v>
      </c>
      <c r="O29" s="249"/>
    </row>
    <row r="30" spans="1:80" ht="12.75">
      <c r="A30" s="250">
        <v>7</v>
      </c>
      <c r="B30" s="251" t="s">
        <v>548</v>
      </c>
      <c r="C30" s="252" t="s">
        <v>549</v>
      </c>
      <c r="D30" s="253" t="s">
        <v>106</v>
      </c>
      <c r="E30" s="289">
        <v>0.216</v>
      </c>
      <c r="F30" s="254"/>
      <c r="G30" s="255">
        <f>E30*F30</f>
        <v>0</v>
      </c>
      <c r="H30" s="256">
        <v>2.41693</v>
      </c>
      <c r="I30" s="257">
        <f>E30*H30</f>
        <v>0.52205688</v>
      </c>
      <c r="J30" s="256">
        <v>0</v>
      </c>
      <c r="K30" s="257">
        <f>E30*J30</f>
        <v>0</v>
      </c>
      <c r="O30" s="249">
        <v>2</v>
      </c>
      <c r="AA30" s="222">
        <v>1</v>
      </c>
      <c r="AB30" s="222">
        <v>1</v>
      </c>
      <c r="AC30" s="222">
        <v>1</v>
      </c>
      <c r="AZ30" s="222">
        <v>1</v>
      </c>
      <c r="BA30" s="222">
        <f>IF(AZ30=1,G30,0)</f>
        <v>0</v>
      </c>
      <c r="BB30" s="222">
        <f>IF(AZ30=2,G30,0)</f>
        <v>0</v>
      </c>
      <c r="BC30" s="222">
        <f>IF(AZ30=3,G30,0)</f>
        <v>0</v>
      </c>
      <c r="BD30" s="222">
        <f>IF(AZ30=4,G30,0)</f>
        <v>0</v>
      </c>
      <c r="BE30" s="222">
        <f>IF(AZ30=5,G30,0)</f>
        <v>0</v>
      </c>
      <c r="CA30" s="249">
        <v>1</v>
      </c>
      <c r="CB30" s="249">
        <v>1</v>
      </c>
    </row>
    <row r="31" spans="1:15" ht="12.75">
      <c r="A31" s="258"/>
      <c r="B31" s="262"/>
      <c r="C31" s="343" t="s">
        <v>550</v>
      </c>
      <c r="D31" s="344"/>
      <c r="E31" s="290">
        <v>0.216</v>
      </c>
      <c r="F31" s="264"/>
      <c r="G31" s="265"/>
      <c r="H31" s="266"/>
      <c r="I31" s="260"/>
      <c r="J31" s="267"/>
      <c r="K31" s="260"/>
      <c r="M31" s="261" t="s">
        <v>550</v>
      </c>
      <c r="O31" s="249"/>
    </row>
    <row r="32" spans="1:80" ht="12.75">
      <c r="A32" s="250">
        <v>8</v>
      </c>
      <c r="B32" s="251" t="s">
        <v>551</v>
      </c>
      <c r="C32" s="252" t="s">
        <v>552</v>
      </c>
      <c r="D32" s="253" t="s">
        <v>197</v>
      </c>
      <c r="E32" s="289">
        <v>2.88</v>
      </c>
      <c r="F32" s="254"/>
      <c r="G32" s="255">
        <f>E32*F32</f>
        <v>0</v>
      </c>
      <c r="H32" s="256">
        <v>0.03925</v>
      </c>
      <c r="I32" s="257">
        <f>E32*H32</f>
        <v>0.11304</v>
      </c>
      <c r="J32" s="256">
        <v>0</v>
      </c>
      <c r="K32" s="257">
        <f>E32*J32</f>
        <v>0</v>
      </c>
      <c r="O32" s="249">
        <v>2</v>
      </c>
      <c r="AA32" s="222">
        <v>1</v>
      </c>
      <c r="AB32" s="222">
        <v>1</v>
      </c>
      <c r="AC32" s="222">
        <v>1</v>
      </c>
      <c r="AZ32" s="222">
        <v>1</v>
      </c>
      <c r="BA32" s="222">
        <f>IF(AZ32=1,G32,0)</f>
        <v>0</v>
      </c>
      <c r="BB32" s="222">
        <f>IF(AZ32=2,G32,0)</f>
        <v>0</v>
      </c>
      <c r="BC32" s="222">
        <f>IF(AZ32=3,G32,0)</f>
        <v>0</v>
      </c>
      <c r="BD32" s="222">
        <f>IF(AZ32=4,G32,0)</f>
        <v>0</v>
      </c>
      <c r="BE32" s="222">
        <f>IF(AZ32=5,G32,0)</f>
        <v>0</v>
      </c>
      <c r="CA32" s="249">
        <v>1</v>
      </c>
      <c r="CB32" s="249">
        <v>1</v>
      </c>
    </row>
    <row r="33" spans="1:15" ht="12.75">
      <c r="A33" s="258"/>
      <c r="B33" s="262"/>
      <c r="C33" s="343" t="s">
        <v>553</v>
      </c>
      <c r="D33" s="344"/>
      <c r="E33" s="290">
        <v>2.88</v>
      </c>
      <c r="F33" s="264"/>
      <c r="G33" s="265"/>
      <c r="H33" s="266"/>
      <c r="I33" s="260"/>
      <c r="J33" s="267"/>
      <c r="K33" s="260"/>
      <c r="M33" s="261" t="s">
        <v>553</v>
      </c>
      <c r="O33" s="249"/>
    </row>
    <row r="34" spans="1:80" ht="12.75">
      <c r="A34" s="250">
        <v>9</v>
      </c>
      <c r="B34" s="251" t="s">
        <v>554</v>
      </c>
      <c r="C34" s="252" t="s">
        <v>555</v>
      </c>
      <c r="D34" s="253" t="s">
        <v>197</v>
      </c>
      <c r="E34" s="289">
        <v>2.88</v>
      </c>
      <c r="F34" s="254"/>
      <c r="G34" s="255">
        <f>E34*F34</f>
        <v>0</v>
      </c>
      <c r="H34" s="256">
        <v>0</v>
      </c>
      <c r="I34" s="257">
        <f>E34*H34</f>
        <v>0</v>
      </c>
      <c r="J34" s="256">
        <v>0</v>
      </c>
      <c r="K34" s="257">
        <f>E34*J34</f>
        <v>0</v>
      </c>
      <c r="O34" s="249">
        <v>2</v>
      </c>
      <c r="AA34" s="222">
        <v>1</v>
      </c>
      <c r="AB34" s="222">
        <v>1</v>
      </c>
      <c r="AC34" s="222">
        <v>1</v>
      </c>
      <c r="AZ34" s="222">
        <v>1</v>
      </c>
      <c r="BA34" s="222">
        <f>IF(AZ34=1,G34,0)</f>
        <v>0</v>
      </c>
      <c r="BB34" s="222">
        <f>IF(AZ34=2,G34,0)</f>
        <v>0</v>
      </c>
      <c r="BC34" s="222">
        <f>IF(AZ34=3,G34,0)</f>
        <v>0</v>
      </c>
      <c r="BD34" s="222">
        <f>IF(AZ34=4,G34,0)</f>
        <v>0</v>
      </c>
      <c r="BE34" s="222">
        <f>IF(AZ34=5,G34,0)</f>
        <v>0</v>
      </c>
      <c r="CA34" s="249">
        <v>1</v>
      </c>
      <c r="CB34" s="249">
        <v>1</v>
      </c>
    </row>
    <row r="35" spans="1:15" ht="12.75">
      <c r="A35" s="258"/>
      <c r="B35" s="262"/>
      <c r="C35" s="343" t="s">
        <v>556</v>
      </c>
      <c r="D35" s="344"/>
      <c r="E35" s="290">
        <v>2.88</v>
      </c>
      <c r="F35" s="264"/>
      <c r="G35" s="265"/>
      <c r="H35" s="266"/>
      <c r="I35" s="260"/>
      <c r="J35" s="267"/>
      <c r="K35" s="260"/>
      <c r="M35" s="261" t="s">
        <v>556</v>
      </c>
      <c r="O35" s="249"/>
    </row>
    <row r="36" spans="1:80" ht="12.75">
      <c r="A36" s="250">
        <v>10</v>
      </c>
      <c r="B36" s="251" t="s">
        <v>557</v>
      </c>
      <c r="C36" s="252" t="s">
        <v>558</v>
      </c>
      <c r="D36" s="253" t="s">
        <v>137</v>
      </c>
      <c r="E36" s="289">
        <v>4</v>
      </c>
      <c r="F36" s="254"/>
      <c r="G36" s="255">
        <f>E36*F36</f>
        <v>0</v>
      </c>
      <c r="H36" s="256">
        <v>0.2459</v>
      </c>
      <c r="I36" s="257">
        <f>E36*H36</f>
        <v>0.9836</v>
      </c>
      <c r="J36" s="256">
        <v>0</v>
      </c>
      <c r="K36" s="257">
        <f>E36*J36</f>
        <v>0</v>
      </c>
      <c r="O36" s="249">
        <v>2</v>
      </c>
      <c r="AA36" s="222">
        <v>1</v>
      </c>
      <c r="AB36" s="222">
        <v>1</v>
      </c>
      <c r="AC36" s="222">
        <v>1</v>
      </c>
      <c r="AZ36" s="222">
        <v>1</v>
      </c>
      <c r="BA36" s="222">
        <f>IF(AZ36=1,G36,0)</f>
        <v>0</v>
      </c>
      <c r="BB36" s="222">
        <f>IF(AZ36=2,G36,0)</f>
        <v>0</v>
      </c>
      <c r="BC36" s="222">
        <f>IF(AZ36=3,G36,0)</f>
        <v>0</v>
      </c>
      <c r="BD36" s="222">
        <f>IF(AZ36=4,G36,0)</f>
        <v>0</v>
      </c>
      <c r="BE36" s="222">
        <f>IF(AZ36=5,G36,0)</f>
        <v>0</v>
      </c>
      <c r="CA36" s="249">
        <v>1</v>
      </c>
      <c r="CB36" s="249">
        <v>1</v>
      </c>
    </row>
    <row r="37" spans="1:15" ht="12.75">
      <c r="A37" s="258"/>
      <c r="B37" s="262"/>
      <c r="C37" s="343" t="s">
        <v>559</v>
      </c>
      <c r="D37" s="344"/>
      <c r="E37" s="290">
        <v>0</v>
      </c>
      <c r="F37" s="264"/>
      <c r="G37" s="265"/>
      <c r="H37" s="266"/>
      <c r="I37" s="260"/>
      <c r="J37" s="267"/>
      <c r="K37" s="260"/>
      <c r="M37" s="261" t="s">
        <v>559</v>
      </c>
      <c r="O37" s="249"/>
    </row>
    <row r="38" spans="1:15" ht="12.75">
      <c r="A38" s="258"/>
      <c r="B38" s="262"/>
      <c r="C38" s="343" t="s">
        <v>560</v>
      </c>
      <c r="D38" s="344"/>
      <c r="E38" s="290">
        <v>4</v>
      </c>
      <c r="F38" s="264"/>
      <c r="G38" s="265"/>
      <c r="H38" s="266"/>
      <c r="I38" s="260"/>
      <c r="J38" s="267"/>
      <c r="K38" s="260"/>
      <c r="M38" s="261" t="s">
        <v>560</v>
      </c>
      <c r="O38" s="249"/>
    </row>
    <row r="39" spans="1:80" ht="12.75">
      <c r="A39" s="250">
        <v>11</v>
      </c>
      <c r="B39" s="251" t="s">
        <v>561</v>
      </c>
      <c r="C39" s="252" t="s">
        <v>562</v>
      </c>
      <c r="D39" s="253" t="s">
        <v>197</v>
      </c>
      <c r="E39" s="289">
        <v>5</v>
      </c>
      <c r="F39" s="254"/>
      <c r="G39" s="255">
        <f>E39*F39</f>
        <v>0</v>
      </c>
      <c r="H39" s="256">
        <v>0.00014</v>
      </c>
      <c r="I39" s="257">
        <f>E39*H39</f>
        <v>0.0006999999999999999</v>
      </c>
      <c r="J39" s="256">
        <v>0</v>
      </c>
      <c r="K39" s="257">
        <f>E39*J39</f>
        <v>0</v>
      </c>
      <c r="O39" s="249">
        <v>2</v>
      </c>
      <c r="AA39" s="222">
        <v>1</v>
      </c>
      <c r="AB39" s="222">
        <v>1</v>
      </c>
      <c r="AC39" s="222">
        <v>1</v>
      </c>
      <c r="AZ39" s="222">
        <v>1</v>
      </c>
      <c r="BA39" s="222">
        <f>IF(AZ39=1,G39,0)</f>
        <v>0</v>
      </c>
      <c r="BB39" s="222">
        <f>IF(AZ39=2,G39,0)</f>
        <v>0</v>
      </c>
      <c r="BC39" s="222">
        <f>IF(AZ39=3,G39,0)</f>
        <v>0</v>
      </c>
      <c r="BD39" s="222">
        <f>IF(AZ39=4,G39,0)</f>
        <v>0</v>
      </c>
      <c r="BE39" s="222">
        <f>IF(AZ39=5,G39,0)</f>
        <v>0</v>
      </c>
      <c r="CA39" s="249">
        <v>1</v>
      </c>
      <c r="CB39" s="249">
        <v>1</v>
      </c>
    </row>
    <row r="40" spans="1:15" ht="12.75">
      <c r="A40" s="258"/>
      <c r="B40" s="262"/>
      <c r="C40" s="343" t="s">
        <v>563</v>
      </c>
      <c r="D40" s="344"/>
      <c r="E40" s="290">
        <v>5</v>
      </c>
      <c r="F40" s="264"/>
      <c r="G40" s="265"/>
      <c r="H40" s="266"/>
      <c r="I40" s="260"/>
      <c r="J40" s="267"/>
      <c r="K40" s="260"/>
      <c r="M40" s="261" t="s">
        <v>563</v>
      </c>
      <c r="O40" s="249"/>
    </row>
    <row r="41" spans="1:80" ht="12.75">
      <c r="A41" s="250">
        <v>12</v>
      </c>
      <c r="B41" s="251" t="s">
        <v>564</v>
      </c>
      <c r="C41" s="252" t="s">
        <v>565</v>
      </c>
      <c r="D41" s="253" t="s">
        <v>233</v>
      </c>
      <c r="E41" s="289">
        <v>72</v>
      </c>
      <c r="F41" s="254"/>
      <c r="G41" s="255">
        <f>E41*F41</f>
        <v>0</v>
      </c>
      <c r="H41" s="256">
        <v>9E-05</v>
      </c>
      <c r="I41" s="257">
        <f>E41*H41</f>
        <v>0.0064800000000000005</v>
      </c>
      <c r="J41" s="256">
        <v>0</v>
      </c>
      <c r="K41" s="257">
        <f>E41*J41</f>
        <v>0</v>
      </c>
      <c r="O41" s="249">
        <v>2</v>
      </c>
      <c r="AA41" s="222">
        <v>1</v>
      </c>
      <c r="AB41" s="222">
        <v>1</v>
      </c>
      <c r="AC41" s="222">
        <v>1</v>
      </c>
      <c r="AZ41" s="222">
        <v>1</v>
      </c>
      <c r="BA41" s="222">
        <f>IF(AZ41=1,G41,0)</f>
        <v>0</v>
      </c>
      <c r="BB41" s="222">
        <f>IF(AZ41=2,G41,0)</f>
        <v>0</v>
      </c>
      <c r="BC41" s="222">
        <f>IF(AZ41=3,G41,0)</f>
        <v>0</v>
      </c>
      <c r="BD41" s="222">
        <f>IF(AZ41=4,G41,0)</f>
        <v>0</v>
      </c>
      <c r="BE41" s="222">
        <f>IF(AZ41=5,G41,0)</f>
        <v>0</v>
      </c>
      <c r="CA41" s="249">
        <v>1</v>
      </c>
      <c r="CB41" s="249">
        <v>1</v>
      </c>
    </row>
    <row r="42" spans="1:15" ht="12.75">
      <c r="A42" s="258"/>
      <c r="B42" s="262"/>
      <c r="C42" s="343" t="s">
        <v>566</v>
      </c>
      <c r="D42" s="344"/>
      <c r="E42" s="290">
        <v>72</v>
      </c>
      <c r="F42" s="264"/>
      <c r="G42" s="265"/>
      <c r="H42" s="266"/>
      <c r="I42" s="260"/>
      <c r="J42" s="267"/>
      <c r="K42" s="260"/>
      <c r="M42" s="261" t="s">
        <v>566</v>
      </c>
      <c r="O42" s="249"/>
    </row>
    <row r="43" spans="1:80" ht="12.75">
      <c r="A43" s="250">
        <v>13</v>
      </c>
      <c r="B43" s="251" t="s">
        <v>567</v>
      </c>
      <c r="C43" s="252" t="s">
        <v>568</v>
      </c>
      <c r="D43" s="253" t="s">
        <v>233</v>
      </c>
      <c r="E43" s="289">
        <v>72</v>
      </c>
      <c r="F43" s="254"/>
      <c r="G43" s="255">
        <f>E43*F43</f>
        <v>0</v>
      </c>
      <c r="H43" s="256">
        <v>0</v>
      </c>
      <c r="I43" s="257">
        <f>E43*H43</f>
        <v>0</v>
      </c>
      <c r="J43" s="256">
        <v>0</v>
      </c>
      <c r="K43" s="257">
        <f>E43*J43</f>
        <v>0</v>
      </c>
      <c r="O43" s="249">
        <v>2</v>
      </c>
      <c r="AA43" s="222">
        <v>1</v>
      </c>
      <c r="AB43" s="222">
        <v>1</v>
      </c>
      <c r="AC43" s="222">
        <v>1</v>
      </c>
      <c r="AZ43" s="222">
        <v>1</v>
      </c>
      <c r="BA43" s="222">
        <f>IF(AZ43=1,G43,0)</f>
        <v>0</v>
      </c>
      <c r="BB43" s="222">
        <f>IF(AZ43=2,G43,0)</f>
        <v>0</v>
      </c>
      <c r="BC43" s="222">
        <f>IF(AZ43=3,G43,0)</f>
        <v>0</v>
      </c>
      <c r="BD43" s="222">
        <f>IF(AZ43=4,G43,0)</f>
        <v>0</v>
      </c>
      <c r="BE43" s="222">
        <f>IF(AZ43=5,G43,0)</f>
        <v>0</v>
      </c>
      <c r="CA43" s="249">
        <v>1</v>
      </c>
      <c r="CB43" s="249">
        <v>1</v>
      </c>
    </row>
    <row r="44" spans="1:15" ht="12.75">
      <c r="A44" s="258"/>
      <c r="B44" s="262"/>
      <c r="C44" s="343" t="s">
        <v>566</v>
      </c>
      <c r="D44" s="344"/>
      <c r="E44" s="290">
        <v>72</v>
      </c>
      <c r="F44" s="264"/>
      <c r="G44" s="265"/>
      <c r="H44" s="266"/>
      <c r="I44" s="260"/>
      <c r="J44" s="267"/>
      <c r="K44" s="260"/>
      <c r="M44" s="261" t="s">
        <v>566</v>
      </c>
      <c r="O44" s="249"/>
    </row>
    <row r="45" spans="1:80" ht="12.75">
      <c r="A45" s="250">
        <v>14</v>
      </c>
      <c r="B45" s="251" t="s">
        <v>569</v>
      </c>
      <c r="C45" s="252" t="s">
        <v>570</v>
      </c>
      <c r="D45" s="253" t="s">
        <v>197</v>
      </c>
      <c r="E45" s="289">
        <v>5</v>
      </c>
      <c r="F45" s="254"/>
      <c r="G45" s="255">
        <f>E45*F45</f>
        <v>0</v>
      </c>
      <c r="H45" s="256">
        <v>0</v>
      </c>
      <c r="I45" s="257">
        <f>E45*H45</f>
        <v>0</v>
      </c>
      <c r="J45" s="256">
        <v>0</v>
      </c>
      <c r="K45" s="257">
        <f>E45*J45</f>
        <v>0</v>
      </c>
      <c r="O45" s="249">
        <v>2</v>
      </c>
      <c r="AA45" s="222">
        <v>1</v>
      </c>
      <c r="AB45" s="222">
        <v>1</v>
      </c>
      <c r="AC45" s="222">
        <v>1</v>
      </c>
      <c r="AZ45" s="222">
        <v>1</v>
      </c>
      <c r="BA45" s="222">
        <f>IF(AZ45=1,G45,0)</f>
        <v>0</v>
      </c>
      <c r="BB45" s="222">
        <f>IF(AZ45=2,G45,0)</f>
        <v>0</v>
      </c>
      <c r="BC45" s="222">
        <f>IF(AZ45=3,G45,0)</f>
        <v>0</v>
      </c>
      <c r="BD45" s="222">
        <f>IF(AZ45=4,G45,0)</f>
        <v>0</v>
      </c>
      <c r="BE45" s="222">
        <f>IF(AZ45=5,G45,0)</f>
        <v>0</v>
      </c>
      <c r="CA45" s="249">
        <v>1</v>
      </c>
      <c r="CB45" s="249">
        <v>1</v>
      </c>
    </row>
    <row r="46" spans="1:15" ht="12.75">
      <c r="A46" s="258"/>
      <c r="B46" s="262"/>
      <c r="C46" s="343" t="s">
        <v>571</v>
      </c>
      <c r="D46" s="344"/>
      <c r="E46" s="290">
        <v>5</v>
      </c>
      <c r="F46" s="264"/>
      <c r="G46" s="265"/>
      <c r="H46" s="266"/>
      <c r="I46" s="260"/>
      <c r="J46" s="267"/>
      <c r="K46" s="260"/>
      <c r="M46" s="261" t="s">
        <v>571</v>
      </c>
      <c r="O46" s="249"/>
    </row>
    <row r="47" spans="1:80" ht="12.75">
      <c r="A47" s="250">
        <v>15</v>
      </c>
      <c r="B47" s="251" t="s">
        <v>572</v>
      </c>
      <c r="C47" s="252" t="s">
        <v>573</v>
      </c>
      <c r="D47" s="253" t="s">
        <v>137</v>
      </c>
      <c r="E47" s="289">
        <v>16</v>
      </c>
      <c r="F47" s="254"/>
      <c r="G47" s="255">
        <f>E47*F47</f>
        <v>0</v>
      </c>
      <c r="H47" s="256">
        <v>0</v>
      </c>
      <c r="I47" s="257">
        <f>E47*H47</f>
        <v>0</v>
      </c>
      <c r="J47" s="256">
        <v>0</v>
      </c>
      <c r="K47" s="257">
        <f>E47*J47</f>
        <v>0</v>
      </c>
      <c r="O47" s="249">
        <v>2</v>
      </c>
      <c r="AA47" s="222">
        <v>1</v>
      </c>
      <c r="AB47" s="222">
        <v>1</v>
      </c>
      <c r="AC47" s="222">
        <v>1</v>
      </c>
      <c r="AZ47" s="222">
        <v>1</v>
      </c>
      <c r="BA47" s="222">
        <f>IF(AZ47=1,G47,0)</f>
        <v>0</v>
      </c>
      <c r="BB47" s="222">
        <f>IF(AZ47=2,G47,0)</f>
        <v>0</v>
      </c>
      <c r="BC47" s="222">
        <f>IF(AZ47=3,G47,0)</f>
        <v>0</v>
      </c>
      <c r="BD47" s="222">
        <f>IF(AZ47=4,G47,0)</f>
        <v>0</v>
      </c>
      <c r="BE47" s="222">
        <f>IF(AZ47=5,G47,0)</f>
        <v>0</v>
      </c>
      <c r="CA47" s="249">
        <v>1</v>
      </c>
      <c r="CB47" s="249">
        <v>1</v>
      </c>
    </row>
    <row r="48" spans="1:15" ht="12.75">
      <c r="A48" s="258"/>
      <c r="B48" s="262"/>
      <c r="C48" s="343" t="s">
        <v>574</v>
      </c>
      <c r="D48" s="344"/>
      <c r="E48" s="290">
        <v>16</v>
      </c>
      <c r="F48" s="264"/>
      <c r="G48" s="265"/>
      <c r="H48" s="266"/>
      <c r="I48" s="260"/>
      <c r="J48" s="267"/>
      <c r="K48" s="260"/>
      <c r="M48" s="261" t="s">
        <v>574</v>
      </c>
      <c r="O48" s="249"/>
    </row>
    <row r="49" spans="1:80" ht="12.75">
      <c r="A49" s="250">
        <v>16</v>
      </c>
      <c r="B49" s="251" t="s">
        <v>575</v>
      </c>
      <c r="C49" s="252" t="s">
        <v>576</v>
      </c>
      <c r="D49" s="253" t="s">
        <v>137</v>
      </c>
      <c r="E49" s="289">
        <v>1</v>
      </c>
      <c r="F49" s="254"/>
      <c r="G49" s="255">
        <f>E49*F49</f>
        <v>0</v>
      </c>
      <c r="H49" s="256">
        <v>0.0051</v>
      </c>
      <c r="I49" s="257">
        <f>E49*H49</f>
        <v>0.0051</v>
      </c>
      <c r="J49" s="256"/>
      <c r="K49" s="257">
        <f>E49*J49</f>
        <v>0</v>
      </c>
      <c r="O49" s="249">
        <v>2</v>
      </c>
      <c r="AA49" s="222">
        <v>3</v>
      </c>
      <c r="AB49" s="222">
        <v>1</v>
      </c>
      <c r="AC49" s="222">
        <v>40445214</v>
      </c>
      <c r="AZ49" s="222">
        <v>1</v>
      </c>
      <c r="BA49" s="222">
        <f>IF(AZ49=1,G49,0)</f>
        <v>0</v>
      </c>
      <c r="BB49" s="222">
        <f>IF(AZ49=2,G49,0)</f>
        <v>0</v>
      </c>
      <c r="BC49" s="222">
        <f>IF(AZ49=3,G49,0)</f>
        <v>0</v>
      </c>
      <c r="BD49" s="222">
        <f>IF(AZ49=4,G49,0)</f>
        <v>0</v>
      </c>
      <c r="BE49" s="222">
        <f>IF(AZ49=5,G49,0)</f>
        <v>0</v>
      </c>
      <c r="CA49" s="249">
        <v>3</v>
      </c>
      <c r="CB49" s="249">
        <v>1</v>
      </c>
    </row>
    <row r="50" spans="1:15" ht="12.75">
      <c r="A50" s="258"/>
      <c r="B50" s="262"/>
      <c r="C50" s="343" t="s">
        <v>577</v>
      </c>
      <c r="D50" s="344"/>
      <c r="E50" s="290">
        <v>1</v>
      </c>
      <c r="F50" s="264"/>
      <c r="G50" s="265"/>
      <c r="H50" s="266"/>
      <c r="I50" s="260"/>
      <c r="J50" s="267"/>
      <c r="K50" s="260"/>
      <c r="M50" s="261" t="s">
        <v>577</v>
      </c>
      <c r="O50" s="249"/>
    </row>
    <row r="51" spans="1:80" ht="12.75">
      <c r="A51" s="250">
        <v>17</v>
      </c>
      <c r="B51" s="251" t="s">
        <v>578</v>
      </c>
      <c r="C51" s="252" t="s">
        <v>579</v>
      </c>
      <c r="D51" s="253" t="s">
        <v>137</v>
      </c>
      <c r="E51" s="289">
        <v>1</v>
      </c>
      <c r="F51" s="254"/>
      <c r="G51" s="255">
        <f>E51*F51</f>
        <v>0</v>
      </c>
      <c r="H51" s="256">
        <v>0.0051</v>
      </c>
      <c r="I51" s="257">
        <f>E51*H51</f>
        <v>0.0051</v>
      </c>
      <c r="J51" s="256"/>
      <c r="K51" s="257">
        <f>E51*J51</f>
        <v>0</v>
      </c>
      <c r="O51" s="249">
        <v>2</v>
      </c>
      <c r="AA51" s="222">
        <v>3</v>
      </c>
      <c r="AB51" s="222">
        <v>1</v>
      </c>
      <c r="AC51" s="222">
        <v>40445318</v>
      </c>
      <c r="AZ51" s="222">
        <v>1</v>
      </c>
      <c r="BA51" s="222">
        <f>IF(AZ51=1,G51,0)</f>
        <v>0</v>
      </c>
      <c r="BB51" s="222">
        <f>IF(AZ51=2,G51,0)</f>
        <v>0</v>
      </c>
      <c r="BC51" s="222">
        <f>IF(AZ51=3,G51,0)</f>
        <v>0</v>
      </c>
      <c r="BD51" s="222">
        <f>IF(AZ51=4,G51,0)</f>
        <v>0</v>
      </c>
      <c r="BE51" s="222">
        <f>IF(AZ51=5,G51,0)</f>
        <v>0</v>
      </c>
      <c r="CA51" s="249">
        <v>3</v>
      </c>
      <c r="CB51" s="249">
        <v>1</v>
      </c>
    </row>
    <row r="52" spans="1:15" ht="12.75">
      <c r="A52" s="258"/>
      <c r="B52" s="262"/>
      <c r="C52" s="343" t="s">
        <v>580</v>
      </c>
      <c r="D52" s="344"/>
      <c r="E52" s="290">
        <v>1</v>
      </c>
      <c r="F52" s="264"/>
      <c r="G52" s="265"/>
      <c r="H52" s="266"/>
      <c r="I52" s="260"/>
      <c r="J52" s="267"/>
      <c r="K52" s="260"/>
      <c r="M52" s="261" t="s">
        <v>580</v>
      </c>
      <c r="O52" s="249"/>
    </row>
    <row r="53" spans="1:80" ht="12.75">
      <c r="A53" s="250">
        <v>18</v>
      </c>
      <c r="B53" s="251" t="s">
        <v>581</v>
      </c>
      <c r="C53" s="252" t="s">
        <v>582</v>
      </c>
      <c r="D53" s="253" t="s">
        <v>137</v>
      </c>
      <c r="E53" s="289">
        <v>1</v>
      </c>
      <c r="F53" s="254"/>
      <c r="G53" s="255">
        <f>E53*F53</f>
        <v>0</v>
      </c>
      <c r="H53" s="256">
        <v>0.0051</v>
      </c>
      <c r="I53" s="257">
        <f>E53*H53</f>
        <v>0.0051</v>
      </c>
      <c r="J53" s="256"/>
      <c r="K53" s="257">
        <f>E53*J53</f>
        <v>0</v>
      </c>
      <c r="O53" s="249">
        <v>2</v>
      </c>
      <c r="AA53" s="222">
        <v>3</v>
      </c>
      <c r="AB53" s="222">
        <v>1</v>
      </c>
      <c r="AC53" s="222">
        <v>40445319</v>
      </c>
      <c r="AZ53" s="222">
        <v>1</v>
      </c>
      <c r="BA53" s="222">
        <f>IF(AZ53=1,G53,0)</f>
        <v>0</v>
      </c>
      <c r="BB53" s="222">
        <f>IF(AZ53=2,G53,0)</f>
        <v>0</v>
      </c>
      <c r="BC53" s="222">
        <f>IF(AZ53=3,G53,0)</f>
        <v>0</v>
      </c>
      <c r="BD53" s="222">
        <f>IF(AZ53=4,G53,0)</f>
        <v>0</v>
      </c>
      <c r="BE53" s="222">
        <f>IF(AZ53=5,G53,0)</f>
        <v>0</v>
      </c>
      <c r="CA53" s="249">
        <v>3</v>
      </c>
      <c r="CB53" s="249">
        <v>1</v>
      </c>
    </row>
    <row r="54" spans="1:15" ht="12.75">
      <c r="A54" s="258"/>
      <c r="B54" s="262"/>
      <c r="C54" s="343" t="s">
        <v>583</v>
      </c>
      <c r="D54" s="344"/>
      <c r="E54" s="290">
        <v>1</v>
      </c>
      <c r="F54" s="264"/>
      <c r="G54" s="265"/>
      <c r="H54" s="266"/>
      <c r="I54" s="260"/>
      <c r="J54" s="267"/>
      <c r="K54" s="260"/>
      <c r="M54" s="261" t="s">
        <v>583</v>
      </c>
      <c r="O54" s="249"/>
    </row>
    <row r="55" spans="1:80" ht="12.75">
      <c r="A55" s="250">
        <v>19</v>
      </c>
      <c r="B55" s="251" t="s">
        <v>584</v>
      </c>
      <c r="C55" s="252" t="s">
        <v>585</v>
      </c>
      <c r="D55" s="253" t="s">
        <v>137</v>
      </c>
      <c r="E55" s="289">
        <v>1</v>
      </c>
      <c r="F55" s="254"/>
      <c r="G55" s="255">
        <f>E55*F55</f>
        <v>0</v>
      </c>
      <c r="H55" s="256">
        <v>0.0051</v>
      </c>
      <c r="I55" s="257">
        <f>E55*H55</f>
        <v>0.0051</v>
      </c>
      <c r="J55" s="256"/>
      <c r="K55" s="257">
        <f>E55*J55</f>
        <v>0</v>
      </c>
      <c r="O55" s="249">
        <v>2</v>
      </c>
      <c r="AA55" s="222">
        <v>3</v>
      </c>
      <c r="AB55" s="222">
        <v>1</v>
      </c>
      <c r="AC55" s="222">
        <v>40445343</v>
      </c>
      <c r="AZ55" s="222">
        <v>1</v>
      </c>
      <c r="BA55" s="222">
        <f>IF(AZ55=1,G55,0)</f>
        <v>0</v>
      </c>
      <c r="BB55" s="222">
        <f>IF(AZ55=2,G55,0)</f>
        <v>0</v>
      </c>
      <c r="BC55" s="222">
        <f>IF(AZ55=3,G55,0)</f>
        <v>0</v>
      </c>
      <c r="BD55" s="222">
        <f>IF(AZ55=4,G55,0)</f>
        <v>0</v>
      </c>
      <c r="BE55" s="222">
        <f>IF(AZ55=5,G55,0)</f>
        <v>0</v>
      </c>
      <c r="CA55" s="249">
        <v>3</v>
      </c>
      <c r="CB55" s="249">
        <v>1</v>
      </c>
    </row>
    <row r="56" spans="1:15" ht="12.75">
      <c r="A56" s="258"/>
      <c r="B56" s="262"/>
      <c r="C56" s="343" t="s">
        <v>586</v>
      </c>
      <c r="D56" s="344"/>
      <c r="E56" s="290">
        <v>1</v>
      </c>
      <c r="F56" s="264"/>
      <c r="G56" s="265"/>
      <c r="H56" s="266"/>
      <c r="I56" s="260"/>
      <c r="J56" s="267"/>
      <c r="K56" s="260"/>
      <c r="M56" s="261" t="s">
        <v>586</v>
      </c>
      <c r="O56" s="249"/>
    </row>
    <row r="57" spans="1:80" ht="12.75">
      <c r="A57" s="250">
        <v>20</v>
      </c>
      <c r="B57" s="251" t="s">
        <v>587</v>
      </c>
      <c r="C57" s="252" t="s">
        <v>588</v>
      </c>
      <c r="D57" s="253" t="s">
        <v>233</v>
      </c>
      <c r="E57" s="289">
        <v>12</v>
      </c>
      <c r="F57" s="254"/>
      <c r="G57" s="255">
        <f>E57*F57</f>
        <v>0</v>
      </c>
      <c r="H57" s="256">
        <v>0.0013</v>
      </c>
      <c r="I57" s="257">
        <f>E57*H57</f>
        <v>0.0156</v>
      </c>
      <c r="J57" s="256"/>
      <c r="K57" s="257">
        <f>E57*J57</f>
        <v>0</v>
      </c>
      <c r="O57" s="249">
        <v>2</v>
      </c>
      <c r="AA57" s="222">
        <v>3</v>
      </c>
      <c r="AB57" s="222">
        <v>1</v>
      </c>
      <c r="AC57" s="222">
        <v>40445961</v>
      </c>
      <c r="AZ57" s="222">
        <v>1</v>
      </c>
      <c r="BA57" s="222">
        <f>IF(AZ57=1,G57,0)</f>
        <v>0</v>
      </c>
      <c r="BB57" s="222">
        <f>IF(AZ57=2,G57,0)</f>
        <v>0</v>
      </c>
      <c r="BC57" s="222">
        <f>IF(AZ57=3,G57,0)</f>
        <v>0</v>
      </c>
      <c r="BD57" s="222">
        <f>IF(AZ57=4,G57,0)</f>
        <v>0</v>
      </c>
      <c r="BE57" s="222">
        <f>IF(AZ57=5,G57,0)</f>
        <v>0</v>
      </c>
      <c r="CA57" s="249">
        <v>3</v>
      </c>
      <c r="CB57" s="249">
        <v>1</v>
      </c>
    </row>
    <row r="58" spans="1:15" ht="12.75">
      <c r="A58" s="258"/>
      <c r="B58" s="262"/>
      <c r="C58" s="343" t="s">
        <v>589</v>
      </c>
      <c r="D58" s="344"/>
      <c r="E58" s="290">
        <v>12</v>
      </c>
      <c r="F58" s="264"/>
      <c r="G58" s="265"/>
      <c r="H58" s="266"/>
      <c r="I58" s="260"/>
      <c r="J58" s="267"/>
      <c r="K58" s="260"/>
      <c r="M58" s="261" t="s">
        <v>589</v>
      </c>
      <c r="O58" s="249"/>
    </row>
    <row r="59" spans="1:80" ht="12.75">
      <c r="A59" s="250">
        <v>21</v>
      </c>
      <c r="B59" s="251" t="s">
        <v>590</v>
      </c>
      <c r="C59" s="252" t="s">
        <v>591</v>
      </c>
      <c r="D59" s="253" t="s">
        <v>137</v>
      </c>
      <c r="E59" s="289">
        <v>4</v>
      </c>
      <c r="F59" s="254"/>
      <c r="G59" s="255">
        <f>E59*F59</f>
        <v>0</v>
      </c>
      <c r="H59" s="256">
        <v>0.00126</v>
      </c>
      <c r="I59" s="257">
        <f>E59*H59</f>
        <v>0.00504</v>
      </c>
      <c r="J59" s="256"/>
      <c r="K59" s="257">
        <f>E59*J59</f>
        <v>0</v>
      </c>
      <c r="O59" s="249">
        <v>2</v>
      </c>
      <c r="AA59" s="222">
        <v>3</v>
      </c>
      <c r="AB59" s="222">
        <v>1</v>
      </c>
      <c r="AC59" s="222" t="s">
        <v>590</v>
      </c>
      <c r="AZ59" s="222">
        <v>1</v>
      </c>
      <c r="BA59" s="222">
        <f>IF(AZ59=1,G59,0)</f>
        <v>0</v>
      </c>
      <c r="BB59" s="222">
        <f>IF(AZ59=2,G59,0)</f>
        <v>0</v>
      </c>
      <c r="BC59" s="222">
        <f>IF(AZ59=3,G59,0)</f>
        <v>0</v>
      </c>
      <c r="BD59" s="222">
        <f>IF(AZ59=4,G59,0)</f>
        <v>0</v>
      </c>
      <c r="BE59" s="222">
        <f>IF(AZ59=5,G59,0)</f>
        <v>0</v>
      </c>
      <c r="CA59" s="249">
        <v>3</v>
      </c>
      <c r="CB59" s="249">
        <v>1</v>
      </c>
    </row>
    <row r="60" spans="1:15" ht="12.75">
      <c r="A60" s="258"/>
      <c r="B60" s="262"/>
      <c r="C60" s="343" t="s">
        <v>592</v>
      </c>
      <c r="D60" s="344"/>
      <c r="E60" s="290">
        <v>4</v>
      </c>
      <c r="F60" s="264"/>
      <c r="G60" s="265"/>
      <c r="H60" s="266"/>
      <c r="I60" s="260"/>
      <c r="J60" s="267"/>
      <c r="K60" s="260"/>
      <c r="M60" s="261" t="s">
        <v>592</v>
      </c>
      <c r="O60" s="249"/>
    </row>
    <row r="61" spans="1:80" ht="12.75">
      <c r="A61" s="250">
        <v>22</v>
      </c>
      <c r="B61" s="251" t="s">
        <v>593</v>
      </c>
      <c r="C61" s="252" t="s">
        <v>594</v>
      </c>
      <c r="D61" s="253" t="s">
        <v>137</v>
      </c>
      <c r="E61" s="289">
        <v>8</v>
      </c>
      <c r="F61" s="254"/>
      <c r="G61" s="255">
        <f>E61*F61</f>
        <v>0</v>
      </c>
      <c r="H61" s="256">
        <v>0.00126</v>
      </c>
      <c r="I61" s="257">
        <f>E61*H61</f>
        <v>0.01008</v>
      </c>
      <c r="J61" s="256"/>
      <c r="K61" s="257">
        <f>E61*J61</f>
        <v>0</v>
      </c>
      <c r="O61" s="249">
        <v>2</v>
      </c>
      <c r="AA61" s="222">
        <v>3</v>
      </c>
      <c r="AB61" s="222">
        <v>1</v>
      </c>
      <c r="AC61" s="222" t="s">
        <v>593</v>
      </c>
      <c r="AZ61" s="222">
        <v>1</v>
      </c>
      <c r="BA61" s="222">
        <f>IF(AZ61=1,G61,0)</f>
        <v>0</v>
      </c>
      <c r="BB61" s="222">
        <f>IF(AZ61=2,G61,0)</f>
        <v>0</v>
      </c>
      <c r="BC61" s="222">
        <f>IF(AZ61=3,G61,0)</f>
        <v>0</v>
      </c>
      <c r="BD61" s="222">
        <f>IF(AZ61=4,G61,0)</f>
        <v>0</v>
      </c>
      <c r="BE61" s="222">
        <f>IF(AZ61=5,G61,0)</f>
        <v>0</v>
      </c>
      <c r="CA61" s="249">
        <v>3</v>
      </c>
      <c r="CB61" s="249">
        <v>1</v>
      </c>
    </row>
    <row r="62" spans="1:15" ht="12.75">
      <c r="A62" s="258"/>
      <c r="B62" s="262"/>
      <c r="C62" s="343" t="s">
        <v>595</v>
      </c>
      <c r="D62" s="344"/>
      <c r="E62" s="290">
        <v>8</v>
      </c>
      <c r="F62" s="264"/>
      <c r="G62" s="265"/>
      <c r="H62" s="266"/>
      <c r="I62" s="260"/>
      <c r="J62" s="267"/>
      <c r="K62" s="260"/>
      <c r="M62" s="261" t="s">
        <v>595</v>
      </c>
      <c r="O62" s="249"/>
    </row>
    <row r="63" spans="1:80" ht="12.75">
      <c r="A63" s="250">
        <v>23</v>
      </c>
      <c r="B63" s="251" t="s">
        <v>596</v>
      </c>
      <c r="C63" s="252" t="s">
        <v>597</v>
      </c>
      <c r="D63" s="253" t="s">
        <v>137</v>
      </c>
      <c r="E63" s="289">
        <v>4</v>
      </c>
      <c r="F63" s="254"/>
      <c r="G63" s="255">
        <f>E63*F63</f>
        <v>0</v>
      </c>
      <c r="H63" s="256">
        <v>0</v>
      </c>
      <c r="I63" s="257">
        <f>E63*H63</f>
        <v>0</v>
      </c>
      <c r="J63" s="256"/>
      <c r="K63" s="257">
        <f>E63*J63</f>
        <v>0</v>
      </c>
      <c r="O63" s="249">
        <v>2</v>
      </c>
      <c r="AA63" s="222">
        <v>3</v>
      </c>
      <c r="AB63" s="222">
        <v>1</v>
      </c>
      <c r="AC63" s="222">
        <v>40445980</v>
      </c>
      <c r="AZ63" s="222">
        <v>1</v>
      </c>
      <c r="BA63" s="222">
        <f>IF(AZ63=1,G63,0)</f>
        <v>0</v>
      </c>
      <c r="BB63" s="222">
        <f>IF(AZ63=2,G63,0)</f>
        <v>0</v>
      </c>
      <c r="BC63" s="222">
        <f>IF(AZ63=3,G63,0)</f>
        <v>0</v>
      </c>
      <c r="BD63" s="222">
        <f>IF(AZ63=4,G63,0)</f>
        <v>0</v>
      </c>
      <c r="BE63" s="222">
        <f>IF(AZ63=5,G63,0)</f>
        <v>0</v>
      </c>
      <c r="CA63" s="249">
        <v>3</v>
      </c>
      <c r="CB63" s="249">
        <v>1</v>
      </c>
    </row>
    <row r="64" spans="1:15" ht="12.75">
      <c r="A64" s="258"/>
      <c r="B64" s="262"/>
      <c r="C64" s="343" t="s">
        <v>598</v>
      </c>
      <c r="D64" s="344"/>
      <c r="E64" s="290">
        <v>4</v>
      </c>
      <c r="F64" s="264"/>
      <c r="G64" s="265"/>
      <c r="H64" s="266"/>
      <c r="I64" s="260"/>
      <c r="J64" s="267"/>
      <c r="K64" s="260"/>
      <c r="M64" s="261" t="s">
        <v>598</v>
      </c>
      <c r="O64" s="249"/>
    </row>
    <row r="65" spans="1:57" ht="12.75">
      <c r="A65" s="268"/>
      <c r="B65" s="269" t="s">
        <v>95</v>
      </c>
      <c r="C65" s="270" t="s">
        <v>533</v>
      </c>
      <c r="D65" s="271"/>
      <c r="E65" s="272"/>
      <c r="F65" s="273"/>
      <c r="G65" s="274">
        <f>SUM(G18:G64)</f>
        <v>0</v>
      </c>
      <c r="H65" s="275"/>
      <c r="I65" s="276">
        <f>SUM(I18:I64)</f>
        <v>1.8929968800000005</v>
      </c>
      <c r="J65" s="275"/>
      <c r="K65" s="276">
        <f>SUM(K18:K64)</f>
        <v>0</v>
      </c>
      <c r="O65" s="249">
        <v>4</v>
      </c>
      <c r="BA65" s="277">
        <f>SUM(BA18:BA64)</f>
        <v>0</v>
      </c>
      <c r="BB65" s="277">
        <f>SUM(BB18:BB64)</f>
        <v>0</v>
      </c>
      <c r="BC65" s="277">
        <f>SUM(BC18:BC64)</f>
        <v>0</v>
      </c>
      <c r="BD65" s="277">
        <f>SUM(BD18:BD64)</f>
        <v>0</v>
      </c>
      <c r="BE65" s="277">
        <f>SUM(BE18:BE64)</f>
        <v>0</v>
      </c>
    </row>
    <row r="66" spans="1:15" ht="12.75">
      <c r="A66" s="239" t="s">
        <v>91</v>
      </c>
      <c r="B66" s="240" t="s">
        <v>285</v>
      </c>
      <c r="C66" s="241" t="s">
        <v>286</v>
      </c>
      <c r="D66" s="242"/>
      <c r="E66" s="243"/>
      <c r="F66" s="243"/>
      <c r="G66" s="244"/>
      <c r="H66" s="245"/>
      <c r="I66" s="246"/>
      <c r="J66" s="247"/>
      <c r="K66" s="248"/>
      <c r="O66" s="249">
        <v>1</v>
      </c>
    </row>
    <row r="67" spans="1:80" ht="12.75">
      <c r="A67" s="250">
        <v>24</v>
      </c>
      <c r="B67" s="251" t="s">
        <v>288</v>
      </c>
      <c r="C67" s="252" t="s">
        <v>289</v>
      </c>
      <c r="D67" s="253" t="s">
        <v>121</v>
      </c>
      <c r="E67" s="289">
        <v>1.89299688</v>
      </c>
      <c r="F67" s="254"/>
      <c r="G67" s="255">
        <f>E67*F67</f>
        <v>0</v>
      </c>
      <c r="H67" s="256">
        <v>0</v>
      </c>
      <c r="I67" s="257">
        <f>E67*H67</f>
        <v>0</v>
      </c>
      <c r="J67" s="256"/>
      <c r="K67" s="257">
        <f>E67*J67</f>
        <v>0</v>
      </c>
      <c r="O67" s="249">
        <v>2</v>
      </c>
      <c r="AA67" s="222">
        <v>7</v>
      </c>
      <c r="AB67" s="222">
        <v>1</v>
      </c>
      <c r="AC67" s="222">
        <v>2</v>
      </c>
      <c r="AZ67" s="222">
        <v>1</v>
      </c>
      <c r="BA67" s="222">
        <f>IF(AZ67=1,G67,0)</f>
        <v>0</v>
      </c>
      <c r="BB67" s="222">
        <f>IF(AZ67=2,G67,0)</f>
        <v>0</v>
      </c>
      <c r="BC67" s="222">
        <f>IF(AZ67=3,G67,0)</f>
        <v>0</v>
      </c>
      <c r="BD67" s="222">
        <f>IF(AZ67=4,G67,0)</f>
        <v>0</v>
      </c>
      <c r="BE67" s="222">
        <f>IF(AZ67=5,G67,0)</f>
        <v>0</v>
      </c>
      <c r="CA67" s="249">
        <v>7</v>
      </c>
      <c r="CB67" s="249">
        <v>1</v>
      </c>
    </row>
    <row r="68" spans="1:57" ht="12.75">
      <c r="A68" s="268"/>
      <c r="B68" s="269" t="s">
        <v>95</v>
      </c>
      <c r="C68" s="270" t="s">
        <v>287</v>
      </c>
      <c r="D68" s="271"/>
      <c r="E68" s="272"/>
      <c r="F68" s="273"/>
      <c r="G68" s="274">
        <f>SUM(G66:G67)</f>
        <v>0</v>
      </c>
      <c r="H68" s="275"/>
      <c r="I68" s="276">
        <f>SUM(I66:I67)</f>
        <v>0</v>
      </c>
      <c r="J68" s="275"/>
      <c r="K68" s="276">
        <f>SUM(K66:K67)</f>
        <v>0</v>
      </c>
      <c r="O68" s="249">
        <v>4</v>
      </c>
      <c r="BA68" s="277">
        <f>SUM(BA66:BA67)</f>
        <v>0</v>
      </c>
      <c r="BB68" s="277">
        <f>SUM(BB66:BB67)</f>
        <v>0</v>
      </c>
      <c r="BC68" s="277">
        <f>SUM(BC66:BC67)</f>
        <v>0</v>
      </c>
      <c r="BD68" s="277">
        <f>SUM(BD66:BD67)</f>
        <v>0</v>
      </c>
      <c r="BE68" s="277">
        <f>SUM(BE66:BE67)</f>
        <v>0</v>
      </c>
    </row>
    <row r="69" spans="1:15" ht="12.75">
      <c r="A69" s="239" t="s">
        <v>91</v>
      </c>
      <c r="B69" s="240" t="s">
        <v>321</v>
      </c>
      <c r="C69" s="241" t="s">
        <v>322</v>
      </c>
      <c r="D69" s="242"/>
      <c r="E69" s="243"/>
      <c r="F69" s="243"/>
      <c r="G69" s="244"/>
      <c r="H69" s="245"/>
      <c r="I69" s="246"/>
      <c r="J69" s="247"/>
      <c r="K69" s="248"/>
      <c r="O69" s="249">
        <v>1</v>
      </c>
    </row>
    <row r="70" spans="1:80" ht="12.75">
      <c r="A70" s="250">
        <v>25</v>
      </c>
      <c r="B70" s="251" t="s">
        <v>599</v>
      </c>
      <c r="C70" s="252" t="s">
        <v>600</v>
      </c>
      <c r="D70" s="253" t="s">
        <v>126</v>
      </c>
      <c r="E70" s="289">
        <v>1</v>
      </c>
      <c r="F70" s="254"/>
      <c r="G70" s="255">
        <f>E70*F70</f>
        <v>0</v>
      </c>
      <c r="H70" s="256">
        <v>0</v>
      </c>
      <c r="I70" s="257">
        <f>E70*H70</f>
        <v>0</v>
      </c>
      <c r="J70" s="256"/>
      <c r="K70" s="257">
        <f>E70*J70</f>
        <v>0</v>
      </c>
      <c r="O70" s="249">
        <v>2</v>
      </c>
      <c r="AA70" s="222">
        <v>12</v>
      </c>
      <c r="AB70" s="222">
        <v>0</v>
      </c>
      <c r="AC70" s="222">
        <v>2</v>
      </c>
      <c r="AZ70" s="222">
        <v>1</v>
      </c>
      <c r="BA70" s="222">
        <f>IF(AZ70=1,G70,0)</f>
        <v>0</v>
      </c>
      <c r="BB70" s="222">
        <f>IF(AZ70=2,G70,0)</f>
        <v>0</v>
      </c>
      <c r="BC70" s="222">
        <f>IF(AZ70=3,G70,0)</f>
        <v>0</v>
      </c>
      <c r="BD70" s="222">
        <f>IF(AZ70=4,G70,0)</f>
        <v>0</v>
      </c>
      <c r="BE70" s="222">
        <f>IF(AZ70=5,G70,0)</f>
        <v>0</v>
      </c>
      <c r="CA70" s="249">
        <v>12</v>
      </c>
      <c r="CB70" s="249">
        <v>0</v>
      </c>
    </row>
    <row r="71" spans="1:15" ht="12.75">
      <c r="A71" s="258"/>
      <c r="B71" s="259"/>
      <c r="C71" s="340" t="s">
        <v>601</v>
      </c>
      <c r="D71" s="341"/>
      <c r="E71" s="341"/>
      <c r="F71" s="341"/>
      <c r="G71" s="342"/>
      <c r="I71" s="260"/>
      <c r="K71" s="260"/>
      <c r="L71" s="261" t="s">
        <v>601</v>
      </c>
      <c r="O71" s="249">
        <v>3</v>
      </c>
    </row>
    <row r="72" spans="1:15" ht="12.75">
      <c r="A72" s="258"/>
      <c r="B72" s="259"/>
      <c r="C72" s="340" t="s">
        <v>602</v>
      </c>
      <c r="D72" s="341"/>
      <c r="E72" s="341"/>
      <c r="F72" s="341"/>
      <c r="G72" s="342"/>
      <c r="I72" s="260"/>
      <c r="K72" s="260"/>
      <c r="L72" s="261" t="s">
        <v>602</v>
      </c>
      <c r="O72" s="249">
        <v>3</v>
      </c>
    </row>
    <row r="73" spans="1:80" ht="22.5">
      <c r="A73" s="250">
        <v>26</v>
      </c>
      <c r="B73" s="251" t="s">
        <v>603</v>
      </c>
      <c r="C73" s="252" t="s">
        <v>604</v>
      </c>
      <c r="D73" s="253" t="s">
        <v>126</v>
      </c>
      <c r="E73" s="289">
        <v>1</v>
      </c>
      <c r="F73" s="254"/>
      <c r="G73" s="255">
        <f>E73*F73</f>
        <v>0</v>
      </c>
      <c r="H73" s="256">
        <v>0</v>
      </c>
      <c r="I73" s="257">
        <f>E73*H73</f>
        <v>0</v>
      </c>
      <c r="J73" s="256"/>
      <c r="K73" s="257">
        <f>E73*J73</f>
        <v>0</v>
      </c>
      <c r="O73" s="249">
        <v>2</v>
      </c>
      <c r="AA73" s="222">
        <v>12</v>
      </c>
      <c r="AB73" s="222">
        <v>0</v>
      </c>
      <c r="AC73" s="222">
        <v>1</v>
      </c>
      <c r="AZ73" s="222">
        <v>1</v>
      </c>
      <c r="BA73" s="222">
        <f>IF(AZ73=1,G73,0)</f>
        <v>0</v>
      </c>
      <c r="BB73" s="222">
        <f>IF(AZ73=2,G73,0)</f>
        <v>0</v>
      </c>
      <c r="BC73" s="222">
        <f>IF(AZ73=3,G73,0)</f>
        <v>0</v>
      </c>
      <c r="BD73" s="222">
        <f>IF(AZ73=4,G73,0)</f>
        <v>0</v>
      </c>
      <c r="BE73" s="222">
        <f>IF(AZ73=5,G73,0)</f>
        <v>0</v>
      </c>
      <c r="CA73" s="249">
        <v>12</v>
      </c>
      <c r="CB73" s="249">
        <v>0</v>
      </c>
    </row>
    <row r="74" spans="1:15" ht="22.5">
      <c r="A74" s="258"/>
      <c r="B74" s="259"/>
      <c r="C74" s="340" t="s">
        <v>605</v>
      </c>
      <c r="D74" s="341"/>
      <c r="E74" s="341"/>
      <c r="F74" s="341"/>
      <c r="G74" s="342"/>
      <c r="I74" s="260"/>
      <c r="K74" s="260"/>
      <c r="L74" s="261" t="s">
        <v>605</v>
      </c>
      <c r="O74" s="249">
        <v>3</v>
      </c>
    </row>
    <row r="75" spans="1:15" ht="22.5">
      <c r="A75" s="258"/>
      <c r="B75" s="259"/>
      <c r="C75" s="340" t="s">
        <v>606</v>
      </c>
      <c r="D75" s="341"/>
      <c r="E75" s="341"/>
      <c r="F75" s="341"/>
      <c r="G75" s="342"/>
      <c r="I75" s="260"/>
      <c r="K75" s="260"/>
      <c r="L75" s="261" t="s">
        <v>606</v>
      </c>
      <c r="O75" s="249">
        <v>3</v>
      </c>
    </row>
    <row r="76" spans="1:15" ht="12.75">
      <c r="A76" s="258"/>
      <c r="B76" s="259"/>
      <c r="C76" s="340"/>
      <c r="D76" s="341"/>
      <c r="E76" s="341"/>
      <c r="F76" s="341"/>
      <c r="G76" s="342"/>
      <c r="I76" s="260"/>
      <c r="K76" s="260"/>
      <c r="L76" s="261"/>
      <c r="O76" s="249">
        <v>3</v>
      </c>
    </row>
    <row r="77" spans="1:15" ht="12.75">
      <c r="A77" s="258"/>
      <c r="B77" s="262"/>
      <c r="C77" s="343" t="s">
        <v>335</v>
      </c>
      <c r="D77" s="344"/>
      <c r="E77" s="290">
        <v>1</v>
      </c>
      <c r="F77" s="264"/>
      <c r="G77" s="265"/>
      <c r="H77" s="266"/>
      <c r="I77" s="260"/>
      <c r="J77" s="267"/>
      <c r="K77" s="260"/>
      <c r="M77" s="261" t="s">
        <v>335</v>
      </c>
      <c r="O77" s="249"/>
    </row>
    <row r="78" spans="1:57" ht="12.75">
      <c r="A78" s="268"/>
      <c r="B78" s="269" t="s">
        <v>95</v>
      </c>
      <c r="C78" s="270" t="s">
        <v>323</v>
      </c>
      <c r="D78" s="271"/>
      <c r="E78" s="272"/>
      <c r="F78" s="273"/>
      <c r="G78" s="274">
        <f>SUM(G69:G77)</f>
        <v>0</v>
      </c>
      <c r="H78" s="275"/>
      <c r="I78" s="276">
        <f>SUM(I69:I77)</f>
        <v>0</v>
      </c>
      <c r="J78" s="275"/>
      <c r="K78" s="276">
        <f>SUM(K69:K77)</f>
        <v>0</v>
      </c>
      <c r="O78" s="249">
        <v>4</v>
      </c>
      <c r="BA78" s="277">
        <f>SUM(BA69:BA77)</f>
        <v>0</v>
      </c>
      <c r="BB78" s="277">
        <f>SUM(BB69:BB77)</f>
        <v>0</v>
      </c>
      <c r="BC78" s="277">
        <f>SUM(BC69:BC77)</f>
        <v>0</v>
      </c>
      <c r="BD78" s="277">
        <f>SUM(BD69:BD77)</f>
        <v>0</v>
      </c>
      <c r="BE78" s="277">
        <f>SUM(BE69:BE77)</f>
        <v>0</v>
      </c>
    </row>
    <row r="79" ht="12.75">
      <c r="E79" s="222"/>
    </row>
    <row r="80" ht="12.75">
      <c r="E80" s="222"/>
    </row>
    <row r="81" ht="12.75">
      <c r="E81" s="222"/>
    </row>
    <row r="82" ht="12.75">
      <c r="E82" s="222"/>
    </row>
    <row r="83" ht="12.75">
      <c r="E83" s="222"/>
    </row>
    <row r="84" ht="12.75">
      <c r="E84" s="222"/>
    </row>
    <row r="85" ht="12.75">
      <c r="E85" s="222"/>
    </row>
    <row r="86" ht="12.75">
      <c r="E86" s="222"/>
    </row>
    <row r="87" ht="12.75">
      <c r="E87" s="222"/>
    </row>
    <row r="88" ht="12.75">
      <c r="E88" s="222"/>
    </row>
    <row r="89" ht="12.75">
      <c r="E89" s="222"/>
    </row>
    <row r="90" ht="12.75">
      <c r="E90" s="222"/>
    </row>
    <row r="91" ht="12.75">
      <c r="E91" s="222"/>
    </row>
    <row r="92" ht="12.75">
      <c r="E92" s="222"/>
    </row>
    <row r="93" ht="12.75">
      <c r="E93" s="222"/>
    </row>
    <row r="94" ht="12.75">
      <c r="E94" s="222"/>
    </row>
    <row r="95" ht="12.75">
      <c r="E95" s="222"/>
    </row>
    <row r="96" ht="12.75">
      <c r="E96" s="222"/>
    </row>
    <row r="97" ht="12.75">
      <c r="E97" s="222"/>
    </row>
    <row r="98" ht="12.75">
      <c r="E98" s="222"/>
    </row>
    <row r="99" ht="12.75">
      <c r="E99" s="222"/>
    </row>
    <row r="100" ht="12.75">
      <c r="E100" s="222"/>
    </row>
    <row r="101" ht="12.75">
      <c r="E101" s="222"/>
    </row>
    <row r="102" spans="1:7" ht="12.75">
      <c r="A102" s="267"/>
      <c r="B102" s="267"/>
      <c r="C102" s="267"/>
      <c r="D102" s="267"/>
      <c r="E102" s="267"/>
      <c r="F102" s="267"/>
      <c r="G102" s="267"/>
    </row>
    <row r="103" spans="1:7" ht="12.75">
      <c r="A103" s="267"/>
      <c r="B103" s="267"/>
      <c r="C103" s="267"/>
      <c r="D103" s="267"/>
      <c r="E103" s="267"/>
      <c r="F103" s="267"/>
      <c r="G103" s="267"/>
    </row>
    <row r="104" spans="1:7" ht="12.75">
      <c r="A104" s="267"/>
      <c r="B104" s="267"/>
      <c r="C104" s="267"/>
      <c r="D104" s="267"/>
      <c r="E104" s="267"/>
      <c r="F104" s="267"/>
      <c r="G104" s="267"/>
    </row>
    <row r="105" spans="1:7" ht="12.75">
      <c r="A105" s="267"/>
      <c r="B105" s="267"/>
      <c r="C105" s="267"/>
      <c r="D105" s="267"/>
      <c r="E105" s="267"/>
      <c r="F105" s="267"/>
      <c r="G105" s="267"/>
    </row>
    <row r="106" ht="12.75">
      <c r="E106" s="222"/>
    </row>
    <row r="107" ht="12.75">
      <c r="E107" s="222"/>
    </row>
    <row r="108" ht="12.75">
      <c r="E108" s="222"/>
    </row>
    <row r="109" ht="12.75">
      <c r="E109" s="222"/>
    </row>
    <row r="110" ht="12.75">
      <c r="E110" s="222"/>
    </row>
    <row r="111" ht="12.75">
      <c r="E111" s="222"/>
    </row>
    <row r="112" ht="12.75">
      <c r="E112" s="222"/>
    </row>
    <row r="113" ht="12.75">
      <c r="E113" s="222"/>
    </row>
    <row r="114" ht="12.75">
      <c r="E114" s="222"/>
    </row>
    <row r="115" ht="12.75">
      <c r="E115" s="222"/>
    </row>
    <row r="116" ht="12.75">
      <c r="E116" s="222"/>
    </row>
    <row r="117" ht="12.75">
      <c r="E117" s="222"/>
    </row>
    <row r="118" ht="12.75">
      <c r="E118" s="222"/>
    </row>
    <row r="119" ht="12.75">
      <c r="E119" s="222"/>
    </row>
    <row r="120" ht="12.75">
      <c r="E120" s="222"/>
    </row>
    <row r="121" ht="12.75">
      <c r="E121" s="222"/>
    </row>
    <row r="122" ht="12.75">
      <c r="E122" s="222"/>
    </row>
    <row r="123" ht="12.75">
      <c r="E123" s="222"/>
    </row>
    <row r="124" ht="12.75">
      <c r="E124" s="222"/>
    </row>
    <row r="125" ht="12.75">
      <c r="E125" s="222"/>
    </row>
    <row r="126" ht="12.75">
      <c r="E126" s="222"/>
    </row>
    <row r="127" ht="12.75">
      <c r="E127" s="222"/>
    </row>
    <row r="128" ht="12.75">
      <c r="E128" s="222"/>
    </row>
    <row r="129" ht="12.75">
      <c r="E129" s="222"/>
    </row>
    <row r="130" ht="12.75">
      <c r="E130" s="222"/>
    </row>
    <row r="131" ht="12.75">
      <c r="E131" s="222"/>
    </row>
    <row r="132" ht="12.75">
      <c r="E132" s="222"/>
    </row>
    <row r="133" ht="12.75">
      <c r="E133" s="222"/>
    </row>
    <row r="134" ht="12.75">
      <c r="E134" s="222"/>
    </row>
    <row r="135" ht="12.75">
      <c r="E135" s="222"/>
    </row>
    <row r="136" ht="12.75">
      <c r="E136" s="222"/>
    </row>
    <row r="137" spans="1:2" ht="12.75">
      <c r="A137" s="278"/>
      <c r="B137" s="278"/>
    </row>
    <row r="138" spans="1:7" ht="12.75">
      <c r="A138" s="267"/>
      <c r="B138" s="267"/>
      <c r="C138" s="279"/>
      <c r="D138" s="279"/>
      <c r="E138" s="280"/>
      <c r="F138" s="279"/>
      <c r="G138" s="281"/>
    </row>
    <row r="139" spans="1:7" ht="12.75">
      <c r="A139" s="282"/>
      <c r="B139" s="282"/>
      <c r="C139" s="267"/>
      <c r="D139" s="267"/>
      <c r="E139" s="283"/>
      <c r="F139" s="267"/>
      <c r="G139" s="267"/>
    </row>
    <row r="140" spans="1:7" ht="12.75">
      <c r="A140" s="267"/>
      <c r="B140" s="267"/>
      <c r="C140" s="267"/>
      <c r="D140" s="267"/>
      <c r="E140" s="283"/>
      <c r="F140" s="267"/>
      <c r="G140" s="267"/>
    </row>
    <row r="141" spans="1:7" ht="12.75">
      <c r="A141" s="267"/>
      <c r="B141" s="267"/>
      <c r="C141" s="267"/>
      <c r="D141" s="267"/>
      <c r="E141" s="283"/>
      <c r="F141" s="267"/>
      <c r="G141" s="267"/>
    </row>
    <row r="142" spans="1:7" ht="12.75">
      <c r="A142" s="267"/>
      <c r="B142" s="267"/>
      <c r="C142" s="267"/>
      <c r="D142" s="267"/>
      <c r="E142" s="283"/>
      <c r="F142" s="267"/>
      <c r="G142" s="267"/>
    </row>
    <row r="143" spans="1:7" ht="12.75">
      <c r="A143" s="267"/>
      <c r="B143" s="267"/>
      <c r="C143" s="267"/>
      <c r="D143" s="267"/>
      <c r="E143" s="283"/>
      <c r="F143" s="267"/>
      <c r="G143" s="267"/>
    </row>
    <row r="144" spans="1:7" ht="12.75">
      <c r="A144" s="267"/>
      <c r="B144" s="267"/>
      <c r="C144" s="267"/>
      <c r="D144" s="267"/>
      <c r="E144" s="283"/>
      <c r="F144" s="267"/>
      <c r="G144" s="267"/>
    </row>
    <row r="145" spans="1:7" ht="12.75">
      <c r="A145" s="267"/>
      <c r="B145" s="267"/>
      <c r="C145" s="267"/>
      <c r="D145" s="267"/>
      <c r="E145" s="283"/>
      <c r="F145" s="267"/>
      <c r="G145" s="267"/>
    </row>
    <row r="146" spans="1:7" ht="12.75">
      <c r="A146" s="267"/>
      <c r="B146" s="267"/>
      <c r="C146" s="267"/>
      <c r="D146" s="267"/>
      <c r="E146" s="283"/>
      <c r="F146" s="267"/>
      <c r="G146" s="267"/>
    </row>
    <row r="147" spans="1:7" ht="12.75">
      <c r="A147" s="267"/>
      <c r="B147" s="267"/>
      <c r="C147" s="267"/>
      <c r="D147" s="267"/>
      <c r="E147" s="283"/>
      <c r="F147" s="267"/>
      <c r="G147" s="267"/>
    </row>
    <row r="148" spans="1:7" ht="12.75">
      <c r="A148" s="267"/>
      <c r="B148" s="267"/>
      <c r="C148" s="267"/>
      <c r="D148" s="267"/>
      <c r="E148" s="283"/>
      <c r="F148" s="267"/>
      <c r="G148" s="267"/>
    </row>
    <row r="149" spans="1:7" ht="12.75">
      <c r="A149" s="267"/>
      <c r="B149" s="267"/>
      <c r="C149" s="267"/>
      <c r="D149" s="267"/>
      <c r="E149" s="283"/>
      <c r="F149" s="267"/>
      <c r="G149" s="267"/>
    </row>
    <row r="150" spans="1:7" ht="12.75">
      <c r="A150" s="267"/>
      <c r="B150" s="267"/>
      <c r="C150" s="267"/>
      <c r="D150" s="267"/>
      <c r="E150" s="283"/>
      <c r="F150" s="267"/>
      <c r="G150" s="267"/>
    </row>
    <row r="151" spans="1:7" ht="12.75">
      <c r="A151" s="267"/>
      <c r="B151" s="267"/>
      <c r="C151" s="267"/>
      <c r="D151" s="267"/>
      <c r="E151" s="283"/>
      <c r="F151" s="267"/>
      <c r="G151" s="267"/>
    </row>
  </sheetData>
  <sheetProtection/>
  <mergeCells count="42">
    <mergeCell ref="C23:D23"/>
    <mergeCell ref="C25:D25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6:D16"/>
    <mergeCell ref="C20:D20"/>
    <mergeCell ref="C21:D21"/>
    <mergeCell ref="C27:D27"/>
    <mergeCell ref="C29:D29"/>
    <mergeCell ref="C31:D31"/>
    <mergeCell ref="C33:D33"/>
    <mergeCell ref="C35:D35"/>
    <mergeCell ref="C37:D37"/>
    <mergeCell ref="C38:D38"/>
    <mergeCell ref="C40:D40"/>
    <mergeCell ref="C42:D42"/>
    <mergeCell ref="C44:D44"/>
    <mergeCell ref="C46:D46"/>
    <mergeCell ref="C48:D48"/>
    <mergeCell ref="C50:D50"/>
    <mergeCell ref="C52:D52"/>
    <mergeCell ref="C54:D54"/>
    <mergeCell ref="C56:D56"/>
    <mergeCell ref="C58:D58"/>
    <mergeCell ref="C60:D60"/>
    <mergeCell ref="C76:G76"/>
    <mergeCell ref="C77:D77"/>
    <mergeCell ref="C62:D62"/>
    <mergeCell ref="C64:D64"/>
    <mergeCell ref="C71:G71"/>
    <mergeCell ref="C72:G72"/>
    <mergeCell ref="C74:G74"/>
    <mergeCell ref="C75:G7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4" t="s">
        <v>916</v>
      </c>
      <c r="B1" s="85"/>
      <c r="C1" s="85"/>
      <c r="D1" s="85"/>
      <c r="E1" s="85"/>
      <c r="F1" s="85"/>
      <c r="G1" s="85"/>
    </row>
    <row r="2" spans="1:7" ht="12.75" customHeight="1">
      <c r="A2" s="86" t="s">
        <v>27</v>
      </c>
      <c r="B2" s="87"/>
      <c r="C2" s="88" t="s">
        <v>611</v>
      </c>
      <c r="D2" s="88" t="s">
        <v>609</v>
      </c>
      <c r="E2" s="89"/>
      <c r="F2" s="90" t="s">
        <v>28</v>
      </c>
      <c r="G2" s="91"/>
    </row>
    <row r="3" spans="1:7" ht="3" customHeight="1" hidden="1">
      <c r="A3" s="92"/>
      <c r="B3" s="93"/>
      <c r="C3" s="94"/>
      <c r="D3" s="94"/>
      <c r="E3" s="95"/>
      <c r="F3" s="96"/>
      <c r="G3" s="97"/>
    </row>
    <row r="4" spans="1:7" ht="12" customHeight="1">
      <c r="A4" s="98" t="s">
        <v>29</v>
      </c>
      <c r="B4" s="93"/>
      <c r="C4" s="94"/>
      <c r="D4" s="94"/>
      <c r="E4" s="95"/>
      <c r="F4" s="96" t="s">
        <v>30</v>
      </c>
      <c r="G4" s="99"/>
    </row>
    <row r="5" spans="1:7" ht="12.75" customHeight="1">
      <c r="A5" s="100" t="s">
        <v>608</v>
      </c>
      <c r="B5" s="101"/>
      <c r="C5" s="102" t="s">
        <v>609</v>
      </c>
      <c r="D5" s="103"/>
      <c r="E5" s="101"/>
      <c r="F5" s="96" t="s">
        <v>31</v>
      </c>
      <c r="G5" s="97"/>
    </row>
    <row r="6" spans="1:15" ht="12.75" customHeight="1">
      <c r="A6" s="98" t="s">
        <v>32</v>
      </c>
      <c r="B6" s="93"/>
      <c r="C6" s="94"/>
      <c r="D6" s="94"/>
      <c r="E6" s="95"/>
      <c r="F6" s="104" t="s">
        <v>33</v>
      </c>
      <c r="G6" s="105">
        <v>0</v>
      </c>
      <c r="O6" s="106"/>
    </row>
    <row r="7" spans="1:7" ht="12.75" customHeight="1">
      <c r="A7" s="107" t="s">
        <v>96</v>
      </c>
      <c r="B7" s="108"/>
      <c r="C7" s="109" t="s">
        <v>97</v>
      </c>
      <c r="D7" s="110"/>
      <c r="E7" s="110"/>
      <c r="F7" s="111" t="s">
        <v>34</v>
      </c>
      <c r="G7" s="105">
        <f>IF(G6=0,,ROUND((F30+F32)/G6,1))</f>
        <v>0</v>
      </c>
    </row>
    <row r="8" spans="1:9" ht="12.75">
      <c r="A8" s="112" t="s">
        <v>35</v>
      </c>
      <c r="B8" s="96"/>
      <c r="C8" s="326"/>
      <c r="D8" s="326"/>
      <c r="E8" s="327"/>
      <c r="F8" s="113" t="s">
        <v>36</v>
      </c>
      <c r="G8" s="114"/>
      <c r="H8" s="115"/>
      <c r="I8" s="116"/>
    </row>
    <row r="9" spans="1:8" ht="12.75">
      <c r="A9" s="112" t="s">
        <v>37</v>
      </c>
      <c r="B9" s="96"/>
      <c r="C9" s="326"/>
      <c r="D9" s="326"/>
      <c r="E9" s="327"/>
      <c r="F9" s="96"/>
      <c r="G9" s="117"/>
      <c r="H9" s="118"/>
    </row>
    <row r="10" spans="1:8" ht="12.75">
      <c r="A10" s="112" t="s">
        <v>38</v>
      </c>
      <c r="B10" s="96"/>
      <c r="C10" s="326" t="s">
        <v>352</v>
      </c>
      <c r="D10" s="326"/>
      <c r="E10" s="326"/>
      <c r="F10" s="119"/>
      <c r="G10" s="120"/>
      <c r="H10" s="121"/>
    </row>
    <row r="11" spans="1:57" ht="13.5" customHeight="1">
      <c r="A11" s="112" t="s">
        <v>39</v>
      </c>
      <c r="B11" s="96"/>
      <c r="C11" s="326" t="s">
        <v>351</v>
      </c>
      <c r="D11" s="326"/>
      <c r="E11" s="326"/>
      <c r="F11" s="122" t="s">
        <v>40</v>
      </c>
      <c r="G11" s="123"/>
      <c r="H11" s="118"/>
      <c r="BA11" s="124"/>
      <c r="BB11" s="124"/>
      <c r="BC11" s="124"/>
      <c r="BD11" s="124"/>
      <c r="BE11" s="124"/>
    </row>
    <row r="12" spans="1:8" ht="12.75" customHeight="1">
      <c r="A12" s="125" t="s">
        <v>41</v>
      </c>
      <c r="B12" s="93"/>
      <c r="C12" s="328"/>
      <c r="D12" s="328"/>
      <c r="E12" s="328"/>
      <c r="F12" s="126" t="s">
        <v>42</v>
      </c>
      <c r="G12" s="127"/>
      <c r="H12" s="118"/>
    </row>
    <row r="13" spans="1:8" ht="28.5" customHeight="1" thickBot="1">
      <c r="A13" s="128" t="s">
        <v>43</v>
      </c>
      <c r="B13" s="129"/>
      <c r="C13" s="129"/>
      <c r="D13" s="129"/>
      <c r="E13" s="130"/>
      <c r="F13" s="130"/>
      <c r="G13" s="131"/>
      <c r="H13" s="118"/>
    </row>
    <row r="14" spans="1:7" ht="17.25" customHeight="1" thickBot="1">
      <c r="A14" s="132" t="s">
        <v>44</v>
      </c>
      <c r="B14" s="133"/>
      <c r="C14" s="134"/>
      <c r="D14" s="135" t="s">
        <v>45</v>
      </c>
      <c r="E14" s="136"/>
      <c r="F14" s="136"/>
      <c r="G14" s="134"/>
    </row>
    <row r="15" spans="1:7" ht="15.75" customHeight="1">
      <c r="A15" s="137"/>
      <c r="B15" s="138" t="s">
        <v>46</v>
      </c>
      <c r="C15" s="139">
        <f>'SO 301 301 Rek'!E12</f>
        <v>0</v>
      </c>
      <c r="D15" s="140">
        <f>'SO 301 301 Rek'!A20</f>
        <v>0</v>
      </c>
      <c r="E15" s="141"/>
      <c r="F15" s="142"/>
      <c r="G15" s="139">
        <f>'SO 301 301 Rek'!I20</f>
        <v>0</v>
      </c>
    </row>
    <row r="16" spans="1:7" ht="15.75" customHeight="1">
      <c r="A16" s="137" t="s">
        <v>47</v>
      </c>
      <c r="B16" s="138" t="s">
        <v>48</v>
      </c>
      <c r="C16" s="139">
        <f>'SO 301 301 Rek'!F12</f>
        <v>0</v>
      </c>
      <c r="D16" s="92"/>
      <c r="E16" s="143"/>
      <c r="F16" s="144"/>
      <c r="G16" s="139"/>
    </row>
    <row r="17" spans="1:7" ht="15.75" customHeight="1">
      <c r="A17" s="137" t="s">
        <v>49</v>
      </c>
      <c r="B17" s="138" t="s">
        <v>50</v>
      </c>
      <c r="C17" s="139">
        <f>'SO 301 301 Rek'!H12</f>
        <v>0</v>
      </c>
      <c r="D17" s="92"/>
      <c r="E17" s="143"/>
      <c r="F17" s="144"/>
      <c r="G17" s="139"/>
    </row>
    <row r="18" spans="1:7" ht="15.75" customHeight="1">
      <c r="A18" s="145" t="s">
        <v>51</v>
      </c>
      <c r="B18" s="146" t="s">
        <v>52</v>
      </c>
      <c r="C18" s="139">
        <f>'SO 301 301 Rek'!G12</f>
        <v>0</v>
      </c>
      <c r="D18" s="92"/>
      <c r="E18" s="143"/>
      <c r="F18" s="144"/>
      <c r="G18" s="139"/>
    </row>
    <row r="19" spans="1:7" ht="15.75" customHeight="1">
      <c r="A19" s="147" t="s">
        <v>53</v>
      </c>
      <c r="B19" s="138"/>
      <c r="C19" s="139">
        <f>SUM(C15:C18)</f>
        <v>0</v>
      </c>
      <c r="D19" s="92"/>
      <c r="E19" s="143"/>
      <c r="F19" s="144"/>
      <c r="G19" s="139"/>
    </row>
    <row r="20" spans="1:7" ht="15.75" customHeight="1">
      <c r="A20" s="147"/>
      <c r="B20" s="138"/>
      <c r="C20" s="139"/>
      <c r="D20" s="92"/>
      <c r="E20" s="143"/>
      <c r="F20" s="144"/>
      <c r="G20" s="139"/>
    </row>
    <row r="21" spans="1:7" ht="15.75" customHeight="1">
      <c r="A21" s="147" t="s">
        <v>26</v>
      </c>
      <c r="B21" s="138"/>
      <c r="C21" s="139">
        <f>'SO 301 301 Rek'!I12</f>
        <v>0</v>
      </c>
      <c r="D21" s="92"/>
      <c r="E21" s="143"/>
      <c r="F21" s="144"/>
      <c r="G21" s="139"/>
    </row>
    <row r="22" spans="1:7" ht="15.75" customHeight="1">
      <c r="A22" s="148" t="s">
        <v>54</v>
      </c>
      <c r="B22" s="118"/>
      <c r="C22" s="139">
        <f>C19+C21</f>
        <v>0</v>
      </c>
      <c r="D22" s="92" t="s">
        <v>55</v>
      </c>
      <c r="E22" s="143"/>
      <c r="F22" s="144"/>
      <c r="G22" s="139">
        <f>G23-SUM(G15:G21)</f>
        <v>0</v>
      </c>
    </row>
    <row r="23" spans="1:7" ht="15.75" customHeight="1" thickBot="1">
      <c r="A23" s="329" t="s">
        <v>56</v>
      </c>
      <c r="B23" s="330"/>
      <c r="C23" s="149">
        <f>C22+G23</f>
        <v>0</v>
      </c>
      <c r="D23" s="150" t="s">
        <v>57</v>
      </c>
      <c r="E23" s="151"/>
      <c r="F23" s="152"/>
      <c r="G23" s="139">
        <f>'SO 301 301 Rek'!H18</f>
        <v>0</v>
      </c>
    </row>
    <row r="24" spans="1:7" ht="12.75">
      <c r="A24" s="153" t="s">
        <v>58</v>
      </c>
      <c r="B24" s="154"/>
      <c r="C24" s="155"/>
      <c r="D24" s="154" t="s">
        <v>59</v>
      </c>
      <c r="E24" s="154"/>
      <c r="F24" s="156" t="s">
        <v>60</v>
      </c>
      <c r="G24" s="157"/>
    </row>
    <row r="25" spans="1:7" ht="12.75">
      <c r="A25" s="148" t="s">
        <v>61</v>
      </c>
      <c r="B25" s="118"/>
      <c r="C25" s="158"/>
      <c r="D25" s="118" t="s">
        <v>61</v>
      </c>
      <c r="F25" s="159" t="s">
        <v>61</v>
      </c>
      <c r="G25" s="160"/>
    </row>
    <row r="26" spans="1:7" ht="37.5" customHeight="1">
      <c r="A26" s="148" t="s">
        <v>62</v>
      </c>
      <c r="B26" s="161"/>
      <c r="C26" s="158"/>
      <c r="D26" s="118" t="s">
        <v>62</v>
      </c>
      <c r="F26" s="159" t="s">
        <v>62</v>
      </c>
      <c r="G26" s="160"/>
    </row>
    <row r="27" spans="1:7" ht="12.75">
      <c r="A27" s="148"/>
      <c r="B27" s="162"/>
      <c r="C27" s="158"/>
      <c r="D27" s="118"/>
      <c r="F27" s="159"/>
      <c r="G27" s="160"/>
    </row>
    <row r="28" spans="1:7" ht="12.75">
      <c r="A28" s="148" t="s">
        <v>63</v>
      </c>
      <c r="B28" s="118"/>
      <c r="C28" s="158"/>
      <c r="D28" s="159" t="s">
        <v>64</v>
      </c>
      <c r="E28" s="158"/>
      <c r="F28" s="163" t="s">
        <v>64</v>
      </c>
      <c r="G28" s="160"/>
    </row>
    <row r="29" spans="1:7" ht="69" customHeight="1">
      <c r="A29" s="148"/>
      <c r="B29" s="118"/>
      <c r="C29" s="164"/>
      <c r="D29" s="165"/>
      <c r="E29" s="164"/>
      <c r="F29" s="118"/>
      <c r="G29" s="160"/>
    </row>
    <row r="30" spans="1:7" ht="12.75">
      <c r="A30" s="166" t="s">
        <v>8</v>
      </c>
      <c r="B30" s="167"/>
      <c r="C30" s="168">
        <v>21</v>
      </c>
      <c r="D30" s="167" t="s">
        <v>65</v>
      </c>
      <c r="E30" s="169"/>
      <c r="F30" s="322">
        <f>C23-F32</f>
        <v>0</v>
      </c>
      <c r="G30" s="323"/>
    </row>
    <row r="31" spans="1:7" ht="12.75">
      <c r="A31" s="166" t="s">
        <v>66</v>
      </c>
      <c r="B31" s="167"/>
      <c r="C31" s="168">
        <f>C30</f>
        <v>21</v>
      </c>
      <c r="D31" s="167" t="s">
        <v>67</v>
      </c>
      <c r="E31" s="169"/>
      <c r="F31" s="322">
        <f>ROUND(PRODUCT(F30,C31/100),0)</f>
        <v>0</v>
      </c>
      <c r="G31" s="323"/>
    </row>
    <row r="32" spans="1:7" ht="12.75">
      <c r="A32" s="166" t="s">
        <v>8</v>
      </c>
      <c r="B32" s="167"/>
      <c r="C32" s="168">
        <v>0</v>
      </c>
      <c r="D32" s="167" t="s">
        <v>67</v>
      </c>
      <c r="E32" s="169"/>
      <c r="F32" s="322">
        <v>0</v>
      </c>
      <c r="G32" s="323"/>
    </row>
    <row r="33" spans="1:7" ht="12.75">
      <c r="A33" s="166" t="s">
        <v>66</v>
      </c>
      <c r="B33" s="170"/>
      <c r="C33" s="171">
        <f>C32</f>
        <v>0</v>
      </c>
      <c r="D33" s="167" t="s">
        <v>67</v>
      </c>
      <c r="E33" s="144"/>
      <c r="F33" s="322">
        <f>ROUND(PRODUCT(F32,C33/100),0)</f>
        <v>0</v>
      </c>
      <c r="G33" s="323"/>
    </row>
    <row r="34" spans="1:7" s="175" customFormat="1" ht="19.5" customHeight="1" thickBot="1">
      <c r="A34" s="172" t="s">
        <v>68</v>
      </c>
      <c r="B34" s="173"/>
      <c r="C34" s="173"/>
      <c r="D34" s="173"/>
      <c r="E34" s="174"/>
      <c r="F34" s="324">
        <f>ROUND(SUM(F30:F33),0)</f>
        <v>0</v>
      </c>
      <c r="G34" s="325"/>
    </row>
    <row r="36" spans="2:7" ht="12.75">
      <c r="B36" s="350"/>
      <c r="C36" s="350"/>
      <c r="D36" s="350"/>
      <c r="E36" s="350"/>
      <c r="F36" s="350"/>
      <c r="G36" s="350"/>
    </row>
  </sheetData>
  <sheetProtection/>
  <mergeCells count="12">
    <mergeCell ref="C8:E8"/>
    <mergeCell ref="C9:E9"/>
    <mergeCell ref="C10:E10"/>
    <mergeCell ref="C11:E11"/>
    <mergeCell ref="C12:E12"/>
    <mergeCell ref="A23:B23"/>
    <mergeCell ref="B36:G36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76" t="s">
        <v>98</v>
      </c>
      <c r="D1" s="177"/>
      <c r="E1" s="178"/>
      <c r="F1" s="177"/>
      <c r="G1" s="179" t="s">
        <v>69</v>
      </c>
      <c r="H1" s="180" t="s">
        <v>611</v>
      </c>
      <c r="I1" s="181"/>
    </row>
    <row r="2" spans="1:9" ht="13.5" thickBot="1">
      <c r="A2" s="333" t="s">
        <v>70</v>
      </c>
      <c r="B2" s="334"/>
      <c r="C2" s="182" t="s">
        <v>610</v>
      </c>
      <c r="D2" s="183"/>
      <c r="E2" s="184"/>
      <c r="F2" s="183"/>
      <c r="G2" s="335" t="s">
        <v>609</v>
      </c>
      <c r="H2" s="336"/>
      <c r="I2" s="337"/>
    </row>
    <row r="3" ht="13.5" thickTop="1">
      <c r="F3" s="118"/>
    </row>
    <row r="4" spans="1:9" ht="19.5" customHeight="1">
      <c r="A4" s="185" t="s">
        <v>71</v>
      </c>
      <c r="B4" s="186"/>
      <c r="C4" s="186"/>
      <c r="D4" s="186"/>
      <c r="E4" s="187"/>
      <c r="F4" s="186"/>
      <c r="G4" s="186"/>
      <c r="H4" s="186"/>
      <c r="I4" s="186"/>
    </row>
    <row r="5" ht="13.5" thickBot="1"/>
    <row r="6" spans="1:9" s="118" customFormat="1" ht="13.5" thickBot="1">
      <c r="A6" s="188"/>
      <c r="B6" s="189" t="s">
        <v>72</v>
      </c>
      <c r="C6" s="189"/>
      <c r="D6" s="190"/>
      <c r="E6" s="191" t="s">
        <v>22</v>
      </c>
      <c r="F6" s="192" t="s">
        <v>23</v>
      </c>
      <c r="G6" s="192" t="s">
        <v>24</v>
      </c>
      <c r="H6" s="192" t="s">
        <v>25</v>
      </c>
      <c r="I6" s="193" t="s">
        <v>26</v>
      </c>
    </row>
    <row r="7" spans="1:9" s="118" customFormat="1" ht="12.75">
      <c r="A7" s="284" t="str">
        <f>'SO 301 301 Pol'!B7</f>
        <v>871</v>
      </c>
      <c r="B7" s="61" t="str">
        <f>'SO 301 301 Pol'!C7</f>
        <v>Drenáž, odvodnění</v>
      </c>
      <c r="D7" s="194"/>
      <c r="E7" s="285">
        <f>'SO 301 301 Pol'!BA43</f>
        <v>0</v>
      </c>
      <c r="F7" s="286">
        <f>'SO 301 301 Pol'!BB43</f>
        <v>0</v>
      </c>
      <c r="G7" s="286">
        <f>'SO 301 301 Pol'!BC43</f>
        <v>0</v>
      </c>
      <c r="H7" s="286">
        <f>'SO 301 301 Pol'!BD43</f>
        <v>0</v>
      </c>
      <c r="I7" s="287">
        <f>'SO 301 301 Pol'!BE43</f>
        <v>0</v>
      </c>
    </row>
    <row r="8" spans="1:9" s="118" customFormat="1" ht="12.75">
      <c r="A8" s="284" t="str">
        <f>'SO 301 301 Pol'!B44</f>
        <v>89</v>
      </c>
      <c r="B8" s="61" t="str">
        <f>'SO 301 301 Pol'!C44</f>
        <v>Ostatní konstrukce na trubním vedení</v>
      </c>
      <c r="D8" s="194"/>
      <c r="E8" s="285">
        <f>'SO 301 301 Pol'!BA127</f>
        <v>0</v>
      </c>
      <c r="F8" s="286">
        <f>'SO 301 301 Pol'!BB127</f>
        <v>0</v>
      </c>
      <c r="G8" s="286">
        <f>'SO 301 301 Pol'!BC127</f>
        <v>0</v>
      </c>
      <c r="H8" s="286">
        <f>'SO 301 301 Pol'!BD127</f>
        <v>0</v>
      </c>
      <c r="I8" s="287">
        <f>'SO 301 301 Pol'!BE127</f>
        <v>0</v>
      </c>
    </row>
    <row r="9" spans="1:9" s="118" customFormat="1" ht="12.75">
      <c r="A9" s="284" t="str">
        <f>'SO 301 301 Pol'!B128</f>
        <v>891</v>
      </c>
      <c r="B9" s="61" t="str">
        <f>'SO 301 301 Pol'!C128</f>
        <v>Dešťová kanalizace</v>
      </c>
      <c r="D9" s="194"/>
      <c r="E9" s="285">
        <f>'SO 301 301 Pol'!BA196</f>
        <v>0</v>
      </c>
      <c r="F9" s="286">
        <f>'SO 301 301 Pol'!BB196</f>
        <v>0</v>
      </c>
      <c r="G9" s="286">
        <f>'SO 301 301 Pol'!BC196</f>
        <v>0</v>
      </c>
      <c r="H9" s="286">
        <f>'SO 301 301 Pol'!BD196</f>
        <v>0</v>
      </c>
      <c r="I9" s="287">
        <f>'SO 301 301 Pol'!BE196</f>
        <v>0</v>
      </c>
    </row>
    <row r="10" spans="1:9" s="118" customFormat="1" ht="12.75">
      <c r="A10" s="284" t="str">
        <f>'SO 301 301 Pol'!B197</f>
        <v>894</v>
      </c>
      <c r="B10" s="61" t="str">
        <f>'SO 301 301 Pol'!C197</f>
        <v>Šachty a uliční vpustě</v>
      </c>
      <c r="D10" s="194"/>
      <c r="E10" s="285">
        <f>'SO 301 301 Pol'!BA292</f>
        <v>0</v>
      </c>
      <c r="F10" s="286">
        <f>'SO 301 301 Pol'!BB292</f>
        <v>0</v>
      </c>
      <c r="G10" s="286">
        <f>'SO 301 301 Pol'!BC292</f>
        <v>0</v>
      </c>
      <c r="H10" s="286">
        <f>'SO 301 301 Pol'!BD292</f>
        <v>0</v>
      </c>
      <c r="I10" s="287">
        <f>'SO 301 301 Pol'!BE292</f>
        <v>0</v>
      </c>
    </row>
    <row r="11" spans="1:9" s="118" customFormat="1" ht="13.5" thickBot="1">
      <c r="A11" s="284" t="str">
        <f>'SO 301 301 Pol'!B293</f>
        <v>VON</v>
      </c>
      <c r="B11" s="61" t="str">
        <f>'SO 301 301 Pol'!C293</f>
        <v>Vedlejší a ostatní náklady</v>
      </c>
      <c r="D11" s="194"/>
      <c r="E11" s="285">
        <f>'SO 301 301 Pol'!BA298</f>
        <v>0</v>
      </c>
      <c r="F11" s="286">
        <f>'SO 301 301 Pol'!BB298</f>
        <v>0</v>
      </c>
      <c r="G11" s="286">
        <f>'SO 301 301 Pol'!BC298</f>
        <v>0</v>
      </c>
      <c r="H11" s="286">
        <f>'SO 301 301 Pol'!BD298</f>
        <v>0</v>
      </c>
      <c r="I11" s="287">
        <f>'SO 301 301 Pol'!BE298</f>
        <v>0</v>
      </c>
    </row>
    <row r="12" spans="1:9" s="14" customFormat="1" ht="13.5" thickBot="1">
      <c r="A12" s="195"/>
      <c r="B12" s="196" t="s">
        <v>73</v>
      </c>
      <c r="C12" s="196"/>
      <c r="D12" s="197"/>
      <c r="E12" s="198">
        <f>SUM(E7:E11)</f>
        <v>0</v>
      </c>
      <c r="F12" s="199">
        <f>SUM(F7:F11)</f>
        <v>0</v>
      </c>
      <c r="G12" s="199">
        <f>SUM(G7:G11)</f>
        <v>0</v>
      </c>
      <c r="H12" s="199">
        <f>SUM(H7:H11)</f>
        <v>0</v>
      </c>
      <c r="I12" s="200">
        <f>SUM(I7:I11)</f>
        <v>0</v>
      </c>
    </row>
    <row r="13" spans="1:9" ht="12.75">
      <c r="A13" s="118"/>
      <c r="B13" s="118"/>
      <c r="C13" s="118"/>
      <c r="D13" s="118"/>
      <c r="E13" s="118"/>
      <c r="F13" s="118"/>
      <c r="G13" s="118"/>
      <c r="H13" s="118"/>
      <c r="I13" s="118"/>
    </row>
    <row r="14" spans="1:57" ht="19.5" customHeight="1">
      <c r="A14" s="186" t="s">
        <v>74</v>
      </c>
      <c r="B14" s="186"/>
      <c r="C14" s="186"/>
      <c r="D14" s="186"/>
      <c r="E14" s="186"/>
      <c r="F14" s="186"/>
      <c r="G14" s="201"/>
      <c r="H14" s="186"/>
      <c r="I14" s="186"/>
      <c r="BA14" s="124"/>
      <c r="BB14" s="124"/>
      <c r="BC14" s="124"/>
      <c r="BD14" s="124"/>
      <c r="BE14" s="124"/>
    </row>
    <row r="15" ht="13.5" thickBot="1"/>
    <row r="16" spans="1:9" ht="12.75">
      <c r="A16" s="153" t="s">
        <v>75</v>
      </c>
      <c r="B16" s="154"/>
      <c r="C16" s="154"/>
      <c r="D16" s="202"/>
      <c r="E16" s="203" t="s">
        <v>76</v>
      </c>
      <c r="F16" s="204" t="s">
        <v>9</v>
      </c>
      <c r="G16" s="205" t="s">
        <v>77</v>
      </c>
      <c r="H16" s="206"/>
      <c r="I16" s="207" t="s">
        <v>76</v>
      </c>
    </row>
    <row r="17" spans="1:53" ht="12.75">
      <c r="A17" s="147"/>
      <c r="B17" s="138"/>
      <c r="C17" s="138"/>
      <c r="D17" s="208"/>
      <c r="E17" s="209"/>
      <c r="F17" s="210"/>
      <c r="G17" s="211">
        <f>CHOOSE(BA17+1,E12+F12,E12+F12+H12,E12+F12+G12+H12,E12,F12,H12,G12,H12+G12,0)</f>
        <v>0</v>
      </c>
      <c r="H17" s="212"/>
      <c r="I17" s="213">
        <f>E17+F17*G17/100</f>
        <v>0</v>
      </c>
      <c r="BA17" s="1">
        <v>8</v>
      </c>
    </row>
    <row r="18" spans="1:9" ht="13.5" thickBot="1">
      <c r="A18" s="214"/>
      <c r="B18" s="215" t="s">
        <v>78</v>
      </c>
      <c r="C18" s="216"/>
      <c r="D18" s="217"/>
      <c r="E18" s="218"/>
      <c r="F18" s="219"/>
      <c r="G18" s="219"/>
      <c r="H18" s="338">
        <f>SUM(I17:I17)</f>
        <v>0</v>
      </c>
      <c r="I18" s="339"/>
    </row>
    <row r="20" spans="2:9" ht="12.75">
      <c r="B20" s="14"/>
      <c r="F20" s="220"/>
      <c r="G20" s="221"/>
      <c r="H20" s="221"/>
      <c r="I20" s="45"/>
    </row>
    <row r="21" spans="6:9" ht="12.75">
      <c r="F21" s="220"/>
      <c r="G21" s="221"/>
      <c r="H21" s="221"/>
      <c r="I21" s="45"/>
    </row>
    <row r="22" spans="6:9" ht="12.75">
      <c r="F22" s="220"/>
      <c r="G22" s="221"/>
      <c r="H22" s="221"/>
      <c r="I22" s="45"/>
    </row>
    <row r="23" spans="6:9" ht="12.75">
      <c r="F23" s="220"/>
      <c r="G23" s="221"/>
      <c r="H23" s="221"/>
      <c r="I23" s="45"/>
    </row>
    <row r="24" spans="6:9" ht="12.75">
      <c r="F24" s="220"/>
      <c r="G24" s="221"/>
      <c r="H24" s="221"/>
      <c r="I24" s="45"/>
    </row>
    <row r="25" spans="6:9" ht="12.75">
      <c r="F25" s="220"/>
      <c r="G25" s="221"/>
      <c r="H25" s="221"/>
      <c r="I25" s="45"/>
    </row>
    <row r="26" spans="6:9" ht="12.75">
      <c r="F26" s="220"/>
      <c r="G26" s="221"/>
      <c r="H26" s="221"/>
      <c r="I26" s="45"/>
    </row>
    <row r="27" spans="6:9" ht="12.75">
      <c r="F27" s="220"/>
      <c r="G27" s="221"/>
      <c r="H27" s="221"/>
      <c r="I27" s="45"/>
    </row>
    <row r="28" spans="6:9" ht="12.75">
      <c r="F28" s="220"/>
      <c r="G28" s="221"/>
      <c r="H28" s="221"/>
      <c r="I28" s="45"/>
    </row>
    <row r="29" spans="6:9" ht="12.75">
      <c r="F29" s="220"/>
      <c r="G29" s="221"/>
      <c r="H29" s="221"/>
      <c r="I29" s="45"/>
    </row>
    <row r="30" spans="6:9" ht="12.75">
      <c r="F30" s="220"/>
      <c r="G30" s="221"/>
      <c r="H30" s="221"/>
      <c r="I30" s="45"/>
    </row>
    <row r="31" spans="6:9" ht="12.75">
      <c r="F31" s="220"/>
      <c r="G31" s="221"/>
      <c r="H31" s="221"/>
      <c r="I31" s="45"/>
    </row>
    <row r="32" spans="6:9" ht="12.75">
      <c r="F32" s="220"/>
      <c r="G32" s="221"/>
      <c r="H32" s="221"/>
      <c r="I32" s="45"/>
    </row>
    <row r="33" spans="6:9" ht="12.75">
      <c r="F33" s="220"/>
      <c r="G33" s="221"/>
      <c r="H33" s="221"/>
      <c r="I33" s="45"/>
    </row>
    <row r="34" spans="6:9" ht="12.75">
      <c r="F34" s="220"/>
      <c r="G34" s="221"/>
      <c r="H34" s="221"/>
      <c r="I34" s="45"/>
    </row>
    <row r="35" spans="6:9" ht="12.75">
      <c r="F35" s="220"/>
      <c r="G35" s="221"/>
      <c r="H35" s="221"/>
      <c r="I35" s="45"/>
    </row>
    <row r="36" spans="6:9" ht="12.75">
      <c r="F36" s="220"/>
      <c r="G36" s="221"/>
      <c r="H36" s="221"/>
      <c r="I36" s="45"/>
    </row>
    <row r="37" spans="6:9" ht="12.75">
      <c r="F37" s="220"/>
      <c r="G37" s="221"/>
      <c r="H37" s="221"/>
      <c r="I37" s="45"/>
    </row>
    <row r="38" spans="6:9" ht="12.75">
      <c r="F38" s="220"/>
      <c r="G38" s="221"/>
      <c r="H38" s="221"/>
      <c r="I38" s="45"/>
    </row>
    <row r="39" spans="6:9" ht="12.75">
      <c r="F39" s="220"/>
      <c r="G39" s="221"/>
      <c r="H39" s="221"/>
      <c r="I39" s="45"/>
    </row>
    <row r="40" spans="6:9" ht="12.75">
      <c r="F40" s="220"/>
      <c r="G40" s="221"/>
      <c r="H40" s="221"/>
      <c r="I40" s="45"/>
    </row>
    <row r="41" spans="6:9" ht="12.75">
      <c r="F41" s="220"/>
      <c r="G41" s="221"/>
      <c r="H41" s="221"/>
      <c r="I41" s="45"/>
    </row>
    <row r="42" spans="6:9" ht="12.75">
      <c r="F42" s="220"/>
      <c r="G42" s="221"/>
      <c r="H42" s="221"/>
      <c r="I42" s="45"/>
    </row>
    <row r="43" spans="6:9" ht="12.75">
      <c r="F43" s="220"/>
      <c r="G43" s="221"/>
      <c r="H43" s="221"/>
      <c r="I43" s="45"/>
    </row>
    <row r="44" spans="6:9" ht="12.75">
      <c r="F44" s="220"/>
      <c r="G44" s="221"/>
      <c r="H44" s="221"/>
      <c r="I44" s="45"/>
    </row>
    <row r="45" spans="6:9" ht="12.75">
      <c r="F45" s="220"/>
      <c r="G45" s="221"/>
      <c r="H45" s="221"/>
      <c r="I45" s="45"/>
    </row>
    <row r="46" spans="6:9" ht="12.75">
      <c r="F46" s="220"/>
      <c r="G46" s="221"/>
      <c r="H46" s="221"/>
      <c r="I46" s="45"/>
    </row>
    <row r="47" spans="6:9" ht="12.75">
      <c r="F47" s="220"/>
      <c r="G47" s="221"/>
      <c r="H47" s="221"/>
      <c r="I47" s="45"/>
    </row>
    <row r="48" spans="6:9" ht="12.75">
      <c r="F48" s="220"/>
      <c r="G48" s="221"/>
      <c r="H48" s="221"/>
      <c r="I48" s="45"/>
    </row>
    <row r="49" spans="6:9" ht="12.75">
      <c r="F49" s="220"/>
      <c r="G49" s="221"/>
      <c r="H49" s="221"/>
      <c r="I49" s="45"/>
    </row>
    <row r="50" spans="6:9" ht="12.75">
      <c r="F50" s="220"/>
      <c r="G50" s="221"/>
      <c r="H50" s="221"/>
      <c r="I50" s="45"/>
    </row>
    <row r="51" spans="6:9" ht="12.75">
      <c r="F51" s="220"/>
      <c r="G51" s="221"/>
      <c r="H51" s="221"/>
      <c r="I51" s="45"/>
    </row>
    <row r="52" spans="6:9" ht="12.75">
      <c r="F52" s="220"/>
      <c r="G52" s="221"/>
      <c r="H52" s="221"/>
      <c r="I52" s="45"/>
    </row>
    <row r="53" spans="6:9" ht="12.75">
      <c r="F53" s="220"/>
      <c r="G53" s="221"/>
      <c r="H53" s="221"/>
      <c r="I53" s="45"/>
    </row>
    <row r="54" spans="6:9" ht="12.75">
      <c r="F54" s="220"/>
      <c r="G54" s="221"/>
      <c r="H54" s="221"/>
      <c r="I54" s="45"/>
    </row>
    <row r="55" spans="6:9" ht="12.75">
      <c r="F55" s="220"/>
      <c r="G55" s="221"/>
      <c r="H55" s="221"/>
      <c r="I55" s="45"/>
    </row>
    <row r="56" spans="6:9" ht="12.75">
      <c r="F56" s="220"/>
      <c r="G56" s="221"/>
      <c r="H56" s="221"/>
      <c r="I56" s="45"/>
    </row>
    <row r="57" spans="6:9" ht="12.75">
      <c r="F57" s="220"/>
      <c r="G57" s="221"/>
      <c r="H57" s="221"/>
      <c r="I57" s="45"/>
    </row>
    <row r="58" spans="6:9" ht="12.75">
      <c r="F58" s="220"/>
      <c r="G58" s="221"/>
      <c r="H58" s="221"/>
      <c r="I58" s="45"/>
    </row>
    <row r="59" spans="6:9" ht="12.75">
      <c r="F59" s="220"/>
      <c r="G59" s="221"/>
      <c r="H59" s="221"/>
      <c r="I59" s="45"/>
    </row>
    <row r="60" spans="6:9" ht="12.75">
      <c r="F60" s="220"/>
      <c r="G60" s="221"/>
      <c r="H60" s="221"/>
      <c r="I60" s="45"/>
    </row>
    <row r="61" spans="6:9" ht="12.75">
      <c r="F61" s="220"/>
      <c r="G61" s="221"/>
      <c r="H61" s="221"/>
      <c r="I61" s="45"/>
    </row>
    <row r="62" spans="6:9" ht="12.75">
      <c r="F62" s="220"/>
      <c r="G62" s="221"/>
      <c r="H62" s="221"/>
      <c r="I62" s="45"/>
    </row>
    <row r="63" spans="6:9" ht="12.75">
      <c r="F63" s="220"/>
      <c r="G63" s="221"/>
      <c r="H63" s="221"/>
      <c r="I63" s="45"/>
    </row>
    <row r="64" spans="6:9" ht="12.75">
      <c r="F64" s="220"/>
      <c r="G64" s="221"/>
      <c r="H64" s="221"/>
      <c r="I64" s="45"/>
    </row>
    <row r="65" spans="6:9" ht="12.75">
      <c r="F65" s="220"/>
      <c r="G65" s="221"/>
      <c r="H65" s="221"/>
      <c r="I65" s="45"/>
    </row>
    <row r="66" spans="6:9" ht="12.75">
      <c r="F66" s="220"/>
      <c r="G66" s="221"/>
      <c r="H66" s="221"/>
      <c r="I66" s="45"/>
    </row>
    <row r="67" spans="6:9" ht="12.75">
      <c r="F67" s="220"/>
      <c r="G67" s="221"/>
      <c r="H67" s="221"/>
      <c r="I67" s="45"/>
    </row>
    <row r="68" spans="6:9" ht="12.75">
      <c r="F68" s="220"/>
      <c r="G68" s="221"/>
      <c r="H68" s="221"/>
      <c r="I68" s="45"/>
    </row>
    <row r="69" spans="6:9" ht="12.75">
      <c r="F69" s="220"/>
      <c r="G69" s="221"/>
      <c r="H69" s="221"/>
      <c r="I69" s="45"/>
    </row>
  </sheetData>
  <sheetProtection/>
  <mergeCells count="4">
    <mergeCell ref="A1:B1"/>
    <mergeCell ref="A2:B2"/>
    <mergeCell ref="G2:I2"/>
    <mergeCell ref="H18:I1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371"/>
  <sheetViews>
    <sheetView showGridLines="0" showZeros="0" zoomScale="110" zoomScaleNormal="110" zoomScaleSheetLayoutView="100" zoomScalePageLayoutView="0" workbookViewId="0" topLeftCell="F78">
      <selection activeCell="L98" sqref="L98"/>
    </sheetView>
  </sheetViews>
  <sheetFormatPr defaultColWidth="9.00390625" defaultRowHeight="12.75"/>
  <cols>
    <col min="1" max="1" width="4.375" style="222" customWidth="1"/>
    <col min="2" max="2" width="11.625" style="222" customWidth="1"/>
    <col min="3" max="3" width="40.375" style="222" customWidth="1"/>
    <col min="4" max="4" width="5.625" style="222" customWidth="1"/>
    <col min="5" max="5" width="8.625" style="232" customWidth="1"/>
    <col min="6" max="6" width="9.875" style="222" customWidth="1"/>
    <col min="7" max="7" width="13.875" style="222" customWidth="1"/>
    <col min="8" max="8" width="11.75390625" style="222" hidden="1" customWidth="1"/>
    <col min="9" max="9" width="11.625" style="222" hidden="1" customWidth="1"/>
    <col min="10" max="10" width="11.00390625" style="222" hidden="1" customWidth="1"/>
    <col min="11" max="11" width="10.375" style="222" hidden="1" customWidth="1"/>
    <col min="12" max="12" width="75.375" style="222" customWidth="1"/>
    <col min="13" max="13" width="45.25390625" style="222" customWidth="1"/>
    <col min="14" max="16384" width="9.125" style="222" customWidth="1"/>
  </cols>
  <sheetData>
    <row r="1" spans="1:7" ht="15.75">
      <c r="A1" s="345" t="s">
        <v>916</v>
      </c>
      <c r="B1" s="345"/>
      <c r="C1" s="345"/>
      <c r="D1" s="345"/>
      <c r="E1" s="345"/>
      <c r="F1" s="345"/>
      <c r="G1" s="345"/>
    </row>
    <row r="2" spans="2:7" ht="14.25" customHeight="1" thickBot="1">
      <c r="B2" s="223"/>
      <c r="C2" s="224"/>
      <c r="D2" s="224"/>
      <c r="E2" s="225"/>
      <c r="F2" s="224"/>
      <c r="G2" s="224"/>
    </row>
    <row r="3" spans="1:7" ht="13.5" thickTop="1">
      <c r="A3" s="331" t="s">
        <v>2</v>
      </c>
      <c r="B3" s="332"/>
      <c r="C3" s="176" t="s">
        <v>98</v>
      </c>
      <c r="D3" s="226"/>
      <c r="E3" s="227" t="s">
        <v>79</v>
      </c>
      <c r="F3" s="228" t="str">
        <f>'SO 301 301 Rek'!H1</f>
        <v>301</v>
      </c>
      <c r="G3" s="229"/>
    </row>
    <row r="4" spans="1:7" ht="13.5" thickBot="1">
      <c r="A4" s="346" t="s">
        <v>70</v>
      </c>
      <c r="B4" s="334"/>
      <c r="C4" s="182" t="s">
        <v>610</v>
      </c>
      <c r="D4" s="230"/>
      <c r="E4" s="347" t="str">
        <f>'SO 301 301 Rek'!G2</f>
        <v>Dešťová kanalizace</v>
      </c>
      <c r="F4" s="348"/>
      <c r="G4" s="349"/>
    </row>
    <row r="5" spans="1:7" ht="13.5" thickTop="1">
      <c r="A5" s="231"/>
      <c r="G5" s="233"/>
    </row>
    <row r="6" spans="1:11" ht="27" customHeight="1">
      <c r="A6" s="234" t="s">
        <v>80</v>
      </c>
      <c r="B6" s="235" t="s">
        <v>81</v>
      </c>
      <c r="C6" s="235" t="s">
        <v>82</v>
      </c>
      <c r="D6" s="235" t="s">
        <v>83</v>
      </c>
      <c r="E6" s="236" t="s">
        <v>84</v>
      </c>
      <c r="F6" s="235" t="s">
        <v>85</v>
      </c>
      <c r="G6" s="237" t="s">
        <v>86</v>
      </c>
      <c r="H6" s="238" t="s">
        <v>87</v>
      </c>
      <c r="I6" s="238" t="s">
        <v>88</v>
      </c>
      <c r="J6" s="238" t="s">
        <v>89</v>
      </c>
      <c r="K6" s="238" t="s">
        <v>90</v>
      </c>
    </row>
    <row r="7" spans="1:15" ht="12.75">
      <c r="A7" s="239" t="s">
        <v>91</v>
      </c>
      <c r="B7" s="240" t="s">
        <v>612</v>
      </c>
      <c r="C7" s="241" t="s">
        <v>613</v>
      </c>
      <c r="D7" s="242"/>
      <c r="E7" s="243"/>
      <c r="F7" s="243"/>
      <c r="G7" s="244"/>
      <c r="H7" s="245"/>
      <c r="I7" s="246"/>
      <c r="J7" s="247"/>
      <c r="K7" s="248"/>
      <c r="O7" s="249">
        <v>1</v>
      </c>
    </row>
    <row r="8" spans="1:80" ht="12.75">
      <c r="A8" s="250">
        <v>1</v>
      </c>
      <c r="B8" s="251" t="s">
        <v>482</v>
      </c>
      <c r="C8" s="252" t="s">
        <v>483</v>
      </c>
      <c r="D8" s="253" t="s">
        <v>106</v>
      </c>
      <c r="E8" s="289">
        <v>1.344</v>
      </c>
      <c r="F8" s="254"/>
      <c r="G8" s="255">
        <f>E8*F8</f>
        <v>0</v>
      </c>
      <c r="H8" s="256">
        <v>0</v>
      </c>
      <c r="I8" s="257">
        <f>E8*H8</f>
        <v>0</v>
      </c>
      <c r="J8" s="256">
        <v>0</v>
      </c>
      <c r="K8" s="257">
        <f>E8*J8</f>
        <v>0</v>
      </c>
      <c r="O8" s="249">
        <v>2</v>
      </c>
      <c r="AA8" s="222">
        <v>1</v>
      </c>
      <c r="AB8" s="222">
        <v>1</v>
      </c>
      <c r="AC8" s="222">
        <v>1</v>
      </c>
      <c r="AZ8" s="222">
        <v>1</v>
      </c>
      <c r="BA8" s="222">
        <f>IF(AZ8=1,G8,0)</f>
        <v>0</v>
      </c>
      <c r="BB8" s="222">
        <f>IF(AZ8=2,G8,0)</f>
        <v>0</v>
      </c>
      <c r="BC8" s="222">
        <f>IF(AZ8=3,G8,0)</f>
        <v>0</v>
      </c>
      <c r="BD8" s="222">
        <f>IF(AZ8=4,G8,0)</f>
        <v>0</v>
      </c>
      <c r="BE8" s="222">
        <f>IF(AZ8=5,G8,0)</f>
        <v>0</v>
      </c>
      <c r="CA8" s="249">
        <v>1</v>
      </c>
      <c r="CB8" s="249">
        <v>1</v>
      </c>
    </row>
    <row r="9" spans="1:15" ht="12.75">
      <c r="A9" s="258"/>
      <c r="B9" s="262"/>
      <c r="C9" s="343" t="s">
        <v>615</v>
      </c>
      <c r="D9" s="344"/>
      <c r="E9" s="290">
        <v>1.344</v>
      </c>
      <c r="F9" s="264"/>
      <c r="G9" s="265"/>
      <c r="H9" s="266"/>
      <c r="I9" s="260"/>
      <c r="J9" s="267"/>
      <c r="K9" s="260"/>
      <c r="M9" s="261" t="s">
        <v>615</v>
      </c>
      <c r="O9" s="249"/>
    </row>
    <row r="10" spans="1:80" ht="12.75">
      <c r="A10" s="250">
        <v>2</v>
      </c>
      <c r="B10" s="251" t="s">
        <v>616</v>
      </c>
      <c r="C10" s="252" t="s">
        <v>617</v>
      </c>
      <c r="D10" s="253" t="s">
        <v>106</v>
      </c>
      <c r="E10" s="289">
        <v>4.48</v>
      </c>
      <c r="F10" s="254"/>
      <c r="G10" s="255">
        <f>E10*F10</f>
        <v>0</v>
      </c>
      <c r="H10" s="256">
        <v>0</v>
      </c>
      <c r="I10" s="257">
        <f>E10*H10</f>
        <v>0</v>
      </c>
      <c r="J10" s="256">
        <v>0</v>
      </c>
      <c r="K10" s="257">
        <f>E10*J10</f>
        <v>0</v>
      </c>
      <c r="O10" s="249">
        <v>2</v>
      </c>
      <c r="AA10" s="222">
        <v>1</v>
      </c>
      <c r="AB10" s="222">
        <v>1</v>
      </c>
      <c r="AC10" s="222">
        <v>1</v>
      </c>
      <c r="AZ10" s="222">
        <v>1</v>
      </c>
      <c r="BA10" s="222">
        <f>IF(AZ10=1,G10,0)</f>
        <v>0</v>
      </c>
      <c r="BB10" s="222">
        <f>IF(AZ10=2,G10,0)</f>
        <v>0</v>
      </c>
      <c r="BC10" s="222">
        <f>IF(AZ10=3,G10,0)</f>
        <v>0</v>
      </c>
      <c r="BD10" s="222">
        <f>IF(AZ10=4,G10,0)</f>
        <v>0</v>
      </c>
      <c r="BE10" s="222">
        <f>IF(AZ10=5,G10,0)</f>
        <v>0</v>
      </c>
      <c r="CA10" s="249">
        <v>1</v>
      </c>
      <c r="CB10" s="249">
        <v>1</v>
      </c>
    </row>
    <row r="11" spans="1:15" ht="22.5">
      <c r="A11" s="258"/>
      <c r="B11" s="262"/>
      <c r="C11" s="343" t="s">
        <v>618</v>
      </c>
      <c r="D11" s="344"/>
      <c r="E11" s="290">
        <v>4.48</v>
      </c>
      <c r="F11" s="264"/>
      <c r="G11" s="265"/>
      <c r="H11" s="266"/>
      <c r="I11" s="260"/>
      <c r="J11" s="267"/>
      <c r="K11" s="260"/>
      <c r="M11" s="261" t="s">
        <v>618</v>
      </c>
      <c r="O11" s="249"/>
    </row>
    <row r="12" spans="1:80" ht="12.75">
      <c r="A12" s="250">
        <v>3</v>
      </c>
      <c r="B12" s="251" t="s">
        <v>619</v>
      </c>
      <c r="C12" s="252" t="s">
        <v>620</v>
      </c>
      <c r="D12" s="253" t="s">
        <v>106</v>
      </c>
      <c r="E12" s="289">
        <v>1.12</v>
      </c>
      <c r="F12" s="254"/>
      <c r="G12" s="255">
        <f>E12*F12</f>
        <v>0</v>
      </c>
      <c r="H12" s="256">
        <v>0</v>
      </c>
      <c r="I12" s="257">
        <f>E12*H12</f>
        <v>0</v>
      </c>
      <c r="J12" s="256">
        <v>0</v>
      </c>
      <c r="K12" s="257">
        <f>E12*J12</f>
        <v>0</v>
      </c>
      <c r="O12" s="249">
        <v>2</v>
      </c>
      <c r="AA12" s="222">
        <v>1</v>
      </c>
      <c r="AB12" s="222">
        <v>1</v>
      </c>
      <c r="AC12" s="222">
        <v>1</v>
      </c>
      <c r="AZ12" s="222">
        <v>1</v>
      </c>
      <c r="BA12" s="222">
        <f>IF(AZ12=1,G12,0)</f>
        <v>0</v>
      </c>
      <c r="BB12" s="222">
        <f>IF(AZ12=2,G12,0)</f>
        <v>0</v>
      </c>
      <c r="BC12" s="222">
        <f>IF(AZ12=3,G12,0)</f>
        <v>0</v>
      </c>
      <c r="BD12" s="222">
        <f>IF(AZ12=4,G12,0)</f>
        <v>0</v>
      </c>
      <c r="BE12" s="222">
        <f>IF(AZ12=5,G12,0)</f>
        <v>0</v>
      </c>
      <c r="CA12" s="249">
        <v>1</v>
      </c>
      <c r="CB12" s="249">
        <v>1</v>
      </c>
    </row>
    <row r="13" spans="1:15" ht="12.75">
      <c r="A13" s="258"/>
      <c r="B13" s="262"/>
      <c r="C13" s="343" t="s">
        <v>621</v>
      </c>
      <c r="D13" s="344"/>
      <c r="E13" s="290">
        <v>1.12</v>
      </c>
      <c r="F13" s="264"/>
      <c r="G13" s="265"/>
      <c r="H13" s="266"/>
      <c r="I13" s="260"/>
      <c r="J13" s="267"/>
      <c r="K13" s="260"/>
      <c r="M13" s="261" t="s">
        <v>621</v>
      </c>
      <c r="O13" s="249"/>
    </row>
    <row r="14" spans="1:80" ht="12.75">
      <c r="A14" s="250">
        <v>4</v>
      </c>
      <c r="B14" s="251" t="s">
        <v>115</v>
      </c>
      <c r="C14" s="252" t="s">
        <v>360</v>
      </c>
      <c r="D14" s="253" t="s">
        <v>106</v>
      </c>
      <c r="E14" s="289">
        <v>4.48</v>
      </c>
      <c r="F14" s="254"/>
      <c r="G14" s="255">
        <f>E14*F14</f>
        <v>0</v>
      </c>
      <c r="H14" s="256">
        <v>0</v>
      </c>
      <c r="I14" s="257">
        <f>E14*H14</f>
        <v>0</v>
      </c>
      <c r="J14" s="256">
        <v>0</v>
      </c>
      <c r="K14" s="257">
        <f>E14*J14</f>
        <v>0</v>
      </c>
      <c r="O14" s="249">
        <v>2</v>
      </c>
      <c r="AA14" s="222">
        <v>1</v>
      </c>
      <c r="AB14" s="222">
        <v>1</v>
      </c>
      <c r="AC14" s="222">
        <v>1</v>
      </c>
      <c r="AZ14" s="222">
        <v>1</v>
      </c>
      <c r="BA14" s="222">
        <f>IF(AZ14=1,G14,0)</f>
        <v>0</v>
      </c>
      <c r="BB14" s="222">
        <f>IF(AZ14=2,G14,0)</f>
        <v>0</v>
      </c>
      <c r="BC14" s="222">
        <f>IF(AZ14=3,G14,0)</f>
        <v>0</v>
      </c>
      <c r="BD14" s="222">
        <f>IF(AZ14=4,G14,0)</f>
        <v>0</v>
      </c>
      <c r="BE14" s="222">
        <f>IF(AZ14=5,G14,0)</f>
        <v>0</v>
      </c>
      <c r="CA14" s="249">
        <v>1</v>
      </c>
      <c r="CB14" s="249">
        <v>1</v>
      </c>
    </row>
    <row r="15" spans="1:15" ht="12.75">
      <c r="A15" s="258"/>
      <c r="B15" s="262"/>
      <c r="C15" s="343" t="s">
        <v>622</v>
      </c>
      <c r="D15" s="344"/>
      <c r="E15" s="290">
        <v>4.48</v>
      </c>
      <c r="F15" s="264"/>
      <c r="G15" s="265"/>
      <c r="H15" s="266"/>
      <c r="I15" s="260"/>
      <c r="J15" s="267"/>
      <c r="K15" s="260"/>
      <c r="M15" s="261" t="s">
        <v>622</v>
      </c>
      <c r="O15" s="249"/>
    </row>
    <row r="16" spans="1:80" ht="12.75">
      <c r="A16" s="250">
        <v>5</v>
      </c>
      <c r="B16" s="251" t="s">
        <v>117</v>
      </c>
      <c r="C16" s="252" t="s">
        <v>118</v>
      </c>
      <c r="D16" s="253" t="s">
        <v>106</v>
      </c>
      <c r="E16" s="289">
        <v>4.48</v>
      </c>
      <c r="F16" s="254"/>
      <c r="G16" s="255">
        <f>E16*F16</f>
        <v>0</v>
      </c>
      <c r="H16" s="256">
        <v>0</v>
      </c>
      <c r="I16" s="257">
        <f>E16*H16</f>
        <v>0</v>
      </c>
      <c r="J16" s="256">
        <v>0</v>
      </c>
      <c r="K16" s="257">
        <f>E16*J16</f>
        <v>0</v>
      </c>
      <c r="O16" s="249">
        <v>2</v>
      </c>
      <c r="AA16" s="222">
        <v>1</v>
      </c>
      <c r="AB16" s="222">
        <v>1</v>
      </c>
      <c r="AC16" s="222">
        <v>1</v>
      </c>
      <c r="AZ16" s="222">
        <v>1</v>
      </c>
      <c r="BA16" s="222">
        <f>IF(AZ16=1,G16,0)</f>
        <v>0</v>
      </c>
      <c r="BB16" s="222">
        <f>IF(AZ16=2,G16,0)</f>
        <v>0</v>
      </c>
      <c r="BC16" s="222">
        <f>IF(AZ16=3,G16,0)</f>
        <v>0</v>
      </c>
      <c r="BD16" s="222">
        <f>IF(AZ16=4,G16,0)</f>
        <v>0</v>
      </c>
      <c r="BE16" s="222">
        <f>IF(AZ16=5,G16,0)</f>
        <v>0</v>
      </c>
      <c r="CA16" s="249">
        <v>1</v>
      </c>
      <c r="CB16" s="249">
        <v>1</v>
      </c>
    </row>
    <row r="17" spans="1:15" ht="12.75">
      <c r="A17" s="258"/>
      <c r="B17" s="262"/>
      <c r="C17" s="343" t="s">
        <v>623</v>
      </c>
      <c r="D17" s="344"/>
      <c r="E17" s="290">
        <v>4.48</v>
      </c>
      <c r="F17" s="264"/>
      <c r="G17" s="265"/>
      <c r="H17" s="266"/>
      <c r="I17" s="260"/>
      <c r="J17" s="267"/>
      <c r="K17" s="260"/>
      <c r="M17" s="261" t="s">
        <v>623</v>
      </c>
      <c r="O17" s="249"/>
    </row>
    <row r="18" spans="1:80" ht="22.5">
      <c r="A18" s="250">
        <v>6</v>
      </c>
      <c r="B18" s="251" t="s">
        <v>120</v>
      </c>
      <c r="C18" s="252" t="s">
        <v>1255</v>
      </c>
      <c r="D18" s="253" t="s">
        <v>121</v>
      </c>
      <c r="E18" s="289">
        <v>8.064</v>
      </c>
      <c r="F18" s="254"/>
      <c r="G18" s="255">
        <f>E18*F18</f>
        <v>0</v>
      </c>
      <c r="H18" s="256">
        <v>0</v>
      </c>
      <c r="I18" s="257">
        <f>E18*H18</f>
        <v>0</v>
      </c>
      <c r="J18" s="256"/>
      <c r="K18" s="257">
        <f>E18*J18</f>
        <v>0</v>
      </c>
      <c r="O18" s="249">
        <v>2</v>
      </c>
      <c r="AA18" s="222">
        <v>12</v>
      </c>
      <c r="AB18" s="222">
        <v>0</v>
      </c>
      <c r="AC18" s="222">
        <v>20</v>
      </c>
      <c r="AZ18" s="222">
        <v>1</v>
      </c>
      <c r="BA18" s="222">
        <f>IF(AZ18=1,G18,0)</f>
        <v>0</v>
      </c>
      <c r="BB18" s="222">
        <f>IF(AZ18=2,G18,0)</f>
        <v>0</v>
      </c>
      <c r="BC18" s="222">
        <f>IF(AZ18=3,G18,0)</f>
        <v>0</v>
      </c>
      <c r="BD18" s="222">
        <f>IF(AZ18=4,G18,0)</f>
        <v>0</v>
      </c>
      <c r="BE18" s="222">
        <f>IF(AZ18=5,G18,0)</f>
        <v>0</v>
      </c>
      <c r="CA18" s="249">
        <v>12</v>
      </c>
      <c r="CB18" s="249">
        <v>0</v>
      </c>
    </row>
    <row r="19" spans="1:15" ht="22.5">
      <c r="A19" s="258"/>
      <c r="B19" s="262"/>
      <c r="C19" s="343" t="s">
        <v>1256</v>
      </c>
      <c r="D19" s="344"/>
      <c r="E19" s="290">
        <v>8.064</v>
      </c>
      <c r="F19" s="264"/>
      <c r="G19" s="265"/>
      <c r="H19" s="266"/>
      <c r="I19" s="260"/>
      <c r="J19" s="267"/>
      <c r="K19" s="260"/>
      <c r="M19" s="261" t="s">
        <v>624</v>
      </c>
      <c r="O19" s="249"/>
    </row>
    <row r="20" spans="1:15" ht="12.75">
      <c r="A20" s="258"/>
      <c r="B20" s="262"/>
      <c r="C20" s="343" t="s">
        <v>123</v>
      </c>
      <c r="D20" s="344"/>
      <c r="E20" s="290">
        <v>0</v>
      </c>
      <c r="F20" s="264"/>
      <c r="G20" s="265"/>
      <c r="H20" s="266"/>
      <c r="I20" s="260"/>
      <c r="J20" s="267"/>
      <c r="K20" s="260"/>
      <c r="M20" s="261" t="s">
        <v>123</v>
      </c>
      <c r="O20" s="249"/>
    </row>
    <row r="21" spans="1:80" ht="12.75">
      <c r="A21" s="250">
        <v>7</v>
      </c>
      <c r="B21" s="251" t="s">
        <v>625</v>
      </c>
      <c r="C21" s="252" t="s">
        <v>626</v>
      </c>
      <c r="D21" s="253" t="s">
        <v>106</v>
      </c>
      <c r="E21" s="289">
        <v>1.12</v>
      </c>
      <c r="F21" s="254"/>
      <c r="G21" s="255">
        <f>E21*F21</f>
        <v>0</v>
      </c>
      <c r="H21" s="256">
        <v>1.89077</v>
      </c>
      <c r="I21" s="257">
        <f>E21*H21</f>
        <v>2.1176624000000004</v>
      </c>
      <c r="J21" s="256">
        <v>0</v>
      </c>
      <c r="K21" s="257">
        <f>E21*J21</f>
        <v>0</v>
      </c>
      <c r="O21" s="249">
        <v>2</v>
      </c>
      <c r="AA21" s="222">
        <v>1</v>
      </c>
      <c r="AB21" s="222">
        <v>1</v>
      </c>
      <c r="AC21" s="222">
        <v>1</v>
      </c>
      <c r="AZ21" s="222">
        <v>1</v>
      </c>
      <c r="BA21" s="222">
        <f>IF(AZ21=1,G21,0)</f>
        <v>0</v>
      </c>
      <c r="BB21" s="222">
        <f>IF(AZ21=2,G21,0)</f>
        <v>0</v>
      </c>
      <c r="BC21" s="222">
        <f>IF(AZ21=3,G21,0)</f>
        <v>0</v>
      </c>
      <c r="BD21" s="222">
        <f>IF(AZ21=4,G21,0)</f>
        <v>0</v>
      </c>
      <c r="BE21" s="222">
        <f>IF(AZ21=5,G21,0)</f>
        <v>0</v>
      </c>
      <c r="CA21" s="249">
        <v>1</v>
      </c>
      <c r="CB21" s="249">
        <v>1</v>
      </c>
    </row>
    <row r="22" spans="1:15" ht="12.75">
      <c r="A22" s="258"/>
      <c r="B22" s="262"/>
      <c r="C22" s="343" t="s">
        <v>627</v>
      </c>
      <c r="D22" s="344"/>
      <c r="E22" s="290">
        <v>1.12</v>
      </c>
      <c r="F22" s="264"/>
      <c r="G22" s="265"/>
      <c r="H22" s="266"/>
      <c r="I22" s="260"/>
      <c r="J22" s="267"/>
      <c r="K22" s="260"/>
      <c r="M22" s="261" t="s">
        <v>627</v>
      </c>
      <c r="O22" s="249"/>
    </row>
    <row r="23" spans="1:80" ht="12.75">
      <c r="A23" s="250">
        <v>8</v>
      </c>
      <c r="B23" s="251" t="s">
        <v>628</v>
      </c>
      <c r="C23" s="252" t="s">
        <v>629</v>
      </c>
      <c r="D23" s="253" t="s">
        <v>233</v>
      </c>
      <c r="E23" s="289">
        <v>28</v>
      </c>
      <c r="F23" s="254"/>
      <c r="G23" s="255">
        <f>E23*F23</f>
        <v>0</v>
      </c>
      <c r="H23" s="256">
        <v>0</v>
      </c>
      <c r="I23" s="257">
        <f>E23*H23</f>
        <v>0</v>
      </c>
      <c r="J23" s="256">
        <v>0</v>
      </c>
      <c r="K23" s="257">
        <f>E23*J23</f>
        <v>0</v>
      </c>
      <c r="O23" s="249">
        <v>2</v>
      </c>
      <c r="AA23" s="222">
        <v>1</v>
      </c>
      <c r="AB23" s="222">
        <v>1</v>
      </c>
      <c r="AC23" s="222">
        <v>1</v>
      </c>
      <c r="AZ23" s="222">
        <v>1</v>
      </c>
      <c r="BA23" s="222">
        <f>IF(AZ23=1,G23,0)</f>
        <v>0</v>
      </c>
      <c r="BB23" s="222">
        <f>IF(AZ23=2,G23,0)</f>
        <v>0</v>
      </c>
      <c r="BC23" s="222">
        <f>IF(AZ23=3,G23,0)</f>
        <v>0</v>
      </c>
      <c r="BD23" s="222">
        <f>IF(AZ23=4,G23,0)</f>
        <v>0</v>
      </c>
      <c r="BE23" s="222">
        <f>IF(AZ23=5,G23,0)</f>
        <v>0</v>
      </c>
      <c r="CA23" s="249">
        <v>1</v>
      </c>
      <c r="CB23" s="249">
        <v>1</v>
      </c>
    </row>
    <row r="24" spans="1:15" ht="12.75">
      <c r="A24" s="258"/>
      <c r="B24" s="262"/>
      <c r="C24" s="343" t="s">
        <v>630</v>
      </c>
      <c r="D24" s="344"/>
      <c r="E24" s="290">
        <v>28</v>
      </c>
      <c r="F24" s="264"/>
      <c r="G24" s="265"/>
      <c r="H24" s="266"/>
      <c r="I24" s="260"/>
      <c r="J24" s="267"/>
      <c r="K24" s="260"/>
      <c r="M24" s="261" t="s">
        <v>630</v>
      </c>
      <c r="O24" s="249"/>
    </row>
    <row r="25" spans="1:80" ht="12.75">
      <c r="A25" s="250">
        <v>9</v>
      </c>
      <c r="B25" s="251" t="s">
        <v>631</v>
      </c>
      <c r="C25" s="252" t="s">
        <v>632</v>
      </c>
      <c r="D25" s="253" t="s">
        <v>233</v>
      </c>
      <c r="E25" s="289">
        <v>28.56</v>
      </c>
      <c r="F25" s="254"/>
      <c r="G25" s="255">
        <f>E25*F25</f>
        <v>0</v>
      </c>
      <c r="H25" s="256">
        <v>0.00048</v>
      </c>
      <c r="I25" s="257">
        <f>E25*H25</f>
        <v>0.0137088</v>
      </c>
      <c r="J25" s="256"/>
      <c r="K25" s="257">
        <f>E25*J25</f>
        <v>0</v>
      </c>
      <c r="O25" s="249">
        <v>2</v>
      </c>
      <c r="AA25" s="222">
        <v>3</v>
      </c>
      <c r="AB25" s="222">
        <v>1</v>
      </c>
      <c r="AC25" s="222" t="s">
        <v>631</v>
      </c>
      <c r="AZ25" s="222">
        <v>1</v>
      </c>
      <c r="BA25" s="222">
        <f>IF(AZ25=1,G25,0)</f>
        <v>0</v>
      </c>
      <c r="BB25" s="222">
        <f>IF(AZ25=2,G25,0)</f>
        <v>0</v>
      </c>
      <c r="BC25" s="222">
        <f>IF(AZ25=3,G25,0)</f>
        <v>0</v>
      </c>
      <c r="BD25" s="222">
        <f>IF(AZ25=4,G25,0)</f>
        <v>0</v>
      </c>
      <c r="BE25" s="222">
        <f>IF(AZ25=5,G25,0)</f>
        <v>0</v>
      </c>
      <c r="CA25" s="249">
        <v>3</v>
      </c>
      <c r="CB25" s="249">
        <v>1</v>
      </c>
    </row>
    <row r="26" spans="1:15" ht="12.75">
      <c r="A26" s="258"/>
      <c r="B26" s="262"/>
      <c r="C26" s="343" t="s">
        <v>633</v>
      </c>
      <c r="D26" s="344"/>
      <c r="E26" s="290">
        <v>28.56</v>
      </c>
      <c r="F26" s="264"/>
      <c r="G26" s="265"/>
      <c r="H26" s="266"/>
      <c r="I26" s="260"/>
      <c r="J26" s="267"/>
      <c r="K26" s="260"/>
      <c r="M26" s="261" t="s">
        <v>633</v>
      </c>
      <c r="O26" s="249"/>
    </row>
    <row r="27" spans="1:80" ht="12.75">
      <c r="A27" s="250">
        <v>10</v>
      </c>
      <c r="B27" s="251" t="s">
        <v>634</v>
      </c>
      <c r="C27" s="252" t="s">
        <v>635</v>
      </c>
      <c r="D27" s="253" t="s">
        <v>137</v>
      </c>
      <c r="E27" s="289">
        <v>1</v>
      </c>
      <c r="F27" s="254"/>
      <c r="G27" s="255">
        <f>E27*F27</f>
        <v>0</v>
      </c>
      <c r="H27" s="256">
        <v>0</v>
      </c>
      <c r="I27" s="257">
        <f>E27*H27</f>
        <v>0</v>
      </c>
      <c r="J27" s="256"/>
      <c r="K27" s="257">
        <f>E27*J27</f>
        <v>0</v>
      </c>
      <c r="O27" s="249">
        <v>2</v>
      </c>
      <c r="AA27" s="222">
        <v>3</v>
      </c>
      <c r="AB27" s="222">
        <v>1</v>
      </c>
      <c r="AC27" s="222" t="s">
        <v>634</v>
      </c>
      <c r="AZ27" s="222">
        <v>1</v>
      </c>
      <c r="BA27" s="222">
        <f>IF(AZ27=1,G27,0)</f>
        <v>0</v>
      </c>
      <c r="BB27" s="222">
        <f>IF(AZ27=2,G27,0)</f>
        <v>0</v>
      </c>
      <c r="BC27" s="222">
        <f>IF(AZ27=3,G27,0)</f>
        <v>0</v>
      </c>
      <c r="BD27" s="222">
        <f>IF(AZ27=4,G27,0)</f>
        <v>0</v>
      </c>
      <c r="BE27" s="222">
        <f>IF(AZ27=5,G27,0)</f>
        <v>0</v>
      </c>
      <c r="CA27" s="249">
        <v>3</v>
      </c>
      <c r="CB27" s="249">
        <v>1</v>
      </c>
    </row>
    <row r="28" spans="1:15" ht="12.75">
      <c r="A28" s="258"/>
      <c r="B28" s="262"/>
      <c r="C28" s="343" t="s">
        <v>636</v>
      </c>
      <c r="D28" s="344"/>
      <c r="E28" s="290">
        <v>1</v>
      </c>
      <c r="F28" s="264"/>
      <c r="G28" s="265"/>
      <c r="H28" s="266"/>
      <c r="I28" s="260"/>
      <c r="J28" s="267"/>
      <c r="K28" s="260"/>
      <c r="M28" s="261" t="s">
        <v>636</v>
      </c>
      <c r="O28" s="249"/>
    </row>
    <row r="29" spans="1:80" ht="12.75">
      <c r="A29" s="250">
        <v>11</v>
      </c>
      <c r="B29" s="251" t="s">
        <v>637</v>
      </c>
      <c r="C29" s="252" t="s">
        <v>638</v>
      </c>
      <c r="D29" s="253" t="s">
        <v>137</v>
      </c>
      <c r="E29" s="289">
        <v>1</v>
      </c>
      <c r="F29" s="254"/>
      <c r="G29" s="255">
        <f>E29*F29</f>
        <v>0</v>
      </c>
      <c r="H29" s="256">
        <v>3E-05</v>
      </c>
      <c r="I29" s="257">
        <f>E29*H29</f>
        <v>3E-05</v>
      </c>
      <c r="J29" s="256">
        <v>0</v>
      </c>
      <c r="K29" s="257">
        <f>E29*J29</f>
        <v>0</v>
      </c>
      <c r="O29" s="249">
        <v>2</v>
      </c>
      <c r="AA29" s="222">
        <v>1</v>
      </c>
      <c r="AB29" s="222">
        <v>1</v>
      </c>
      <c r="AC29" s="222">
        <v>1</v>
      </c>
      <c r="AZ29" s="222">
        <v>1</v>
      </c>
      <c r="BA29" s="222">
        <f>IF(AZ29=1,G29,0)</f>
        <v>0</v>
      </c>
      <c r="BB29" s="222">
        <f>IF(AZ29=2,G29,0)</f>
        <v>0</v>
      </c>
      <c r="BC29" s="222">
        <f>IF(AZ29=3,G29,0)</f>
        <v>0</v>
      </c>
      <c r="BD29" s="222">
        <f>IF(AZ29=4,G29,0)</f>
        <v>0</v>
      </c>
      <c r="BE29" s="222">
        <f>IF(AZ29=5,G29,0)</f>
        <v>0</v>
      </c>
      <c r="CA29" s="249">
        <v>1</v>
      </c>
      <c r="CB29" s="249">
        <v>1</v>
      </c>
    </row>
    <row r="30" spans="1:15" ht="12.75">
      <c r="A30" s="258"/>
      <c r="B30" s="262"/>
      <c r="C30" s="343" t="s">
        <v>639</v>
      </c>
      <c r="D30" s="344"/>
      <c r="E30" s="290">
        <v>1</v>
      </c>
      <c r="F30" s="264"/>
      <c r="G30" s="265"/>
      <c r="H30" s="266"/>
      <c r="I30" s="260"/>
      <c r="J30" s="267"/>
      <c r="K30" s="260"/>
      <c r="M30" s="261" t="s">
        <v>639</v>
      </c>
      <c r="O30" s="249"/>
    </row>
    <row r="31" spans="1:80" ht="12.75">
      <c r="A31" s="250">
        <v>12</v>
      </c>
      <c r="B31" s="251" t="s">
        <v>640</v>
      </c>
      <c r="C31" s="252" t="s">
        <v>641</v>
      </c>
      <c r="D31" s="253" t="s">
        <v>137</v>
      </c>
      <c r="E31" s="289">
        <v>1</v>
      </c>
      <c r="F31" s="254"/>
      <c r="G31" s="255">
        <f>E31*F31</f>
        <v>0</v>
      </c>
      <c r="H31" s="256">
        <v>0.00042</v>
      </c>
      <c r="I31" s="257">
        <f>E31*H31</f>
        <v>0.00042</v>
      </c>
      <c r="J31" s="256"/>
      <c r="K31" s="257">
        <f>E31*J31</f>
        <v>0</v>
      </c>
      <c r="O31" s="249">
        <v>2</v>
      </c>
      <c r="AA31" s="222">
        <v>3</v>
      </c>
      <c r="AB31" s="222">
        <v>1</v>
      </c>
      <c r="AC31" s="222" t="s">
        <v>640</v>
      </c>
      <c r="AZ31" s="222">
        <v>1</v>
      </c>
      <c r="BA31" s="222">
        <f>IF(AZ31=1,G31,0)</f>
        <v>0</v>
      </c>
      <c r="BB31" s="222">
        <f>IF(AZ31=2,G31,0)</f>
        <v>0</v>
      </c>
      <c r="BC31" s="222">
        <f>IF(AZ31=3,G31,0)</f>
        <v>0</v>
      </c>
      <c r="BD31" s="222">
        <f>IF(AZ31=4,G31,0)</f>
        <v>0</v>
      </c>
      <c r="BE31" s="222">
        <f>IF(AZ31=5,G31,0)</f>
        <v>0</v>
      </c>
      <c r="CA31" s="249">
        <v>3</v>
      </c>
      <c r="CB31" s="249">
        <v>1</v>
      </c>
    </row>
    <row r="32" spans="1:15" ht="12.75">
      <c r="A32" s="258"/>
      <c r="B32" s="262"/>
      <c r="C32" s="343" t="s">
        <v>642</v>
      </c>
      <c r="D32" s="344"/>
      <c r="E32" s="290">
        <v>1</v>
      </c>
      <c r="F32" s="264"/>
      <c r="G32" s="265"/>
      <c r="H32" s="266"/>
      <c r="I32" s="260"/>
      <c r="J32" s="267"/>
      <c r="K32" s="260"/>
      <c r="M32" s="261" t="s">
        <v>642</v>
      </c>
      <c r="O32" s="249"/>
    </row>
    <row r="33" spans="1:80" ht="12.75">
      <c r="A33" s="250">
        <v>13</v>
      </c>
      <c r="B33" s="251" t="s">
        <v>643</v>
      </c>
      <c r="C33" s="252" t="s">
        <v>644</v>
      </c>
      <c r="D33" s="253" t="s">
        <v>137</v>
      </c>
      <c r="E33" s="289">
        <v>1</v>
      </c>
      <c r="F33" s="254"/>
      <c r="G33" s="255">
        <f>E33*F33</f>
        <v>0</v>
      </c>
      <c r="H33" s="256">
        <v>7E-05</v>
      </c>
      <c r="I33" s="257">
        <f>E33*H33</f>
        <v>7E-05</v>
      </c>
      <c r="J33" s="256">
        <v>0</v>
      </c>
      <c r="K33" s="257">
        <f>E33*J33</f>
        <v>0</v>
      </c>
      <c r="O33" s="249">
        <v>2</v>
      </c>
      <c r="AA33" s="222">
        <v>1</v>
      </c>
      <c r="AB33" s="222">
        <v>1</v>
      </c>
      <c r="AC33" s="222">
        <v>1</v>
      </c>
      <c r="AZ33" s="222">
        <v>1</v>
      </c>
      <c r="BA33" s="222">
        <f>IF(AZ33=1,G33,0)</f>
        <v>0</v>
      </c>
      <c r="BB33" s="222">
        <f>IF(AZ33=2,G33,0)</f>
        <v>0</v>
      </c>
      <c r="BC33" s="222">
        <f>IF(AZ33=3,G33,0)</f>
        <v>0</v>
      </c>
      <c r="BD33" s="222">
        <f>IF(AZ33=4,G33,0)</f>
        <v>0</v>
      </c>
      <c r="BE33" s="222">
        <f>IF(AZ33=5,G33,0)</f>
        <v>0</v>
      </c>
      <c r="CA33" s="249">
        <v>1</v>
      </c>
      <c r="CB33" s="249">
        <v>1</v>
      </c>
    </row>
    <row r="34" spans="1:15" ht="12.75">
      <c r="A34" s="258"/>
      <c r="B34" s="262"/>
      <c r="C34" s="343" t="s">
        <v>645</v>
      </c>
      <c r="D34" s="344"/>
      <c r="E34" s="290">
        <v>1</v>
      </c>
      <c r="F34" s="264"/>
      <c r="G34" s="265"/>
      <c r="H34" s="266"/>
      <c r="I34" s="260"/>
      <c r="J34" s="267"/>
      <c r="K34" s="260"/>
      <c r="M34" s="261" t="s">
        <v>645</v>
      </c>
      <c r="O34" s="249"/>
    </row>
    <row r="35" spans="1:80" ht="12.75">
      <c r="A35" s="250">
        <v>14</v>
      </c>
      <c r="B35" s="251" t="s">
        <v>646</v>
      </c>
      <c r="C35" s="252" t="s">
        <v>647</v>
      </c>
      <c r="D35" s="253" t="s">
        <v>137</v>
      </c>
      <c r="E35" s="289">
        <v>1</v>
      </c>
      <c r="F35" s="254"/>
      <c r="G35" s="255">
        <f>E35*F35</f>
        <v>0</v>
      </c>
      <c r="H35" s="256">
        <v>0.00014</v>
      </c>
      <c r="I35" s="257">
        <f>E35*H35</f>
        <v>0.00014</v>
      </c>
      <c r="J35" s="256"/>
      <c r="K35" s="257">
        <f>E35*J35</f>
        <v>0</v>
      </c>
      <c r="O35" s="249">
        <v>2</v>
      </c>
      <c r="AA35" s="222">
        <v>3</v>
      </c>
      <c r="AB35" s="222">
        <v>1</v>
      </c>
      <c r="AC35" s="222" t="s">
        <v>646</v>
      </c>
      <c r="AZ35" s="222">
        <v>1</v>
      </c>
      <c r="BA35" s="222">
        <f>IF(AZ35=1,G35,0)</f>
        <v>0</v>
      </c>
      <c r="BB35" s="222">
        <f>IF(AZ35=2,G35,0)</f>
        <v>0</v>
      </c>
      <c r="BC35" s="222">
        <f>IF(AZ35=3,G35,0)</f>
        <v>0</v>
      </c>
      <c r="BD35" s="222">
        <f>IF(AZ35=4,G35,0)</f>
        <v>0</v>
      </c>
      <c r="BE35" s="222">
        <f>IF(AZ35=5,G35,0)</f>
        <v>0</v>
      </c>
      <c r="CA35" s="249">
        <v>3</v>
      </c>
      <c r="CB35" s="249">
        <v>1</v>
      </c>
    </row>
    <row r="36" spans="1:15" ht="12.75">
      <c r="A36" s="258"/>
      <c r="B36" s="262"/>
      <c r="C36" s="343" t="s">
        <v>648</v>
      </c>
      <c r="D36" s="344"/>
      <c r="E36" s="290">
        <v>1</v>
      </c>
      <c r="F36" s="264"/>
      <c r="G36" s="265"/>
      <c r="H36" s="266"/>
      <c r="I36" s="260"/>
      <c r="J36" s="267"/>
      <c r="K36" s="260"/>
      <c r="M36" s="261" t="s">
        <v>648</v>
      </c>
      <c r="O36" s="249"/>
    </row>
    <row r="37" spans="1:80" ht="12.75">
      <c r="A37" s="250">
        <v>15</v>
      </c>
      <c r="B37" s="251" t="s">
        <v>649</v>
      </c>
      <c r="C37" s="252" t="s">
        <v>650</v>
      </c>
      <c r="D37" s="253" t="s">
        <v>106</v>
      </c>
      <c r="E37" s="289">
        <v>3.36</v>
      </c>
      <c r="F37" s="254"/>
      <c r="G37" s="255">
        <f>E37*F37</f>
        <v>0</v>
      </c>
      <c r="H37" s="256">
        <v>0</v>
      </c>
      <c r="I37" s="257">
        <f>E37*H37</f>
        <v>0</v>
      </c>
      <c r="J37" s="256">
        <v>0</v>
      </c>
      <c r="K37" s="257">
        <f>E37*J37</f>
        <v>0</v>
      </c>
      <c r="O37" s="249">
        <v>2</v>
      </c>
      <c r="AA37" s="222">
        <v>1</v>
      </c>
      <c r="AB37" s="222">
        <v>1</v>
      </c>
      <c r="AC37" s="222">
        <v>1</v>
      </c>
      <c r="AZ37" s="222">
        <v>1</v>
      </c>
      <c r="BA37" s="222">
        <f>IF(AZ37=1,G37,0)</f>
        <v>0</v>
      </c>
      <c r="BB37" s="222">
        <f>IF(AZ37=2,G37,0)</f>
        <v>0</v>
      </c>
      <c r="BC37" s="222">
        <f>IF(AZ37=3,G37,0)</f>
        <v>0</v>
      </c>
      <c r="BD37" s="222">
        <f>IF(AZ37=4,G37,0)</f>
        <v>0</v>
      </c>
      <c r="BE37" s="222">
        <f>IF(AZ37=5,G37,0)</f>
        <v>0</v>
      </c>
      <c r="CA37" s="249">
        <v>1</v>
      </c>
      <c r="CB37" s="249">
        <v>1</v>
      </c>
    </row>
    <row r="38" spans="1:15" ht="12.75">
      <c r="A38" s="258"/>
      <c r="B38" s="262"/>
      <c r="C38" s="343" t="s">
        <v>651</v>
      </c>
      <c r="D38" s="344"/>
      <c r="E38" s="290">
        <v>3.36</v>
      </c>
      <c r="F38" s="264"/>
      <c r="G38" s="265"/>
      <c r="H38" s="266"/>
      <c r="I38" s="260"/>
      <c r="J38" s="267"/>
      <c r="K38" s="260"/>
      <c r="M38" s="261" t="s">
        <v>651</v>
      </c>
      <c r="O38" s="249"/>
    </row>
    <row r="39" spans="1:80" ht="12.75">
      <c r="A39" s="250">
        <v>16</v>
      </c>
      <c r="B39" s="251" t="s">
        <v>652</v>
      </c>
      <c r="C39" s="252" t="s">
        <v>653</v>
      </c>
      <c r="D39" s="253" t="s">
        <v>499</v>
      </c>
      <c r="E39" s="289">
        <v>7.056</v>
      </c>
      <c r="F39" s="254"/>
      <c r="G39" s="255">
        <f>E39*F39</f>
        <v>0</v>
      </c>
      <c r="H39" s="256">
        <v>1</v>
      </c>
      <c r="I39" s="257">
        <f>E39*H39</f>
        <v>7.056</v>
      </c>
      <c r="J39" s="256"/>
      <c r="K39" s="257">
        <f>E39*J39</f>
        <v>0</v>
      </c>
      <c r="O39" s="249">
        <v>2</v>
      </c>
      <c r="AA39" s="222">
        <v>3</v>
      </c>
      <c r="AB39" s="222">
        <v>1</v>
      </c>
      <c r="AC39" s="222">
        <v>583314000</v>
      </c>
      <c r="AZ39" s="222">
        <v>1</v>
      </c>
      <c r="BA39" s="222">
        <f>IF(AZ39=1,G39,0)</f>
        <v>0</v>
      </c>
      <c r="BB39" s="222">
        <f>IF(AZ39=2,G39,0)</f>
        <v>0</v>
      </c>
      <c r="BC39" s="222">
        <f>IF(AZ39=3,G39,0)</f>
        <v>0</v>
      </c>
      <c r="BD39" s="222">
        <f>IF(AZ39=4,G39,0)</f>
        <v>0</v>
      </c>
      <c r="BE39" s="222">
        <f>IF(AZ39=5,G39,0)</f>
        <v>0</v>
      </c>
      <c r="CA39" s="249">
        <v>3</v>
      </c>
      <c r="CB39" s="249">
        <v>1</v>
      </c>
    </row>
    <row r="40" spans="1:15" ht="12.75">
      <c r="A40" s="258"/>
      <c r="B40" s="259"/>
      <c r="C40" s="340" t="s">
        <v>654</v>
      </c>
      <c r="D40" s="341"/>
      <c r="E40" s="341"/>
      <c r="F40" s="341"/>
      <c r="G40" s="342"/>
      <c r="I40" s="260"/>
      <c r="K40" s="260"/>
      <c r="L40" s="261" t="s">
        <v>654</v>
      </c>
      <c r="O40" s="249">
        <v>3</v>
      </c>
    </row>
    <row r="41" spans="1:15" ht="22.5">
      <c r="A41" s="258"/>
      <c r="B41" s="262"/>
      <c r="C41" s="343" t="s">
        <v>655</v>
      </c>
      <c r="D41" s="344"/>
      <c r="E41" s="290">
        <v>7.056</v>
      </c>
      <c r="F41" s="264"/>
      <c r="G41" s="265"/>
      <c r="H41" s="266"/>
      <c r="I41" s="260"/>
      <c r="J41" s="267"/>
      <c r="K41" s="260"/>
      <c r="M41" s="261" t="s">
        <v>655</v>
      </c>
      <c r="O41" s="249"/>
    </row>
    <row r="42" spans="1:80" ht="12.75">
      <c r="A42" s="250">
        <v>17</v>
      </c>
      <c r="B42" s="251" t="s">
        <v>656</v>
      </c>
      <c r="C42" s="252" t="s">
        <v>657</v>
      </c>
      <c r="D42" s="253" t="s">
        <v>121</v>
      </c>
      <c r="E42" s="289">
        <v>9.1880312</v>
      </c>
      <c r="F42" s="254"/>
      <c r="G42" s="255">
        <f>E42*F42</f>
        <v>0</v>
      </c>
      <c r="H42" s="256">
        <v>0</v>
      </c>
      <c r="I42" s="257">
        <f>E42*H42</f>
        <v>0</v>
      </c>
      <c r="J42" s="256"/>
      <c r="K42" s="257">
        <f>E42*J42</f>
        <v>0</v>
      </c>
      <c r="O42" s="249">
        <v>2</v>
      </c>
      <c r="AA42" s="222">
        <v>7</v>
      </c>
      <c r="AB42" s="222">
        <v>1</v>
      </c>
      <c r="AC42" s="222">
        <v>2</v>
      </c>
      <c r="AZ42" s="222">
        <v>1</v>
      </c>
      <c r="BA42" s="222">
        <f>IF(AZ42=1,G42,0)</f>
        <v>0</v>
      </c>
      <c r="BB42" s="222">
        <f>IF(AZ42=2,G42,0)</f>
        <v>0</v>
      </c>
      <c r="BC42" s="222">
        <f>IF(AZ42=3,G42,0)</f>
        <v>0</v>
      </c>
      <c r="BD42" s="222">
        <f>IF(AZ42=4,G42,0)</f>
        <v>0</v>
      </c>
      <c r="BE42" s="222">
        <f>IF(AZ42=5,G42,0)</f>
        <v>0</v>
      </c>
      <c r="CA42" s="249">
        <v>7</v>
      </c>
      <c r="CB42" s="249">
        <v>1</v>
      </c>
    </row>
    <row r="43" spans="1:57" ht="12.75">
      <c r="A43" s="268"/>
      <c r="B43" s="269" t="s">
        <v>95</v>
      </c>
      <c r="C43" s="270" t="s">
        <v>614</v>
      </c>
      <c r="D43" s="271"/>
      <c r="E43" s="272"/>
      <c r="F43" s="273"/>
      <c r="G43" s="274">
        <f>SUM(G7:G42)</f>
        <v>0</v>
      </c>
      <c r="H43" s="275"/>
      <c r="I43" s="276">
        <f>SUM(I7:I42)</f>
        <v>9.188031200000001</v>
      </c>
      <c r="J43" s="275"/>
      <c r="K43" s="276">
        <f>SUM(K7:K42)</f>
        <v>0</v>
      </c>
      <c r="O43" s="249">
        <v>4</v>
      </c>
      <c r="BA43" s="277">
        <f>SUM(BA7:BA42)</f>
        <v>0</v>
      </c>
      <c r="BB43" s="277">
        <f>SUM(BB7:BB42)</f>
        <v>0</v>
      </c>
      <c r="BC43" s="277">
        <f>SUM(BC7:BC42)</f>
        <v>0</v>
      </c>
      <c r="BD43" s="277">
        <f>SUM(BD7:BD42)</f>
        <v>0</v>
      </c>
      <c r="BE43" s="277">
        <f>SUM(BE7:BE42)</f>
        <v>0</v>
      </c>
    </row>
    <row r="44" spans="1:15" ht="12.75">
      <c r="A44" s="239" t="s">
        <v>91</v>
      </c>
      <c r="B44" s="240" t="s">
        <v>658</v>
      </c>
      <c r="C44" s="241" t="s">
        <v>659</v>
      </c>
      <c r="D44" s="242"/>
      <c r="E44" s="243"/>
      <c r="F44" s="243"/>
      <c r="G44" s="244"/>
      <c r="H44" s="245"/>
      <c r="I44" s="246"/>
      <c r="J44" s="247"/>
      <c r="K44" s="248"/>
      <c r="O44" s="249">
        <v>1</v>
      </c>
    </row>
    <row r="45" spans="1:80" ht="12.75">
      <c r="A45" s="250">
        <v>18</v>
      </c>
      <c r="B45" s="251" t="s">
        <v>661</v>
      </c>
      <c r="C45" s="252" t="s">
        <v>662</v>
      </c>
      <c r="D45" s="253" t="s">
        <v>663</v>
      </c>
      <c r="E45" s="289">
        <v>40</v>
      </c>
      <c r="F45" s="254"/>
      <c r="G45" s="255">
        <f>E45*F45</f>
        <v>0</v>
      </c>
      <c r="H45" s="256">
        <v>4E-05</v>
      </c>
      <c r="I45" s="257">
        <f>E45*H45</f>
        <v>0.0016</v>
      </c>
      <c r="J45" s="256">
        <v>0</v>
      </c>
      <c r="K45" s="257">
        <f>E45*J45</f>
        <v>0</v>
      </c>
      <c r="O45" s="249">
        <v>2</v>
      </c>
      <c r="AA45" s="222">
        <v>1</v>
      </c>
      <c r="AB45" s="222">
        <v>1</v>
      </c>
      <c r="AC45" s="222">
        <v>1</v>
      </c>
      <c r="AZ45" s="222">
        <v>1</v>
      </c>
      <c r="BA45" s="222">
        <f>IF(AZ45=1,G45,0)</f>
        <v>0</v>
      </c>
      <c r="BB45" s="222">
        <f>IF(AZ45=2,G45,0)</f>
        <v>0</v>
      </c>
      <c r="BC45" s="222">
        <f>IF(AZ45=3,G45,0)</f>
        <v>0</v>
      </c>
      <c r="BD45" s="222">
        <f>IF(AZ45=4,G45,0)</f>
        <v>0</v>
      </c>
      <c r="BE45" s="222">
        <f>IF(AZ45=5,G45,0)</f>
        <v>0</v>
      </c>
      <c r="CA45" s="249">
        <v>1</v>
      </c>
      <c r="CB45" s="249">
        <v>1</v>
      </c>
    </row>
    <row r="46" spans="1:15" ht="22.5">
      <c r="A46" s="258"/>
      <c r="B46" s="262"/>
      <c r="C46" s="343" t="s">
        <v>664</v>
      </c>
      <c r="D46" s="344"/>
      <c r="E46" s="290">
        <v>40</v>
      </c>
      <c r="F46" s="264"/>
      <c r="G46" s="265"/>
      <c r="H46" s="266"/>
      <c r="I46" s="260"/>
      <c r="J46" s="267"/>
      <c r="K46" s="260"/>
      <c r="M46" s="261" t="s">
        <v>664</v>
      </c>
      <c r="O46" s="249"/>
    </row>
    <row r="47" spans="1:80" ht="12.75">
      <c r="A47" s="250">
        <v>19</v>
      </c>
      <c r="B47" s="251" t="s">
        <v>665</v>
      </c>
      <c r="C47" s="252" t="s">
        <v>666</v>
      </c>
      <c r="D47" s="253" t="s">
        <v>522</v>
      </c>
      <c r="E47" s="289">
        <v>5</v>
      </c>
      <c r="F47" s="254"/>
      <c r="G47" s="255">
        <f>E47*F47</f>
        <v>0</v>
      </c>
      <c r="H47" s="256">
        <v>0</v>
      </c>
      <c r="I47" s="257">
        <f>E47*H47</f>
        <v>0</v>
      </c>
      <c r="J47" s="256">
        <v>0</v>
      </c>
      <c r="K47" s="257">
        <f>E47*J47</f>
        <v>0</v>
      </c>
      <c r="O47" s="249">
        <v>2</v>
      </c>
      <c r="AA47" s="222">
        <v>1</v>
      </c>
      <c r="AB47" s="222">
        <v>1</v>
      </c>
      <c r="AC47" s="222">
        <v>1</v>
      </c>
      <c r="AZ47" s="222">
        <v>1</v>
      </c>
      <c r="BA47" s="222">
        <f>IF(AZ47=1,G47,0)</f>
        <v>0</v>
      </c>
      <c r="BB47" s="222">
        <f>IF(AZ47=2,G47,0)</f>
        <v>0</v>
      </c>
      <c r="BC47" s="222">
        <f>IF(AZ47=3,G47,0)</f>
        <v>0</v>
      </c>
      <c r="BD47" s="222">
        <f>IF(AZ47=4,G47,0)</f>
        <v>0</v>
      </c>
      <c r="BE47" s="222">
        <f>IF(AZ47=5,G47,0)</f>
        <v>0</v>
      </c>
      <c r="CA47" s="249">
        <v>1</v>
      </c>
      <c r="CB47" s="249">
        <v>1</v>
      </c>
    </row>
    <row r="48" spans="1:15" ht="12.75">
      <c r="A48" s="258"/>
      <c r="B48" s="262"/>
      <c r="C48" s="343" t="s">
        <v>667</v>
      </c>
      <c r="D48" s="344"/>
      <c r="E48" s="290">
        <v>5</v>
      </c>
      <c r="F48" s="264"/>
      <c r="G48" s="265"/>
      <c r="H48" s="266"/>
      <c r="I48" s="260"/>
      <c r="J48" s="267"/>
      <c r="K48" s="260"/>
      <c r="M48" s="261" t="s">
        <v>667</v>
      </c>
      <c r="O48" s="249"/>
    </row>
    <row r="49" spans="1:80" ht="12.75">
      <c r="A49" s="250">
        <v>20</v>
      </c>
      <c r="B49" s="251" t="s">
        <v>668</v>
      </c>
      <c r="C49" s="252" t="s">
        <v>669</v>
      </c>
      <c r="D49" s="253" t="s">
        <v>126</v>
      </c>
      <c r="E49" s="289">
        <v>1</v>
      </c>
      <c r="F49" s="254"/>
      <c r="G49" s="255">
        <f>E49*F49</f>
        <v>0</v>
      </c>
      <c r="H49" s="256">
        <v>0</v>
      </c>
      <c r="I49" s="257">
        <f>E49*H49</f>
        <v>0</v>
      </c>
      <c r="J49" s="256"/>
      <c r="K49" s="257">
        <f>E49*J49</f>
        <v>0</v>
      </c>
      <c r="O49" s="249">
        <v>2</v>
      </c>
      <c r="AA49" s="222">
        <v>12</v>
      </c>
      <c r="AB49" s="222">
        <v>0</v>
      </c>
      <c r="AC49" s="222">
        <v>106</v>
      </c>
      <c r="AZ49" s="222">
        <v>1</v>
      </c>
      <c r="BA49" s="222">
        <f>IF(AZ49=1,G49,0)</f>
        <v>0</v>
      </c>
      <c r="BB49" s="222">
        <f>IF(AZ49=2,G49,0)</f>
        <v>0</v>
      </c>
      <c r="BC49" s="222">
        <f>IF(AZ49=3,G49,0)</f>
        <v>0</v>
      </c>
      <c r="BD49" s="222">
        <f>IF(AZ49=4,G49,0)</f>
        <v>0</v>
      </c>
      <c r="BE49" s="222">
        <f>IF(AZ49=5,G49,0)</f>
        <v>0</v>
      </c>
      <c r="CA49" s="249">
        <v>12</v>
      </c>
      <c r="CB49" s="249">
        <v>0</v>
      </c>
    </row>
    <row r="50" spans="1:15" ht="12.75">
      <c r="A50" s="258"/>
      <c r="B50" s="259"/>
      <c r="C50" s="340" t="s">
        <v>127</v>
      </c>
      <c r="D50" s="341"/>
      <c r="E50" s="341"/>
      <c r="F50" s="341"/>
      <c r="G50" s="342"/>
      <c r="I50" s="260"/>
      <c r="K50" s="260"/>
      <c r="L50" s="261" t="s">
        <v>127</v>
      </c>
      <c r="O50" s="249">
        <v>3</v>
      </c>
    </row>
    <row r="51" spans="1:15" ht="12.75">
      <c r="A51" s="258"/>
      <c r="B51" s="259"/>
      <c r="C51" s="340" t="s">
        <v>915</v>
      </c>
      <c r="D51" s="341"/>
      <c r="E51" s="341"/>
      <c r="F51" s="341"/>
      <c r="G51" s="342"/>
      <c r="I51" s="260"/>
      <c r="K51" s="260"/>
      <c r="L51" s="261" t="s">
        <v>670</v>
      </c>
      <c r="O51" s="249">
        <v>3</v>
      </c>
    </row>
    <row r="52" spans="1:80" ht="12.75">
      <c r="A52" s="250">
        <v>21</v>
      </c>
      <c r="B52" s="251" t="s">
        <v>671</v>
      </c>
      <c r="C52" s="252" t="s">
        <v>672</v>
      </c>
      <c r="D52" s="253" t="s">
        <v>106</v>
      </c>
      <c r="E52" s="289">
        <v>156.224</v>
      </c>
      <c r="F52" s="254"/>
      <c r="G52" s="255">
        <f>E52*F52</f>
        <v>0</v>
      </c>
      <c r="H52" s="256">
        <v>0</v>
      </c>
      <c r="I52" s="257">
        <f>E52*H52</f>
        <v>0</v>
      </c>
      <c r="J52" s="256">
        <v>0</v>
      </c>
      <c r="K52" s="257">
        <f>E52*J52</f>
        <v>0</v>
      </c>
      <c r="O52" s="249">
        <v>2</v>
      </c>
      <c r="AA52" s="222">
        <v>1</v>
      </c>
      <c r="AB52" s="222">
        <v>1</v>
      </c>
      <c r="AC52" s="222">
        <v>1</v>
      </c>
      <c r="AZ52" s="222">
        <v>1</v>
      </c>
      <c r="BA52" s="222">
        <f>IF(AZ52=1,G52,0)</f>
        <v>0</v>
      </c>
      <c r="BB52" s="222">
        <f>IF(AZ52=2,G52,0)</f>
        <v>0</v>
      </c>
      <c r="BC52" s="222">
        <f>IF(AZ52=3,G52,0)</f>
        <v>0</v>
      </c>
      <c r="BD52" s="222">
        <f>IF(AZ52=4,G52,0)</f>
        <v>0</v>
      </c>
      <c r="BE52" s="222">
        <f>IF(AZ52=5,G52,0)</f>
        <v>0</v>
      </c>
      <c r="CA52" s="249">
        <v>1</v>
      </c>
      <c r="CB52" s="249">
        <v>1</v>
      </c>
    </row>
    <row r="53" spans="1:15" ht="12.75">
      <c r="A53" s="258"/>
      <c r="B53" s="262"/>
      <c r="C53" s="343" t="s">
        <v>673</v>
      </c>
      <c r="D53" s="344"/>
      <c r="E53" s="290">
        <v>125.12</v>
      </c>
      <c r="F53" s="264"/>
      <c r="G53" s="265"/>
      <c r="H53" s="266"/>
      <c r="I53" s="260"/>
      <c r="J53" s="267"/>
      <c r="K53" s="260"/>
      <c r="M53" s="261" t="s">
        <v>673</v>
      </c>
      <c r="O53" s="249"/>
    </row>
    <row r="54" spans="1:15" ht="12.75">
      <c r="A54" s="258"/>
      <c r="B54" s="262"/>
      <c r="C54" s="343" t="s">
        <v>674</v>
      </c>
      <c r="D54" s="344"/>
      <c r="E54" s="290">
        <v>31.104</v>
      </c>
      <c r="F54" s="264"/>
      <c r="G54" s="265"/>
      <c r="H54" s="266"/>
      <c r="I54" s="260"/>
      <c r="J54" s="267"/>
      <c r="K54" s="260"/>
      <c r="M54" s="261" t="s">
        <v>674</v>
      </c>
      <c r="O54" s="249"/>
    </row>
    <row r="55" spans="1:80" ht="12.75">
      <c r="A55" s="250">
        <v>22</v>
      </c>
      <c r="B55" s="251" t="s">
        <v>675</v>
      </c>
      <c r="C55" s="252" t="s">
        <v>676</v>
      </c>
      <c r="D55" s="253" t="s">
        <v>106</v>
      </c>
      <c r="E55" s="289">
        <v>39.056</v>
      </c>
      <c r="F55" s="254"/>
      <c r="G55" s="255">
        <f>E55*F55</f>
        <v>0</v>
      </c>
      <c r="H55" s="256">
        <v>0</v>
      </c>
      <c r="I55" s="257">
        <f>E55*H55</f>
        <v>0</v>
      </c>
      <c r="J55" s="256">
        <v>0</v>
      </c>
      <c r="K55" s="257">
        <f>E55*J55</f>
        <v>0</v>
      </c>
      <c r="O55" s="249">
        <v>2</v>
      </c>
      <c r="AA55" s="222">
        <v>1</v>
      </c>
      <c r="AB55" s="222">
        <v>1</v>
      </c>
      <c r="AC55" s="222">
        <v>1</v>
      </c>
      <c r="AZ55" s="222">
        <v>1</v>
      </c>
      <c r="BA55" s="222">
        <f>IF(AZ55=1,G55,0)</f>
        <v>0</v>
      </c>
      <c r="BB55" s="222">
        <f>IF(AZ55=2,G55,0)</f>
        <v>0</v>
      </c>
      <c r="BC55" s="222">
        <f>IF(AZ55=3,G55,0)</f>
        <v>0</v>
      </c>
      <c r="BD55" s="222">
        <f>IF(AZ55=4,G55,0)</f>
        <v>0</v>
      </c>
      <c r="BE55" s="222">
        <f>IF(AZ55=5,G55,0)</f>
        <v>0</v>
      </c>
      <c r="CA55" s="249">
        <v>1</v>
      </c>
      <c r="CB55" s="249">
        <v>1</v>
      </c>
    </row>
    <row r="56" spans="1:15" ht="12.75">
      <c r="A56" s="258"/>
      <c r="B56" s="262"/>
      <c r="C56" s="343" t="s">
        <v>677</v>
      </c>
      <c r="D56" s="344"/>
      <c r="E56" s="290">
        <v>39.056</v>
      </c>
      <c r="F56" s="264"/>
      <c r="G56" s="265"/>
      <c r="H56" s="266"/>
      <c r="I56" s="260"/>
      <c r="J56" s="267"/>
      <c r="K56" s="260"/>
      <c r="M56" s="261" t="s">
        <v>677</v>
      </c>
      <c r="O56" s="249"/>
    </row>
    <row r="57" spans="1:80" ht="12.75">
      <c r="A57" s="250">
        <v>23</v>
      </c>
      <c r="B57" s="251" t="s">
        <v>678</v>
      </c>
      <c r="C57" s="252" t="s">
        <v>679</v>
      </c>
      <c r="D57" s="253" t="s">
        <v>106</v>
      </c>
      <c r="E57" s="289">
        <v>18.9</v>
      </c>
      <c r="F57" s="254"/>
      <c r="G57" s="255">
        <f>E57*F57</f>
        <v>0</v>
      </c>
      <c r="H57" s="256">
        <v>0</v>
      </c>
      <c r="I57" s="257">
        <f>E57*H57</f>
        <v>0</v>
      </c>
      <c r="J57" s="256">
        <v>0</v>
      </c>
      <c r="K57" s="257">
        <f>E57*J57</f>
        <v>0</v>
      </c>
      <c r="O57" s="249">
        <v>2</v>
      </c>
      <c r="AA57" s="222">
        <v>1</v>
      </c>
      <c r="AB57" s="222">
        <v>1</v>
      </c>
      <c r="AC57" s="222">
        <v>1</v>
      </c>
      <c r="AZ57" s="222">
        <v>1</v>
      </c>
      <c r="BA57" s="222">
        <f>IF(AZ57=1,G57,0)</f>
        <v>0</v>
      </c>
      <c r="BB57" s="222">
        <f>IF(AZ57=2,G57,0)</f>
        <v>0</v>
      </c>
      <c r="BC57" s="222">
        <f>IF(AZ57=3,G57,0)</f>
        <v>0</v>
      </c>
      <c r="BD57" s="222">
        <f>IF(AZ57=4,G57,0)</f>
        <v>0</v>
      </c>
      <c r="BE57" s="222">
        <f>IF(AZ57=5,G57,0)</f>
        <v>0</v>
      </c>
      <c r="CA57" s="249">
        <v>1</v>
      </c>
      <c r="CB57" s="249">
        <v>1</v>
      </c>
    </row>
    <row r="58" spans="1:15" ht="22.5">
      <c r="A58" s="258"/>
      <c r="B58" s="262"/>
      <c r="C58" s="343" t="s">
        <v>680</v>
      </c>
      <c r="D58" s="344"/>
      <c r="E58" s="290">
        <v>18.9</v>
      </c>
      <c r="F58" s="264"/>
      <c r="G58" s="265"/>
      <c r="H58" s="266"/>
      <c r="I58" s="260"/>
      <c r="J58" s="267"/>
      <c r="K58" s="260"/>
      <c r="M58" s="261" t="s">
        <v>680</v>
      </c>
      <c r="O58" s="249"/>
    </row>
    <row r="59" spans="1:80" ht="12.75">
      <c r="A59" s="250">
        <v>24</v>
      </c>
      <c r="B59" s="251" t="s">
        <v>681</v>
      </c>
      <c r="C59" s="252" t="s">
        <v>682</v>
      </c>
      <c r="D59" s="253" t="s">
        <v>106</v>
      </c>
      <c r="E59" s="289">
        <v>4.725</v>
      </c>
      <c r="F59" s="254"/>
      <c r="G59" s="255">
        <f>E59*F59</f>
        <v>0</v>
      </c>
      <c r="H59" s="256">
        <v>0</v>
      </c>
      <c r="I59" s="257">
        <f>E59*H59</f>
        <v>0</v>
      </c>
      <c r="J59" s="256">
        <v>0</v>
      </c>
      <c r="K59" s="257">
        <f>E59*J59</f>
        <v>0</v>
      </c>
      <c r="O59" s="249">
        <v>2</v>
      </c>
      <c r="AA59" s="222">
        <v>1</v>
      </c>
      <c r="AB59" s="222">
        <v>1</v>
      </c>
      <c r="AC59" s="222">
        <v>1</v>
      </c>
      <c r="AZ59" s="222">
        <v>1</v>
      </c>
      <c r="BA59" s="222">
        <f>IF(AZ59=1,G59,0)</f>
        <v>0</v>
      </c>
      <c r="BB59" s="222">
        <f>IF(AZ59=2,G59,0)</f>
        <v>0</v>
      </c>
      <c r="BC59" s="222">
        <f>IF(AZ59=3,G59,0)</f>
        <v>0</v>
      </c>
      <c r="BD59" s="222">
        <f>IF(AZ59=4,G59,0)</f>
        <v>0</v>
      </c>
      <c r="BE59" s="222">
        <f>IF(AZ59=5,G59,0)</f>
        <v>0</v>
      </c>
      <c r="CA59" s="249">
        <v>1</v>
      </c>
      <c r="CB59" s="249">
        <v>1</v>
      </c>
    </row>
    <row r="60" spans="1:15" ht="12.75">
      <c r="A60" s="258"/>
      <c r="B60" s="262"/>
      <c r="C60" s="343" t="s">
        <v>683</v>
      </c>
      <c r="D60" s="344"/>
      <c r="E60" s="290">
        <v>4.725</v>
      </c>
      <c r="F60" s="264"/>
      <c r="G60" s="265"/>
      <c r="H60" s="266"/>
      <c r="I60" s="260"/>
      <c r="J60" s="267"/>
      <c r="K60" s="260"/>
      <c r="M60" s="261" t="s">
        <v>683</v>
      </c>
      <c r="O60" s="249"/>
    </row>
    <row r="61" spans="1:80" ht="12.75">
      <c r="A61" s="250">
        <v>25</v>
      </c>
      <c r="B61" s="251" t="s">
        <v>684</v>
      </c>
      <c r="C61" s="252" t="s">
        <v>685</v>
      </c>
      <c r="D61" s="253" t="s">
        <v>197</v>
      </c>
      <c r="E61" s="289">
        <v>31.5</v>
      </c>
      <c r="F61" s="254"/>
      <c r="G61" s="255">
        <f>E61*F61</f>
        <v>0</v>
      </c>
      <c r="H61" s="256">
        <v>0.00086</v>
      </c>
      <c r="I61" s="257">
        <f>E61*H61</f>
        <v>0.02709</v>
      </c>
      <c r="J61" s="256">
        <v>0</v>
      </c>
      <c r="K61" s="257">
        <f>E61*J61</f>
        <v>0</v>
      </c>
      <c r="O61" s="249">
        <v>2</v>
      </c>
      <c r="AA61" s="222">
        <v>1</v>
      </c>
      <c r="AB61" s="222">
        <v>1</v>
      </c>
      <c r="AC61" s="222">
        <v>1</v>
      </c>
      <c r="AZ61" s="222">
        <v>1</v>
      </c>
      <c r="BA61" s="222">
        <f>IF(AZ61=1,G61,0)</f>
        <v>0</v>
      </c>
      <c r="BB61" s="222">
        <f>IF(AZ61=2,G61,0)</f>
        <v>0</v>
      </c>
      <c r="BC61" s="222">
        <f>IF(AZ61=3,G61,0)</f>
        <v>0</v>
      </c>
      <c r="BD61" s="222">
        <f>IF(AZ61=4,G61,0)</f>
        <v>0</v>
      </c>
      <c r="BE61" s="222">
        <f>IF(AZ61=5,G61,0)</f>
        <v>0</v>
      </c>
      <c r="CA61" s="249">
        <v>1</v>
      </c>
      <c r="CB61" s="249">
        <v>1</v>
      </c>
    </row>
    <row r="62" spans="1:15" ht="12.75">
      <c r="A62" s="258"/>
      <c r="B62" s="262"/>
      <c r="C62" s="343" t="s">
        <v>686</v>
      </c>
      <c r="D62" s="344"/>
      <c r="E62" s="290">
        <v>18.9</v>
      </c>
      <c r="F62" s="264"/>
      <c r="G62" s="265"/>
      <c r="H62" s="266"/>
      <c r="I62" s="260"/>
      <c r="J62" s="267"/>
      <c r="K62" s="260"/>
      <c r="M62" s="261" t="s">
        <v>686</v>
      </c>
      <c r="O62" s="249"/>
    </row>
    <row r="63" spans="1:15" ht="12.75">
      <c r="A63" s="258"/>
      <c r="B63" s="262"/>
      <c r="C63" s="343" t="s">
        <v>687</v>
      </c>
      <c r="D63" s="344"/>
      <c r="E63" s="290">
        <v>12.6</v>
      </c>
      <c r="F63" s="264"/>
      <c r="G63" s="265"/>
      <c r="H63" s="266"/>
      <c r="I63" s="260"/>
      <c r="J63" s="267"/>
      <c r="K63" s="260"/>
      <c r="M63" s="261" t="s">
        <v>687</v>
      </c>
      <c r="O63" s="249"/>
    </row>
    <row r="64" spans="1:80" ht="12.75">
      <c r="A64" s="250">
        <v>26</v>
      </c>
      <c r="B64" s="251" t="s">
        <v>688</v>
      </c>
      <c r="C64" s="252" t="s">
        <v>689</v>
      </c>
      <c r="D64" s="253" t="s">
        <v>197</v>
      </c>
      <c r="E64" s="289">
        <v>31.5</v>
      </c>
      <c r="F64" s="254"/>
      <c r="G64" s="255">
        <f>E64*F64</f>
        <v>0</v>
      </c>
      <c r="H64" s="256">
        <v>0</v>
      </c>
      <c r="I64" s="257">
        <f>E64*H64</f>
        <v>0</v>
      </c>
      <c r="J64" s="256">
        <v>0</v>
      </c>
      <c r="K64" s="257">
        <f>E64*J64</f>
        <v>0</v>
      </c>
      <c r="O64" s="249">
        <v>2</v>
      </c>
      <c r="AA64" s="222">
        <v>1</v>
      </c>
      <c r="AB64" s="222">
        <v>1</v>
      </c>
      <c r="AC64" s="222">
        <v>1</v>
      </c>
      <c r="AZ64" s="222">
        <v>1</v>
      </c>
      <c r="BA64" s="222">
        <f>IF(AZ64=1,G64,0)</f>
        <v>0</v>
      </c>
      <c r="BB64" s="222">
        <f>IF(AZ64=2,G64,0)</f>
        <v>0</v>
      </c>
      <c r="BC64" s="222">
        <f>IF(AZ64=3,G64,0)</f>
        <v>0</v>
      </c>
      <c r="BD64" s="222">
        <f>IF(AZ64=4,G64,0)</f>
        <v>0</v>
      </c>
      <c r="BE64" s="222">
        <f>IF(AZ64=5,G64,0)</f>
        <v>0</v>
      </c>
      <c r="CA64" s="249">
        <v>1</v>
      </c>
      <c r="CB64" s="249">
        <v>1</v>
      </c>
    </row>
    <row r="65" spans="1:15" ht="12.75">
      <c r="A65" s="258"/>
      <c r="B65" s="262"/>
      <c r="C65" s="343" t="s">
        <v>690</v>
      </c>
      <c r="D65" s="344"/>
      <c r="E65" s="290">
        <v>31.5</v>
      </c>
      <c r="F65" s="264"/>
      <c r="G65" s="265"/>
      <c r="H65" s="266"/>
      <c r="I65" s="260"/>
      <c r="J65" s="267"/>
      <c r="K65" s="260"/>
      <c r="M65" s="261" t="s">
        <v>690</v>
      </c>
      <c r="O65" s="249"/>
    </row>
    <row r="66" spans="1:80" ht="12.75">
      <c r="A66" s="250">
        <v>27</v>
      </c>
      <c r="B66" s="251" t="s">
        <v>115</v>
      </c>
      <c r="C66" s="252" t="s">
        <v>360</v>
      </c>
      <c r="D66" s="253" t="s">
        <v>106</v>
      </c>
      <c r="E66" s="289">
        <v>175.124</v>
      </c>
      <c r="F66" s="254"/>
      <c r="G66" s="255">
        <f>E66*F66</f>
        <v>0</v>
      </c>
      <c r="H66" s="256">
        <v>0</v>
      </c>
      <c r="I66" s="257">
        <f>E66*H66</f>
        <v>0</v>
      </c>
      <c r="J66" s="256">
        <v>0</v>
      </c>
      <c r="K66" s="257">
        <f>E66*J66</f>
        <v>0</v>
      </c>
      <c r="O66" s="249">
        <v>2</v>
      </c>
      <c r="AA66" s="222">
        <v>1</v>
      </c>
      <c r="AB66" s="222">
        <v>1</v>
      </c>
      <c r="AC66" s="222">
        <v>1</v>
      </c>
      <c r="AZ66" s="222">
        <v>1</v>
      </c>
      <c r="BA66" s="222">
        <f>IF(AZ66=1,G66,0)</f>
        <v>0</v>
      </c>
      <c r="BB66" s="222">
        <f>IF(AZ66=2,G66,0)</f>
        <v>0</v>
      </c>
      <c r="BC66" s="222">
        <f>IF(AZ66=3,G66,0)</f>
        <v>0</v>
      </c>
      <c r="BD66" s="222">
        <f>IF(AZ66=4,G66,0)</f>
        <v>0</v>
      </c>
      <c r="BE66" s="222">
        <f>IF(AZ66=5,G66,0)</f>
        <v>0</v>
      </c>
      <c r="CA66" s="249">
        <v>1</v>
      </c>
      <c r="CB66" s="249">
        <v>1</v>
      </c>
    </row>
    <row r="67" spans="1:15" ht="12.75">
      <c r="A67" s="258"/>
      <c r="B67" s="262"/>
      <c r="C67" s="343" t="s">
        <v>691</v>
      </c>
      <c r="D67" s="344"/>
      <c r="E67" s="290">
        <v>175.124</v>
      </c>
      <c r="F67" s="264"/>
      <c r="G67" s="265"/>
      <c r="H67" s="266"/>
      <c r="I67" s="260"/>
      <c r="J67" s="267"/>
      <c r="K67" s="260"/>
      <c r="M67" s="261" t="s">
        <v>691</v>
      </c>
      <c r="O67" s="249"/>
    </row>
    <row r="68" spans="1:80" ht="12.75">
      <c r="A68" s="250">
        <v>28</v>
      </c>
      <c r="B68" s="251" t="s">
        <v>117</v>
      </c>
      <c r="C68" s="252" t="s">
        <v>118</v>
      </c>
      <c r="D68" s="253" t="s">
        <v>106</v>
      </c>
      <c r="E68" s="289">
        <v>175.124</v>
      </c>
      <c r="F68" s="254"/>
      <c r="G68" s="255">
        <f>E68*F68</f>
        <v>0</v>
      </c>
      <c r="H68" s="256">
        <v>0</v>
      </c>
      <c r="I68" s="257">
        <f>E68*H68</f>
        <v>0</v>
      </c>
      <c r="J68" s="256">
        <v>0</v>
      </c>
      <c r="K68" s="257">
        <f>E68*J68</f>
        <v>0</v>
      </c>
      <c r="O68" s="249">
        <v>2</v>
      </c>
      <c r="AA68" s="222">
        <v>1</v>
      </c>
      <c r="AB68" s="222">
        <v>1</v>
      </c>
      <c r="AC68" s="222">
        <v>1</v>
      </c>
      <c r="AZ68" s="222">
        <v>1</v>
      </c>
      <c r="BA68" s="222">
        <f>IF(AZ68=1,G68,0)</f>
        <v>0</v>
      </c>
      <c r="BB68" s="222">
        <f>IF(AZ68=2,G68,0)</f>
        <v>0</v>
      </c>
      <c r="BC68" s="222">
        <f>IF(AZ68=3,G68,0)</f>
        <v>0</v>
      </c>
      <c r="BD68" s="222">
        <f>IF(AZ68=4,G68,0)</f>
        <v>0</v>
      </c>
      <c r="BE68" s="222">
        <f>IF(AZ68=5,G68,0)</f>
        <v>0</v>
      </c>
      <c r="CA68" s="249">
        <v>1</v>
      </c>
      <c r="CB68" s="249">
        <v>1</v>
      </c>
    </row>
    <row r="69" spans="1:15" ht="12.75">
      <c r="A69" s="258"/>
      <c r="B69" s="262"/>
      <c r="C69" s="343" t="s">
        <v>692</v>
      </c>
      <c r="D69" s="344"/>
      <c r="E69" s="290">
        <v>175.124</v>
      </c>
      <c r="F69" s="264"/>
      <c r="G69" s="265"/>
      <c r="H69" s="266"/>
      <c r="I69" s="260"/>
      <c r="J69" s="267"/>
      <c r="K69" s="260"/>
      <c r="M69" s="261" t="s">
        <v>692</v>
      </c>
      <c r="O69" s="249"/>
    </row>
    <row r="70" spans="1:80" ht="22.5">
      <c r="A70" s="250">
        <v>29</v>
      </c>
      <c r="B70" s="251" t="s">
        <v>120</v>
      </c>
      <c r="C70" s="252" t="s">
        <v>1255</v>
      </c>
      <c r="D70" s="253" t="s">
        <v>121</v>
      </c>
      <c r="E70" s="289">
        <v>315.2232</v>
      </c>
      <c r="F70" s="254"/>
      <c r="G70" s="255">
        <f>E70*F70</f>
        <v>0</v>
      </c>
      <c r="H70" s="256">
        <v>0</v>
      </c>
      <c r="I70" s="257">
        <f>E70*H70</f>
        <v>0</v>
      </c>
      <c r="J70" s="256"/>
      <c r="K70" s="257">
        <f>E70*J70</f>
        <v>0</v>
      </c>
      <c r="O70" s="249">
        <v>2</v>
      </c>
      <c r="AA70" s="222">
        <v>12</v>
      </c>
      <c r="AB70" s="222">
        <v>0</v>
      </c>
      <c r="AC70" s="222">
        <v>82</v>
      </c>
      <c r="AZ70" s="222">
        <v>1</v>
      </c>
      <c r="BA70" s="222">
        <f>IF(AZ70=1,G70,0)</f>
        <v>0</v>
      </c>
      <c r="BB70" s="222">
        <f>IF(AZ70=2,G70,0)</f>
        <v>0</v>
      </c>
      <c r="BC70" s="222">
        <f>IF(AZ70=3,G70,0)</f>
        <v>0</v>
      </c>
      <c r="BD70" s="222">
        <f>IF(AZ70=4,G70,0)</f>
        <v>0</v>
      </c>
      <c r="BE70" s="222">
        <f>IF(AZ70=5,G70,0)</f>
        <v>0</v>
      </c>
      <c r="CA70" s="249">
        <v>12</v>
      </c>
      <c r="CB70" s="249">
        <v>0</v>
      </c>
    </row>
    <row r="71" spans="1:15" ht="22.5">
      <c r="A71" s="258"/>
      <c r="B71" s="262"/>
      <c r="C71" s="343" t="s">
        <v>1307</v>
      </c>
      <c r="D71" s="344"/>
      <c r="E71" s="290">
        <v>315.2232</v>
      </c>
      <c r="F71" s="264"/>
      <c r="G71" s="265"/>
      <c r="H71" s="266"/>
      <c r="I71" s="260"/>
      <c r="J71" s="267"/>
      <c r="K71" s="260"/>
      <c r="M71" s="261" t="s">
        <v>693</v>
      </c>
      <c r="O71" s="249"/>
    </row>
    <row r="72" spans="1:15" ht="12.75">
      <c r="A72" s="258"/>
      <c r="B72" s="262"/>
      <c r="C72" s="343" t="s">
        <v>123</v>
      </c>
      <c r="D72" s="344"/>
      <c r="E72" s="290">
        <v>0</v>
      </c>
      <c r="F72" s="264"/>
      <c r="G72" s="265"/>
      <c r="H72" s="266"/>
      <c r="I72" s="260"/>
      <c r="J72" s="267"/>
      <c r="K72" s="260"/>
      <c r="M72" s="261" t="s">
        <v>123</v>
      </c>
      <c r="O72" s="249"/>
    </row>
    <row r="73" spans="1:80" ht="12.75">
      <c r="A73" s="250">
        <v>30</v>
      </c>
      <c r="B73" s="251" t="s">
        <v>694</v>
      </c>
      <c r="C73" s="252" t="s">
        <v>695</v>
      </c>
      <c r="D73" s="253" t="s">
        <v>106</v>
      </c>
      <c r="E73" s="289">
        <v>111.0637</v>
      </c>
      <c r="F73" s="254"/>
      <c r="G73" s="255">
        <f>E73*F73</f>
        <v>0</v>
      </c>
      <c r="H73" s="256">
        <v>0</v>
      </c>
      <c r="I73" s="257">
        <f>E73*H73</f>
        <v>0</v>
      </c>
      <c r="J73" s="256">
        <v>0</v>
      </c>
      <c r="K73" s="257">
        <f>E73*J73</f>
        <v>0</v>
      </c>
      <c r="O73" s="249">
        <v>2</v>
      </c>
      <c r="AA73" s="222">
        <v>1</v>
      </c>
      <c r="AB73" s="222">
        <v>1</v>
      </c>
      <c r="AC73" s="222">
        <v>1</v>
      </c>
      <c r="AZ73" s="222">
        <v>1</v>
      </c>
      <c r="BA73" s="222">
        <f>IF(AZ73=1,G73,0)</f>
        <v>0</v>
      </c>
      <c r="BB73" s="222">
        <f>IF(AZ73=2,G73,0)</f>
        <v>0</v>
      </c>
      <c r="BC73" s="222">
        <f>IF(AZ73=3,G73,0)</f>
        <v>0</v>
      </c>
      <c r="BD73" s="222">
        <f>IF(AZ73=4,G73,0)</f>
        <v>0</v>
      </c>
      <c r="BE73" s="222">
        <f>IF(AZ73=5,G73,0)</f>
        <v>0</v>
      </c>
      <c r="CA73" s="249">
        <v>1</v>
      </c>
      <c r="CB73" s="249">
        <v>1</v>
      </c>
    </row>
    <row r="74" spans="1:15" ht="12.75">
      <c r="A74" s="258"/>
      <c r="B74" s="262"/>
      <c r="C74" s="343" t="s">
        <v>696</v>
      </c>
      <c r="D74" s="344"/>
      <c r="E74" s="290">
        <v>0</v>
      </c>
      <c r="F74" s="264"/>
      <c r="G74" s="265"/>
      <c r="H74" s="266"/>
      <c r="I74" s="260"/>
      <c r="J74" s="267"/>
      <c r="K74" s="260"/>
      <c r="M74" s="261" t="s">
        <v>696</v>
      </c>
      <c r="O74" s="249"/>
    </row>
    <row r="75" spans="1:15" ht="12.75">
      <c r="A75" s="258"/>
      <c r="B75" s="262"/>
      <c r="C75" s="343" t="s">
        <v>697</v>
      </c>
      <c r="D75" s="344"/>
      <c r="E75" s="290">
        <v>18.9</v>
      </c>
      <c r="F75" s="264"/>
      <c r="G75" s="265"/>
      <c r="H75" s="266"/>
      <c r="I75" s="260"/>
      <c r="J75" s="267"/>
      <c r="K75" s="260"/>
      <c r="M75" s="261" t="s">
        <v>697</v>
      </c>
      <c r="O75" s="249"/>
    </row>
    <row r="76" spans="1:15" ht="12.75">
      <c r="A76" s="258"/>
      <c r="B76" s="262"/>
      <c r="C76" s="343" t="s">
        <v>698</v>
      </c>
      <c r="D76" s="344"/>
      <c r="E76" s="290">
        <v>-0.9</v>
      </c>
      <c r="F76" s="264"/>
      <c r="G76" s="265"/>
      <c r="H76" s="266"/>
      <c r="I76" s="260"/>
      <c r="J76" s="267"/>
      <c r="K76" s="260"/>
      <c r="M76" s="261" t="s">
        <v>698</v>
      </c>
      <c r="O76" s="249"/>
    </row>
    <row r="77" spans="1:15" ht="12.75">
      <c r="A77" s="258"/>
      <c r="B77" s="262"/>
      <c r="C77" s="343" t="s">
        <v>699</v>
      </c>
      <c r="D77" s="344"/>
      <c r="E77" s="290">
        <v>-3.312</v>
      </c>
      <c r="F77" s="264"/>
      <c r="G77" s="265"/>
      <c r="H77" s="266"/>
      <c r="I77" s="260"/>
      <c r="J77" s="267"/>
      <c r="K77" s="260"/>
      <c r="M77" s="261" t="s">
        <v>699</v>
      </c>
      <c r="O77" s="249"/>
    </row>
    <row r="78" spans="1:15" ht="12.75">
      <c r="A78" s="258"/>
      <c r="B78" s="262"/>
      <c r="C78" s="343" t="s">
        <v>700</v>
      </c>
      <c r="D78" s="344"/>
      <c r="E78" s="290">
        <v>-1.5283</v>
      </c>
      <c r="F78" s="264"/>
      <c r="G78" s="265"/>
      <c r="H78" s="266"/>
      <c r="I78" s="260"/>
      <c r="J78" s="267"/>
      <c r="K78" s="260"/>
      <c r="M78" s="261" t="s">
        <v>700</v>
      </c>
      <c r="O78" s="249"/>
    </row>
    <row r="79" spans="1:15" ht="12.75">
      <c r="A79" s="258"/>
      <c r="B79" s="262"/>
      <c r="C79" s="343" t="s">
        <v>701</v>
      </c>
      <c r="D79" s="344"/>
      <c r="E79" s="290">
        <v>0</v>
      </c>
      <c r="F79" s="264"/>
      <c r="G79" s="265"/>
      <c r="H79" s="266"/>
      <c r="I79" s="260"/>
      <c r="J79" s="267"/>
      <c r="K79" s="260"/>
      <c r="M79" s="261" t="s">
        <v>701</v>
      </c>
      <c r="O79" s="249"/>
    </row>
    <row r="80" spans="1:15" ht="12.75">
      <c r="A80" s="258"/>
      <c r="B80" s="262"/>
      <c r="C80" s="343" t="s">
        <v>702</v>
      </c>
      <c r="D80" s="344"/>
      <c r="E80" s="290">
        <v>125.12</v>
      </c>
      <c r="F80" s="264"/>
      <c r="G80" s="265"/>
      <c r="H80" s="266"/>
      <c r="I80" s="260"/>
      <c r="J80" s="267"/>
      <c r="K80" s="260"/>
      <c r="M80" s="261" t="s">
        <v>702</v>
      </c>
      <c r="O80" s="249"/>
    </row>
    <row r="81" spans="1:15" ht="12.75">
      <c r="A81" s="258"/>
      <c r="B81" s="262"/>
      <c r="C81" s="343" t="s">
        <v>703</v>
      </c>
      <c r="D81" s="344"/>
      <c r="E81" s="290">
        <v>-27.216</v>
      </c>
      <c r="F81" s="264"/>
      <c r="G81" s="265"/>
      <c r="H81" s="266"/>
      <c r="I81" s="260"/>
      <c r="J81" s="267"/>
      <c r="K81" s="260"/>
      <c r="M81" s="261" t="s">
        <v>703</v>
      </c>
      <c r="O81" s="249"/>
    </row>
    <row r="82" spans="1:80" ht="12.75">
      <c r="A82" s="250">
        <v>31</v>
      </c>
      <c r="B82" s="251" t="s">
        <v>704</v>
      </c>
      <c r="C82" s="252" t="s">
        <v>705</v>
      </c>
      <c r="D82" s="253" t="s">
        <v>121</v>
      </c>
      <c r="E82" s="289">
        <v>66.9165</v>
      </c>
      <c r="F82" s="254"/>
      <c r="G82" s="255">
        <f>E82*F82</f>
        <v>0</v>
      </c>
      <c r="H82" s="256">
        <v>1</v>
      </c>
      <c r="I82" s="257">
        <f>E82*H82</f>
        <v>66.9165</v>
      </c>
      <c r="J82" s="256"/>
      <c r="K82" s="257">
        <f>E82*J82</f>
        <v>0</v>
      </c>
      <c r="O82" s="249">
        <v>2</v>
      </c>
      <c r="AA82" s="222">
        <v>3</v>
      </c>
      <c r="AB82" s="222">
        <v>1</v>
      </c>
      <c r="AC82" s="222">
        <v>583418034</v>
      </c>
      <c r="AZ82" s="222">
        <v>1</v>
      </c>
      <c r="BA82" s="222">
        <f>IF(AZ82=1,G82,0)</f>
        <v>0</v>
      </c>
      <c r="BB82" s="222">
        <f>IF(AZ82=2,G82,0)</f>
        <v>0</v>
      </c>
      <c r="BC82" s="222">
        <f>IF(AZ82=3,G82,0)</f>
        <v>0</v>
      </c>
      <c r="BD82" s="222">
        <f>IF(AZ82=4,G82,0)</f>
        <v>0</v>
      </c>
      <c r="BE82" s="222">
        <f>IF(AZ82=5,G82,0)</f>
        <v>0</v>
      </c>
      <c r="CA82" s="249">
        <v>3</v>
      </c>
      <c r="CB82" s="249">
        <v>1</v>
      </c>
    </row>
    <row r="83" spans="1:15" ht="12.75">
      <c r="A83" s="258"/>
      <c r="B83" s="262"/>
      <c r="C83" s="343" t="s">
        <v>706</v>
      </c>
      <c r="D83" s="344"/>
      <c r="E83" s="290">
        <v>0</v>
      </c>
      <c r="F83" s="264"/>
      <c r="G83" s="265"/>
      <c r="H83" s="266"/>
      <c r="I83" s="260"/>
      <c r="J83" s="267"/>
      <c r="K83" s="260"/>
      <c r="M83" s="261" t="s">
        <v>706</v>
      </c>
      <c r="O83" s="249"/>
    </row>
    <row r="84" spans="1:15" ht="12.75">
      <c r="A84" s="258"/>
      <c r="B84" s="262"/>
      <c r="C84" s="343" t="s">
        <v>707</v>
      </c>
      <c r="D84" s="344"/>
      <c r="E84" s="290">
        <v>124.0701</v>
      </c>
      <c r="F84" s="264"/>
      <c r="G84" s="265"/>
      <c r="H84" s="266"/>
      <c r="I84" s="260"/>
      <c r="J84" s="267"/>
      <c r="K84" s="260"/>
      <c r="M84" s="261" t="s">
        <v>707</v>
      </c>
      <c r="O84" s="249"/>
    </row>
    <row r="85" spans="1:15" ht="12.75">
      <c r="A85" s="258"/>
      <c r="B85" s="262"/>
      <c r="C85" s="343" t="s">
        <v>708</v>
      </c>
      <c r="D85" s="344"/>
      <c r="E85" s="290">
        <v>-57.1536</v>
      </c>
      <c r="F85" s="264"/>
      <c r="G85" s="265"/>
      <c r="H85" s="266"/>
      <c r="I85" s="260"/>
      <c r="J85" s="267"/>
      <c r="K85" s="260"/>
      <c r="M85" s="261" t="s">
        <v>708</v>
      </c>
      <c r="O85" s="249"/>
    </row>
    <row r="86" spans="1:80" ht="12.75">
      <c r="A86" s="250">
        <v>32</v>
      </c>
      <c r="B86" s="251" t="s">
        <v>709</v>
      </c>
      <c r="C86" s="252" t="s">
        <v>710</v>
      </c>
      <c r="D86" s="253" t="s">
        <v>499</v>
      </c>
      <c r="E86" s="289">
        <v>166.3173</v>
      </c>
      <c r="F86" s="254"/>
      <c r="G86" s="255">
        <f>E86*F86</f>
        <v>0</v>
      </c>
      <c r="H86" s="256">
        <v>1</v>
      </c>
      <c r="I86" s="257">
        <f>E86*H86</f>
        <v>166.3173</v>
      </c>
      <c r="J86" s="256"/>
      <c r="K86" s="257">
        <f>E86*J86</f>
        <v>0</v>
      </c>
      <c r="O86" s="249">
        <v>2</v>
      </c>
      <c r="AA86" s="222">
        <v>3</v>
      </c>
      <c r="AB86" s="222">
        <v>1</v>
      </c>
      <c r="AC86" s="222">
        <v>58344170</v>
      </c>
      <c r="AZ86" s="222">
        <v>1</v>
      </c>
      <c r="BA86" s="222">
        <f>IF(AZ86=1,G86,0)</f>
        <v>0</v>
      </c>
      <c r="BB86" s="222">
        <f>IF(AZ86=2,G86,0)</f>
        <v>0</v>
      </c>
      <c r="BC86" s="222">
        <f>IF(AZ86=3,G86,0)</f>
        <v>0</v>
      </c>
      <c r="BD86" s="222">
        <f>IF(AZ86=4,G86,0)</f>
        <v>0</v>
      </c>
      <c r="BE86" s="222">
        <f>IF(AZ86=5,G86,0)</f>
        <v>0</v>
      </c>
      <c r="CA86" s="249">
        <v>3</v>
      </c>
      <c r="CB86" s="249">
        <v>1</v>
      </c>
    </row>
    <row r="87" spans="1:15" ht="12.75">
      <c r="A87" s="258"/>
      <c r="B87" s="259"/>
      <c r="C87" s="340" t="s">
        <v>711</v>
      </c>
      <c r="D87" s="341"/>
      <c r="E87" s="341"/>
      <c r="F87" s="341"/>
      <c r="G87" s="342"/>
      <c r="I87" s="260"/>
      <c r="K87" s="260"/>
      <c r="L87" s="261" t="s">
        <v>711</v>
      </c>
      <c r="O87" s="249">
        <v>3</v>
      </c>
    </row>
    <row r="88" spans="1:15" ht="12.75">
      <c r="A88" s="258"/>
      <c r="B88" s="262"/>
      <c r="C88" s="343" t="s">
        <v>712</v>
      </c>
      <c r="D88" s="344"/>
      <c r="E88" s="290">
        <v>233.2338</v>
      </c>
      <c r="F88" s="264"/>
      <c r="G88" s="265"/>
      <c r="H88" s="266"/>
      <c r="I88" s="260"/>
      <c r="J88" s="267"/>
      <c r="K88" s="260"/>
      <c r="M88" s="261" t="s">
        <v>712</v>
      </c>
      <c r="O88" s="249"/>
    </row>
    <row r="89" spans="1:15" ht="12.75">
      <c r="A89" s="258"/>
      <c r="B89" s="262"/>
      <c r="C89" s="343" t="s">
        <v>713</v>
      </c>
      <c r="D89" s="344"/>
      <c r="E89" s="290">
        <v>-66.9165</v>
      </c>
      <c r="F89" s="264"/>
      <c r="G89" s="265"/>
      <c r="H89" s="266"/>
      <c r="I89" s="260"/>
      <c r="J89" s="267"/>
      <c r="K89" s="260"/>
      <c r="M89" s="261" t="s">
        <v>713</v>
      </c>
      <c r="O89" s="249"/>
    </row>
    <row r="90" spans="1:80" ht="12.75">
      <c r="A90" s="250">
        <v>33</v>
      </c>
      <c r="B90" s="251" t="s">
        <v>714</v>
      </c>
      <c r="C90" s="252" t="s">
        <v>715</v>
      </c>
      <c r="D90" s="253" t="s">
        <v>106</v>
      </c>
      <c r="E90" s="289">
        <v>31.104</v>
      </c>
      <c r="F90" s="254"/>
      <c r="G90" s="255">
        <f>E90*F90</f>
        <v>0</v>
      </c>
      <c r="H90" s="256">
        <v>1.63</v>
      </c>
      <c r="I90" s="257">
        <f>E90*H90</f>
        <v>50.69951999999999</v>
      </c>
      <c r="J90" s="256">
        <v>0</v>
      </c>
      <c r="K90" s="257">
        <f>E90*J90</f>
        <v>0</v>
      </c>
      <c r="O90" s="249">
        <v>2</v>
      </c>
      <c r="AA90" s="222">
        <v>1</v>
      </c>
      <c r="AB90" s="222">
        <v>1</v>
      </c>
      <c r="AC90" s="222">
        <v>1</v>
      </c>
      <c r="AZ90" s="222">
        <v>1</v>
      </c>
      <c r="BA90" s="222">
        <f>IF(AZ90=1,G90,0)</f>
        <v>0</v>
      </c>
      <c r="BB90" s="222">
        <f>IF(AZ90=2,G90,0)</f>
        <v>0</v>
      </c>
      <c r="BC90" s="222">
        <f>IF(AZ90=3,G90,0)</f>
        <v>0</v>
      </c>
      <c r="BD90" s="222">
        <f>IF(AZ90=4,G90,0)</f>
        <v>0</v>
      </c>
      <c r="BE90" s="222">
        <f>IF(AZ90=5,G90,0)</f>
        <v>0</v>
      </c>
      <c r="CA90" s="249">
        <v>1</v>
      </c>
      <c r="CB90" s="249">
        <v>1</v>
      </c>
    </row>
    <row r="91" spans="1:15" ht="12.75">
      <c r="A91" s="258"/>
      <c r="B91" s="259"/>
      <c r="C91" s="340" t="s">
        <v>716</v>
      </c>
      <c r="D91" s="341"/>
      <c r="E91" s="341"/>
      <c r="F91" s="341"/>
      <c r="G91" s="342"/>
      <c r="I91" s="260"/>
      <c r="K91" s="260"/>
      <c r="L91" s="261" t="s">
        <v>716</v>
      </c>
      <c r="O91" s="249">
        <v>3</v>
      </c>
    </row>
    <row r="92" spans="1:15" ht="12.75">
      <c r="A92" s="258"/>
      <c r="B92" s="262"/>
      <c r="C92" s="343" t="s">
        <v>717</v>
      </c>
      <c r="D92" s="344"/>
      <c r="E92" s="290">
        <v>31.104</v>
      </c>
      <c r="F92" s="264"/>
      <c r="G92" s="265"/>
      <c r="H92" s="266"/>
      <c r="I92" s="260"/>
      <c r="J92" s="267"/>
      <c r="K92" s="260"/>
      <c r="M92" s="261" t="s">
        <v>717</v>
      </c>
      <c r="O92" s="249"/>
    </row>
    <row r="93" spans="1:80" ht="12.75">
      <c r="A93" s="250">
        <v>34</v>
      </c>
      <c r="B93" s="251" t="s">
        <v>625</v>
      </c>
      <c r="C93" s="252" t="s">
        <v>626</v>
      </c>
      <c r="D93" s="253" t="s">
        <v>106</v>
      </c>
      <c r="E93" s="289">
        <v>0.9</v>
      </c>
      <c r="F93" s="254"/>
      <c r="G93" s="255">
        <f>E93*F93</f>
        <v>0</v>
      </c>
      <c r="H93" s="256">
        <v>1.89077</v>
      </c>
      <c r="I93" s="257">
        <f>E93*H93</f>
        <v>1.7016930000000001</v>
      </c>
      <c r="J93" s="256">
        <v>0</v>
      </c>
      <c r="K93" s="257">
        <f>E93*J93</f>
        <v>0</v>
      </c>
      <c r="O93" s="249">
        <v>2</v>
      </c>
      <c r="AA93" s="222">
        <v>1</v>
      </c>
      <c r="AB93" s="222">
        <v>1</v>
      </c>
      <c r="AC93" s="222">
        <v>1</v>
      </c>
      <c r="AZ93" s="222">
        <v>1</v>
      </c>
      <c r="BA93" s="222">
        <f>IF(AZ93=1,G93,0)</f>
        <v>0</v>
      </c>
      <c r="BB93" s="222">
        <f>IF(AZ93=2,G93,0)</f>
        <v>0</v>
      </c>
      <c r="BC93" s="222">
        <f>IF(AZ93=3,G93,0)</f>
        <v>0</v>
      </c>
      <c r="BD93" s="222">
        <f>IF(AZ93=4,G93,0)</f>
        <v>0</v>
      </c>
      <c r="BE93" s="222">
        <f>IF(AZ93=5,G93,0)</f>
        <v>0</v>
      </c>
      <c r="CA93" s="249">
        <v>1</v>
      </c>
      <c r="CB93" s="249">
        <v>1</v>
      </c>
    </row>
    <row r="94" spans="1:15" ht="12.75">
      <c r="A94" s="258"/>
      <c r="B94" s="262"/>
      <c r="C94" s="343" t="s">
        <v>718</v>
      </c>
      <c r="D94" s="344"/>
      <c r="E94" s="290">
        <v>0.9</v>
      </c>
      <c r="F94" s="264"/>
      <c r="G94" s="265"/>
      <c r="H94" s="266"/>
      <c r="I94" s="260"/>
      <c r="J94" s="267"/>
      <c r="K94" s="260"/>
      <c r="M94" s="261" t="s">
        <v>718</v>
      </c>
      <c r="O94" s="249"/>
    </row>
    <row r="95" spans="1:80" ht="12.75">
      <c r="A95" s="250">
        <v>35</v>
      </c>
      <c r="B95" s="251" t="s">
        <v>719</v>
      </c>
      <c r="C95" s="252" t="s">
        <v>720</v>
      </c>
      <c r="D95" s="253" t="s">
        <v>137</v>
      </c>
      <c r="E95" s="289">
        <v>1</v>
      </c>
      <c r="F95" s="254"/>
      <c r="G95" s="255">
        <f>E95*F95</f>
        <v>0</v>
      </c>
      <c r="H95" s="256">
        <v>0</v>
      </c>
      <c r="I95" s="257">
        <f>E95*H95</f>
        <v>0</v>
      </c>
      <c r="J95" s="256">
        <v>0</v>
      </c>
      <c r="K95" s="257">
        <f>E95*J95</f>
        <v>0</v>
      </c>
      <c r="O95" s="249">
        <v>2</v>
      </c>
      <c r="AA95" s="222">
        <v>1</v>
      </c>
      <c r="AB95" s="222">
        <v>1</v>
      </c>
      <c r="AC95" s="222">
        <v>1</v>
      </c>
      <c r="AZ95" s="222">
        <v>1</v>
      </c>
      <c r="BA95" s="222">
        <f>IF(AZ95=1,G95,0)</f>
        <v>0</v>
      </c>
      <c r="BB95" s="222">
        <f>IF(AZ95=2,G95,0)</f>
        <v>0</v>
      </c>
      <c r="BC95" s="222">
        <f>IF(AZ95=3,G95,0)</f>
        <v>0</v>
      </c>
      <c r="BD95" s="222">
        <f>IF(AZ95=4,G95,0)</f>
        <v>0</v>
      </c>
      <c r="BE95" s="222">
        <f>IF(AZ95=5,G95,0)</f>
        <v>0</v>
      </c>
      <c r="CA95" s="249">
        <v>1</v>
      </c>
      <c r="CB95" s="249">
        <v>1</v>
      </c>
    </row>
    <row r="96" spans="1:15" ht="12.75">
      <c r="A96" s="258"/>
      <c r="B96" s="262"/>
      <c r="C96" s="343" t="s">
        <v>721</v>
      </c>
      <c r="D96" s="344"/>
      <c r="E96" s="290">
        <v>1</v>
      </c>
      <c r="F96" s="264"/>
      <c r="G96" s="265"/>
      <c r="H96" s="266"/>
      <c r="I96" s="260"/>
      <c r="J96" s="267"/>
      <c r="K96" s="260"/>
      <c r="M96" s="261" t="s">
        <v>721</v>
      </c>
      <c r="O96" s="249"/>
    </row>
    <row r="97" spans="1:80" ht="12.75">
      <c r="A97" s="250">
        <v>36</v>
      </c>
      <c r="B97" s="251" t="s">
        <v>722</v>
      </c>
      <c r="C97" s="252" t="s">
        <v>723</v>
      </c>
      <c r="D97" s="253" t="s">
        <v>126</v>
      </c>
      <c r="E97" s="289">
        <v>1</v>
      </c>
      <c r="F97" s="254"/>
      <c r="G97" s="255">
        <f>E97*F97</f>
        <v>0</v>
      </c>
      <c r="H97" s="256">
        <v>0</v>
      </c>
      <c r="I97" s="257">
        <f>E97*H97</f>
        <v>0</v>
      </c>
      <c r="J97" s="256"/>
      <c r="K97" s="257">
        <f>E97*J97</f>
        <v>0</v>
      </c>
      <c r="O97" s="249">
        <v>2</v>
      </c>
      <c r="AA97" s="222">
        <v>12</v>
      </c>
      <c r="AB97" s="222">
        <v>0</v>
      </c>
      <c r="AC97" s="222">
        <v>73</v>
      </c>
      <c r="AZ97" s="222">
        <v>1</v>
      </c>
      <c r="BA97" s="222">
        <f>IF(AZ97=1,G97,0)</f>
        <v>0</v>
      </c>
      <c r="BB97" s="222">
        <f>IF(AZ97=2,G97,0)</f>
        <v>0</v>
      </c>
      <c r="BC97" s="222">
        <f>IF(AZ97=3,G97,0)</f>
        <v>0</v>
      </c>
      <c r="BD97" s="222">
        <f>IF(AZ97=4,G97,0)</f>
        <v>0</v>
      </c>
      <c r="BE97" s="222">
        <f>IF(AZ97=5,G97,0)</f>
        <v>0</v>
      </c>
      <c r="CA97" s="249">
        <v>12</v>
      </c>
      <c r="CB97" s="249">
        <v>0</v>
      </c>
    </row>
    <row r="98" spans="1:15" ht="12.75">
      <c r="A98" s="258"/>
      <c r="B98" s="259"/>
      <c r="C98" s="340" t="s">
        <v>1257</v>
      </c>
      <c r="D98" s="341"/>
      <c r="E98" s="341"/>
      <c r="F98" s="341"/>
      <c r="G98" s="342"/>
      <c r="I98" s="260"/>
      <c r="K98" s="260"/>
      <c r="L98" s="261" t="s">
        <v>724</v>
      </c>
      <c r="O98" s="249">
        <v>3</v>
      </c>
    </row>
    <row r="99" spans="1:80" ht="12.75">
      <c r="A99" s="250">
        <v>37</v>
      </c>
      <c r="B99" s="251" t="s">
        <v>725</v>
      </c>
      <c r="C99" s="252" t="s">
        <v>726</v>
      </c>
      <c r="D99" s="253" t="s">
        <v>126</v>
      </c>
      <c r="E99" s="289">
        <v>1</v>
      </c>
      <c r="F99" s="254"/>
      <c r="G99" s="255">
        <f>E99*F99</f>
        <v>0</v>
      </c>
      <c r="H99" s="256">
        <v>0</v>
      </c>
      <c r="I99" s="257">
        <f>E99*H99</f>
        <v>0</v>
      </c>
      <c r="J99" s="256"/>
      <c r="K99" s="257">
        <f>E99*J99</f>
        <v>0</v>
      </c>
      <c r="O99" s="249">
        <v>2</v>
      </c>
      <c r="AA99" s="222">
        <v>12</v>
      </c>
      <c r="AB99" s="222">
        <v>0</v>
      </c>
      <c r="AC99" s="222">
        <v>101</v>
      </c>
      <c r="AZ99" s="222">
        <v>1</v>
      </c>
      <c r="BA99" s="222">
        <f>IF(AZ99=1,G99,0)</f>
        <v>0</v>
      </c>
      <c r="BB99" s="222">
        <f>IF(AZ99=2,G99,0)</f>
        <v>0</v>
      </c>
      <c r="BC99" s="222">
        <f>IF(AZ99=3,G99,0)</f>
        <v>0</v>
      </c>
      <c r="BD99" s="222">
        <f>IF(AZ99=4,G99,0)</f>
        <v>0</v>
      </c>
      <c r="BE99" s="222">
        <f>IF(AZ99=5,G99,0)</f>
        <v>0</v>
      </c>
      <c r="CA99" s="249">
        <v>12</v>
      </c>
      <c r="CB99" s="249">
        <v>0</v>
      </c>
    </row>
    <row r="100" spans="1:15" ht="22.5">
      <c r="A100" s="258"/>
      <c r="B100" s="259"/>
      <c r="C100" s="340" t="s">
        <v>1258</v>
      </c>
      <c r="D100" s="341"/>
      <c r="E100" s="341"/>
      <c r="F100" s="341"/>
      <c r="G100" s="342"/>
      <c r="I100" s="260"/>
      <c r="K100" s="260"/>
      <c r="L100" s="261" t="s">
        <v>727</v>
      </c>
      <c r="O100" s="249">
        <v>3</v>
      </c>
    </row>
    <row r="101" spans="1:80" ht="12.75">
      <c r="A101" s="250">
        <v>38</v>
      </c>
      <c r="B101" s="251" t="s">
        <v>728</v>
      </c>
      <c r="C101" s="252" t="s">
        <v>729</v>
      </c>
      <c r="D101" s="253" t="s">
        <v>106</v>
      </c>
      <c r="E101" s="289">
        <v>27.216</v>
      </c>
      <c r="F101" s="254"/>
      <c r="G101" s="255">
        <f>E101*F101</f>
        <v>0</v>
      </c>
      <c r="H101" s="256">
        <v>0</v>
      </c>
      <c r="I101" s="257">
        <f>E101*H101</f>
        <v>0</v>
      </c>
      <c r="J101" s="256"/>
      <c r="K101" s="257">
        <f>E101*J101</f>
        <v>0</v>
      </c>
      <c r="O101" s="249">
        <v>2</v>
      </c>
      <c r="AA101" s="222">
        <v>12</v>
      </c>
      <c r="AB101" s="222">
        <v>0</v>
      </c>
      <c r="AC101" s="222">
        <v>102</v>
      </c>
      <c r="AZ101" s="222">
        <v>1</v>
      </c>
      <c r="BA101" s="222">
        <f>IF(AZ101=1,G101,0)</f>
        <v>0</v>
      </c>
      <c r="BB101" s="222">
        <f>IF(AZ101=2,G101,0)</f>
        <v>0</v>
      </c>
      <c r="BC101" s="222">
        <f>IF(AZ101=3,G101,0)</f>
        <v>0</v>
      </c>
      <c r="BD101" s="222">
        <f>IF(AZ101=4,G101,0)</f>
        <v>0</v>
      </c>
      <c r="BE101" s="222">
        <f>IF(AZ101=5,G101,0)</f>
        <v>0</v>
      </c>
      <c r="CA101" s="249">
        <v>12</v>
      </c>
      <c r="CB101" s="249">
        <v>0</v>
      </c>
    </row>
    <row r="102" spans="1:15" ht="22.5">
      <c r="A102" s="258"/>
      <c r="B102" s="259"/>
      <c r="C102" s="340" t="s">
        <v>1259</v>
      </c>
      <c r="D102" s="341"/>
      <c r="E102" s="341"/>
      <c r="F102" s="341"/>
      <c r="G102" s="342"/>
      <c r="I102" s="260"/>
      <c r="K102" s="260"/>
      <c r="L102" s="261" t="s">
        <v>730</v>
      </c>
      <c r="O102" s="249">
        <v>3</v>
      </c>
    </row>
    <row r="103" spans="1:15" ht="12.75">
      <c r="A103" s="258"/>
      <c r="B103" s="262"/>
      <c r="C103" s="343" t="s">
        <v>731</v>
      </c>
      <c r="D103" s="344"/>
      <c r="E103" s="290">
        <v>27.216</v>
      </c>
      <c r="F103" s="264"/>
      <c r="G103" s="265"/>
      <c r="H103" s="266"/>
      <c r="I103" s="260"/>
      <c r="J103" s="267"/>
      <c r="K103" s="260"/>
      <c r="M103" s="261" t="s">
        <v>731</v>
      </c>
      <c r="O103" s="249"/>
    </row>
    <row r="104" spans="1:80" ht="12.75">
      <c r="A104" s="250">
        <v>39</v>
      </c>
      <c r="B104" s="251" t="s">
        <v>732</v>
      </c>
      <c r="C104" s="252" t="s">
        <v>733</v>
      </c>
      <c r="D104" s="253" t="s">
        <v>137</v>
      </c>
      <c r="E104" s="289">
        <v>1</v>
      </c>
      <c r="F104" s="254"/>
      <c r="G104" s="255">
        <f>E104*F104</f>
        <v>0</v>
      </c>
      <c r="H104" s="256">
        <v>0.00702</v>
      </c>
      <c r="I104" s="257">
        <f>E104*H104</f>
        <v>0.00702</v>
      </c>
      <c r="J104" s="256">
        <v>0</v>
      </c>
      <c r="K104" s="257">
        <f>E104*J104</f>
        <v>0</v>
      </c>
      <c r="O104" s="249">
        <v>2</v>
      </c>
      <c r="AA104" s="222">
        <v>1</v>
      </c>
      <c r="AB104" s="222">
        <v>1</v>
      </c>
      <c r="AC104" s="222">
        <v>1</v>
      </c>
      <c r="AZ104" s="222">
        <v>1</v>
      </c>
      <c r="BA104" s="222">
        <f>IF(AZ104=1,G104,0)</f>
        <v>0</v>
      </c>
      <c r="BB104" s="222">
        <f>IF(AZ104=2,G104,0)</f>
        <v>0</v>
      </c>
      <c r="BC104" s="222">
        <f>IF(AZ104=3,G104,0)</f>
        <v>0</v>
      </c>
      <c r="BD104" s="222">
        <f>IF(AZ104=4,G104,0)</f>
        <v>0</v>
      </c>
      <c r="BE104" s="222">
        <f>IF(AZ104=5,G104,0)</f>
        <v>0</v>
      </c>
      <c r="CA104" s="249">
        <v>1</v>
      </c>
      <c r="CB104" s="249">
        <v>1</v>
      </c>
    </row>
    <row r="105" spans="1:15" ht="12.75">
      <c r="A105" s="258"/>
      <c r="B105" s="262"/>
      <c r="C105" s="343" t="s">
        <v>734</v>
      </c>
      <c r="D105" s="344"/>
      <c r="E105" s="290">
        <v>1</v>
      </c>
      <c r="F105" s="264"/>
      <c r="G105" s="265"/>
      <c r="H105" s="266"/>
      <c r="I105" s="260"/>
      <c r="J105" s="267"/>
      <c r="K105" s="260"/>
      <c r="M105" s="261" t="s">
        <v>734</v>
      </c>
      <c r="O105" s="249"/>
    </row>
    <row r="106" spans="1:80" ht="12.75">
      <c r="A106" s="250">
        <v>40</v>
      </c>
      <c r="B106" s="251" t="s">
        <v>735</v>
      </c>
      <c r="C106" s="252" t="s">
        <v>736</v>
      </c>
      <c r="D106" s="253" t="s">
        <v>137</v>
      </c>
      <c r="E106" s="289">
        <v>1</v>
      </c>
      <c r="F106" s="254"/>
      <c r="G106" s="255">
        <f>E106*F106</f>
        <v>0</v>
      </c>
      <c r="H106" s="256">
        <v>0.0015</v>
      </c>
      <c r="I106" s="257">
        <f>E106*H106</f>
        <v>0.0015</v>
      </c>
      <c r="J106" s="256"/>
      <c r="K106" s="257">
        <f>E106*J106</f>
        <v>0</v>
      </c>
      <c r="O106" s="249">
        <v>2</v>
      </c>
      <c r="AA106" s="222">
        <v>3</v>
      </c>
      <c r="AB106" s="222">
        <v>1</v>
      </c>
      <c r="AC106" s="222">
        <v>28697160</v>
      </c>
      <c r="AZ106" s="222">
        <v>1</v>
      </c>
      <c r="BA106" s="222">
        <f>IF(AZ106=1,G106,0)</f>
        <v>0</v>
      </c>
      <c r="BB106" s="222">
        <f>IF(AZ106=2,G106,0)</f>
        <v>0</v>
      </c>
      <c r="BC106" s="222">
        <f>IF(AZ106=3,G106,0)</f>
        <v>0</v>
      </c>
      <c r="BD106" s="222">
        <f>IF(AZ106=4,G106,0)</f>
        <v>0</v>
      </c>
      <c r="BE106" s="222">
        <f>IF(AZ106=5,G106,0)</f>
        <v>0</v>
      </c>
      <c r="CA106" s="249">
        <v>3</v>
      </c>
      <c r="CB106" s="249">
        <v>1</v>
      </c>
    </row>
    <row r="107" spans="1:15" ht="12.75">
      <c r="A107" s="258"/>
      <c r="B107" s="262"/>
      <c r="C107" s="343" t="s">
        <v>734</v>
      </c>
      <c r="D107" s="344"/>
      <c r="E107" s="290">
        <v>1</v>
      </c>
      <c r="F107" s="264"/>
      <c r="G107" s="265"/>
      <c r="H107" s="266"/>
      <c r="I107" s="260"/>
      <c r="J107" s="267"/>
      <c r="K107" s="260"/>
      <c r="M107" s="261" t="s">
        <v>734</v>
      </c>
      <c r="O107" s="249"/>
    </row>
    <row r="108" spans="1:80" ht="12.75">
      <c r="A108" s="250">
        <v>41</v>
      </c>
      <c r="B108" s="251" t="s">
        <v>737</v>
      </c>
      <c r="C108" s="252" t="s">
        <v>1260</v>
      </c>
      <c r="D108" s="253" t="s">
        <v>137</v>
      </c>
      <c r="E108" s="289">
        <v>1</v>
      </c>
      <c r="F108" s="254"/>
      <c r="G108" s="255">
        <f>E108*F108</f>
        <v>0</v>
      </c>
      <c r="H108" s="256">
        <v>0.0364</v>
      </c>
      <c r="I108" s="257">
        <f>E108*H108</f>
        <v>0.0364</v>
      </c>
      <c r="J108" s="256"/>
      <c r="K108" s="257">
        <f>E108*J108</f>
        <v>0</v>
      </c>
      <c r="O108" s="249">
        <v>2</v>
      </c>
      <c r="AA108" s="222">
        <v>3</v>
      </c>
      <c r="AB108" s="222">
        <v>1</v>
      </c>
      <c r="AC108" s="222">
        <v>286971888</v>
      </c>
      <c r="AZ108" s="222">
        <v>1</v>
      </c>
      <c r="BA108" s="222">
        <f>IF(AZ108=1,G108,0)</f>
        <v>0</v>
      </c>
      <c r="BB108" s="222">
        <f>IF(AZ108=2,G108,0)</f>
        <v>0</v>
      </c>
      <c r="BC108" s="222">
        <f>IF(AZ108=3,G108,0)</f>
        <v>0</v>
      </c>
      <c r="BD108" s="222">
        <f>IF(AZ108=4,G108,0)</f>
        <v>0</v>
      </c>
      <c r="BE108" s="222">
        <f>IF(AZ108=5,G108,0)</f>
        <v>0</v>
      </c>
      <c r="CA108" s="249">
        <v>3</v>
      </c>
      <c r="CB108" s="249">
        <v>1</v>
      </c>
    </row>
    <row r="109" spans="1:15" ht="12.75">
      <c r="A109" s="258"/>
      <c r="B109" s="262"/>
      <c r="C109" s="343" t="s">
        <v>738</v>
      </c>
      <c r="D109" s="344"/>
      <c r="E109" s="290">
        <v>1</v>
      </c>
      <c r="F109" s="264"/>
      <c r="G109" s="265"/>
      <c r="H109" s="266"/>
      <c r="I109" s="260"/>
      <c r="J109" s="267"/>
      <c r="K109" s="260"/>
      <c r="M109" s="261" t="s">
        <v>738</v>
      </c>
      <c r="O109" s="249"/>
    </row>
    <row r="110" spans="1:80" ht="12.75">
      <c r="A110" s="250">
        <v>42</v>
      </c>
      <c r="B110" s="251" t="s">
        <v>739</v>
      </c>
      <c r="C110" s="252" t="s">
        <v>1261</v>
      </c>
      <c r="D110" s="253" t="s">
        <v>137</v>
      </c>
      <c r="E110" s="289">
        <v>1</v>
      </c>
      <c r="F110" s="254"/>
      <c r="G110" s="255">
        <f>E110*F110</f>
        <v>0</v>
      </c>
      <c r="H110" s="256">
        <v>0.0032</v>
      </c>
      <c r="I110" s="257">
        <f>E110*H110</f>
        <v>0.0032</v>
      </c>
      <c r="J110" s="256"/>
      <c r="K110" s="257">
        <f>E110*J110</f>
        <v>0</v>
      </c>
      <c r="O110" s="249">
        <v>2</v>
      </c>
      <c r="AA110" s="222">
        <v>3</v>
      </c>
      <c r="AB110" s="222">
        <v>1</v>
      </c>
      <c r="AC110" s="222">
        <v>286971890</v>
      </c>
      <c r="AZ110" s="222">
        <v>1</v>
      </c>
      <c r="BA110" s="222">
        <f>IF(AZ110=1,G110,0)</f>
        <v>0</v>
      </c>
      <c r="BB110" s="222">
        <f>IF(AZ110=2,G110,0)</f>
        <v>0</v>
      </c>
      <c r="BC110" s="222">
        <f>IF(AZ110=3,G110,0)</f>
        <v>0</v>
      </c>
      <c r="BD110" s="222">
        <f>IF(AZ110=4,G110,0)</f>
        <v>0</v>
      </c>
      <c r="BE110" s="222">
        <f>IF(AZ110=5,G110,0)</f>
        <v>0</v>
      </c>
      <c r="CA110" s="249">
        <v>3</v>
      </c>
      <c r="CB110" s="249">
        <v>1</v>
      </c>
    </row>
    <row r="111" spans="1:15" ht="12.75">
      <c r="A111" s="258"/>
      <c r="B111" s="262"/>
      <c r="C111" s="343" t="s">
        <v>740</v>
      </c>
      <c r="D111" s="344"/>
      <c r="E111" s="290">
        <v>1</v>
      </c>
      <c r="F111" s="264"/>
      <c r="G111" s="265"/>
      <c r="H111" s="266"/>
      <c r="I111" s="260"/>
      <c r="J111" s="267"/>
      <c r="K111" s="260"/>
      <c r="M111" s="261" t="s">
        <v>740</v>
      </c>
      <c r="O111" s="249"/>
    </row>
    <row r="112" spans="1:80" ht="12.75">
      <c r="A112" s="250">
        <v>43</v>
      </c>
      <c r="B112" s="251" t="s">
        <v>741</v>
      </c>
      <c r="C112" s="252" t="s">
        <v>1262</v>
      </c>
      <c r="D112" s="253" t="s">
        <v>137</v>
      </c>
      <c r="E112" s="289">
        <v>1</v>
      </c>
      <c r="F112" s="254"/>
      <c r="G112" s="255">
        <f>E112*F112</f>
        <v>0</v>
      </c>
      <c r="H112" s="256">
        <v>0.012</v>
      </c>
      <c r="I112" s="257">
        <f>E112*H112</f>
        <v>0.012</v>
      </c>
      <c r="J112" s="256"/>
      <c r="K112" s="257">
        <f>E112*J112</f>
        <v>0</v>
      </c>
      <c r="O112" s="249">
        <v>2</v>
      </c>
      <c r="AA112" s="222">
        <v>3</v>
      </c>
      <c r="AB112" s="222">
        <v>1</v>
      </c>
      <c r="AC112" s="222">
        <v>286971891</v>
      </c>
      <c r="AZ112" s="222">
        <v>1</v>
      </c>
      <c r="BA112" s="222">
        <f>IF(AZ112=1,G112,0)</f>
        <v>0</v>
      </c>
      <c r="BB112" s="222">
        <f>IF(AZ112=2,G112,0)</f>
        <v>0</v>
      </c>
      <c r="BC112" s="222">
        <f>IF(AZ112=3,G112,0)</f>
        <v>0</v>
      </c>
      <c r="BD112" s="222">
        <f>IF(AZ112=4,G112,0)</f>
        <v>0</v>
      </c>
      <c r="BE112" s="222">
        <f>IF(AZ112=5,G112,0)</f>
        <v>0</v>
      </c>
      <c r="CA112" s="249">
        <v>3</v>
      </c>
      <c r="CB112" s="249">
        <v>1</v>
      </c>
    </row>
    <row r="113" spans="1:15" ht="12.75">
      <c r="A113" s="258"/>
      <c r="B113" s="262"/>
      <c r="C113" s="343" t="s">
        <v>734</v>
      </c>
      <c r="D113" s="344"/>
      <c r="E113" s="290">
        <v>1</v>
      </c>
      <c r="F113" s="264"/>
      <c r="G113" s="265"/>
      <c r="H113" s="266"/>
      <c r="I113" s="260"/>
      <c r="J113" s="267"/>
      <c r="K113" s="260"/>
      <c r="M113" s="261" t="s">
        <v>734</v>
      </c>
      <c r="O113" s="249"/>
    </row>
    <row r="114" spans="1:80" ht="12.75">
      <c r="A114" s="250">
        <v>44</v>
      </c>
      <c r="B114" s="251" t="s">
        <v>742</v>
      </c>
      <c r="C114" s="252" t="s">
        <v>1263</v>
      </c>
      <c r="D114" s="253" t="s">
        <v>137</v>
      </c>
      <c r="E114" s="289">
        <v>1</v>
      </c>
      <c r="F114" s="254"/>
      <c r="G114" s="255">
        <f>E114*F114</f>
        <v>0</v>
      </c>
      <c r="H114" s="256">
        <v>0.026</v>
      </c>
      <c r="I114" s="257">
        <f>E114*H114</f>
        <v>0.026</v>
      </c>
      <c r="J114" s="256"/>
      <c r="K114" s="257">
        <f>E114*J114</f>
        <v>0</v>
      </c>
      <c r="O114" s="249">
        <v>2</v>
      </c>
      <c r="AA114" s="222">
        <v>3</v>
      </c>
      <c r="AB114" s="222">
        <v>1</v>
      </c>
      <c r="AC114" s="222">
        <v>286971892</v>
      </c>
      <c r="AZ114" s="222">
        <v>1</v>
      </c>
      <c r="BA114" s="222">
        <f>IF(AZ114=1,G114,0)</f>
        <v>0</v>
      </c>
      <c r="BB114" s="222">
        <f>IF(AZ114=2,G114,0)</f>
        <v>0</v>
      </c>
      <c r="BC114" s="222">
        <f>IF(AZ114=3,G114,0)</f>
        <v>0</v>
      </c>
      <c r="BD114" s="222">
        <f>IF(AZ114=4,G114,0)</f>
        <v>0</v>
      </c>
      <c r="BE114" s="222">
        <f>IF(AZ114=5,G114,0)</f>
        <v>0</v>
      </c>
      <c r="CA114" s="249">
        <v>3</v>
      </c>
      <c r="CB114" s="249">
        <v>1</v>
      </c>
    </row>
    <row r="115" spans="1:15" ht="12.75">
      <c r="A115" s="258"/>
      <c r="B115" s="262"/>
      <c r="C115" s="343" t="s">
        <v>734</v>
      </c>
      <c r="D115" s="344"/>
      <c r="E115" s="290">
        <v>1</v>
      </c>
      <c r="F115" s="264"/>
      <c r="G115" s="265"/>
      <c r="H115" s="266"/>
      <c r="I115" s="260"/>
      <c r="J115" s="267"/>
      <c r="K115" s="260"/>
      <c r="M115" s="261" t="s">
        <v>734</v>
      </c>
      <c r="O115" s="249"/>
    </row>
    <row r="116" spans="1:80" ht="12.75">
      <c r="A116" s="250">
        <v>45</v>
      </c>
      <c r="B116" s="251" t="s">
        <v>743</v>
      </c>
      <c r="C116" s="252" t="s">
        <v>1264</v>
      </c>
      <c r="D116" s="253" t="s">
        <v>137</v>
      </c>
      <c r="E116" s="289">
        <v>1</v>
      </c>
      <c r="F116" s="254"/>
      <c r="G116" s="255">
        <f>E116*F116</f>
        <v>0</v>
      </c>
      <c r="H116" s="256">
        <v>0.0046</v>
      </c>
      <c r="I116" s="257">
        <f>E116*H116</f>
        <v>0.0046</v>
      </c>
      <c r="J116" s="256"/>
      <c r="K116" s="257">
        <f>E116*J116</f>
        <v>0</v>
      </c>
      <c r="O116" s="249">
        <v>2</v>
      </c>
      <c r="AA116" s="222">
        <v>3</v>
      </c>
      <c r="AB116" s="222">
        <v>1</v>
      </c>
      <c r="AC116" s="222">
        <v>286971896</v>
      </c>
      <c r="AZ116" s="222">
        <v>1</v>
      </c>
      <c r="BA116" s="222">
        <f>IF(AZ116=1,G116,0)</f>
        <v>0</v>
      </c>
      <c r="BB116" s="222">
        <f>IF(AZ116=2,G116,0)</f>
        <v>0</v>
      </c>
      <c r="BC116" s="222">
        <f>IF(AZ116=3,G116,0)</f>
        <v>0</v>
      </c>
      <c r="BD116" s="222">
        <f>IF(AZ116=4,G116,0)</f>
        <v>0</v>
      </c>
      <c r="BE116" s="222">
        <f>IF(AZ116=5,G116,0)</f>
        <v>0</v>
      </c>
      <c r="CA116" s="249">
        <v>3</v>
      </c>
      <c r="CB116" s="249">
        <v>1</v>
      </c>
    </row>
    <row r="117" spans="1:15" ht="12.75">
      <c r="A117" s="258"/>
      <c r="B117" s="262"/>
      <c r="C117" s="343" t="s">
        <v>734</v>
      </c>
      <c r="D117" s="344"/>
      <c r="E117" s="290">
        <v>1</v>
      </c>
      <c r="F117" s="264"/>
      <c r="G117" s="265"/>
      <c r="H117" s="266"/>
      <c r="I117" s="260"/>
      <c r="J117" s="267"/>
      <c r="K117" s="260"/>
      <c r="M117" s="261" t="s">
        <v>734</v>
      </c>
      <c r="O117" s="249"/>
    </row>
    <row r="118" spans="1:80" ht="12.75">
      <c r="A118" s="250">
        <v>46</v>
      </c>
      <c r="B118" s="251" t="s">
        <v>744</v>
      </c>
      <c r="C118" s="252" t="s">
        <v>1265</v>
      </c>
      <c r="D118" s="253" t="s">
        <v>137</v>
      </c>
      <c r="E118" s="289">
        <v>1</v>
      </c>
      <c r="F118" s="254"/>
      <c r="G118" s="255">
        <f>E118*F118</f>
        <v>0</v>
      </c>
      <c r="H118" s="256">
        <v>0.00039</v>
      </c>
      <c r="I118" s="257">
        <f>E118*H118</f>
        <v>0.00039</v>
      </c>
      <c r="J118" s="256"/>
      <c r="K118" s="257">
        <f>E118*J118</f>
        <v>0</v>
      </c>
      <c r="O118" s="249">
        <v>2</v>
      </c>
      <c r="AA118" s="222">
        <v>3</v>
      </c>
      <c r="AB118" s="222">
        <v>1</v>
      </c>
      <c r="AC118" s="222">
        <v>286971897</v>
      </c>
      <c r="AZ118" s="222">
        <v>1</v>
      </c>
      <c r="BA118" s="222">
        <f>IF(AZ118=1,G118,0)</f>
        <v>0</v>
      </c>
      <c r="BB118" s="222">
        <f>IF(AZ118=2,G118,0)</f>
        <v>0</v>
      </c>
      <c r="BC118" s="222">
        <f>IF(AZ118=3,G118,0)</f>
        <v>0</v>
      </c>
      <c r="BD118" s="222">
        <f>IF(AZ118=4,G118,0)</f>
        <v>0</v>
      </c>
      <c r="BE118" s="222">
        <f>IF(AZ118=5,G118,0)</f>
        <v>0</v>
      </c>
      <c r="CA118" s="249">
        <v>3</v>
      </c>
      <c r="CB118" s="249">
        <v>1</v>
      </c>
    </row>
    <row r="119" spans="1:15" ht="12.75">
      <c r="A119" s="258"/>
      <c r="B119" s="262"/>
      <c r="C119" s="343" t="s">
        <v>734</v>
      </c>
      <c r="D119" s="344"/>
      <c r="E119" s="290">
        <v>1</v>
      </c>
      <c r="F119" s="264"/>
      <c r="G119" s="265"/>
      <c r="H119" s="266"/>
      <c r="I119" s="260"/>
      <c r="J119" s="267"/>
      <c r="K119" s="260"/>
      <c r="M119" s="261" t="s">
        <v>734</v>
      </c>
      <c r="O119" s="249"/>
    </row>
    <row r="120" spans="1:80" ht="12.75">
      <c r="A120" s="250">
        <v>47</v>
      </c>
      <c r="B120" s="251" t="s">
        <v>745</v>
      </c>
      <c r="C120" s="252" t="s">
        <v>1266</v>
      </c>
      <c r="D120" s="253" t="s">
        <v>137</v>
      </c>
      <c r="E120" s="289">
        <v>1</v>
      </c>
      <c r="F120" s="254"/>
      <c r="G120" s="255">
        <f>E120*F120</f>
        <v>0</v>
      </c>
      <c r="H120" s="256">
        <v>0.00039</v>
      </c>
      <c r="I120" s="257">
        <f>E120*H120</f>
        <v>0.00039</v>
      </c>
      <c r="J120" s="256"/>
      <c r="K120" s="257">
        <f>E120*J120</f>
        <v>0</v>
      </c>
      <c r="O120" s="249">
        <v>2</v>
      </c>
      <c r="AA120" s="222">
        <v>12</v>
      </c>
      <c r="AB120" s="222">
        <v>1</v>
      </c>
      <c r="AC120" s="222">
        <v>92</v>
      </c>
      <c r="AZ120" s="222">
        <v>1</v>
      </c>
      <c r="BA120" s="222">
        <f>IF(AZ120=1,G120,0)</f>
        <v>0</v>
      </c>
      <c r="BB120" s="222">
        <f>IF(AZ120=2,G120,0)</f>
        <v>0</v>
      </c>
      <c r="BC120" s="222">
        <f>IF(AZ120=3,G120,0)</f>
        <v>0</v>
      </c>
      <c r="BD120" s="222">
        <f>IF(AZ120=4,G120,0)</f>
        <v>0</v>
      </c>
      <c r="BE120" s="222">
        <f>IF(AZ120=5,G120,0)</f>
        <v>0</v>
      </c>
      <c r="CA120" s="249">
        <v>12</v>
      </c>
      <c r="CB120" s="249">
        <v>1</v>
      </c>
    </row>
    <row r="121" spans="1:15" ht="12.75">
      <c r="A121" s="258"/>
      <c r="B121" s="262"/>
      <c r="C121" s="343" t="s">
        <v>734</v>
      </c>
      <c r="D121" s="344"/>
      <c r="E121" s="290">
        <v>1</v>
      </c>
      <c r="F121" s="264"/>
      <c r="G121" s="265"/>
      <c r="H121" s="266"/>
      <c r="I121" s="260"/>
      <c r="J121" s="267"/>
      <c r="K121" s="260"/>
      <c r="M121" s="261" t="s">
        <v>734</v>
      </c>
      <c r="O121" s="249"/>
    </row>
    <row r="122" spans="1:80" ht="12.75">
      <c r="A122" s="250">
        <v>48</v>
      </c>
      <c r="B122" s="251" t="s">
        <v>746</v>
      </c>
      <c r="C122" s="252" t="s">
        <v>1267</v>
      </c>
      <c r="D122" s="253" t="s">
        <v>137</v>
      </c>
      <c r="E122" s="289">
        <v>1</v>
      </c>
      <c r="F122" s="254"/>
      <c r="G122" s="255">
        <f>E122*F122</f>
        <v>0</v>
      </c>
      <c r="H122" s="256">
        <v>0.1523</v>
      </c>
      <c r="I122" s="257">
        <f>E122*H122</f>
        <v>0.1523</v>
      </c>
      <c r="J122" s="256"/>
      <c r="K122" s="257">
        <f>E122*J122</f>
        <v>0</v>
      </c>
      <c r="O122" s="249">
        <v>2</v>
      </c>
      <c r="AA122" s="222">
        <v>3</v>
      </c>
      <c r="AB122" s="222">
        <v>1</v>
      </c>
      <c r="AC122" s="222">
        <v>59224221</v>
      </c>
      <c r="AZ122" s="222">
        <v>1</v>
      </c>
      <c r="BA122" s="222">
        <f>IF(AZ122=1,G122,0)</f>
        <v>0</v>
      </c>
      <c r="BB122" s="222">
        <f>IF(AZ122=2,G122,0)</f>
        <v>0</v>
      </c>
      <c r="BC122" s="222">
        <f>IF(AZ122=3,G122,0)</f>
        <v>0</v>
      </c>
      <c r="BD122" s="222">
        <f>IF(AZ122=4,G122,0)</f>
        <v>0</v>
      </c>
      <c r="BE122" s="222">
        <f>IF(AZ122=5,G122,0)</f>
        <v>0</v>
      </c>
      <c r="CA122" s="249">
        <v>3</v>
      </c>
      <c r="CB122" s="249">
        <v>1</v>
      </c>
    </row>
    <row r="123" spans="1:15" ht="12.75">
      <c r="A123" s="258"/>
      <c r="B123" s="262"/>
      <c r="C123" s="343" t="s">
        <v>734</v>
      </c>
      <c r="D123" s="344"/>
      <c r="E123" s="290">
        <v>1</v>
      </c>
      <c r="F123" s="264"/>
      <c r="G123" s="265"/>
      <c r="H123" s="266"/>
      <c r="I123" s="260"/>
      <c r="J123" s="267"/>
      <c r="K123" s="260"/>
      <c r="M123" s="261" t="s">
        <v>734</v>
      </c>
      <c r="O123" s="249"/>
    </row>
    <row r="124" spans="1:80" ht="12.75">
      <c r="A124" s="250">
        <v>49</v>
      </c>
      <c r="B124" s="251" t="s">
        <v>747</v>
      </c>
      <c r="C124" s="252" t="s">
        <v>1268</v>
      </c>
      <c r="D124" s="253" t="s">
        <v>137</v>
      </c>
      <c r="E124" s="289">
        <v>1</v>
      </c>
      <c r="F124" s="254"/>
      <c r="G124" s="255">
        <f>E124*F124</f>
        <v>0</v>
      </c>
      <c r="H124" s="256">
        <v>0.088</v>
      </c>
      <c r="I124" s="257">
        <f>E124*H124</f>
        <v>0.088</v>
      </c>
      <c r="J124" s="256"/>
      <c r="K124" s="257">
        <f>E124*J124</f>
        <v>0</v>
      </c>
      <c r="O124" s="249">
        <v>2</v>
      </c>
      <c r="AA124" s="222">
        <v>3</v>
      </c>
      <c r="AB124" s="222">
        <v>1</v>
      </c>
      <c r="AC124" s="222">
        <v>55241711</v>
      </c>
      <c r="AZ124" s="222">
        <v>1</v>
      </c>
      <c r="BA124" s="222">
        <f>IF(AZ124=1,G124,0)</f>
        <v>0</v>
      </c>
      <c r="BB124" s="222">
        <f>IF(AZ124=2,G124,0)</f>
        <v>0</v>
      </c>
      <c r="BC124" s="222">
        <f>IF(AZ124=3,G124,0)</f>
        <v>0</v>
      </c>
      <c r="BD124" s="222">
        <f>IF(AZ124=4,G124,0)</f>
        <v>0</v>
      </c>
      <c r="BE124" s="222">
        <f>IF(AZ124=5,G124,0)</f>
        <v>0</v>
      </c>
      <c r="CA124" s="249">
        <v>3</v>
      </c>
      <c r="CB124" s="249">
        <v>1</v>
      </c>
    </row>
    <row r="125" spans="1:15" ht="12.75">
      <c r="A125" s="258"/>
      <c r="B125" s="262"/>
      <c r="C125" s="343" t="s">
        <v>734</v>
      </c>
      <c r="D125" s="344"/>
      <c r="E125" s="290">
        <v>1</v>
      </c>
      <c r="F125" s="264"/>
      <c r="G125" s="265"/>
      <c r="H125" s="266"/>
      <c r="I125" s="260"/>
      <c r="J125" s="267"/>
      <c r="K125" s="260"/>
      <c r="M125" s="261" t="s">
        <v>734</v>
      </c>
      <c r="O125" s="249"/>
    </row>
    <row r="126" spans="1:80" ht="12.75">
      <c r="A126" s="250">
        <v>50</v>
      </c>
      <c r="B126" s="251" t="s">
        <v>748</v>
      </c>
      <c r="C126" s="252" t="s">
        <v>749</v>
      </c>
      <c r="D126" s="253" t="s">
        <v>121</v>
      </c>
      <c r="E126" s="289">
        <v>285.995503</v>
      </c>
      <c r="F126" s="254"/>
      <c r="G126" s="255">
        <f>E126*F126</f>
        <v>0</v>
      </c>
      <c r="H126" s="256">
        <v>0</v>
      </c>
      <c r="I126" s="257">
        <f>E126*H126</f>
        <v>0</v>
      </c>
      <c r="J126" s="256"/>
      <c r="K126" s="257">
        <f>E126*J126</f>
        <v>0</v>
      </c>
      <c r="O126" s="249">
        <v>2</v>
      </c>
      <c r="AA126" s="222">
        <v>7</v>
      </c>
      <c r="AB126" s="222">
        <v>1</v>
      </c>
      <c r="AC126" s="222">
        <v>2</v>
      </c>
      <c r="AZ126" s="222">
        <v>1</v>
      </c>
      <c r="BA126" s="222">
        <f>IF(AZ126=1,G126,0)</f>
        <v>0</v>
      </c>
      <c r="BB126" s="222">
        <f>IF(AZ126=2,G126,0)</f>
        <v>0</v>
      </c>
      <c r="BC126" s="222">
        <f>IF(AZ126=3,G126,0)</f>
        <v>0</v>
      </c>
      <c r="BD126" s="222">
        <f>IF(AZ126=4,G126,0)</f>
        <v>0</v>
      </c>
      <c r="BE126" s="222">
        <f>IF(AZ126=5,G126,0)</f>
        <v>0</v>
      </c>
      <c r="CA126" s="249">
        <v>7</v>
      </c>
      <c r="CB126" s="249">
        <v>1</v>
      </c>
    </row>
    <row r="127" spans="1:57" ht="12.75">
      <c r="A127" s="268"/>
      <c r="B127" s="269" t="s">
        <v>95</v>
      </c>
      <c r="C127" s="270" t="s">
        <v>660</v>
      </c>
      <c r="D127" s="271"/>
      <c r="E127" s="272"/>
      <c r="F127" s="273"/>
      <c r="G127" s="274">
        <f>SUM(G44:G126)</f>
        <v>0</v>
      </c>
      <c r="H127" s="275"/>
      <c r="I127" s="276">
        <f>SUM(I44:I126)</f>
        <v>285.995503</v>
      </c>
      <c r="J127" s="275"/>
      <c r="K127" s="276">
        <f>SUM(K44:K126)</f>
        <v>0</v>
      </c>
      <c r="O127" s="249">
        <v>4</v>
      </c>
      <c r="BA127" s="277">
        <f>SUM(BA44:BA126)</f>
        <v>0</v>
      </c>
      <c r="BB127" s="277">
        <f>SUM(BB44:BB126)</f>
        <v>0</v>
      </c>
      <c r="BC127" s="277">
        <f>SUM(BC44:BC126)</f>
        <v>0</v>
      </c>
      <c r="BD127" s="277">
        <f>SUM(BD44:BD126)</f>
        <v>0</v>
      </c>
      <c r="BE127" s="277">
        <f>SUM(BE44:BE126)</f>
        <v>0</v>
      </c>
    </row>
    <row r="128" spans="1:15" ht="12.75">
      <c r="A128" s="239" t="s">
        <v>91</v>
      </c>
      <c r="B128" s="240" t="s">
        <v>750</v>
      </c>
      <c r="C128" s="241" t="s">
        <v>609</v>
      </c>
      <c r="D128" s="242"/>
      <c r="E128" s="243"/>
      <c r="F128" s="243"/>
      <c r="G128" s="244"/>
      <c r="H128" s="245"/>
      <c r="I128" s="246"/>
      <c r="J128" s="247"/>
      <c r="K128" s="248"/>
      <c r="O128" s="249">
        <v>1</v>
      </c>
    </row>
    <row r="129" spans="1:80" ht="12.75">
      <c r="A129" s="250">
        <v>51</v>
      </c>
      <c r="B129" s="251" t="s">
        <v>482</v>
      </c>
      <c r="C129" s="252" t="s">
        <v>483</v>
      </c>
      <c r="D129" s="253" t="s">
        <v>106</v>
      </c>
      <c r="E129" s="289">
        <v>42.0956</v>
      </c>
      <c r="F129" s="254"/>
      <c r="G129" s="255">
        <f>E129*F129</f>
        <v>0</v>
      </c>
      <c r="H129" s="256">
        <v>0</v>
      </c>
      <c r="I129" s="257">
        <f>E129*H129</f>
        <v>0</v>
      </c>
      <c r="J129" s="256">
        <v>0</v>
      </c>
      <c r="K129" s="257">
        <f>E129*J129</f>
        <v>0</v>
      </c>
      <c r="O129" s="249">
        <v>2</v>
      </c>
      <c r="AA129" s="222">
        <v>1</v>
      </c>
      <c r="AB129" s="222">
        <v>1</v>
      </c>
      <c r="AC129" s="222">
        <v>1</v>
      </c>
      <c r="AZ129" s="222">
        <v>1</v>
      </c>
      <c r="BA129" s="222">
        <f>IF(AZ129=1,G129,0)</f>
        <v>0</v>
      </c>
      <c r="BB129" s="222">
        <f>IF(AZ129=2,G129,0)</f>
        <v>0</v>
      </c>
      <c r="BC129" s="222">
        <f>IF(AZ129=3,G129,0)</f>
        <v>0</v>
      </c>
      <c r="BD129" s="222">
        <f>IF(AZ129=4,G129,0)</f>
        <v>0</v>
      </c>
      <c r="BE129" s="222">
        <f>IF(AZ129=5,G129,0)</f>
        <v>0</v>
      </c>
      <c r="CA129" s="249">
        <v>1</v>
      </c>
      <c r="CB129" s="249">
        <v>1</v>
      </c>
    </row>
    <row r="130" spans="1:15" ht="22.5">
      <c r="A130" s="258"/>
      <c r="B130" s="262"/>
      <c r="C130" s="343" t="s">
        <v>752</v>
      </c>
      <c r="D130" s="344"/>
      <c r="E130" s="290">
        <v>42.0956</v>
      </c>
      <c r="F130" s="264"/>
      <c r="G130" s="265"/>
      <c r="H130" s="266"/>
      <c r="I130" s="260"/>
      <c r="J130" s="267"/>
      <c r="K130" s="260"/>
      <c r="M130" s="261" t="s">
        <v>752</v>
      </c>
      <c r="O130" s="249"/>
    </row>
    <row r="131" spans="1:80" ht="12.75">
      <c r="A131" s="250">
        <v>52</v>
      </c>
      <c r="B131" s="251" t="s">
        <v>753</v>
      </c>
      <c r="C131" s="252" t="s">
        <v>754</v>
      </c>
      <c r="D131" s="253" t="s">
        <v>106</v>
      </c>
      <c r="E131" s="289">
        <v>140.3188</v>
      </c>
      <c r="F131" s="254"/>
      <c r="G131" s="255">
        <f>E131*F131</f>
        <v>0</v>
      </c>
      <c r="H131" s="256">
        <v>0</v>
      </c>
      <c r="I131" s="257">
        <f>E131*H131</f>
        <v>0</v>
      </c>
      <c r="J131" s="256">
        <v>0</v>
      </c>
      <c r="K131" s="257">
        <f>E131*J131</f>
        <v>0</v>
      </c>
      <c r="O131" s="249">
        <v>2</v>
      </c>
      <c r="AA131" s="222">
        <v>1</v>
      </c>
      <c r="AB131" s="222">
        <v>1</v>
      </c>
      <c r="AC131" s="222">
        <v>1</v>
      </c>
      <c r="AZ131" s="222">
        <v>1</v>
      </c>
      <c r="BA131" s="222">
        <f>IF(AZ131=1,G131,0)</f>
        <v>0</v>
      </c>
      <c r="BB131" s="222">
        <f>IF(AZ131=2,G131,0)</f>
        <v>0</v>
      </c>
      <c r="BC131" s="222">
        <f>IF(AZ131=3,G131,0)</f>
        <v>0</v>
      </c>
      <c r="BD131" s="222">
        <f>IF(AZ131=4,G131,0)</f>
        <v>0</v>
      </c>
      <c r="BE131" s="222">
        <f>IF(AZ131=5,G131,0)</f>
        <v>0</v>
      </c>
      <c r="CA131" s="249">
        <v>1</v>
      </c>
      <c r="CB131" s="249">
        <v>1</v>
      </c>
    </row>
    <row r="132" spans="1:15" ht="12.75">
      <c r="A132" s="258"/>
      <c r="B132" s="262"/>
      <c r="C132" s="343" t="s">
        <v>755</v>
      </c>
      <c r="D132" s="344"/>
      <c r="E132" s="290">
        <v>0</v>
      </c>
      <c r="F132" s="264"/>
      <c r="G132" s="265"/>
      <c r="H132" s="266"/>
      <c r="I132" s="260"/>
      <c r="J132" s="267"/>
      <c r="K132" s="260"/>
      <c r="M132" s="261" t="s">
        <v>755</v>
      </c>
      <c r="O132" s="249"/>
    </row>
    <row r="133" spans="1:15" ht="12.75">
      <c r="A133" s="258"/>
      <c r="B133" s="262"/>
      <c r="C133" s="343" t="s">
        <v>756</v>
      </c>
      <c r="D133" s="344"/>
      <c r="E133" s="290">
        <v>21.406</v>
      </c>
      <c r="F133" s="264"/>
      <c r="G133" s="265"/>
      <c r="H133" s="266"/>
      <c r="I133" s="260"/>
      <c r="J133" s="267"/>
      <c r="K133" s="260"/>
      <c r="M133" s="261" t="s">
        <v>756</v>
      </c>
      <c r="O133" s="249"/>
    </row>
    <row r="134" spans="1:15" ht="12.75">
      <c r="A134" s="258"/>
      <c r="B134" s="262"/>
      <c r="C134" s="343" t="s">
        <v>757</v>
      </c>
      <c r="D134" s="344"/>
      <c r="E134" s="290">
        <v>20.1988</v>
      </c>
      <c r="F134" s="264"/>
      <c r="G134" s="265"/>
      <c r="H134" s="266"/>
      <c r="I134" s="260"/>
      <c r="J134" s="267"/>
      <c r="K134" s="260"/>
      <c r="M134" s="261" t="s">
        <v>757</v>
      </c>
      <c r="O134" s="249"/>
    </row>
    <row r="135" spans="1:15" ht="12.75">
      <c r="A135" s="258"/>
      <c r="B135" s="262"/>
      <c r="C135" s="343" t="s">
        <v>758</v>
      </c>
      <c r="D135" s="344"/>
      <c r="E135" s="290">
        <v>9.6525</v>
      </c>
      <c r="F135" s="264"/>
      <c r="G135" s="265"/>
      <c r="H135" s="266"/>
      <c r="I135" s="260"/>
      <c r="J135" s="267"/>
      <c r="K135" s="260"/>
      <c r="M135" s="261" t="s">
        <v>758</v>
      </c>
      <c r="O135" s="249"/>
    </row>
    <row r="136" spans="1:15" ht="12.75">
      <c r="A136" s="258"/>
      <c r="B136" s="262"/>
      <c r="C136" s="343" t="s">
        <v>759</v>
      </c>
      <c r="D136" s="344"/>
      <c r="E136" s="290">
        <v>3.124</v>
      </c>
      <c r="F136" s="264"/>
      <c r="G136" s="265"/>
      <c r="H136" s="266"/>
      <c r="I136" s="260"/>
      <c r="J136" s="267"/>
      <c r="K136" s="260"/>
      <c r="M136" s="261" t="s">
        <v>759</v>
      </c>
      <c r="O136" s="249"/>
    </row>
    <row r="137" spans="1:15" ht="12.75">
      <c r="A137" s="258"/>
      <c r="B137" s="262"/>
      <c r="C137" s="343" t="s">
        <v>760</v>
      </c>
      <c r="D137" s="344"/>
      <c r="E137" s="290">
        <v>3.6575</v>
      </c>
      <c r="F137" s="264"/>
      <c r="G137" s="265"/>
      <c r="H137" s="266"/>
      <c r="I137" s="260"/>
      <c r="J137" s="267"/>
      <c r="K137" s="260"/>
      <c r="M137" s="261" t="s">
        <v>760</v>
      </c>
      <c r="O137" s="249"/>
    </row>
    <row r="138" spans="1:15" ht="12.75">
      <c r="A138" s="258"/>
      <c r="B138" s="262"/>
      <c r="C138" s="343" t="s">
        <v>761</v>
      </c>
      <c r="D138" s="344"/>
      <c r="E138" s="290">
        <v>3.08</v>
      </c>
      <c r="F138" s="264"/>
      <c r="G138" s="265"/>
      <c r="H138" s="266"/>
      <c r="I138" s="260"/>
      <c r="J138" s="267"/>
      <c r="K138" s="260"/>
      <c r="M138" s="261" t="s">
        <v>761</v>
      </c>
      <c r="O138" s="249"/>
    </row>
    <row r="139" spans="1:15" ht="12.75">
      <c r="A139" s="258"/>
      <c r="B139" s="262"/>
      <c r="C139" s="343" t="s">
        <v>762</v>
      </c>
      <c r="D139" s="344"/>
      <c r="E139" s="290">
        <v>79.2</v>
      </c>
      <c r="F139" s="264"/>
      <c r="G139" s="265"/>
      <c r="H139" s="266"/>
      <c r="I139" s="260"/>
      <c r="J139" s="267"/>
      <c r="K139" s="260"/>
      <c r="M139" s="261" t="s">
        <v>762</v>
      </c>
      <c r="O139" s="249"/>
    </row>
    <row r="140" spans="1:80" ht="12.75">
      <c r="A140" s="250">
        <v>53</v>
      </c>
      <c r="B140" s="251" t="s">
        <v>763</v>
      </c>
      <c r="C140" s="252" t="s">
        <v>764</v>
      </c>
      <c r="D140" s="253" t="s">
        <v>106</v>
      </c>
      <c r="E140" s="289">
        <v>35.0797</v>
      </c>
      <c r="F140" s="254"/>
      <c r="G140" s="255">
        <f>E140*F140</f>
        <v>0</v>
      </c>
      <c r="H140" s="256">
        <v>0</v>
      </c>
      <c r="I140" s="257">
        <f>E140*H140</f>
        <v>0</v>
      </c>
      <c r="J140" s="256">
        <v>0</v>
      </c>
      <c r="K140" s="257">
        <f>E140*J140</f>
        <v>0</v>
      </c>
      <c r="O140" s="249">
        <v>2</v>
      </c>
      <c r="AA140" s="222">
        <v>1</v>
      </c>
      <c r="AB140" s="222">
        <v>1</v>
      </c>
      <c r="AC140" s="222">
        <v>1</v>
      </c>
      <c r="AZ140" s="222">
        <v>1</v>
      </c>
      <c r="BA140" s="222">
        <f>IF(AZ140=1,G140,0)</f>
        <v>0</v>
      </c>
      <c r="BB140" s="222">
        <f>IF(AZ140=2,G140,0)</f>
        <v>0</v>
      </c>
      <c r="BC140" s="222">
        <f>IF(AZ140=3,G140,0)</f>
        <v>0</v>
      </c>
      <c r="BD140" s="222">
        <f>IF(AZ140=4,G140,0)</f>
        <v>0</v>
      </c>
      <c r="BE140" s="222">
        <f>IF(AZ140=5,G140,0)</f>
        <v>0</v>
      </c>
      <c r="CA140" s="249">
        <v>1</v>
      </c>
      <c r="CB140" s="249">
        <v>1</v>
      </c>
    </row>
    <row r="141" spans="1:15" ht="12.75">
      <c r="A141" s="258"/>
      <c r="B141" s="262"/>
      <c r="C141" s="343" t="s">
        <v>765</v>
      </c>
      <c r="D141" s="344"/>
      <c r="E141" s="290">
        <v>35.0797</v>
      </c>
      <c r="F141" s="264"/>
      <c r="G141" s="265"/>
      <c r="H141" s="266"/>
      <c r="I141" s="260"/>
      <c r="J141" s="267"/>
      <c r="K141" s="260"/>
      <c r="M141" s="261" t="s">
        <v>765</v>
      </c>
      <c r="O141" s="249"/>
    </row>
    <row r="142" spans="1:80" ht="12.75">
      <c r="A142" s="250">
        <v>54</v>
      </c>
      <c r="B142" s="251" t="s">
        <v>766</v>
      </c>
      <c r="C142" s="252" t="s">
        <v>767</v>
      </c>
      <c r="D142" s="253" t="s">
        <v>197</v>
      </c>
      <c r="E142" s="289">
        <v>255.125</v>
      </c>
      <c r="F142" s="254"/>
      <c r="G142" s="255">
        <f>E142*F142</f>
        <v>0</v>
      </c>
      <c r="H142" s="256">
        <v>0.00099</v>
      </c>
      <c r="I142" s="257">
        <f>E142*H142</f>
        <v>0.25257375</v>
      </c>
      <c r="J142" s="256">
        <v>0</v>
      </c>
      <c r="K142" s="257">
        <f>E142*J142</f>
        <v>0</v>
      </c>
      <c r="O142" s="249">
        <v>2</v>
      </c>
      <c r="AA142" s="222">
        <v>1</v>
      </c>
      <c r="AB142" s="222">
        <v>1</v>
      </c>
      <c r="AC142" s="222">
        <v>1</v>
      </c>
      <c r="AZ142" s="222">
        <v>1</v>
      </c>
      <c r="BA142" s="222">
        <f>IF(AZ142=1,G142,0)</f>
        <v>0</v>
      </c>
      <c r="BB142" s="222">
        <f>IF(AZ142=2,G142,0)</f>
        <v>0</v>
      </c>
      <c r="BC142" s="222">
        <f>IF(AZ142=3,G142,0)</f>
        <v>0</v>
      </c>
      <c r="BD142" s="222">
        <f>IF(AZ142=4,G142,0)</f>
        <v>0</v>
      </c>
      <c r="BE142" s="222">
        <f>IF(AZ142=5,G142,0)</f>
        <v>0</v>
      </c>
      <c r="CA142" s="249">
        <v>1</v>
      </c>
      <c r="CB142" s="249">
        <v>1</v>
      </c>
    </row>
    <row r="143" spans="1:15" ht="12.75">
      <c r="A143" s="258"/>
      <c r="B143" s="262"/>
      <c r="C143" s="343" t="s">
        <v>768</v>
      </c>
      <c r="D143" s="344"/>
      <c r="E143" s="290">
        <v>0</v>
      </c>
      <c r="F143" s="264"/>
      <c r="G143" s="265"/>
      <c r="H143" s="266"/>
      <c r="I143" s="260"/>
      <c r="J143" s="267"/>
      <c r="K143" s="260"/>
      <c r="M143" s="261" t="s">
        <v>768</v>
      </c>
      <c r="O143" s="249"/>
    </row>
    <row r="144" spans="1:15" ht="12.75">
      <c r="A144" s="258"/>
      <c r="B144" s="262"/>
      <c r="C144" s="343" t="s">
        <v>769</v>
      </c>
      <c r="D144" s="344"/>
      <c r="E144" s="290">
        <v>38.92</v>
      </c>
      <c r="F144" s="264"/>
      <c r="G144" s="265"/>
      <c r="H144" s="266"/>
      <c r="I144" s="260"/>
      <c r="J144" s="267"/>
      <c r="K144" s="260"/>
      <c r="M144" s="261" t="s">
        <v>769</v>
      </c>
      <c r="O144" s="249"/>
    </row>
    <row r="145" spans="1:15" ht="12.75">
      <c r="A145" s="258"/>
      <c r="B145" s="262"/>
      <c r="C145" s="343" t="s">
        <v>770</v>
      </c>
      <c r="D145" s="344"/>
      <c r="E145" s="290">
        <v>36.725</v>
      </c>
      <c r="F145" s="264"/>
      <c r="G145" s="265"/>
      <c r="H145" s="266"/>
      <c r="I145" s="260"/>
      <c r="J145" s="267"/>
      <c r="K145" s="260"/>
      <c r="M145" s="261" t="s">
        <v>770</v>
      </c>
      <c r="O145" s="249"/>
    </row>
    <row r="146" spans="1:15" ht="12.75">
      <c r="A146" s="258"/>
      <c r="B146" s="262"/>
      <c r="C146" s="343" t="s">
        <v>771</v>
      </c>
      <c r="D146" s="344"/>
      <c r="E146" s="290">
        <v>17.55</v>
      </c>
      <c r="F146" s="264"/>
      <c r="G146" s="265"/>
      <c r="H146" s="266"/>
      <c r="I146" s="260"/>
      <c r="J146" s="267"/>
      <c r="K146" s="260"/>
      <c r="M146" s="261" t="s">
        <v>771</v>
      </c>
      <c r="O146" s="249"/>
    </row>
    <row r="147" spans="1:15" ht="12.75">
      <c r="A147" s="258"/>
      <c r="B147" s="262"/>
      <c r="C147" s="343" t="s">
        <v>772</v>
      </c>
      <c r="D147" s="344"/>
      <c r="E147" s="290">
        <v>5.68</v>
      </c>
      <c r="F147" s="264"/>
      <c r="G147" s="265"/>
      <c r="H147" s="266"/>
      <c r="I147" s="260"/>
      <c r="J147" s="267"/>
      <c r="K147" s="260"/>
      <c r="M147" s="261" t="s">
        <v>772</v>
      </c>
      <c r="O147" s="249"/>
    </row>
    <row r="148" spans="1:15" ht="12.75">
      <c r="A148" s="258"/>
      <c r="B148" s="262"/>
      <c r="C148" s="343" t="s">
        <v>773</v>
      </c>
      <c r="D148" s="344"/>
      <c r="E148" s="290">
        <v>6.65</v>
      </c>
      <c r="F148" s="264"/>
      <c r="G148" s="265"/>
      <c r="H148" s="266"/>
      <c r="I148" s="260"/>
      <c r="J148" s="267"/>
      <c r="K148" s="260"/>
      <c r="M148" s="261" t="s">
        <v>773</v>
      </c>
      <c r="O148" s="249"/>
    </row>
    <row r="149" spans="1:15" ht="12.75">
      <c r="A149" s="258"/>
      <c r="B149" s="262"/>
      <c r="C149" s="343" t="s">
        <v>774</v>
      </c>
      <c r="D149" s="344"/>
      <c r="E149" s="290">
        <v>5.6</v>
      </c>
      <c r="F149" s="264"/>
      <c r="G149" s="265"/>
      <c r="H149" s="266"/>
      <c r="I149" s="260"/>
      <c r="J149" s="267"/>
      <c r="K149" s="260"/>
      <c r="M149" s="261" t="s">
        <v>774</v>
      </c>
      <c r="O149" s="249"/>
    </row>
    <row r="150" spans="1:15" ht="12.75">
      <c r="A150" s="258"/>
      <c r="B150" s="262"/>
      <c r="C150" s="343" t="s">
        <v>775</v>
      </c>
      <c r="D150" s="344"/>
      <c r="E150" s="290">
        <v>144</v>
      </c>
      <c r="F150" s="264"/>
      <c r="G150" s="265"/>
      <c r="H150" s="266"/>
      <c r="I150" s="260"/>
      <c r="J150" s="267"/>
      <c r="K150" s="260"/>
      <c r="M150" s="261" t="s">
        <v>775</v>
      </c>
      <c r="O150" s="249"/>
    </row>
    <row r="151" spans="1:80" ht="12.75">
      <c r="A151" s="250">
        <v>55</v>
      </c>
      <c r="B151" s="251" t="s">
        <v>776</v>
      </c>
      <c r="C151" s="252" t="s">
        <v>777</v>
      </c>
      <c r="D151" s="253" t="s">
        <v>197</v>
      </c>
      <c r="E151" s="289">
        <v>255.125</v>
      </c>
      <c r="F151" s="254"/>
      <c r="G151" s="255">
        <f>E151*F151</f>
        <v>0</v>
      </c>
      <c r="H151" s="256">
        <v>0</v>
      </c>
      <c r="I151" s="257">
        <f>E151*H151</f>
        <v>0</v>
      </c>
      <c r="J151" s="256">
        <v>0</v>
      </c>
      <c r="K151" s="257">
        <f>E151*J151</f>
        <v>0</v>
      </c>
      <c r="O151" s="249">
        <v>2</v>
      </c>
      <c r="AA151" s="222">
        <v>1</v>
      </c>
      <c r="AB151" s="222">
        <v>1</v>
      </c>
      <c r="AC151" s="222">
        <v>1</v>
      </c>
      <c r="AZ151" s="222">
        <v>1</v>
      </c>
      <c r="BA151" s="222">
        <f>IF(AZ151=1,G151,0)</f>
        <v>0</v>
      </c>
      <c r="BB151" s="222">
        <f>IF(AZ151=2,G151,0)</f>
        <v>0</v>
      </c>
      <c r="BC151" s="222">
        <f>IF(AZ151=3,G151,0)</f>
        <v>0</v>
      </c>
      <c r="BD151" s="222">
        <f>IF(AZ151=4,G151,0)</f>
        <v>0</v>
      </c>
      <c r="BE151" s="222">
        <f>IF(AZ151=5,G151,0)</f>
        <v>0</v>
      </c>
      <c r="CA151" s="249">
        <v>1</v>
      </c>
      <c r="CB151" s="249">
        <v>1</v>
      </c>
    </row>
    <row r="152" spans="1:15" ht="12.75">
      <c r="A152" s="258"/>
      <c r="B152" s="262"/>
      <c r="C152" s="343" t="s">
        <v>778</v>
      </c>
      <c r="D152" s="344"/>
      <c r="E152" s="290">
        <v>255.125</v>
      </c>
      <c r="F152" s="264"/>
      <c r="G152" s="265"/>
      <c r="H152" s="266"/>
      <c r="I152" s="260"/>
      <c r="J152" s="267"/>
      <c r="K152" s="260"/>
      <c r="M152" s="288">
        <v>255125</v>
      </c>
      <c r="O152" s="249"/>
    </row>
    <row r="153" spans="1:80" ht="12.75">
      <c r="A153" s="250">
        <v>56</v>
      </c>
      <c r="B153" s="251" t="s">
        <v>779</v>
      </c>
      <c r="C153" s="252" t="s">
        <v>780</v>
      </c>
      <c r="D153" s="253" t="s">
        <v>106</v>
      </c>
      <c r="E153" s="289">
        <v>70.1594</v>
      </c>
      <c r="F153" s="254"/>
      <c r="G153" s="255">
        <f>E153*F153</f>
        <v>0</v>
      </c>
      <c r="H153" s="256">
        <v>0</v>
      </c>
      <c r="I153" s="257">
        <f>E153*H153</f>
        <v>0</v>
      </c>
      <c r="J153" s="256">
        <v>0</v>
      </c>
      <c r="K153" s="257">
        <f>E153*J153</f>
        <v>0</v>
      </c>
      <c r="O153" s="249">
        <v>2</v>
      </c>
      <c r="AA153" s="222">
        <v>1</v>
      </c>
      <c r="AB153" s="222">
        <v>1</v>
      </c>
      <c r="AC153" s="222">
        <v>1</v>
      </c>
      <c r="AZ153" s="222">
        <v>1</v>
      </c>
      <c r="BA153" s="222">
        <f>IF(AZ153=1,G153,0)</f>
        <v>0</v>
      </c>
      <c r="BB153" s="222">
        <f>IF(AZ153=2,G153,0)</f>
        <v>0</v>
      </c>
      <c r="BC153" s="222">
        <f>IF(AZ153=3,G153,0)</f>
        <v>0</v>
      </c>
      <c r="BD153" s="222">
        <f>IF(AZ153=4,G153,0)</f>
        <v>0</v>
      </c>
      <c r="BE153" s="222">
        <f>IF(AZ153=5,G153,0)</f>
        <v>0</v>
      </c>
      <c r="CA153" s="249">
        <v>1</v>
      </c>
      <c r="CB153" s="249">
        <v>1</v>
      </c>
    </row>
    <row r="154" spans="1:15" ht="12.75">
      <c r="A154" s="258"/>
      <c r="B154" s="262"/>
      <c r="C154" s="343" t="s">
        <v>781</v>
      </c>
      <c r="D154" s="344"/>
      <c r="E154" s="290">
        <v>70.1594</v>
      </c>
      <c r="F154" s="264"/>
      <c r="G154" s="265"/>
      <c r="H154" s="266"/>
      <c r="I154" s="260"/>
      <c r="J154" s="267"/>
      <c r="K154" s="260"/>
      <c r="M154" s="261" t="s">
        <v>781</v>
      </c>
      <c r="O154" s="249"/>
    </row>
    <row r="155" spans="1:80" ht="12.75">
      <c r="A155" s="250">
        <v>57</v>
      </c>
      <c r="B155" s="251" t="s">
        <v>115</v>
      </c>
      <c r="C155" s="252" t="s">
        <v>360</v>
      </c>
      <c r="D155" s="253" t="s">
        <v>106</v>
      </c>
      <c r="E155" s="289">
        <v>140.3188</v>
      </c>
      <c r="F155" s="254"/>
      <c r="G155" s="255">
        <f>E155*F155</f>
        <v>0</v>
      </c>
      <c r="H155" s="256">
        <v>0</v>
      </c>
      <c r="I155" s="257">
        <f>E155*H155</f>
        <v>0</v>
      </c>
      <c r="J155" s="256">
        <v>0</v>
      </c>
      <c r="K155" s="257">
        <f>E155*J155</f>
        <v>0</v>
      </c>
      <c r="O155" s="249">
        <v>2</v>
      </c>
      <c r="AA155" s="222">
        <v>1</v>
      </c>
      <c r="AB155" s="222">
        <v>1</v>
      </c>
      <c r="AC155" s="222">
        <v>1</v>
      </c>
      <c r="AZ155" s="222">
        <v>1</v>
      </c>
      <c r="BA155" s="222">
        <f>IF(AZ155=1,G155,0)</f>
        <v>0</v>
      </c>
      <c r="BB155" s="222">
        <f>IF(AZ155=2,G155,0)</f>
        <v>0</v>
      </c>
      <c r="BC155" s="222">
        <f>IF(AZ155=3,G155,0)</f>
        <v>0</v>
      </c>
      <c r="BD155" s="222">
        <f>IF(AZ155=4,G155,0)</f>
        <v>0</v>
      </c>
      <c r="BE155" s="222">
        <f>IF(AZ155=5,G155,0)</f>
        <v>0</v>
      </c>
      <c r="CA155" s="249">
        <v>1</v>
      </c>
      <c r="CB155" s="249">
        <v>1</v>
      </c>
    </row>
    <row r="156" spans="1:15" ht="12.75">
      <c r="A156" s="258"/>
      <c r="B156" s="262"/>
      <c r="C156" s="343" t="s">
        <v>782</v>
      </c>
      <c r="D156" s="344"/>
      <c r="E156" s="290">
        <v>140.3188</v>
      </c>
      <c r="F156" s="264"/>
      <c r="G156" s="265"/>
      <c r="H156" s="266"/>
      <c r="I156" s="260"/>
      <c r="J156" s="267"/>
      <c r="K156" s="260"/>
      <c r="M156" s="261" t="s">
        <v>782</v>
      </c>
      <c r="O156" s="249"/>
    </row>
    <row r="157" spans="1:80" ht="12.75">
      <c r="A157" s="250">
        <v>58</v>
      </c>
      <c r="B157" s="251" t="s">
        <v>117</v>
      </c>
      <c r="C157" s="252" t="s">
        <v>118</v>
      </c>
      <c r="D157" s="253" t="s">
        <v>106</v>
      </c>
      <c r="E157" s="289">
        <v>140.3188</v>
      </c>
      <c r="F157" s="254"/>
      <c r="G157" s="255">
        <f>E157*F157</f>
        <v>0</v>
      </c>
      <c r="H157" s="256">
        <v>0</v>
      </c>
      <c r="I157" s="257">
        <f>E157*H157</f>
        <v>0</v>
      </c>
      <c r="J157" s="256">
        <v>0</v>
      </c>
      <c r="K157" s="257">
        <f>E157*J157</f>
        <v>0</v>
      </c>
      <c r="O157" s="249">
        <v>2</v>
      </c>
      <c r="AA157" s="222">
        <v>1</v>
      </c>
      <c r="AB157" s="222">
        <v>1</v>
      </c>
      <c r="AC157" s="222">
        <v>1</v>
      </c>
      <c r="AZ157" s="222">
        <v>1</v>
      </c>
      <c r="BA157" s="222">
        <f>IF(AZ157=1,G157,0)</f>
        <v>0</v>
      </c>
      <c r="BB157" s="222">
        <f>IF(AZ157=2,G157,0)</f>
        <v>0</v>
      </c>
      <c r="BC157" s="222">
        <f>IF(AZ157=3,G157,0)</f>
        <v>0</v>
      </c>
      <c r="BD157" s="222">
        <f>IF(AZ157=4,G157,0)</f>
        <v>0</v>
      </c>
      <c r="BE157" s="222">
        <f>IF(AZ157=5,G157,0)</f>
        <v>0</v>
      </c>
      <c r="CA157" s="249">
        <v>1</v>
      </c>
      <c r="CB157" s="249">
        <v>1</v>
      </c>
    </row>
    <row r="158" spans="1:15" ht="12.75">
      <c r="A158" s="258"/>
      <c r="B158" s="262"/>
      <c r="C158" s="343" t="s">
        <v>783</v>
      </c>
      <c r="D158" s="344"/>
      <c r="E158" s="290">
        <v>140.3188</v>
      </c>
      <c r="F158" s="264"/>
      <c r="G158" s="265"/>
      <c r="H158" s="266"/>
      <c r="I158" s="260"/>
      <c r="J158" s="267"/>
      <c r="K158" s="260"/>
      <c r="M158" s="261" t="s">
        <v>783</v>
      </c>
      <c r="O158" s="249"/>
    </row>
    <row r="159" spans="1:80" ht="22.5">
      <c r="A159" s="250">
        <v>59</v>
      </c>
      <c r="B159" s="251" t="s">
        <v>120</v>
      </c>
      <c r="C159" s="252" t="s">
        <v>1269</v>
      </c>
      <c r="D159" s="253" t="s">
        <v>121</v>
      </c>
      <c r="E159" s="289">
        <v>252.5738</v>
      </c>
      <c r="F159" s="254"/>
      <c r="G159" s="255">
        <f>E159*F159</f>
        <v>0</v>
      </c>
      <c r="H159" s="256">
        <v>0</v>
      </c>
      <c r="I159" s="257">
        <f>E159*H159</f>
        <v>0</v>
      </c>
      <c r="J159" s="256"/>
      <c r="K159" s="257">
        <f>E159*J159</f>
        <v>0</v>
      </c>
      <c r="O159" s="249">
        <v>2</v>
      </c>
      <c r="AA159" s="222">
        <v>12</v>
      </c>
      <c r="AB159" s="222">
        <v>0</v>
      </c>
      <c r="AC159" s="222">
        <v>110</v>
      </c>
      <c r="AZ159" s="222">
        <v>1</v>
      </c>
      <c r="BA159" s="222">
        <f>IF(AZ159=1,G159,0)</f>
        <v>0</v>
      </c>
      <c r="BB159" s="222">
        <f>IF(AZ159=2,G159,0)</f>
        <v>0</v>
      </c>
      <c r="BC159" s="222">
        <f>IF(AZ159=3,G159,0)</f>
        <v>0</v>
      </c>
      <c r="BD159" s="222">
        <f>IF(AZ159=4,G159,0)</f>
        <v>0</v>
      </c>
      <c r="BE159" s="222">
        <f>IF(AZ159=5,G159,0)</f>
        <v>0</v>
      </c>
      <c r="CA159" s="249">
        <v>12</v>
      </c>
      <c r="CB159" s="249">
        <v>0</v>
      </c>
    </row>
    <row r="160" spans="1:15" ht="22.5">
      <c r="A160" s="258"/>
      <c r="B160" s="262"/>
      <c r="C160" s="343" t="s">
        <v>1270</v>
      </c>
      <c r="D160" s="344"/>
      <c r="E160" s="290">
        <v>252.5738</v>
      </c>
      <c r="F160" s="264"/>
      <c r="G160" s="265"/>
      <c r="H160" s="266"/>
      <c r="I160" s="260"/>
      <c r="J160" s="267"/>
      <c r="K160" s="260"/>
      <c r="M160" s="261" t="s">
        <v>784</v>
      </c>
      <c r="O160" s="249"/>
    </row>
    <row r="161" spans="1:15" ht="12.75">
      <c r="A161" s="258"/>
      <c r="B161" s="262"/>
      <c r="C161" s="343" t="s">
        <v>123</v>
      </c>
      <c r="D161" s="344"/>
      <c r="E161" s="290">
        <v>0</v>
      </c>
      <c r="F161" s="264"/>
      <c r="G161" s="265"/>
      <c r="H161" s="266"/>
      <c r="I161" s="260"/>
      <c r="J161" s="267"/>
      <c r="K161" s="260"/>
      <c r="M161" s="261" t="s">
        <v>123</v>
      </c>
      <c r="O161" s="249"/>
    </row>
    <row r="162" spans="1:80" ht="12.75">
      <c r="A162" s="250">
        <v>60</v>
      </c>
      <c r="B162" s="251" t="s">
        <v>785</v>
      </c>
      <c r="C162" s="252" t="s">
        <v>786</v>
      </c>
      <c r="D162" s="253" t="s">
        <v>106</v>
      </c>
      <c r="E162" s="289">
        <v>96.9183</v>
      </c>
      <c r="F162" s="254"/>
      <c r="G162" s="255">
        <f>E162*F162</f>
        <v>0</v>
      </c>
      <c r="H162" s="256">
        <v>0</v>
      </c>
      <c r="I162" s="257">
        <f>E162*H162</f>
        <v>0</v>
      </c>
      <c r="J162" s="256">
        <v>0</v>
      </c>
      <c r="K162" s="257">
        <f>E162*J162</f>
        <v>0</v>
      </c>
      <c r="O162" s="249">
        <v>2</v>
      </c>
      <c r="AA162" s="222">
        <v>1</v>
      </c>
      <c r="AB162" s="222">
        <v>1</v>
      </c>
      <c r="AC162" s="222">
        <v>1</v>
      </c>
      <c r="AZ162" s="222">
        <v>1</v>
      </c>
      <c r="BA162" s="222">
        <f>IF(AZ162=1,G162,0)</f>
        <v>0</v>
      </c>
      <c r="BB162" s="222">
        <f>IF(AZ162=2,G162,0)</f>
        <v>0</v>
      </c>
      <c r="BC162" s="222">
        <f>IF(AZ162=3,G162,0)</f>
        <v>0</v>
      </c>
      <c r="BD162" s="222">
        <f>IF(AZ162=4,G162,0)</f>
        <v>0</v>
      </c>
      <c r="BE162" s="222">
        <f>IF(AZ162=5,G162,0)</f>
        <v>0</v>
      </c>
      <c r="CA162" s="249">
        <v>1</v>
      </c>
      <c r="CB162" s="249">
        <v>1</v>
      </c>
    </row>
    <row r="163" spans="1:15" ht="22.5">
      <c r="A163" s="258"/>
      <c r="B163" s="262"/>
      <c r="C163" s="343" t="s">
        <v>787</v>
      </c>
      <c r="D163" s="344"/>
      <c r="E163" s="290">
        <v>140.3188</v>
      </c>
      <c r="F163" s="264"/>
      <c r="G163" s="265"/>
      <c r="H163" s="266"/>
      <c r="I163" s="260"/>
      <c r="J163" s="267"/>
      <c r="K163" s="260"/>
      <c r="M163" s="261" t="s">
        <v>787</v>
      </c>
      <c r="O163" s="249"/>
    </row>
    <row r="164" spans="1:15" ht="22.5">
      <c r="A164" s="258"/>
      <c r="B164" s="262"/>
      <c r="C164" s="343" t="s">
        <v>788</v>
      </c>
      <c r="D164" s="344"/>
      <c r="E164" s="290">
        <v>-43.4005</v>
      </c>
      <c r="F164" s="264"/>
      <c r="G164" s="265"/>
      <c r="H164" s="266"/>
      <c r="I164" s="260"/>
      <c r="J164" s="267"/>
      <c r="K164" s="260"/>
      <c r="M164" s="261" t="s">
        <v>788</v>
      </c>
      <c r="O164" s="249"/>
    </row>
    <row r="165" spans="1:80" ht="12.75">
      <c r="A165" s="250">
        <v>61</v>
      </c>
      <c r="B165" s="251" t="s">
        <v>709</v>
      </c>
      <c r="C165" s="252" t="s">
        <v>710</v>
      </c>
      <c r="D165" s="253" t="s">
        <v>499</v>
      </c>
      <c r="E165" s="289">
        <v>203.5284</v>
      </c>
      <c r="F165" s="254"/>
      <c r="G165" s="255">
        <f>E165*F165</f>
        <v>0</v>
      </c>
      <c r="H165" s="256">
        <v>1</v>
      </c>
      <c r="I165" s="257">
        <f>E165*H165</f>
        <v>203.5284</v>
      </c>
      <c r="J165" s="256"/>
      <c r="K165" s="257">
        <f>E165*J165</f>
        <v>0</v>
      </c>
      <c r="O165" s="249">
        <v>2</v>
      </c>
      <c r="AA165" s="222">
        <v>3</v>
      </c>
      <c r="AB165" s="222">
        <v>1</v>
      </c>
      <c r="AC165" s="222">
        <v>58344170</v>
      </c>
      <c r="AZ165" s="222">
        <v>1</v>
      </c>
      <c r="BA165" s="222">
        <f>IF(AZ165=1,G165,0)</f>
        <v>0</v>
      </c>
      <c r="BB165" s="222">
        <f>IF(AZ165=2,G165,0)</f>
        <v>0</v>
      </c>
      <c r="BC165" s="222">
        <f>IF(AZ165=3,G165,0)</f>
        <v>0</v>
      </c>
      <c r="BD165" s="222">
        <f>IF(AZ165=4,G165,0)</f>
        <v>0</v>
      </c>
      <c r="BE165" s="222">
        <f>IF(AZ165=5,G165,0)</f>
        <v>0</v>
      </c>
      <c r="CA165" s="249">
        <v>3</v>
      </c>
      <c r="CB165" s="249">
        <v>1</v>
      </c>
    </row>
    <row r="166" spans="1:15" ht="12.75">
      <c r="A166" s="258"/>
      <c r="B166" s="259"/>
      <c r="C166" s="340" t="s">
        <v>711</v>
      </c>
      <c r="D166" s="341"/>
      <c r="E166" s="341"/>
      <c r="F166" s="341"/>
      <c r="G166" s="342"/>
      <c r="I166" s="260"/>
      <c r="K166" s="260"/>
      <c r="L166" s="261" t="s">
        <v>711</v>
      </c>
      <c r="O166" s="249">
        <v>3</v>
      </c>
    </row>
    <row r="167" spans="1:15" ht="12.75">
      <c r="A167" s="258"/>
      <c r="B167" s="262"/>
      <c r="C167" s="343" t="s">
        <v>789</v>
      </c>
      <c r="D167" s="344"/>
      <c r="E167" s="290">
        <v>203.5284</v>
      </c>
      <c r="F167" s="264"/>
      <c r="G167" s="265"/>
      <c r="H167" s="266"/>
      <c r="I167" s="260"/>
      <c r="J167" s="267"/>
      <c r="K167" s="260"/>
      <c r="M167" s="261" t="s">
        <v>789</v>
      </c>
      <c r="O167" s="249"/>
    </row>
    <row r="168" spans="1:15" ht="22.5">
      <c r="A168" s="258"/>
      <c r="B168" s="262"/>
      <c r="C168" s="343" t="s">
        <v>790</v>
      </c>
      <c r="D168" s="344"/>
      <c r="E168" s="290">
        <v>0</v>
      </c>
      <c r="F168" s="264"/>
      <c r="G168" s="265"/>
      <c r="H168" s="266"/>
      <c r="I168" s="260"/>
      <c r="J168" s="267"/>
      <c r="K168" s="260"/>
      <c r="M168" s="261" t="s">
        <v>790</v>
      </c>
      <c r="O168" s="249"/>
    </row>
    <row r="169" spans="1:80" ht="12.75">
      <c r="A169" s="250">
        <v>62</v>
      </c>
      <c r="B169" s="251" t="s">
        <v>649</v>
      </c>
      <c r="C169" s="252" t="s">
        <v>650</v>
      </c>
      <c r="D169" s="253" t="s">
        <v>106</v>
      </c>
      <c r="E169" s="289">
        <v>33.385</v>
      </c>
      <c r="F169" s="254"/>
      <c r="G169" s="255">
        <f>E169*F169</f>
        <v>0</v>
      </c>
      <c r="H169" s="256">
        <v>0</v>
      </c>
      <c r="I169" s="257">
        <f>E169*H169</f>
        <v>0</v>
      </c>
      <c r="J169" s="256">
        <v>0</v>
      </c>
      <c r="K169" s="257">
        <f>E169*J169</f>
        <v>0</v>
      </c>
      <c r="O169" s="249">
        <v>2</v>
      </c>
      <c r="AA169" s="222">
        <v>1</v>
      </c>
      <c r="AB169" s="222">
        <v>1</v>
      </c>
      <c r="AC169" s="222">
        <v>1</v>
      </c>
      <c r="AZ169" s="222">
        <v>1</v>
      </c>
      <c r="BA169" s="222">
        <f>IF(AZ169=1,G169,0)</f>
        <v>0</v>
      </c>
      <c r="BB169" s="222">
        <f>IF(AZ169=2,G169,0)</f>
        <v>0</v>
      </c>
      <c r="BC169" s="222">
        <f>IF(AZ169=3,G169,0)</f>
        <v>0</v>
      </c>
      <c r="BD169" s="222">
        <f>IF(AZ169=4,G169,0)</f>
        <v>0</v>
      </c>
      <c r="BE169" s="222">
        <f>IF(AZ169=5,G169,0)</f>
        <v>0</v>
      </c>
      <c r="CA169" s="249">
        <v>1</v>
      </c>
      <c r="CB169" s="249">
        <v>1</v>
      </c>
    </row>
    <row r="170" spans="1:15" ht="12.75">
      <c r="A170" s="258"/>
      <c r="B170" s="262"/>
      <c r="C170" s="343" t="s">
        <v>791</v>
      </c>
      <c r="D170" s="344"/>
      <c r="E170" s="290">
        <v>33.385</v>
      </c>
      <c r="F170" s="264"/>
      <c r="G170" s="265"/>
      <c r="H170" s="266"/>
      <c r="I170" s="260"/>
      <c r="J170" s="267"/>
      <c r="K170" s="260"/>
      <c r="M170" s="261" t="s">
        <v>791</v>
      </c>
      <c r="O170" s="249"/>
    </row>
    <row r="171" spans="1:80" ht="12.75">
      <c r="A171" s="250">
        <v>63</v>
      </c>
      <c r="B171" s="251" t="s">
        <v>625</v>
      </c>
      <c r="C171" s="252" t="s">
        <v>626</v>
      </c>
      <c r="D171" s="253" t="s">
        <v>106</v>
      </c>
      <c r="E171" s="289">
        <v>10.0155</v>
      </c>
      <c r="F171" s="254"/>
      <c r="G171" s="255">
        <f>E171*F171</f>
        <v>0</v>
      </c>
      <c r="H171" s="256">
        <v>1.89077</v>
      </c>
      <c r="I171" s="257">
        <f>E171*H171</f>
        <v>18.937006935</v>
      </c>
      <c r="J171" s="256">
        <v>0</v>
      </c>
      <c r="K171" s="257">
        <f>E171*J171</f>
        <v>0</v>
      </c>
      <c r="O171" s="249">
        <v>2</v>
      </c>
      <c r="AA171" s="222">
        <v>1</v>
      </c>
      <c r="AB171" s="222">
        <v>1</v>
      </c>
      <c r="AC171" s="222">
        <v>1</v>
      </c>
      <c r="AZ171" s="222">
        <v>1</v>
      </c>
      <c r="BA171" s="222">
        <f>IF(AZ171=1,G171,0)</f>
        <v>0</v>
      </c>
      <c r="BB171" s="222">
        <f>IF(AZ171=2,G171,0)</f>
        <v>0</v>
      </c>
      <c r="BC171" s="222">
        <f>IF(AZ171=3,G171,0)</f>
        <v>0</v>
      </c>
      <c r="BD171" s="222">
        <f>IF(AZ171=4,G171,0)</f>
        <v>0</v>
      </c>
      <c r="BE171" s="222">
        <f>IF(AZ171=5,G171,0)</f>
        <v>0</v>
      </c>
      <c r="CA171" s="249">
        <v>1</v>
      </c>
      <c r="CB171" s="249">
        <v>1</v>
      </c>
    </row>
    <row r="172" spans="1:15" ht="12.75">
      <c r="A172" s="258"/>
      <c r="B172" s="262"/>
      <c r="C172" s="343" t="s">
        <v>792</v>
      </c>
      <c r="D172" s="344"/>
      <c r="E172" s="290">
        <v>10.0155</v>
      </c>
      <c r="F172" s="264"/>
      <c r="G172" s="265"/>
      <c r="H172" s="266"/>
      <c r="I172" s="260"/>
      <c r="J172" s="267"/>
      <c r="K172" s="260"/>
      <c r="M172" s="261" t="s">
        <v>792</v>
      </c>
      <c r="O172" s="249"/>
    </row>
    <row r="173" spans="1:80" ht="12.75">
      <c r="A173" s="250">
        <v>64</v>
      </c>
      <c r="B173" s="251" t="s">
        <v>793</v>
      </c>
      <c r="C173" s="252" t="s">
        <v>794</v>
      </c>
      <c r="D173" s="253" t="s">
        <v>233</v>
      </c>
      <c r="E173" s="289">
        <v>60.7</v>
      </c>
      <c r="F173" s="254"/>
      <c r="G173" s="255">
        <f>E173*F173</f>
        <v>0</v>
      </c>
      <c r="H173" s="256">
        <v>0.00273</v>
      </c>
      <c r="I173" s="257">
        <f>E173*H173</f>
        <v>0.165711</v>
      </c>
      <c r="J173" s="256">
        <v>0</v>
      </c>
      <c r="K173" s="257">
        <f>E173*J173</f>
        <v>0</v>
      </c>
      <c r="O173" s="249">
        <v>2</v>
      </c>
      <c r="AA173" s="222">
        <v>1</v>
      </c>
      <c r="AB173" s="222">
        <v>0</v>
      </c>
      <c r="AC173" s="222">
        <v>0</v>
      </c>
      <c r="AZ173" s="222">
        <v>1</v>
      </c>
      <c r="BA173" s="222">
        <f>IF(AZ173=1,G173,0)</f>
        <v>0</v>
      </c>
      <c r="BB173" s="222">
        <f>IF(AZ173=2,G173,0)</f>
        <v>0</v>
      </c>
      <c r="BC173" s="222">
        <f>IF(AZ173=3,G173,0)</f>
        <v>0</v>
      </c>
      <c r="BD173" s="222">
        <f>IF(AZ173=4,G173,0)</f>
        <v>0</v>
      </c>
      <c r="BE173" s="222">
        <f>IF(AZ173=5,G173,0)</f>
        <v>0</v>
      </c>
      <c r="CA173" s="249">
        <v>1</v>
      </c>
      <c r="CB173" s="249">
        <v>0</v>
      </c>
    </row>
    <row r="174" spans="1:15" ht="12.75">
      <c r="A174" s="258"/>
      <c r="B174" s="262"/>
      <c r="C174" s="343" t="s">
        <v>795</v>
      </c>
      <c r="D174" s="344"/>
      <c r="E174" s="290">
        <v>0</v>
      </c>
      <c r="F174" s="264"/>
      <c r="G174" s="265"/>
      <c r="H174" s="266"/>
      <c r="I174" s="260"/>
      <c r="J174" s="267"/>
      <c r="K174" s="260"/>
      <c r="M174" s="261" t="s">
        <v>795</v>
      </c>
      <c r="O174" s="249"/>
    </row>
    <row r="175" spans="1:15" ht="12.75">
      <c r="A175" s="258"/>
      <c r="B175" s="262"/>
      <c r="C175" s="343" t="s">
        <v>796</v>
      </c>
      <c r="D175" s="344"/>
      <c r="E175" s="290">
        <v>13.9</v>
      </c>
      <c r="F175" s="264"/>
      <c r="G175" s="265"/>
      <c r="H175" s="266"/>
      <c r="I175" s="260"/>
      <c r="J175" s="267"/>
      <c r="K175" s="260"/>
      <c r="M175" s="261" t="s">
        <v>796</v>
      </c>
      <c r="O175" s="249"/>
    </row>
    <row r="176" spans="1:15" ht="12.75">
      <c r="A176" s="258"/>
      <c r="B176" s="262"/>
      <c r="C176" s="343" t="s">
        <v>797</v>
      </c>
      <c r="D176" s="344"/>
      <c r="E176" s="290">
        <v>11.3</v>
      </c>
      <c r="F176" s="264"/>
      <c r="G176" s="265"/>
      <c r="H176" s="266"/>
      <c r="I176" s="260"/>
      <c r="J176" s="267"/>
      <c r="K176" s="260"/>
      <c r="M176" s="261" t="s">
        <v>797</v>
      </c>
      <c r="O176" s="249"/>
    </row>
    <row r="177" spans="1:15" ht="12.75">
      <c r="A177" s="258"/>
      <c r="B177" s="262"/>
      <c r="C177" s="343" t="s">
        <v>798</v>
      </c>
      <c r="D177" s="344"/>
      <c r="E177" s="290">
        <v>6.75</v>
      </c>
      <c r="F177" s="264"/>
      <c r="G177" s="265"/>
      <c r="H177" s="266"/>
      <c r="I177" s="260"/>
      <c r="J177" s="267"/>
      <c r="K177" s="260"/>
      <c r="M177" s="261" t="s">
        <v>798</v>
      </c>
      <c r="O177" s="249"/>
    </row>
    <row r="178" spans="1:15" ht="12.75">
      <c r="A178" s="258"/>
      <c r="B178" s="262"/>
      <c r="C178" s="343" t="s">
        <v>799</v>
      </c>
      <c r="D178" s="344"/>
      <c r="E178" s="290">
        <v>1.6</v>
      </c>
      <c r="F178" s="264"/>
      <c r="G178" s="265"/>
      <c r="H178" s="266"/>
      <c r="I178" s="260"/>
      <c r="J178" s="267"/>
      <c r="K178" s="260"/>
      <c r="M178" s="261" t="s">
        <v>799</v>
      </c>
      <c r="O178" s="249"/>
    </row>
    <row r="179" spans="1:15" ht="12.75">
      <c r="A179" s="258"/>
      <c r="B179" s="262"/>
      <c r="C179" s="343" t="s">
        <v>800</v>
      </c>
      <c r="D179" s="344"/>
      <c r="E179" s="290">
        <v>1.75</v>
      </c>
      <c r="F179" s="264"/>
      <c r="G179" s="265"/>
      <c r="H179" s="266"/>
      <c r="I179" s="260"/>
      <c r="J179" s="267"/>
      <c r="K179" s="260"/>
      <c r="M179" s="261" t="s">
        <v>800</v>
      </c>
      <c r="O179" s="249"/>
    </row>
    <row r="180" spans="1:15" ht="12.75">
      <c r="A180" s="258"/>
      <c r="B180" s="262"/>
      <c r="C180" s="343" t="s">
        <v>801</v>
      </c>
      <c r="D180" s="344"/>
      <c r="E180" s="290">
        <v>1.4</v>
      </c>
      <c r="F180" s="264"/>
      <c r="G180" s="265"/>
      <c r="H180" s="266"/>
      <c r="I180" s="260"/>
      <c r="J180" s="267"/>
      <c r="K180" s="260"/>
      <c r="M180" s="261" t="s">
        <v>801</v>
      </c>
      <c r="O180" s="249"/>
    </row>
    <row r="181" spans="1:15" ht="12.75">
      <c r="A181" s="258"/>
      <c r="B181" s="262"/>
      <c r="C181" s="343" t="s">
        <v>802</v>
      </c>
      <c r="D181" s="344"/>
      <c r="E181" s="290">
        <v>24</v>
      </c>
      <c r="F181" s="264"/>
      <c r="G181" s="265"/>
      <c r="H181" s="266"/>
      <c r="I181" s="260"/>
      <c r="J181" s="267"/>
      <c r="K181" s="260"/>
      <c r="M181" s="261" t="s">
        <v>802</v>
      </c>
      <c r="O181" s="249"/>
    </row>
    <row r="182" spans="1:80" ht="12.75">
      <c r="A182" s="250">
        <v>65</v>
      </c>
      <c r="B182" s="251" t="s">
        <v>803</v>
      </c>
      <c r="C182" s="252" t="s">
        <v>804</v>
      </c>
      <c r="D182" s="253" t="s">
        <v>137</v>
      </c>
      <c r="E182" s="289">
        <v>1</v>
      </c>
      <c r="F182" s="254"/>
      <c r="G182" s="255">
        <f>E182*F182</f>
        <v>0</v>
      </c>
      <c r="H182" s="256">
        <v>0</v>
      </c>
      <c r="I182" s="257">
        <f>E182*H182</f>
        <v>0</v>
      </c>
      <c r="J182" s="256"/>
      <c r="K182" s="257">
        <f>E182*J182</f>
        <v>0</v>
      </c>
      <c r="O182" s="249">
        <v>2</v>
      </c>
      <c r="AA182" s="222">
        <v>12</v>
      </c>
      <c r="AB182" s="222">
        <v>0</v>
      </c>
      <c r="AC182" s="222">
        <v>22</v>
      </c>
      <c r="AZ182" s="222">
        <v>1</v>
      </c>
      <c r="BA182" s="222">
        <f>IF(AZ182=1,G182,0)</f>
        <v>0</v>
      </c>
      <c r="BB182" s="222">
        <f>IF(AZ182=2,G182,0)</f>
        <v>0</v>
      </c>
      <c r="BC182" s="222">
        <f>IF(AZ182=3,G182,0)</f>
        <v>0</v>
      </c>
      <c r="BD182" s="222">
        <f>IF(AZ182=4,G182,0)</f>
        <v>0</v>
      </c>
      <c r="BE182" s="222">
        <f>IF(AZ182=5,G182,0)</f>
        <v>0</v>
      </c>
      <c r="CA182" s="249">
        <v>12</v>
      </c>
      <c r="CB182" s="249">
        <v>0</v>
      </c>
    </row>
    <row r="183" spans="1:15" ht="12.75">
      <c r="A183" s="258"/>
      <c r="B183" s="259"/>
      <c r="C183" s="340" t="s">
        <v>127</v>
      </c>
      <c r="D183" s="341"/>
      <c r="E183" s="341"/>
      <c r="F183" s="341"/>
      <c r="G183" s="342"/>
      <c r="I183" s="260"/>
      <c r="K183" s="260"/>
      <c r="L183" s="261" t="s">
        <v>127</v>
      </c>
      <c r="O183" s="249">
        <v>3</v>
      </c>
    </row>
    <row r="184" spans="1:15" ht="12.75">
      <c r="A184" s="258"/>
      <c r="B184" s="259"/>
      <c r="C184" s="340" t="s">
        <v>805</v>
      </c>
      <c r="D184" s="341"/>
      <c r="E184" s="341"/>
      <c r="F184" s="341"/>
      <c r="G184" s="342"/>
      <c r="I184" s="260"/>
      <c r="K184" s="260"/>
      <c r="L184" s="261" t="s">
        <v>805</v>
      </c>
      <c r="O184" s="249">
        <v>3</v>
      </c>
    </row>
    <row r="185" spans="1:15" ht="12.75">
      <c r="A185" s="258"/>
      <c r="B185" s="259"/>
      <c r="C185" s="340" t="s">
        <v>806</v>
      </c>
      <c r="D185" s="341"/>
      <c r="E185" s="341"/>
      <c r="F185" s="341"/>
      <c r="G185" s="342"/>
      <c r="I185" s="260"/>
      <c r="K185" s="260"/>
      <c r="L185" s="261" t="s">
        <v>806</v>
      </c>
      <c r="O185" s="249">
        <v>3</v>
      </c>
    </row>
    <row r="186" spans="1:15" ht="12.75">
      <c r="A186" s="258"/>
      <c r="B186" s="259"/>
      <c r="C186" s="340" t="s">
        <v>807</v>
      </c>
      <c r="D186" s="341"/>
      <c r="E186" s="341"/>
      <c r="F186" s="341"/>
      <c r="G186" s="342"/>
      <c r="I186" s="260"/>
      <c r="K186" s="260"/>
      <c r="L186" s="261" t="s">
        <v>807</v>
      </c>
      <c r="O186" s="249">
        <v>3</v>
      </c>
    </row>
    <row r="187" spans="1:15" ht="12.75">
      <c r="A187" s="258"/>
      <c r="B187" s="259"/>
      <c r="C187" s="340" t="s">
        <v>808</v>
      </c>
      <c r="D187" s="341"/>
      <c r="E187" s="341"/>
      <c r="F187" s="341"/>
      <c r="G187" s="342"/>
      <c r="I187" s="260"/>
      <c r="K187" s="260"/>
      <c r="L187" s="261" t="s">
        <v>808</v>
      </c>
      <c r="O187" s="249">
        <v>3</v>
      </c>
    </row>
    <row r="188" spans="1:15" ht="12.75">
      <c r="A188" s="258"/>
      <c r="B188" s="259"/>
      <c r="C188" s="340" t="s">
        <v>809</v>
      </c>
      <c r="D188" s="341"/>
      <c r="E188" s="341"/>
      <c r="F188" s="341"/>
      <c r="G188" s="342"/>
      <c r="I188" s="260"/>
      <c r="K188" s="260"/>
      <c r="L188" s="261" t="s">
        <v>809</v>
      </c>
      <c r="O188" s="249">
        <v>3</v>
      </c>
    </row>
    <row r="189" spans="1:15" ht="12.75">
      <c r="A189" s="258"/>
      <c r="B189" s="262"/>
      <c r="C189" s="343" t="s">
        <v>810</v>
      </c>
      <c r="D189" s="344"/>
      <c r="E189" s="290">
        <v>1</v>
      </c>
      <c r="F189" s="264"/>
      <c r="G189" s="265"/>
      <c r="H189" s="266"/>
      <c r="I189" s="260"/>
      <c r="J189" s="267"/>
      <c r="K189" s="260"/>
      <c r="M189" s="261" t="s">
        <v>810</v>
      </c>
      <c r="O189" s="249"/>
    </row>
    <row r="190" spans="1:80" ht="12.75">
      <c r="A190" s="250">
        <v>66</v>
      </c>
      <c r="B190" s="251" t="s">
        <v>811</v>
      </c>
      <c r="C190" s="252" t="s">
        <v>812</v>
      </c>
      <c r="D190" s="253" t="s">
        <v>233</v>
      </c>
      <c r="E190" s="289">
        <v>60.7</v>
      </c>
      <c r="F190" s="254"/>
      <c r="G190" s="255">
        <f>E190*F190</f>
        <v>0</v>
      </c>
      <c r="H190" s="256">
        <v>0</v>
      </c>
      <c r="I190" s="257">
        <f>E190*H190</f>
        <v>0</v>
      </c>
      <c r="J190" s="256">
        <v>0</v>
      </c>
      <c r="K190" s="257">
        <f>E190*J190</f>
        <v>0</v>
      </c>
      <c r="O190" s="249">
        <v>2</v>
      </c>
      <c r="AA190" s="222">
        <v>1</v>
      </c>
      <c r="AB190" s="222">
        <v>1</v>
      </c>
      <c r="AC190" s="222">
        <v>1</v>
      </c>
      <c r="AZ190" s="222">
        <v>1</v>
      </c>
      <c r="BA190" s="222">
        <f>IF(AZ190=1,G190,0)</f>
        <v>0</v>
      </c>
      <c r="BB190" s="222">
        <f>IF(AZ190=2,G190,0)</f>
        <v>0</v>
      </c>
      <c r="BC190" s="222">
        <f>IF(AZ190=3,G190,0)</f>
        <v>0</v>
      </c>
      <c r="BD190" s="222">
        <f>IF(AZ190=4,G190,0)</f>
        <v>0</v>
      </c>
      <c r="BE190" s="222">
        <f>IF(AZ190=5,G190,0)</f>
        <v>0</v>
      </c>
      <c r="CA190" s="249">
        <v>1</v>
      </c>
      <c r="CB190" s="249">
        <v>1</v>
      </c>
    </row>
    <row r="191" spans="1:15" ht="12.75">
      <c r="A191" s="258"/>
      <c r="B191" s="262"/>
      <c r="C191" s="343" t="s">
        <v>813</v>
      </c>
      <c r="D191" s="344"/>
      <c r="E191" s="290">
        <v>60.7</v>
      </c>
      <c r="F191" s="264"/>
      <c r="G191" s="265"/>
      <c r="H191" s="266"/>
      <c r="I191" s="260"/>
      <c r="J191" s="267"/>
      <c r="K191" s="260"/>
      <c r="M191" s="261" t="s">
        <v>813</v>
      </c>
      <c r="O191" s="249"/>
    </row>
    <row r="192" spans="1:80" ht="12.75">
      <c r="A192" s="250">
        <v>67</v>
      </c>
      <c r="B192" s="251" t="s">
        <v>814</v>
      </c>
      <c r="C192" s="252" t="s">
        <v>815</v>
      </c>
      <c r="D192" s="253" t="s">
        <v>816</v>
      </c>
      <c r="E192" s="289">
        <v>2</v>
      </c>
      <c r="F192" s="254"/>
      <c r="G192" s="255">
        <f>E192*F192</f>
        <v>0</v>
      </c>
      <c r="H192" s="256">
        <v>0.00013</v>
      </c>
      <c r="I192" s="257">
        <f>E192*H192</f>
        <v>0.00026</v>
      </c>
      <c r="J192" s="256">
        <v>0</v>
      </c>
      <c r="K192" s="257">
        <f>E192*J192</f>
        <v>0</v>
      </c>
      <c r="O192" s="249">
        <v>2</v>
      </c>
      <c r="AA192" s="222">
        <v>1</v>
      </c>
      <c r="AB192" s="222">
        <v>1</v>
      </c>
      <c r="AC192" s="222">
        <v>1</v>
      </c>
      <c r="AZ192" s="222">
        <v>1</v>
      </c>
      <c r="BA192" s="222">
        <f>IF(AZ192=1,G192,0)</f>
        <v>0</v>
      </c>
      <c r="BB192" s="222">
        <f>IF(AZ192=2,G192,0)</f>
        <v>0</v>
      </c>
      <c r="BC192" s="222">
        <f>IF(AZ192=3,G192,0)</f>
        <v>0</v>
      </c>
      <c r="BD192" s="222">
        <f>IF(AZ192=4,G192,0)</f>
        <v>0</v>
      </c>
      <c r="BE192" s="222">
        <f>IF(AZ192=5,G192,0)</f>
        <v>0</v>
      </c>
      <c r="CA192" s="249">
        <v>1</v>
      </c>
      <c r="CB192" s="249">
        <v>1</v>
      </c>
    </row>
    <row r="193" spans="1:15" ht="12.75">
      <c r="A193" s="258"/>
      <c r="B193" s="262"/>
      <c r="C193" s="343" t="s">
        <v>817</v>
      </c>
      <c r="D193" s="344"/>
      <c r="E193" s="290">
        <v>1</v>
      </c>
      <c r="F193" s="264"/>
      <c r="G193" s="265"/>
      <c r="H193" s="266"/>
      <c r="I193" s="260"/>
      <c r="J193" s="267"/>
      <c r="K193" s="260"/>
      <c r="M193" s="261" t="s">
        <v>817</v>
      </c>
      <c r="O193" s="249"/>
    </row>
    <row r="194" spans="1:15" ht="12.75">
      <c r="A194" s="258"/>
      <c r="B194" s="262"/>
      <c r="C194" s="343" t="s">
        <v>818</v>
      </c>
      <c r="D194" s="344"/>
      <c r="E194" s="290">
        <v>1</v>
      </c>
      <c r="F194" s="264"/>
      <c r="G194" s="265"/>
      <c r="H194" s="266"/>
      <c r="I194" s="260"/>
      <c r="J194" s="267"/>
      <c r="K194" s="260"/>
      <c r="M194" s="261" t="s">
        <v>818</v>
      </c>
      <c r="O194" s="249"/>
    </row>
    <row r="195" spans="1:80" ht="12.75">
      <c r="A195" s="250">
        <v>68</v>
      </c>
      <c r="B195" s="251" t="s">
        <v>748</v>
      </c>
      <c r="C195" s="252" t="s">
        <v>749</v>
      </c>
      <c r="D195" s="253" t="s">
        <v>121</v>
      </c>
      <c r="E195" s="289">
        <v>222.883951685</v>
      </c>
      <c r="F195" s="254"/>
      <c r="G195" s="255">
        <f>E195*F195</f>
        <v>0</v>
      </c>
      <c r="H195" s="256">
        <v>0</v>
      </c>
      <c r="I195" s="257">
        <f>E195*H195</f>
        <v>0</v>
      </c>
      <c r="J195" s="256"/>
      <c r="K195" s="257">
        <f>E195*J195</f>
        <v>0</v>
      </c>
      <c r="O195" s="249">
        <v>2</v>
      </c>
      <c r="AA195" s="222">
        <v>7</v>
      </c>
      <c r="AB195" s="222">
        <v>1</v>
      </c>
      <c r="AC195" s="222">
        <v>2</v>
      </c>
      <c r="AZ195" s="222">
        <v>1</v>
      </c>
      <c r="BA195" s="222">
        <f>IF(AZ195=1,G195,0)</f>
        <v>0</v>
      </c>
      <c r="BB195" s="222">
        <f>IF(AZ195=2,G195,0)</f>
        <v>0</v>
      </c>
      <c r="BC195" s="222">
        <f>IF(AZ195=3,G195,0)</f>
        <v>0</v>
      </c>
      <c r="BD195" s="222">
        <f>IF(AZ195=4,G195,0)</f>
        <v>0</v>
      </c>
      <c r="BE195" s="222">
        <f>IF(AZ195=5,G195,0)</f>
        <v>0</v>
      </c>
      <c r="CA195" s="249">
        <v>7</v>
      </c>
      <c r="CB195" s="249">
        <v>1</v>
      </c>
    </row>
    <row r="196" spans="1:57" ht="12.75">
      <c r="A196" s="268"/>
      <c r="B196" s="269" t="s">
        <v>95</v>
      </c>
      <c r="C196" s="270" t="s">
        <v>751</v>
      </c>
      <c r="D196" s="271"/>
      <c r="E196" s="272"/>
      <c r="F196" s="273"/>
      <c r="G196" s="274">
        <f>SUM(G128:G195)</f>
        <v>0</v>
      </c>
      <c r="H196" s="275"/>
      <c r="I196" s="276">
        <f>SUM(I128:I195)</f>
        <v>222.883951685</v>
      </c>
      <c r="J196" s="275"/>
      <c r="K196" s="276">
        <f>SUM(K128:K195)</f>
        <v>0</v>
      </c>
      <c r="O196" s="249">
        <v>4</v>
      </c>
      <c r="BA196" s="277">
        <f>SUM(BA128:BA195)</f>
        <v>0</v>
      </c>
      <c r="BB196" s="277">
        <f>SUM(BB128:BB195)</f>
        <v>0</v>
      </c>
      <c r="BC196" s="277">
        <f>SUM(BC128:BC195)</f>
        <v>0</v>
      </c>
      <c r="BD196" s="277">
        <f>SUM(BD128:BD195)</f>
        <v>0</v>
      </c>
      <c r="BE196" s="277">
        <f>SUM(BE128:BE195)</f>
        <v>0</v>
      </c>
    </row>
    <row r="197" spans="1:15" ht="12.75">
      <c r="A197" s="239" t="s">
        <v>91</v>
      </c>
      <c r="B197" s="240" t="s">
        <v>819</v>
      </c>
      <c r="C197" s="241" t="s">
        <v>820</v>
      </c>
      <c r="D197" s="242"/>
      <c r="E197" s="243"/>
      <c r="F197" s="243"/>
      <c r="G197" s="244"/>
      <c r="H197" s="245"/>
      <c r="I197" s="246"/>
      <c r="J197" s="247"/>
      <c r="K197" s="248"/>
      <c r="O197" s="249">
        <v>1</v>
      </c>
    </row>
    <row r="198" spans="1:80" ht="12.75">
      <c r="A198" s="250">
        <v>69</v>
      </c>
      <c r="B198" s="251" t="s">
        <v>678</v>
      </c>
      <c r="C198" s="252" t="s">
        <v>679</v>
      </c>
      <c r="D198" s="253" t="s">
        <v>106</v>
      </c>
      <c r="E198" s="289">
        <v>19.8</v>
      </c>
      <c r="F198" s="254"/>
      <c r="G198" s="255">
        <f>E198*F198</f>
        <v>0</v>
      </c>
      <c r="H198" s="256">
        <v>0</v>
      </c>
      <c r="I198" s="257">
        <f>E198*H198</f>
        <v>0</v>
      </c>
      <c r="J198" s="256">
        <v>0</v>
      </c>
      <c r="K198" s="257">
        <f>E198*J198</f>
        <v>0</v>
      </c>
      <c r="O198" s="249">
        <v>2</v>
      </c>
      <c r="AA198" s="222">
        <v>1</v>
      </c>
      <c r="AB198" s="222">
        <v>1</v>
      </c>
      <c r="AC198" s="222">
        <v>1</v>
      </c>
      <c r="AZ198" s="222">
        <v>1</v>
      </c>
      <c r="BA198" s="222">
        <f>IF(AZ198=1,G198,0)</f>
        <v>0</v>
      </c>
      <c r="BB198" s="222">
        <f>IF(AZ198=2,G198,0)</f>
        <v>0</v>
      </c>
      <c r="BC198" s="222">
        <f>IF(AZ198=3,G198,0)</f>
        <v>0</v>
      </c>
      <c r="BD198" s="222">
        <f>IF(AZ198=4,G198,0)</f>
        <v>0</v>
      </c>
      <c r="BE198" s="222">
        <f>IF(AZ198=5,G198,0)</f>
        <v>0</v>
      </c>
      <c r="CA198" s="249">
        <v>1</v>
      </c>
      <c r="CB198" s="249">
        <v>1</v>
      </c>
    </row>
    <row r="199" spans="1:15" ht="12.75">
      <c r="A199" s="258"/>
      <c r="B199" s="262"/>
      <c r="C199" s="343" t="s">
        <v>822</v>
      </c>
      <c r="D199" s="344"/>
      <c r="E199" s="290">
        <v>0</v>
      </c>
      <c r="F199" s="264"/>
      <c r="G199" s="265"/>
      <c r="H199" s="266"/>
      <c r="I199" s="260"/>
      <c r="J199" s="267"/>
      <c r="K199" s="260"/>
      <c r="M199" s="261" t="s">
        <v>822</v>
      </c>
      <c r="O199" s="249"/>
    </row>
    <row r="200" spans="1:15" ht="12.75">
      <c r="A200" s="258"/>
      <c r="B200" s="262"/>
      <c r="C200" s="343" t="s">
        <v>823</v>
      </c>
      <c r="D200" s="344"/>
      <c r="E200" s="290">
        <v>4.275</v>
      </c>
      <c r="F200" s="264"/>
      <c r="G200" s="265"/>
      <c r="H200" s="266"/>
      <c r="I200" s="260"/>
      <c r="J200" s="267"/>
      <c r="K200" s="260"/>
      <c r="M200" s="261" t="s">
        <v>823</v>
      </c>
      <c r="O200" s="249"/>
    </row>
    <row r="201" spans="1:15" ht="12.75">
      <c r="A201" s="258"/>
      <c r="B201" s="262"/>
      <c r="C201" s="343" t="s">
        <v>824</v>
      </c>
      <c r="D201" s="344"/>
      <c r="E201" s="290">
        <v>3.7125</v>
      </c>
      <c r="F201" s="264"/>
      <c r="G201" s="265"/>
      <c r="H201" s="266"/>
      <c r="I201" s="260"/>
      <c r="J201" s="267"/>
      <c r="K201" s="260"/>
      <c r="M201" s="261" t="s">
        <v>824</v>
      </c>
      <c r="O201" s="249"/>
    </row>
    <row r="202" spans="1:15" ht="12.75">
      <c r="A202" s="258"/>
      <c r="B202" s="262"/>
      <c r="C202" s="343" t="s">
        <v>825</v>
      </c>
      <c r="D202" s="344"/>
      <c r="E202" s="290">
        <v>3.2625</v>
      </c>
      <c r="F202" s="264"/>
      <c r="G202" s="265"/>
      <c r="H202" s="266"/>
      <c r="I202" s="260"/>
      <c r="J202" s="267"/>
      <c r="K202" s="260"/>
      <c r="M202" s="261" t="s">
        <v>825</v>
      </c>
      <c r="O202" s="249"/>
    </row>
    <row r="203" spans="1:15" ht="12.75">
      <c r="A203" s="258"/>
      <c r="B203" s="262"/>
      <c r="C203" s="343" t="s">
        <v>826</v>
      </c>
      <c r="D203" s="344"/>
      <c r="E203" s="290">
        <v>2.8125</v>
      </c>
      <c r="F203" s="264"/>
      <c r="G203" s="265"/>
      <c r="H203" s="266"/>
      <c r="I203" s="260"/>
      <c r="J203" s="267"/>
      <c r="K203" s="260"/>
      <c r="M203" s="261" t="s">
        <v>826</v>
      </c>
      <c r="O203" s="249"/>
    </row>
    <row r="204" spans="1:15" ht="12.75">
      <c r="A204" s="258"/>
      <c r="B204" s="262"/>
      <c r="C204" s="343" t="s">
        <v>827</v>
      </c>
      <c r="D204" s="344"/>
      <c r="E204" s="290">
        <v>5.7375</v>
      </c>
      <c r="F204" s="264"/>
      <c r="G204" s="265"/>
      <c r="H204" s="266"/>
      <c r="I204" s="260"/>
      <c r="J204" s="267"/>
      <c r="K204" s="260"/>
      <c r="M204" s="261" t="s">
        <v>827</v>
      </c>
      <c r="O204" s="249"/>
    </row>
    <row r="205" spans="1:80" ht="12.75">
      <c r="A205" s="250">
        <v>70</v>
      </c>
      <c r="B205" s="251" t="s">
        <v>681</v>
      </c>
      <c r="C205" s="252" t="s">
        <v>682</v>
      </c>
      <c r="D205" s="253" t="s">
        <v>106</v>
      </c>
      <c r="E205" s="289">
        <v>4.95</v>
      </c>
      <c r="F205" s="254"/>
      <c r="G205" s="255">
        <f>E205*F205</f>
        <v>0</v>
      </c>
      <c r="H205" s="256">
        <v>0</v>
      </c>
      <c r="I205" s="257">
        <f>E205*H205</f>
        <v>0</v>
      </c>
      <c r="J205" s="256">
        <v>0</v>
      </c>
      <c r="K205" s="257">
        <f>E205*J205</f>
        <v>0</v>
      </c>
      <c r="O205" s="249">
        <v>2</v>
      </c>
      <c r="AA205" s="222">
        <v>1</v>
      </c>
      <c r="AB205" s="222">
        <v>1</v>
      </c>
      <c r="AC205" s="222">
        <v>1</v>
      </c>
      <c r="AZ205" s="222">
        <v>1</v>
      </c>
      <c r="BA205" s="222">
        <f>IF(AZ205=1,G205,0)</f>
        <v>0</v>
      </c>
      <c r="BB205" s="222">
        <f>IF(AZ205=2,G205,0)</f>
        <v>0</v>
      </c>
      <c r="BC205" s="222">
        <f>IF(AZ205=3,G205,0)</f>
        <v>0</v>
      </c>
      <c r="BD205" s="222">
        <f>IF(AZ205=4,G205,0)</f>
        <v>0</v>
      </c>
      <c r="BE205" s="222">
        <f>IF(AZ205=5,G205,0)</f>
        <v>0</v>
      </c>
      <c r="CA205" s="249">
        <v>1</v>
      </c>
      <c r="CB205" s="249">
        <v>1</v>
      </c>
    </row>
    <row r="206" spans="1:15" ht="12.75">
      <c r="A206" s="258"/>
      <c r="B206" s="262"/>
      <c r="C206" s="343" t="s">
        <v>828</v>
      </c>
      <c r="D206" s="344"/>
      <c r="E206" s="290">
        <v>4.95</v>
      </c>
      <c r="F206" s="264"/>
      <c r="G206" s="265"/>
      <c r="H206" s="266"/>
      <c r="I206" s="260"/>
      <c r="J206" s="267"/>
      <c r="K206" s="260"/>
      <c r="M206" s="261" t="s">
        <v>828</v>
      </c>
      <c r="O206" s="249"/>
    </row>
    <row r="207" spans="1:80" ht="12.75">
      <c r="A207" s="250">
        <v>71</v>
      </c>
      <c r="B207" s="251" t="s">
        <v>766</v>
      </c>
      <c r="C207" s="252" t="s">
        <v>767</v>
      </c>
      <c r="D207" s="253" t="s">
        <v>197</v>
      </c>
      <c r="E207" s="289">
        <v>26.4</v>
      </c>
      <c r="F207" s="254"/>
      <c r="G207" s="255">
        <f>E207*F207</f>
        <v>0</v>
      </c>
      <c r="H207" s="256">
        <v>0.00099</v>
      </c>
      <c r="I207" s="257">
        <f>E207*H207</f>
        <v>0.026136</v>
      </c>
      <c r="J207" s="256">
        <v>0</v>
      </c>
      <c r="K207" s="257">
        <f>E207*J207</f>
        <v>0</v>
      </c>
      <c r="O207" s="249">
        <v>2</v>
      </c>
      <c r="AA207" s="222">
        <v>1</v>
      </c>
      <c r="AB207" s="222">
        <v>1</v>
      </c>
      <c r="AC207" s="222">
        <v>1</v>
      </c>
      <c r="AZ207" s="222">
        <v>1</v>
      </c>
      <c r="BA207" s="222">
        <f>IF(AZ207=1,G207,0)</f>
        <v>0</v>
      </c>
      <c r="BB207" s="222">
        <f>IF(AZ207=2,G207,0)</f>
        <v>0</v>
      </c>
      <c r="BC207" s="222">
        <f>IF(AZ207=3,G207,0)</f>
        <v>0</v>
      </c>
      <c r="BD207" s="222">
        <f>IF(AZ207=4,G207,0)</f>
        <v>0</v>
      </c>
      <c r="BE207" s="222">
        <f>IF(AZ207=5,G207,0)</f>
        <v>0</v>
      </c>
      <c r="CA207" s="249">
        <v>1</v>
      </c>
      <c r="CB207" s="249">
        <v>1</v>
      </c>
    </row>
    <row r="208" spans="1:15" ht="12.75">
      <c r="A208" s="258"/>
      <c r="B208" s="262"/>
      <c r="C208" s="343" t="s">
        <v>829</v>
      </c>
      <c r="D208" s="344"/>
      <c r="E208" s="290">
        <v>0</v>
      </c>
      <c r="F208" s="264"/>
      <c r="G208" s="265"/>
      <c r="H208" s="266"/>
      <c r="I208" s="260"/>
      <c r="J208" s="267"/>
      <c r="K208" s="260"/>
      <c r="M208" s="261" t="s">
        <v>829</v>
      </c>
      <c r="O208" s="249"/>
    </row>
    <row r="209" spans="1:15" ht="12.75">
      <c r="A209" s="258"/>
      <c r="B209" s="262"/>
      <c r="C209" s="343" t="s">
        <v>830</v>
      </c>
      <c r="D209" s="344"/>
      <c r="E209" s="290">
        <v>5.7</v>
      </c>
      <c r="F209" s="264"/>
      <c r="G209" s="265"/>
      <c r="H209" s="266"/>
      <c r="I209" s="260"/>
      <c r="J209" s="267"/>
      <c r="K209" s="260"/>
      <c r="M209" s="261" t="s">
        <v>830</v>
      </c>
      <c r="O209" s="249"/>
    </row>
    <row r="210" spans="1:15" ht="12.75">
      <c r="A210" s="258"/>
      <c r="B210" s="262"/>
      <c r="C210" s="343" t="s">
        <v>831</v>
      </c>
      <c r="D210" s="344"/>
      <c r="E210" s="290">
        <v>4.95</v>
      </c>
      <c r="F210" s="264"/>
      <c r="G210" s="265"/>
      <c r="H210" s="266"/>
      <c r="I210" s="260"/>
      <c r="J210" s="267"/>
      <c r="K210" s="260"/>
      <c r="M210" s="261" t="s">
        <v>831</v>
      </c>
      <c r="O210" s="249"/>
    </row>
    <row r="211" spans="1:15" ht="12.75">
      <c r="A211" s="258"/>
      <c r="B211" s="262"/>
      <c r="C211" s="343" t="s">
        <v>832</v>
      </c>
      <c r="D211" s="344"/>
      <c r="E211" s="290">
        <v>4.35</v>
      </c>
      <c r="F211" s="264"/>
      <c r="G211" s="265"/>
      <c r="H211" s="266"/>
      <c r="I211" s="260"/>
      <c r="J211" s="267"/>
      <c r="K211" s="260"/>
      <c r="M211" s="261" t="s">
        <v>832</v>
      </c>
      <c r="O211" s="249"/>
    </row>
    <row r="212" spans="1:15" ht="12.75">
      <c r="A212" s="258"/>
      <c r="B212" s="262"/>
      <c r="C212" s="343" t="s">
        <v>833</v>
      </c>
      <c r="D212" s="344"/>
      <c r="E212" s="290">
        <v>3.75</v>
      </c>
      <c r="F212" s="264"/>
      <c r="G212" s="265"/>
      <c r="H212" s="266"/>
      <c r="I212" s="260"/>
      <c r="J212" s="267"/>
      <c r="K212" s="260"/>
      <c r="M212" s="261" t="s">
        <v>833</v>
      </c>
      <c r="O212" s="249"/>
    </row>
    <row r="213" spans="1:15" ht="12.75">
      <c r="A213" s="258"/>
      <c r="B213" s="262"/>
      <c r="C213" s="343" t="s">
        <v>834</v>
      </c>
      <c r="D213" s="344"/>
      <c r="E213" s="290">
        <v>7.65</v>
      </c>
      <c r="F213" s="264"/>
      <c r="G213" s="265"/>
      <c r="H213" s="266"/>
      <c r="I213" s="260"/>
      <c r="J213" s="267"/>
      <c r="K213" s="260"/>
      <c r="M213" s="261" t="s">
        <v>834</v>
      </c>
      <c r="O213" s="249"/>
    </row>
    <row r="214" spans="1:80" ht="12.75">
      <c r="A214" s="250">
        <v>72</v>
      </c>
      <c r="B214" s="251" t="s">
        <v>776</v>
      </c>
      <c r="C214" s="252" t="s">
        <v>777</v>
      </c>
      <c r="D214" s="253" t="s">
        <v>197</v>
      </c>
      <c r="E214" s="289">
        <v>26.4</v>
      </c>
      <c r="F214" s="254"/>
      <c r="G214" s="255">
        <f>E214*F214</f>
        <v>0</v>
      </c>
      <c r="H214" s="256">
        <v>0</v>
      </c>
      <c r="I214" s="257">
        <f>E214*H214</f>
        <v>0</v>
      </c>
      <c r="J214" s="256">
        <v>0</v>
      </c>
      <c r="K214" s="257">
        <f>E214*J214</f>
        <v>0</v>
      </c>
      <c r="O214" s="249">
        <v>2</v>
      </c>
      <c r="AA214" s="222">
        <v>1</v>
      </c>
      <c r="AB214" s="222">
        <v>1</v>
      </c>
      <c r="AC214" s="222">
        <v>1</v>
      </c>
      <c r="AZ214" s="222">
        <v>1</v>
      </c>
      <c r="BA214" s="222">
        <f>IF(AZ214=1,G214,0)</f>
        <v>0</v>
      </c>
      <c r="BB214" s="222">
        <f>IF(AZ214=2,G214,0)</f>
        <v>0</v>
      </c>
      <c r="BC214" s="222">
        <f>IF(AZ214=3,G214,0)</f>
        <v>0</v>
      </c>
      <c r="BD214" s="222">
        <f>IF(AZ214=4,G214,0)</f>
        <v>0</v>
      </c>
      <c r="BE214" s="222">
        <f>IF(AZ214=5,G214,0)</f>
        <v>0</v>
      </c>
      <c r="CA214" s="249">
        <v>1</v>
      </c>
      <c r="CB214" s="249">
        <v>1</v>
      </c>
    </row>
    <row r="215" spans="1:15" ht="12.75">
      <c r="A215" s="258"/>
      <c r="B215" s="262"/>
      <c r="C215" s="343" t="s">
        <v>835</v>
      </c>
      <c r="D215" s="344"/>
      <c r="E215" s="290">
        <v>26.4</v>
      </c>
      <c r="F215" s="264"/>
      <c r="G215" s="265"/>
      <c r="H215" s="266"/>
      <c r="I215" s="260"/>
      <c r="J215" s="267"/>
      <c r="K215" s="260"/>
      <c r="M215" s="261" t="s">
        <v>835</v>
      </c>
      <c r="O215" s="249"/>
    </row>
    <row r="216" spans="1:80" ht="12.75">
      <c r="A216" s="250">
        <v>73</v>
      </c>
      <c r="B216" s="251" t="s">
        <v>115</v>
      </c>
      <c r="C216" s="252" t="s">
        <v>360</v>
      </c>
      <c r="D216" s="253" t="s">
        <v>106</v>
      </c>
      <c r="E216" s="289">
        <v>19.8</v>
      </c>
      <c r="F216" s="254"/>
      <c r="G216" s="255">
        <f>E216*F216</f>
        <v>0</v>
      </c>
      <c r="H216" s="256">
        <v>0</v>
      </c>
      <c r="I216" s="257">
        <f>E216*H216</f>
        <v>0</v>
      </c>
      <c r="J216" s="256">
        <v>0</v>
      </c>
      <c r="K216" s="257">
        <f>E216*J216</f>
        <v>0</v>
      </c>
      <c r="O216" s="249">
        <v>2</v>
      </c>
      <c r="AA216" s="222">
        <v>1</v>
      </c>
      <c r="AB216" s="222">
        <v>1</v>
      </c>
      <c r="AC216" s="222">
        <v>1</v>
      </c>
      <c r="AZ216" s="222">
        <v>1</v>
      </c>
      <c r="BA216" s="222">
        <f>IF(AZ216=1,G216,0)</f>
        <v>0</v>
      </c>
      <c r="BB216" s="222">
        <f>IF(AZ216=2,G216,0)</f>
        <v>0</v>
      </c>
      <c r="BC216" s="222">
        <f>IF(AZ216=3,G216,0)</f>
        <v>0</v>
      </c>
      <c r="BD216" s="222">
        <f>IF(AZ216=4,G216,0)</f>
        <v>0</v>
      </c>
      <c r="BE216" s="222">
        <f>IF(AZ216=5,G216,0)</f>
        <v>0</v>
      </c>
      <c r="CA216" s="249">
        <v>1</v>
      </c>
      <c r="CB216" s="249">
        <v>1</v>
      </c>
    </row>
    <row r="217" spans="1:15" ht="12.75">
      <c r="A217" s="258"/>
      <c r="B217" s="262"/>
      <c r="C217" s="343" t="s">
        <v>836</v>
      </c>
      <c r="D217" s="344"/>
      <c r="E217" s="290">
        <v>19.8</v>
      </c>
      <c r="F217" s="264"/>
      <c r="G217" s="265"/>
      <c r="H217" s="266"/>
      <c r="I217" s="260"/>
      <c r="J217" s="267"/>
      <c r="K217" s="260"/>
      <c r="M217" s="261" t="s">
        <v>836</v>
      </c>
      <c r="O217" s="249"/>
    </row>
    <row r="218" spans="1:80" ht="12.75">
      <c r="A218" s="250">
        <v>74</v>
      </c>
      <c r="B218" s="251" t="s">
        <v>117</v>
      </c>
      <c r="C218" s="252" t="s">
        <v>118</v>
      </c>
      <c r="D218" s="253" t="s">
        <v>106</v>
      </c>
      <c r="E218" s="289">
        <v>19.8</v>
      </c>
      <c r="F218" s="254"/>
      <c r="G218" s="255">
        <f>E218*F218</f>
        <v>0</v>
      </c>
      <c r="H218" s="256">
        <v>0</v>
      </c>
      <c r="I218" s="257">
        <f>E218*H218</f>
        <v>0</v>
      </c>
      <c r="J218" s="256">
        <v>0</v>
      </c>
      <c r="K218" s="257">
        <f>E218*J218</f>
        <v>0</v>
      </c>
      <c r="O218" s="249">
        <v>2</v>
      </c>
      <c r="AA218" s="222">
        <v>1</v>
      </c>
      <c r="AB218" s="222">
        <v>1</v>
      </c>
      <c r="AC218" s="222">
        <v>1</v>
      </c>
      <c r="AZ218" s="222">
        <v>1</v>
      </c>
      <c r="BA218" s="222">
        <f>IF(AZ218=1,G218,0)</f>
        <v>0</v>
      </c>
      <c r="BB218" s="222">
        <f>IF(AZ218=2,G218,0)</f>
        <v>0</v>
      </c>
      <c r="BC218" s="222">
        <f>IF(AZ218=3,G218,0)</f>
        <v>0</v>
      </c>
      <c r="BD218" s="222">
        <f>IF(AZ218=4,G218,0)</f>
        <v>0</v>
      </c>
      <c r="BE218" s="222">
        <f>IF(AZ218=5,G218,0)</f>
        <v>0</v>
      </c>
      <c r="CA218" s="249">
        <v>1</v>
      </c>
      <c r="CB218" s="249">
        <v>1</v>
      </c>
    </row>
    <row r="219" spans="1:15" ht="12.75">
      <c r="A219" s="258"/>
      <c r="B219" s="262"/>
      <c r="C219" s="343" t="s">
        <v>837</v>
      </c>
      <c r="D219" s="344"/>
      <c r="E219" s="290">
        <v>19.8</v>
      </c>
      <c r="F219" s="264"/>
      <c r="G219" s="265"/>
      <c r="H219" s="266"/>
      <c r="I219" s="260"/>
      <c r="J219" s="267"/>
      <c r="K219" s="260"/>
      <c r="M219" s="261" t="s">
        <v>837</v>
      </c>
      <c r="O219" s="249"/>
    </row>
    <row r="220" spans="1:80" ht="22.5">
      <c r="A220" s="250">
        <v>75</v>
      </c>
      <c r="B220" s="251" t="s">
        <v>120</v>
      </c>
      <c r="C220" s="252" t="s">
        <v>1271</v>
      </c>
      <c r="D220" s="253" t="s">
        <v>121</v>
      </c>
      <c r="E220" s="289">
        <v>35.64</v>
      </c>
      <c r="F220" s="254"/>
      <c r="G220" s="255">
        <f>E220*F220</f>
        <v>0</v>
      </c>
      <c r="H220" s="256">
        <v>0</v>
      </c>
      <c r="I220" s="257">
        <f>E220*H220</f>
        <v>0</v>
      </c>
      <c r="J220" s="256"/>
      <c r="K220" s="257">
        <f>E220*J220</f>
        <v>0</v>
      </c>
      <c r="O220" s="249">
        <v>2</v>
      </c>
      <c r="AA220" s="222">
        <v>12</v>
      </c>
      <c r="AB220" s="222">
        <v>0</v>
      </c>
      <c r="AC220" s="222">
        <v>36</v>
      </c>
      <c r="AZ220" s="222">
        <v>1</v>
      </c>
      <c r="BA220" s="222">
        <f>IF(AZ220=1,G220,0)</f>
        <v>0</v>
      </c>
      <c r="BB220" s="222">
        <f>IF(AZ220=2,G220,0)</f>
        <v>0</v>
      </c>
      <c r="BC220" s="222">
        <f>IF(AZ220=3,G220,0)</f>
        <v>0</v>
      </c>
      <c r="BD220" s="222">
        <f>IF(AZ220=4,G220,0)</f>
        <v>0</v>
      </c>
      <c r="BE220" s="222">
        <f>IF(AZ220=5,G220,0)</f>
        <v>0</v>
      </c>
      <c r="CA220" s="249">
        <v>12</v>
      </c>
      <c r="CB220" s="249">
        <v>0</v>
      </c>
    </row>
    <row r="221" spans="1:15" ht="22.5">
      <c r="A221" s="258"/>
      <c r="B221" s="262"/>
      <c r="C221" s="343" t="s">
        <v>1272</v>
      </c>
      <c r="D221" s="344"/>
      <c r="E221" s="290">
        <v>35.64</v>
      </c>
      <c r="F221" s="264"/>
      <c r="G221" s="265"/>
      <c r="H221" s="266"/>
      <c r="I221" s="260"/>
      <c r="J221" s="267"/>
      <c r="K221" s="260"/>
      <c r="M221" s="261" t="s">
        <v>838</v>
      </c>
      <c r="O221" s="249"/>
    </row>
    <row r="222" spans="1:15" ht="12.75">
      <c r="A222" s="258"/>
      <c r="B222" s="262"/>
      <c r="C222" s="343" t="s">
        <v>123</v>
      </c>
      <c r="D222" s="344"/>
      <c r="E222" s="290">
        <v>0</v>
      </c>
      <c r="F222" s="264"/>
      <c r="G222" s="265"/>
      <c r="H222" s="266"/>
      <c r="I222" s="260"/>
      <c r="J222" s="267"/>
      <c r="K222" s="260"/>
      <c r="M222" s="261" t="s">
        <v>123</v>
      </c>
      <c r="O222" s="249"/>
    </row>
    <row r="223" spans="1:80" ht="12.75">
      <c r="A223" s="250">
        <v>76</v>
      </c>
      <c r="B223" s="251" t="s">
        <v>694</v>
      </c>
      <c r="C223" s="252" t="s">
        <v>695</v>
      </c>
      <c r="D223" s="253" t="s">
        <v>106</v>
      </c>
      <c r="E223" s="289">
        <v>16.0456</v>
      </c>
      <c r="F223" s="254"/>
      <c r="G223" s="255">
        <f>E223*F223</f>
        <v>0</v>
      </c>
      <c r="H223" s="256">
        <v>0</v>
      </c>
      <c r="I223" s="257">
        <f>E223*H223</f>
        <v>0</v>
      </c>
      <c r="J223" s="256">
        <v>0</v>
      </c>
      <c r="K223" s="257">
        <f>E223*J223</f>
        <v>0</v>
      </c>
      <c r="O223" s="249">
        <v>2</v>
      </c>
      <c r="AA223" s="222">
        <v>1</v>
      </c>
      <c r="AB223" s="222">
        <v>1</v>
      </c>
      <c r="AC223" s="222">
        <v>1</v>
      </c>
      <c r="AZ223" s="222">
        <v>1</v>
      </c>
      <c r="BA223" s="222">
        <f>IF(AZ223=1,G223,0)</f>
        <v>0</v>
      </c>
      <c r="BB223" s="222">
        <f>IF(AZ223=2,G223,0)</f>
        <v>0</v>
      </c>
      <c r="BC223" s="222">
        <f>IF(AZ223=3,G223,0)</f>
        <v>0</v>
      </c>
      <c r="BD223" s="222">
        <f>IF(AZ223=4,G223,0)</f>
        <v>0</v>
      </c>
      <c r="BE223" s="222">
        <f>IF(AZ223=5,G223,0)</f>
        <v>0</v>
      </c>
      <c r="CA223" s="249">
        <v>1</v>
      </c>
      <c r="CB223" s="249">
        <v>1</v>
      </c>
    </row>
    <row r="224" spans="1:15" ht="12.75">
      <c r="A224" s="258"/>
      <c r="B224" s="262"/>
      <c r="C224" s="343" t="s">
        <v>839</v>
      </c>
      <c r="D224" s="344"/>
      <c r="E224" s="290">
        <v>0</v>
      </c>
      <c r="F224" s="264"/>
      <c r="G224" s="265"/>
      <c r="H224" s="266"/>
      <c r="I224" s="260"/>
      <c r="J224" s="267"/>
      <c r="K224" s="260"/>
      <c r="M224" s="261" t="s">
        <v>839</v>
      </c>
      <c r="O224" s="249"/>
    </row>
    <row r="225" spans="1:15" ht="12.75">
      <c r="A225" s="258"/>
      <c r="B225" s="262"/>
      <c r="C225" s="343" t="s">
        <v>840</v>
      </c>
      <c r="D225" s="344"/>
      <c r="E225" s="290">
        <v>19.8</v>
      </c>
      <c r="F225" s="264"/>
      <c r="G225" s="265"/>
      <c r="H225" s="266"/>
      <c r="I225" s="260"/>
      <c r="J225" s="267"/>
      <c r="K225" s="260"/>
      <c r="M225" s="261" t="s">
        <v>840</v>
      </c>
      <c r="O225" s="249"/>
    </row>
    <row r="226" spans="1:15" ht="12.75">
      <c r="A226" s="258"/>
      <c r="B226" s="262"/>
      <c r="C226" s="343" t="s">
        <v>841</v>
      </c>
      <c r="D226" s="344"/>
      <c r="E226" s="290">
        <v>-1.6875</v>
      </c>
      <c r="F226" s="264"/>
      <c r="G226" s="265"/>
      <c r="H226" s="266"/>
      <c r="I226" s="260"/>
      <c r="J226" s="267"/>
      <c r="K226" s="260"/>
      <c r="M226" s="261" t="s">
        <v>841</v>
      </c>
      <c r="O226" s="249"/>
    </row>
    <row r="227" spans="1:15" ht="12.75">
      <c r="A227" s="258"/>
      <c r="B227" s="262"/>
      <c r="C227" s="343" t="s">
        <v>842</v>
      </c>
      <c r="D227" s="344"/>
      <c r="E227" s="290">
        <v>0</v>
      </c>
      <c r="F227" s="264"/>
      <c r="G227" s="265"/>
      <c r="H227" s="266"/>
      <c r="I227" s="260"/>
      <c r="J227" s="267"/>
      <c r="K227" s="260"/>
      <c r="M227" s="261" t="s">
        <v>842</v>
      </c>
      <c r="O227" s="249"/>
    </row>
    <row r="228" spans="1:15" ht="12.75">
      <c r="A228" s="258"/>
      <c r="B228" s="262"/>
      <c r="C228" s="343" t="s">
        <v>843</v>
      </c>
      <c r="D228" s="344"/>
      <c r="E228" s="290">
        <v>-0.1827</v>
      </c>
      <c r="F228" s="264"/>
      <c r="G228" s="265"/>
      <c r="H228" s="266"/>
      <c r="I228" s="260"/>
      <c r="J228" s="267"/>
      <c r="K228" s="260"/>
      <c r="M228" s="261" t="s">
        <v>843</v>
      </c>
      <c r="O228" s="249"/>
    </row>
    <row r="229" spans="1:15" ht="12.75">
      <c r="A229" s="258"/>
      <c r="B229" s="262"/>
      <c r="C229" s="343" t="s">
        <v>844</v>
      </c>
      <c r="D229" s="344"/>
      <c r="E229" s="290">
        <v>-0.2159</v>
      </c>
      <c r="F229" s="264"/>
      <c r="G229" s="265"/>
      <c r="H229" s="266"/>
      <c r="I229" s="260"/>
      <c r="J229" s="267"/>
      <c r="K229" s="260"/>
      <c r="M229" s="261" t="s">
        <v>844</v>
      </c>
      <c r="O229" s="249"/>
    </row>
    <row r="230" spans="1:15" ht="12.75">
      <c r="A230" s="258"/>
      <c r="B230" s="262"/>
      <c r="C230" s="343" t="s">
        <v>845</v>
      </c>
      <c r="D230" s="344"/>
      <c r="E230" s="290">
        <v>-0.2492</v>
      </c>
      <c r="F230" s="264"/>
      <c r="G230" s="265"/>
      <c r="H230" s="266"/>
      <c r="I230" s="260"/>
      <c r="J230" s="267"/>
      <c r="K230" s="260"/>
      <c r="M230" s="261" t="s">
        <v>845</v>
      </c>
      <c r="O230" s="249"/>
    </row>
    <row r="231" spans="1:15" ht="12.75">
      <c r="A231" s="258"/>
      <c r="B231" s="262"/>
      <c r="C231" s="343" t="s">
        <v>846</v>
      </c>
      <c r="D231" s="344"/>
      <c r="E231" s="290">
        <v>0</v>
      </c>
      <c r="F231" s="264"/>
      <c r="G231" s="265"/>
      <c r="H231" s="266"/>
      <c r="I231" s="260"/>
      <c r="J231" s="267"/>
      <c r="K231" s="260"/>
      <c r="M231" s="261" t="s">
        <v>846</v>
      </c>
      <c r="O231" s="249"/>
    </row>
    <row r="232" spans="1:15" ht="12.75">
      <c r="A232" s="258"/>
      <c r="B232" s="262"/>
      <c r="C232" s="343" t="s">
        <v>847</v>
      </c>
      <c r="D232" s="344"/>
      <c r="E232" s="290">
        <v>-0.5984</v>
      </c>
      <c r="F232" s="264"/>
      <c r="G232" s="265"/>
      <c r="H232" s="266"/>
      <c r="I232" s="260"/>
      <c r="J232" s="267"/>
      <c r="K232" s="260"/>
      <c r="M232" s="261" t="s">
        <v>847</v>
      </c>
      <c r="O232" s="249"/>
    </row>
    <row r="233" spans="1:15" ht="12.75">
      <c r="A233" s="258"/>
      <c r="B233" s="262"/>
      <c r="C233" s="343" t="s">
        <v>848</v>
      </c>
      <c r="D233" s="344"/>
      <c r="E233" s="290">
        <v>-0.8207</v>
      </c>
      <c r="F233" s="264"/>
      <c r="G233" s="265"/>
      <c r="H233" s="266"/>
      <c r="I233" s="260"/>
      <c r="J233" s="267"/>
      <c r="K233" s="260"/>
      <c r="M233" s="261" t="s">
        <v>848</v>
      </c>
      <c r="O233" s="249"/>
    </row>
    <row r="234" spans="1:80" ht="12.75">
      <c r="A234" s="250">
        <v>77</v>
      </c>
      <c r="B234" s="251" t="s">
        <v>709</v>
      </c>
      <c r="C234" s="252" t="s">
        <v>710</v>
      </c>
      <c r="D234" s="253" t="s">
        <v>499</v>
      </c>
      <c r="E234" s="289">
        <v>33.6958</v>
      </c>
      <c r="F234" s="254"/>
      <c r="G234" s="255">
        <f>E234*F234</f>
        <v>0</v>
      </c>
      <c r="H234" s="256">
        <v>1</v>
      </c>
      <c r="I234" s="257">
        <f>E234*H234</f>
        <v>33.6958</v>
      </c>
      <c r="J234" s="256"/>
      <c r="K234" s="257">
        <f>E234*J234</f>
        <v>0</v>
      </c>
      <c r="O234" s="249">
        <v>2</v>
      </c>
      <c r="AA234" s="222">
        <v>3</v>
      </c>
      <c r="AB234" s="222">
        <v>1</v>
      </c>
      <c r="AC234" s="222">
        <v>58344170</v>
      </c>
      <c r="AZ234" s="222">
        <v>1</v>
      </c>
      <c r="BA234" s="222">
        <f>IF(AZ234=1,G234,0)</f>
        <v>0</v>
      </c>
      <c r="BB234" s="222">
        <f>IF(AZ234=2,G234,0)</f>
        <v>0</v>
      </c>
      <c r="BC234" s="222">
        <f>IF(AZ234=3,G234,0)</f>
        <v>0</v>
      </c>
      <c r="BD234" s="222">
        <f>IF(AZ234=4,G234,0)</f>
        <v>0</v>
      </c>
      <c r="BE234" s="222">
        <f>IF(AZ234=5,G234,0)</f>
        <v>0</v>
      </c>
      <c r="CA234" s="249">
        <v>3</v>
      </c>
      <c r="CB234" s="249">
        <v>1</v>
      </c>
    </row>
    <row r="235" spans="1:15" ht="12.75">
      <c r="A235" s="258"/>
      <c r="B235" s="259"/>
      <c r="C235" s="340" t="s">
        <v>711</v>
      </c>
      <c r="D235" s="341"/>
      <c r="E235" s="341"/>
      <c r="F235" s="341"/>
      <c r="G235" s="342"/>
      <c r="I235" s="260"/>
      <c r="K235" s="260"/>
      <c r="L235" s="261" t="s">
        <v>711</v>
      </c>
      <c r="O235" s="249">
        <v>3</v>
      </c>
    </row>
    <row r="236" spans="1:15" ht="12.75">
      <c r="A236" s="258"/>
      <c r="B236" s="262"/>
      <c r="C236" s="343" t="s">
        <v>849</v>
      </c>
      <c r="D236" s="344"/>
      <c r="E236" s="290">
        <v>33.6958</v>
      </c>
      <c r="F236" s="264"/>
      <c r="G236" s="265"/>
      <c r="H236" s="266"/>
      <c r="I236" s="260"/>
      <c r="J236" s="267"/>
      <c r="K236" s="260"/>
      <c r="M236" s="261" t="s">
        <v>849</v>
      </c>
      <c r="O236" s="249"/>
    </row>
    <row r="237" spans="1:80" ht="12.75">
      <c r="A237" s="250">
        <v>78</v>
      </c>
      <c r="B237" s="251" t="s">
        <v>625</v>
      </c>
      <c r="C237" s="252" t="s">
        <v>626</v>
      </c>
      <c r="D237" s="253" t="s">
        <v>106</v>
      </c>
      <c r="E237" s="289">
        <v>1.6875</v>
      </c>
      <c r="F237" s="254"/>
      <c r="G237" s="255">
        <f>E237*F237</f>
        <v>0</v>
      </c>
      <c r="H237" s="256">
        <v>1.89077</v>
      </c>
      <c r="I237" s="257">
        <f>E237*H237</f>
        <v>3.190674375</v>
      </c>
      <c r="J237" s="256">
        <v>0</v>
      </c>
      <c r="K237" s="257">
        <f>E237*J237</f>
        <v>0</v>
      </c>
      <c r="O237" s="249">
        <v>2</v>
      </c>
      <c r="AA237" s="222">
        <v>1</v>
      </c>
      <c r="AB237" s="222">
        <v>1</v>
      </c>
      <c r="AC237" s="222">
        <v>1</v>
      </c>
      <c r="AZ237" s="222">
        <v>1</v>
      </c>
      <c r="BA237" s="222">
        <f>IF(AZ237=1,G237,0)</f>
        <v>0</v>
      </c>
      <c r="BB237" s="222">
        <f>IF(AZ237=2,G237,0)</f>
        <v>0</v>
      </c>
      <c r="BC237" s="222">
        <f>IF(AZ237=3,G237,0)</f>
        <v>0</v>
      </c>
      <c r="BD237" s="222">
        <f>IF(AZ237=4,G237,0)</f>
        <v>0</v>
      </c>
      <c r="BE237" s="222">
        <f>IF(AZ237=5,G237,0)</f>
        <v>0</v>
      </c>
      <c r="CA237" s="249">
        <v>1</v>
      </c>
      <c r="CB237" s="249">
        <v>1</v>
      </c>
    </row>
    <row r="238" spans="1:15" ht="12.75">
      <c r="A238" s="258"/>
      <c r="B238" s="262"/>
      <c r="C238" s="343" t="s">
        <v>850</v>
      </c>
      <c r="D238" s="344"/>
      <c r="E238" s="290">
        <v>0</v>
      </c>
      <c r="F238" s="264"/>
      <c r="G238" s="265"/>
      <c r="H238" s="266"/>
      <c r="I238" s="260"/>
      <c r="J238" s="267"/>
      <c r="K238" s="260"/>
      <c r="M238" s="261" t="s">
        <v>850</v>
      </c>
      <c r="O238" s="249"/>
    </row>
    <row r="239" spans="1:15" ht="12.75">
      <c r="A239" s="258"/>
      <c r="B239" s="262"/>
      <c r="C239" s="343" t="s">
        <v>851</v>
      </c>
      <c r="D239" s="344"/>
      <c r="E239" s="290">
        <v>1.35</v>
      </c>
      <c r="F239" s="264"/>
      <c r="G239" s="265"/>
      <c r="H239" s="266"/>
      <c r="I239" s="260"/>
      <c r="J239" s="267"/>
      <c r="K239" s="260"/>
      <c r="M239" s="261" t="s">
        <v>851</v>
      </c>
      <c r="O239" s="249"/>
    </row>
    <row r="240" spans="1:15" ht="12.75">
      <c r="A240" s="258"/>
      <c r="B240" s="262"/>
      <c r="C240" s="343" t="s">
        <v>852</v>
      </c>
      <c r="D240" s="344"/>
      <c r="E240" s="290">
        <v>0.3375</v>
      </c>
      <c r="F240" s="264"/>
      <c r="G240" s="265"/>
      <c r="H240" s="266"/>
      <c r="I240" s="260"/>
      <c r="J240" s="267"/>
      <c r="K240" s="260"/>
      <c r="M240" s="261" t="s">
        <v>852</v>
      </c>
      <c r="O240" s="249"/>
    </row>
    <row r="241" spans="1:80" ht="12.75">
      <c r="A241" s="250">
        <v>79</v>
      </c>
      <c r="B241" s="251" t="s">
        <v>643</v>
      </c>
      <c r="C241" s="252" t="s">
        <v>644</v>
      </c>
      <c r="D241" s="253" t="s">
        <v>137</v>
      </c>
      <c r="E241" s="289">
        <v>3</v>
      </c>
      <c r="F241" s="254"/>
      <c r="G241" s="255">
        <f>E241*F241</f>
        <v>0</v>
      </c>
      <c r="H241" s="256">
        <v>7E-05</v>
      </c>
      <c r="I241" s="257">
        <f>E241*H241</f>
        <v>0.00020999999999999998</v>
      </c>
      <c r="J241" s="256">
        <v>0</v>
      </c>
      <c r="K241" s="257">
        <f>E241*J241</f>
        <v>0</v>
      </c>
      <c r="O241" s="249">
        <v>2</v>
      </c>
      <c r="AA241" s="222">
        <v>1</v>
      </c>
      <c r="AB241" s="222">
        <v>1</v>
      </c>
      <c r="AC241" s="222">
        <v>1</v>
      </c>
      <c r="AZ241" s="222">
        <v>1</v>
      </c>
      <c r="BA241" s="222">
        <f>IF(AZ241=1,G241,0)</f>
        <v>0</v>
      </c>
      <c r="BB241" s="222">
        <f>IF(AZ241=2,G241,0)</f>
        <v>0</v>
      </c>
      <c r="BC241" s="222">
        <f>IF(AZ241=3,G241,0)</f>
        <v>0</v>
      </c>
      <c r="BD241" s="222">
        <f>IF(AZ241=4,G241,0)</f>
        <v>0</v>
      </c>
      <c r="BE241" s="222">
        <f>IF(AZ241=5,G241,0)</f>
        <v>0</v>
      </c>
      <c r="CA241" s="249">
        <v>1</v>
      </c>
      <c r="CB241" s="249">
        <v>1</v>
      </c>
    </row>
    <row r="242" spans="1:15" ht="12.75">
      <c r="A242" s="258"/>
      <c r="B242" s="262"/>
      <c r="C242" s="343" t="s">
        <v>853</v>
      </c>
      <c r="D242" s="344"/>
      <c r="E242" s="290">
        <v>3</v>
      </c>
      <c r="F242" s="264"/>
      <c r="G242" s="265"/>
      <c r="H242" s="266"/>
      <c r="I242" s="260"/>
      <c r="J242" s="267"/>
      <c r="K242" s="260"/>
      <c r="M242" s="261" t="s">
        <v>853</v>
      </c>
      <c r="O242" s="249"/>
    </row>
    <row r="243" spans="1:80" ht="12.75">
      <c r="A243" s="250">
        <v>80</v>
      </c>
      <c r="B243" s="251" t="s">
        <v>854</v>
      </c>
      <c r="C243" s="252" t="s">
        <v>1273</v>
      </c>
      <c r="D243" s="253" t="s">
        <v>137</v>
      </c>
      <c r="E243" s="289">
        <v>2</v>
      </c>
      <c r="F243" s="254"/>
      <c r="G243" s="255">
        <f>E243*F243</f>
        <v>0</v>
      </c>
      <c r="H243" s="256">
        <v>0</v>
      </c>
      <c r="I243" s="257">
        <f>E243*H243</f>
        <v>0</v>
      </c>
      <c r="J243" s="256">
        <v>0</v>
      </c>
      <c r="K243" s="257">
        <f>E243*J243</f>
        <v>0</v>
      </c>
      <c r="O243" s="249">
        <v>2</v>
      </c>
      <c r="AA243" s="222">
        <v>1</v>
      </c>
      <c r="AB243" s="222">
        <v>1</v>
      </c>
      <c r="AC243" s="222">
        <v>1</v>
      </c>
      <c r="AZ243" s="222">
        <v>1</v>
      </c>
      <c r="BA243" s="222">
        <f>IF(AZ243=1,G243,0)</f>
        <v>0</v>
      </c>
      <c r="BB243" s="222">
        <f>IF(AZ243=2,G243,0)</f>
        <v>0</v>
      </c>
      <c r="BC243" s="222">
        <f>IF(AZ243=3,G243,0)</f>
        <v>0</v>
      </c>
      <c r="BD243" s="222">
        <f>IF(AZ243=4,G243,0)</f>
        <v>0</v>
      </c>
      <c r="BE243" s="222">
        <f>IF(AZ243=5,G243,0)</f>
        <v>0</v>
      </c>
      <c r="CA243" s="249">
        <v>1</v>
      </c>
      <c r="CB243" s="249">
        <v>1</v>
      </c>
    </row>
    <row r="244" spans="1:15" ht="12.75">
      <c r="A244" s="258"/>
      <c r="B244" s="262"/>
      <c r="C244" s="343" t="s">
        <v>855</v>
      </c>
      <c r="D244" s="344"/>
      <c r="E244" s="290">
        <v>1</v>
      </c>
      <c r="F244" s="264"/>
      <c r="G244" s="265"/>
      <c r="H244" s="266"/>
      <c r="I244" s="260"/>
      <c r="J244" s="267"/>
      <c r="K244" s="260"/>
      <c r="M244" s="261" t="s">
        <v>855</v>
      </c>
      <c r="O244" s="249"/>
    </row>
    <row r="245" spans="1:15" ht="12.75">
      <c r="A245" s="258"/>
      <c r="B245" s="262"/>
      <c r="C245" s="343" t="s">
        <v>856</v>
      </c>
      <c r="D245" s="344"/>
      <c r="E245" s="290">
        <v>1</v>
      </c>
      <c r="F245" s="264"/>
      <c r="G245" s="265"/>
      <c r="H245" s="266"/>
      <c r="I245" s="260"/>
      <c r="J245" s="267"/>
      <c r="K245" s="260"/>
      <c r="M245" s="261" t="s">
        <v>856</v>
      </c>
      <c r="O245" s="249"/>
    </row>
    <row r="246" spans="1:80" ht="12.75">
      <c r="A246" s="250">
        <v>81</v>
      </c>
      <c r="B246" s="251" t="s">
        <v>857</v>
      </c>
      <c r="C246" s="252" t="s">
        <v>1274</v>
      </c>
      <c r="D246" s="253" t="s">
        <v>137</v>
      </c>
      <c r="E246" s="289">
        <v>3</v>
      </c>
      <c r="F246" s="254"/>
      <c r="G246" s="255">
        <f>E246*F246</f>
        <v>0</v>
      </c>
      <c r="H246" s="256">
        <v>0</v>
      </c>
      <c r="I246" s="257">
        <f>E246*H246</f>
        <v>0</v>
      </c>
      <c r="J246" s="256">
        <v>0</v>
      </c>
      <c r="K246" s="257">
        <f>E246*J246</f>
        <v>0</v>
      </c>
      <c r="O246" s="249">
        <v>2</v>
      </c>
      <c r="AA246" s="222">
        <v>1</v>
      </c>
      <c r="AB246" s="222">
        <v>1</v>
      </c>
      <c r="AC246" s="222">
        <v>1</v>
      </c>
      <c r="AZ246" s="222">
        <v>1</v>
      </c>
      <c r="BA246" s="222">
        <f>IF(AZ246=1,G246,0)</f>
        <v>0</v>
      </c>
      <c r="BB246" s="222">
        <f>IF(AZ246=2,G246,0)</f>
        <v>0</v>
      </c>
      <c r="BC246" s="222">
        <f>IF(AZ246=3,G246,0)</f>
        <v>0</v>
      </c>
      <c r="BD246" s="222">
        <f>IF(AZ246=4,G246,0)</f>
        <v>0</v>
      </c>
      <c r="BE246" s="222">
        <f>IF(AZ246=5,G246,0)</f>
        <v>0</v>
      </c>
      <c r="CA246" s="249">
        <v>1</v>
      </c>
      <c r="CB246" s="249">
        <v>1</v>
      </c>
    </row>
    <row r="247" spans="1:15" ht="12.75">
      <c r="A247" s="258"/>
      <c r="B247" s="262"/>
      <c r="C247" s="343" t="s">
        <v>858</v>
      </c>
      <c r="D247" s="344"/>
      <c r="E247" s="290">
        <v>3</v>
      </c>
      <c r="F247" s="264"/>
      <c r="G247" s="265"/>
      <c r="H247" s="266"/>
      <c r="I247" s="260"/>
      <c r="J247" s="267"/>
      <c r="K247" s="260"/>
      <c r="M247" s="261" t="s">
        <v>858</v>
      </c>
      <c r="O247" s="249"/>
    </row>
    <row r="248" spans="1:80" ht="12.75">
      <c r="A248" s="250">
        <v>82</v>
      </c>
      <c r="B248" s="251" t="s">
        <v>859</v>
      </c>
      <c r="C248" s="252" t="s">
        <v>860</v>
      </c>
      <c r="D248" s="253" t="s">
        <v>137</v>
      </c>
      <c r="E248" s="289">
        <v>4</v>
      </c>
      <c r="F248" s="254"/>
      <c r="G248" s="255">
        <f>E248*F248</f>
        <v>0</v>
      </c>
      <c r="H248" s="256">
        <v>0.00702</v>
      </c>
      <c r="I248" s="257">
        <f>E248*H248</f>
        <v>0.02808</v>
      </c>
      <c r="J248" s="256">
        <v>0</v>
      </c>
      <c r="K248" s="257">
        <f>E248*J248</f>
        <v>0</v>
      </c>
      <c r="O248" s="249">
        <v>2</v>
      </c>
      <c r="AA248" s="222">
        <v>1</v>
      </c>
      <c r="AB248" s="222">
        <v>1</v>
      </c>
      <c r="AC248" s="222">
        <v>1</v>
      </c>
      <c r="AZ248" s="222">
        <v>1</v>
      </c>
      <c r="BA248" s="222">
        <f>IF(AZ248=1,G248,0)</f>
        <v>0</v>
      </c>
      <c r="BB248" s="222">
        <f>IF(AZ248=2,G248,0)</f>
        <v>0</v>
      </c>
      <c r="BC248" s="222">
        <f>IF(AZ248=3,G248,0)</f>
        <v>0</v>
      </c>
      <c r="BD248" s="222">
        <f>IF(AZ248=4,G248,0)</f>
        <v>0</v>
      </c>
      <c r="BE248" s="222">
        <f>IF(AZ248=5,G248,0)</f>
        <v>0</v>
      </c>
      <c r="CA248" s="249">
        <v>1</v>
      </c>
      <c r="CB248" s="249">
        <v>1</v>
      </c>
    </row>
    <row r="249" spans="1:15" ht="12.75">
      <c r="A249" s="258"/>
      <c r="B249" s="262"/>
      <c r="C249" s="343" t="s">
        <v>861</v>
      </c>
      <c r="D249" s="344"/>
      <c r="E249" s="290">
        <v>4</v>
      </c>
      <c r="F249" s="264"/>
      <c r="G249" s="265"/>
      <c r="H249" s="266"/>
      <c r="I249" s="260"/>
      <c r="J249" s="267"/>
      <c r="K249" s="260"/>
      <c r="M249" s="261" t="s">
        <v>861</v>
      </c>
      <c r="O249" s="249"/>
    </row>
    <row r="250" spans="1:80" ht="12.75">
      <c r="A250" s="250">
        <v>83</v>
      </c>
      <c r="B250" s="251" t="s">
        <v>862</v>
      </c>
      <c r="C250" s="252" t="s">
        <v>863</v>
      </c>
      <c r="D250" s="253" t="s">
        <v>137</v>
      </c>
      <c r="E250" s="289">
        <v>1</v>
      </c>
      <c r="F250" s="254"/>
      <c r="G250" s="255">
        <f>E250*F250</f>
        <v>0</v>
      </c>
      <c r="H250" s="256">
        <v>0.0117</v>
      </c>
      <c r="I250" s="257">
        <f>E250*H250</f>
        <v>0.0117</v>
      </c>
      <c r="J250" s="256">
        <v>0</v>
      </c>
      <c r="K250" s="257">
        <f>E250*J250</f>
        <v>0</v>
      </c>
      <c r="O250" s="249">
        <v>2</v>
      </c>
      <c r="AA250" s="222">
        <v>1</v>
      </c>
      <c r="AB250" s="222">
        <v>1</v>
      </c>
      <c r="AC250" s="222">
        <v>1</v>
      </c>
      <c r="AZ250" s="222">
        <v>1</v>
      </c>
      <c r="BA250" s="222">
        <f>IF(AZ250=1,G250,0)</f>
        <v>0</v>
      </c>
      <c r="BB250" s="222">
        <f>IF(AZ250=2,G250,0)</f>
        <v>0</v>
      </c>
      <c r="BC250" s="222">
        <f>IF(AZ250=3,G250,0)</f>
        <v>0</v>
      </c>
      <c r="BD250" s="222">
        <f>IF(AZ250=4,G250,0)</f>
        <v>0</v>
      </c>
      <c r="BE250" s="222">
        <f>IF(AZ250=5,G250,0)</f>
        <v>0</v>
      </c>
      <c r="CA250" s="249">
        <v>1</v>
      </c>
      <c r="CB250" s="249">
        <v>1</v>
      </c>
    </row>
    <row r="251" spans="1:15" ht="12.75">
      <c r="A251" s="258"/>
      <c r="B251" s="262"/>
      <c r="C251" s="343" t="s">
        <v>864</v>
      </c>
      <c r="D251" s="344"/>
      <c r="E251" s="290">
        <v>1</v>
      </c>
      <c r="F251" s="264"/>
      <c r="G251" s="265"/>
      <c r="H251" s="266"/>
      <c r="I251" s="260"/>
      <c r="J251" s="267"/>
      <c r="K251" s="260"/>
      <c r="M251" s="261" t="s">
        <v>864</v>
      </c>
      <c r="O251" s="249"/>
    </row>
    <row r="252" spans="1:80" ht="12.75">
      <c r="A252" s="250">
        <v>84</v>
      </c>
      <c r="B252" s="251" t="s">
        <v>865</v>
      </c>
      <c r="C252" s="252" t="s">
        <v>866</v>
      </c>
      <c r="D252" s="253" t="s">
        <v>137</v>
      </c>
      <c r="E252" s="289">
        <v>1</v>
      </c>
      <c r="F252" s="254"/>
      <c r="G252" s="255">
        <f>E252*F252</f>
        <v>0</v>
      </c>
      <c r="H252" s="256">
        <v>0.0003</v>
      </c>
      <c r="I252" s="257">
        <f>E252*H252</f>
        <v>0.0003</v>
      </c>
      <c r="J252" s="256"/>
      <c r="K252" s="257">
        <f>E252*J252</f>
        <v>0</v>
      </c>
      <c r="O252" s="249">
        <v>2</v>
      </c>
      <c r="AA252" s="222">
        <v>12</v>
      </c>
      <c r="AB252" s="222">
        <v>1</v>
      </c>
      <c r="AC252" s="222">
        <v>63</v>
      </c>
      <c r="AZ252" s="222">
        <v>1</v>
      </c>
      <c r="BA252" s="222">
        <f>IF(AZ252=1,G252,0)</f>
        <v>0</v>
      </c>
      <c r="BB252" s="222">
        <f>IF(AZ252=2,G252,0)</f>
        <v>0</v>
      </c>
      <c r="BC252" s="222">
        <f>IF(AZ252=3,G252,0)</f>
        <v>0</v>
      </c>
      <c r="BD252" s="222">
        <f>IF(AZ252=4,G252,0)</f>
        <v>0</v>
      </c>
      <c r="BE252" s="222">
        <f>IF(AZ252=5,G252,0)</f>
        <v>0</v>
      </c>
      <c r="CA252" s="249">
        <v>12</v>
      </c>
      <c r="CB252" s="249">
        <v>1</v>
      </c>
    </row>
    <row r="253" spans="1:15" ht="12.75">
      <c r="A253" s="258"/>
      <c r="B253" s="262"/>
      <c r="C253" s="343" t="s">
        <v>867</v>
      </c>
      <c r="D253" s="344"/>
      <c r="E253" s="290">
        <v>1</v>
      </c>
      <c r="F253" s="264"/>
      <c r="G253" s="265"/>
      <c r="H253" s="266"/>
      <c r="I253" s="260"/>
      <c r="J253" s="267"/>
      <c r="K253" s="260"/>
      <c r="M253" s="261" t="s">
        <v>867</v>
      </c>
      <c r="O253" s="249"/>
    </row>
    <row r="254" spans="1:80" ht="12.75">
      <c r="A254" s="250">
        <v>85</v>
      </c>
      <c r="B254" s="251" t="s">
        <v>868</v>
      </c>
      <c r="C254" s="252" t="s">
        <v>869</v>
      </c>
      <c r="D254" s="253" t="s">
        <v>137</v>
      </c>
      <c r="E254" s="289">
        <v>3</v>
      </c>
      <c r="F254" s="254"/>
      <c r="G254" s="255">
        <f>E254*F254</f>
        <v>0</v>
      </c>
      <c r="H254" s="256">
        <v>0.002</v>
      </c>
      <c r="I254" s="257">
        <f>E254*H254</f>
        <v>0.006</v>
      </c>
      <c r="J254" s="256"/>
      <c r="K254" s="257">
        <f>E254*J254</f>
        <v>0</v>
      </c>
      <c r="O254" s="249">
        <v>2</v>
      </c>
      <c r="AA254" s="222">
        <v>3</v>
      </c>
      <c r="AB254" s="222">
        <v>1</v>
      </c>
      <c r="AC254" s="222">
        <v>286971041</v>
      </c>
      <c r="AZ254" s="222">
        <v>1</v>
      </c>
      <c r="BA254" s="222">
        <f>IF(AZ254=1,G254,0)</f>
        <v>0</v>
      </c>
      <c r="BB254" s="222">
        <f>IF(AZ254=2,G254,0)</f>
        <v>0</v>
      </c>
      <c r="BC254" s="222">
        <f>IF(AZ254=3,G254,0)</f>
        <v>0</v>
      </c>
      <c r="BD254" s="222">
        <f>IF(AZ254=4,G254,0)</f>
        <v>0</v>
      </c>
      <c r="BE254" s="222">
        <f>IF(AZ254=5,G254,0)</f>
        <v>0</v>
      </c>
      <c r="CA254" s="249">
        <v>3</v>
      </c>
      <c r="CB254" s="249">
        <v>1</v>
      </c>
    </row>
    <row r="255" spans="1:15" ht="12.75">
      <c r="A255" s="258"/>
      <c r="B255" s="262"/>
      <c r="C255" s="343" t="s">
        <v>870</v>
      </c>
      <c r="D255" s="344"/>
      <c r="E255" s="290">
        <v>2</v>
      </c>
      <c r="F255" s="264"/>
      <c r="G255" s="265"/>
      <c r="H255" s="266"/>
      <c r="I255" s="260"/>
      <c r="J255" s="267"/>
      <c r="K255" s="260"/>
      <c r="M255" s="261" t="s">
        <v>870</v>
      </c>
      <c r="O255" s="249"/>
    </row>
    <row r="256" spans="1:15" ht="12.75">
      <c r="A256" s="258"/>
      <c r="B256" s="262"/>
      <c r="C256" s="343" t="s">
        <v>871</v>
      </c>
      <c r="D256" s="344"/>
      <c r="E256" s="290">
        <v>1</v>
      </c>
      <c r="F256" s="264"/>
      <c r="G256" s="265"/>
      <c r="H256" s="266"/>
      <c r="I256" s="260"/>
      <c r="J256" s="267"/>
      <c r="K256" s="260"/>
      <c r="M256" s="261" t="s">
        <v>871</v>
      </c>
      <c r="O256" s="249"/>
    </row>
    <row r="257" spans="1:80" ht="12.75">
      <c r="A257" s="250">
        <v>86</v>
      </c>
      <c r="B257" s="251" t="s">
        <v>872</v>
      </c>
      <c r="C257" s="252" t="s">
        <v>873</v>
      </c>
      <c r="D257" s="253" t="s">
        <v>137</v>
      </c>
      <c r="E257" s="289">
        <v>3</v>
      </c>
      <c r="F257" s="254"/>
      <c r="G257" s="255">
        <f>E257*F257</f>
        <v>0</v>
      </c>
      <c r="H257" s="256">
        <v>0.012</v>
      </c>
      <c r="I257" s="257">
        <f>E257*H257</f>
        <v>0.036000000000000004</v>
      </c>
      <c r="J257" s="256"/>
      <c r="K257" s="257">
        <f>E257*J257</f>
        <v>0</v>
      </c>
      <c r="O257" s="249">
        <v>2</v>
      </c>
      <c r="AA257" s="222">
        <v>3</v>
      </c>
      <c r="AB257" s="222">
        <v>1</v>
      </c>
      <c r="AC257" s="222">
        <v>286971402</v>
      </c>
      <c r="AZ257" s="222">
        <v>1</v>
      </c>
      <c r="BA257" s="222">
        <f>IF(AZ257=1,G257,0)</f>
        <v>0</v>
      </c>
      <c r="BB257" s="222">
        <f>IF(AZ257=2,G257,0)</f>
        <v>0</v>
      </c>
      <c r="BC257" s="222">
        <f>IF(AZ257=3,G257,0)</f>
        <v>0</v>
      </c>
      <c r="BD257" s="222">
        <f>IF(AZ257=4,G257,0)</f>
        <v>0</v>
      </c>
      <c r="BE257" s="222">
        <f>IF(AZ257=5,G257,0)</f>
        <v>0</v>
      </c>
      <c r="CA257" s="249">
        <v>3</v>
      </c>
      <c r="CB257" s="249">
        <v>1</v>
      </c>
    </row>
    <row r="258" spans="1:15" ht="12.75">
      <c r="A258" s="258"/>
      <c r="B258" s="262"/>
      <c r="C258" s="343" t="s">
        <v>858</v>
      </c>
      <c r="D258" s="344"/>
      <c r="E258" s="290">
        <v>3</v>
      </c>
      <c r="F258" s="264"/>
      <c r="G258" s="265"/>
      <c r="H258" s="266"/>
      <c r="I258" s="260"/>
      <c r="J258" s="267"/>
      <c r="K258" s="260"/>
      <c r="M258" s="261" t="s">
        <v>858</v>
      </c>
      <c r="O258" s="249"/>
    </row>
    <row r="259" spans="1:80" ht="12.75">
      <c r="A259" s="250">
        <v>87</v>
      </c>
      <c r="B259" s="251" t="s">
        <v>874</v>
      </c>
      <c r="C259" s="252" t="s">
        <v>875</v>
      </c>
      <c r="D259" s="253" t="s">
        <v>137</v>
      </c>
      <c r="E259" s="289">
        <v>3</v>
      </c>
      <c r="F259" s="254"/>
      <c r="G259" s="255">
        <f>E259*F259</f>
        <v>0</v>
      </c>
      <c r="H259" s="256">
        <v>0.00725</v>
      </c>
      <c r="I259" s="257">
        <f>E259*H259</f>
        <v>0.021750000000000002</v>
      </c>
      <c r="J259" s="256"/>
      <c r="K259" s="257">
        <f>E259*J259</f>
        <v>0</v>
      </c>
      <c r="O259" s="249">
        <v>2</v>
      </c>
      <c r="AA259" s="222">
        <v>3</v>
      </c>
      <c r="AB259" s="222">
        <v>1</v>
      </c>
      <c r="AC259" s="222">
        <v>286971412</v>
      </c>
      <c r="AZ259" s="222">
        <v>1</v>
      </c>
      <c r="BA259" s="222">
        <f>IF(AZ259=1,G259,0)</f>
        <v>0</v>
      </c>
      <c r="BB259" s="222">
        <f>IF(AZ259=2,G259,0)</f>
        <v>0</v>
      </c>
      <c r="BC259" s="222">
        <f>IF(AZ259=3,G259,0)</f>
        <v>0</v>
      </c>
      <c r="BD259" s="222">
        <f>IF(AZ259=4,G259,0)</f>
        <v>0</v>
      </c>
      <c r="BE259" s="222">
        <f>IF(AZ259=5,G259,0)</f>
        <v>0</v>
      </c>
      <c r="CA259" s="249">
        <v>3</v>
      </c>
      <c r="CB259" s="249">
        <v>1</v>
      </c>
    </row>
    <row r="260" spans="1:15" ht="12.75">
      <c r="A260" s="258"/>
      <c r="B260" s="262"/>
      <c r="C260" s="343" t="s">
        <v>858</v>
      </c>
      <c r="D260" s="344"/>
      <c r="E260" s="290">
        <v>3</v>
      </c>
      <c r="F260" s="264"/>
      <c r="G260" s="265"/>
      <c r="H260" s="266"/>
      <c r="I260" s="260"/>
      <c r="J260" s="267"/>
      <c r="K260" s="260"/>
      <c r="M260" s="261" t="s">
        <v>858</v>
      </c>
      <c r="O260" s="249"/>
    </row>
    <row r="261" spans="1:80" ht="12.75">
      <c r="A261" s="250">
        <v>88</v>
      </c>
      <c r="B261" s="251" t="s">
        <v>876</v>
      </c>
      <c r="C261" s="252" t="s">
        <v>1275</v>
      </c>
      <c r="D261" s="253" t="s">
        <v>137</v>
      </c>
      <c r="E261" s="289">
        <v>1</v>
      </c>
      <c r="F261" s="254"/>
      <c r="G261" s="255">
        <f>E261*F261</f>
        <v>0</v>
      </c>
      <c r="H261" s="256">
        <v>0.02</v>
      </c>
      <c r="I261" s="257">
        <f>E261*H261</f>
        <v>0.02</v>
      </c>
      <c r="J261" s="256"/>
      <c r="K261" s="257">
        <f>E261*J261</f>
        <v>0</v>
      </c>
      <c r="O261" s="249">
        <v>2</v>
      </c>
      <c r="AA261" s="222">
        <v>3</v>
      </c>
      <c r="AB261" s="222">
        <v>1</v>
      </c>
      <c r="AC261" s="222">
        <v>286971500</v>
      </c>
      <c r="AZ261" s="222">
        <v>1</v>
      </c>
      <c r="BA261" s="222">
        <f>IF(AZ261=1,G261,0)</f>
        <v>0</v>
      </c>
      <c r="BB261" s="222">
        <f>IF(AZ261=2,G261,0)</f>
        <v>0</v>
      </c>
      <c r="BC261" s="222">
        <f>IF(AZ261=3,G261,0)</f>
        <v>0</v>
      </c>
      <c r="BD261" s="222">
        <f>IF(AZ261=4,G261,0)</f>
        <v>0</v>
      </c>
      <c r="BE261" s="222">
        <f>IF(AZ261=5,G261,0)</f>
        <v>0</v>
      </c>
      <c r="CA261" s="249">
        <v>3</v>
      </c>
      <c r="CB261" s="249">
        <v>1</v>
      </c>
    </row>
    <row r="262" spans="1:15" ht="12.75">
      <c r="A262" s="258"/>
      <c r="B262" s="262"/>
      <c r="C262" s="343" t="s">
        <v>877</v>
      </c>
      <c r="D262" s="344"/>
      <c r="E262" s="290">
        <v>1</v>
      </c>
      <c r="F262" s="264"/>
      <c r="G262" s="265"/>
      <c r="H262" s="266"/>
      <c r="I262" s="260"/>
      <c r="J262" s="267"/>
      <c r="K262" s="260"/>
      <c r="M262" s="261" t="s">
        <v>877</v>
      </c>
      <c r="O262" s="249"/>
    </row>
    <row r="263" spans="1:80" ht="12.75">
      <c r="A263" s="250">
        <v>89</v>
      </c>
      <c r="B263" s="251" t="s">
        <v>878</v>
      </c>
      <c r="C263" s="252" t="s">
        <v>1276</v>
      </c>
      <c r="D263" s="253" t="s">
        <v>137</v>
      </c>
      <c r="E263" s="289">
        <v>1</v>
      </c>
      <c r="F263" s="254"/>
      <c r="G263" s="255">
        <f>E263*F263</f>
        <v>0</v>
      </c>
      <c r="H263" s="256">
        <v>0.021</v>
      </c>
      <c r="I263" s="257">
        <f>E263*H263</f>
        <v>0.021</v>
      </c>
      <c r="J263" s="256"/>
      <c r="K263" s="257">
        <f>E263*J263</f>
        <v>0</v>
      </c>
      <c r="O263" s="249">
        <v>2</v>
      </c>
      <c r="AA263" s="222">
        <v>3</v>
      </c>
      <c r="AB263" s="222">
        <v>1</v>
      </c>
      <c r="AC263" s="222">
        <v>286971503</v>
      </c>
      <c r="AZ263" s="222">
        <v>1</v>
      </c>
      <c r="BA263" s="222">
        <f>IF(AZ263=1,G263,0)</f>
        <v>0</v>
      </c>
      <c r="BB263" s="222">
        <f>IF(AZ263=2,G263,0)</f>
        <v>0</v>
      </c>
      <c r="BC263" s="222">
        <f>IF(AZ263=3,G263,0)</f>
        <v>0</v>
      </c>
      <c r="BD263" s="222">
        <f>IF(AZ263=4,G263,0)</f>
        <v>0</v>
      </c>
      <c r="BE263" s="222">
        <f>IF(AZ263=5,G263,0)</f>
        <v>0</v>
      </c>
      <c r="CA263" s="249">
        <v>3</v>
      </c>
      <c r="CB263" s="249">
        <v>1</v>
      </c>
    </row>
    <row r="264" spans="1:15" ht="12.75">
      <c r="A264" s="258"/>
      <c r="B264" s="262"/>
      <c r="C264" s="343" t="s">
        <v>879</v>
      </c>
      <c r="D264" s="344"/>
      <c r="E264" s="290">
        <v>1</v>
      </c>
      <c r="F264" s="264"/>
      <c r="G264" s="265"/>
      <c r="H264" s="266"/>
      <c r="I264" s="260"/>
      <c r="J264" s="267"/>
      <c r="K264" s="260"/>
      <c r="M264" s="261" t="s">
        <v>879</v>
      </c>
      <c r="O264" s="249"/>
    </row>
    <row r="265" spans="1:80" ht="12.75">
      <c r="A265" s="250">
        <v>90</v>
      </c>
      <c r="B265" s="251" t="s">
        <v>880</v>
      </c>
      <c r="C265" s="252" t="s">
        <v>881</v>
      </c>
      <c r="D265" s="253" t="s">
        <v>137</v>
      </c>
      <c r="E265" s="289">
        <v>2</v>
      </c>
      <c r="F265" s="254"/>
      <c r="G265" s="255">
        <f>E265*F265</f>
        <v>0</v>
      </c>
      <c r="H265" s="256">
        <v>0.0262</v>
      </c>
      <c r="I265" s="257">
        <f>E265*H265</f>
        <v>0.0524</v>
      </c>
      <c r="J265" s="256"/>
      <c r="K265" s="257">
        <f>E265*J265</f>
        <v>0</v>
      </c>
      <c r="O265" s="249">
        <v>2</v>
      </c>
      <c r="AA265" s="222">
        <v>3</v>
      </c>
      <c r="AB265" s="222">
        <v>1</v>
      </c>
      <c r="AC265" s="222">
        <v>28697154</v>
      </c>
      <c r="AZ265" s="222">
        <v>1</v>
      </c>
      <c r="BA265" s="222">
        <f>IF(AZ265=1,G265,0)</f>
        <v>0</v>
      </c>
      <c r="BB265" s="222">
        <f>IF(AZ265=2,G265,0)</f>
        <v>0</v>
      </c>
      <c r="BC265" s="222">
        <f>IF(AZ265=3,G265,0)</f>
        <v>0</v>
      </c>
      <c r="BD265" s="222">
        <f>IF(AZ265=4,G265,0)</f>
        <v>0</v>
      </c>
      <c r="BE265" s="222">
        <f>IF(AZ265=5,G265,0)</f>
        <v>0</v>
      </c>
      <c r="CA265" s="249">
        <v>3</v>
      </c>
      <c r="CB265" s="249">
        <v>1</v>
      </c>
    </row>
    <row r="266" spans="1:15" ht="12.75">
      <c r="A266" s="258"/>
      <c r="B266" s="262"/>
      <c r="C266" s="343" t="s">
        <v>855</v>
      </c>
      <c r="D266" s="344"/>
      <c r="E266" s="290">
        <v>1</v>
      </c>
      <c r="F266" s="264"/>
      <c r="G266" s="265"/>
      <c r="H266" s="266"/>
      <c r="I266" s="260"/>
      <c r="J266" s="267"/>
      <c r="K266" s="260"/>
      <c r="M266" s="261" t="s">
        <v>855</v>
      </c>
      <c r="O266" s="249"/>
    </row>
    <row r="267" spans="1:15" ht="12.75">
      <c r="A267" s="258"/>
      <c r="B267" s="262"/>
      <c r="C267" s="343" t="s">
        <v>882</v>
      </c>
      <c r="D267" s="344"/>
      <c r="E267" s="290">
        <v>1</v>
      </c>
      <c r="F267" s="264"/>
      <c r="G267" s="265"/>
      <c r="H267" s="266"/>
      <c r="I267" s="260"/>
      <c r="J267" s="267"/>
      <c r="K267" s="260"/>
      <c r="M267" s="261" t="s">
        <v>882</v>
      </c>
      <c r="O267" s="249"/>
    </row>
    <row r="268" spans="1:80" ht="12.75">
      <c r="A268" s="250">
        <v>91</v>
      </c>
      <c r="B268" s="251" t="s">
        <v>735</v>
      </c>
      <c r="C268" s="252" t="s">
        <v>736</v>
      </c>
      <c r="D268" s="253" t="s">
        <v>137</v>
      </c>
      <c r="E268" s="289">
        <v>4</v>
      </c>
      <c r="F268" s="254"/>
      <c r="G268" s="255">
        <f>E268*F268</f>
        <v>0</v>
      </c>
      <c r="H268" s="256">
        <v>0.0015</v>
      </c>
      <c r="I268" s="257">
        <f>E268*H268</f>
        <v>0.006</v>
      </c>
      <c r="J268" s="256"/>
      <c r="K268" s="257">
        <f>E268*J268</f>
        <v>0</v>
      </c>
      <c r="O268" s="249">
        <v>2</v>
      </c>
      <c r="AA268" s="222">
        <v>3</v>
      </c>
      <c r="AB268" s="222">
        <v>1</v>
      </c>
      <c r="AC268" s="222">
        <v>28697160</v>
      </c>
      <c r="AZ268" s="222">
        <v>1</v>
      </c>
      <c r="BA268" s="222">
        <f>IF(AZ268=1,G268,0)</f>
        <v>0</v>
      </c>
      <c r="BB268" s="222">
        <f>IF(AZ268=2,G268,0)</f>
        <v>0</v>
      </c>
      <c r="BC268" s="222">
        <f>IF(AZ268=3,G268,0)</f>
        <v>0</v>
      </c>
      <c r="BD268" s="222">
        <f>IF(AZ268=4,G268,0)</f>
        <v>0</v>
      </c>
      <c r="BE268" s="222">
        <f>IF(AZ268=5,G268,0)</f>
        <v>0</v>
      </c>
      <c r="CA268" s="249">
        <v>3</v>
      </c>
      <c r="CB268" s="249">
        <v>1</v>
      </c>
    </row>
    <row r="269" spans="1:15" ht="12.75">
      <c r="A269" s="258"/>
      <c r="B269" s="262"/>
      <c r="C269" s="343" t="s">
        <v>883</v>
      </c>
      <c r="D269" s="344"/>
      <c r="E269" s="290">
        <v>2</v>
      </c>
      <c r="F269" s="264"/>
      <c r="G269" s="265"/>
      <c r="H269" s="266"/>
      <c r="I269" s="260"/>
      <c r="J269" s="267"/>
      <c r="K269" s="260"/>
      <c r="M269" s="261" t="s">
        <v>883</v>
      </c>
      <c r="O269" s="249"/>
    </row>
    <row r="270" spans="1:15" ht="12.75">
      <c r="A270" s="258"/>
      <c r="B270" s="262"/>
      <c r="C270" s="343" t="s">
        <v>884</v>
      </c>
      <c r="D270" s="344"/>
      <c r="E270" s="290">
        <v>2</v>
      </c>
      <c r="F270" s="264"/>
      <c r="G270" s="265"/>
      <c r="H270" s="266"/>
      <c r="I270" s="260"/>
      <c r="J270" s="267"/>
      <c r="K270" s="260"/>
      <c r="M270" s="261" t="s">
        <v>884</v>
      </c>
      <c r="O270" s="249"/>
    </row>
    <row r="271" spans="1:80" ht="12.75">
      <c r="A271" s="250">
        <v>92</v>
      </c>
      <c r="B271" s="251" t="s">
        <v>885</v>
      </c>
      <c r="C271" s="252" t="s">
        <v>1277</v>
      </c>
      <c r="D271" s="253" t="s">
        <v>137</v>
      </c>
      <c r="E271" s="289">
        <v>2</v>
      </c>
      <c r="F271" s="254"/>
      <c r="G271" s="255">
        <f>E271*F271</f>
        <v>0</v>
      </c>
      <c r="H271" s="256">
        <v>0.012</v>
      </c>
      <c r="I271" s="257">
        <f>E271*H271</f>
        <v>0.024</v>
      </c>
      <c r="J271" s="256"/>
      <c r="K271" s="257">
        <f>E271*J271</f>
        <v>0</v>
      </c>
      <c r="O271" s="249">
        <v>2</v>
      </c>
      <c r="AA271" s="222">
        <v>3</v>
      </c>
      <c r="AB271" s="222">
        <v>1</v>
      </c>
      <c r="AC271" s="222">
        <v>28697166</v>
      </c>
      <c r="AZ271" s="222">
        <v>1</v>
      </c>
      <c r="BA271" s="222">
        <f>IF(AZ271=1,G271,0)</f>
        <v>0</v>
      </c>
      <c r="BB271" s="222">
        <f>IF(AZ271=2,G271,0)</f>
        <v>0</v>
      </c>
      <c r="BC271" s="222">
        <f>IF(AZ271=3,G271,0)</f>
        <v>0</v>
      </c>
      <c r="BD271" s="222">
        <f>IF(AZ271=4,G271,0)</f>
        <v>0</v>
      </c>
      <c r="BE271" s="222">
        <f>IF(AZ271=5,G271,0)</f>
        <v>0</v>
      </c>
      <c r="CA271" s="249">
        <v>3</v>
      </c>
      <c r="CB271" s="249">
        <v>1</v>
      </c>
    </row>
    <row r="272" spans="1:15" ht="12.75">
      <c r="A272" s="258"/>
      <c r="B272" s="262"/>
      <c r="C272" s="343" t="s">
        <v>855</v>
      </c>
      <c r="D272" s="344"/>
      <c r="E272" s="290">
        <v>1</v>
      </c>
      <c r="F272" s="264"/>
      <c r="G272" s="265"/>
      <c r="H272" s="266"/>
      <c r="I272" s="260"/>
      <c r="J272" s="267"/>
      <c r="K272" s="260"/>
      <c r="M272" s="261" t="s">
        <v>855</v>
      </c>
      <c r="O272" s="249"/>
    </row>
    <row r="273" spans="1:15" ht="12.75">
      <c r="A273" s="258"/>
      <c r="B273" s="262"/>
      <c r="C273" s="343" t="s">
        <v>886</v>
      </c>
      <c r="D273" s="344"/>
      <c r="E273" s="290">
        <v>1</v>
      </c>
      <c r="F273" s="264"/>
      <c r="G273" s="265"/>
      <c r="H273" s="266"/>
      <c r="I273" s="260"/>
      <c r="J273" s="267"/>
      <c r="K273" s="260"/>
      <c r="M273" s="261" t="s">
        <v>886</v>
      </c>
      <c r="O273" s="249"/>
    </row>
    <row r="274" spans="1:80" ht="12.75">
      <c r="A274" s="250">
        <v>93</v>
      </c>
      <c r="B274" s="251" t="s">
        <v>887</v>
      </c>
      <c r="C274" s="252" t="s">
        <v>1278</v>
      </c>
      <c r="D274" s="253" t="s">
        <v>137</v>
      </c>
      <c r="E274" s="289">
        <v>2</v>
      </c>
      <c r="F274" s="254"/>
      <c r="G274" s="255">
        <f>E274*F274</f>
        <v>0</v>
      </c>
      <c r="H274" s="256">
        <v>0.0062</v>
      </c>
      <c r="I274" s="257">
        <f>E274*H274</f>
        <v>0.0124</v>
      </c>
      <c r="J274" s="256"/>
      <c r="K274" s="257">
        <f>E274*J274</f>
        <v>0</v>
      </c>
      <c r="O274" s="249">
        <v>2</v>
      </c>
      <c r="AA274" s="222">
        <v>3</v>
      </c>
      <c r="AB274" s="222">
        <v>1</v>
      </c>
      <c r="AC274" s="222">
        <v>286971672</v>
      </c>
      <c r="AZ274" s="222">
        <v>1</v>
      </c>
      <c r="BA274" s="222">
        <f>IF(AZ274=1,G274,0)</f>
        <v>0</v>
      </c>
      <c r="BB274" s="222">
        <f>IF(AZ274=2,G274,0)</f>
        <v>0</v>
      </c>
      <c r="BC274" s="222">
        <f>IF(AZ274=3,G274,0)</f>
        <v>0</v>
      </c>
      <c r="BD274" s="222">
        <f>IF(AZ274=4,G274,0)</f>
        <v>0</v>
      </c>
      <c r="BE274" s="222">
        <f>IF(AZ274=5,G274,0)</f>
        <v>0</v>
      </c>
      <c r="CA274" s="249">
        <v>3</v>
      </c>
      <c r="CB274" s="249">
        <v>1</v>
      </c>
    </row>
    <row r="275" spans="1:15" ht="12.75">
      <c r="A275" s="258"/>
      <c r="B275" s="262"/>
      <c r="C275" s="343" t="s">
        <v>888</v>
      </c>
      <c r="D275" s="344"/>
      <c r="E275" s="290">
        <v>2</v>
      </c>
      <c r="F275" s="264"/>
      <c r="G275" s="265"/>
      <c r="H275" s="266"/>
      <c r="I275" s="260"/>
      <c r="J275" s="267"/>
      <c r="K275" s="260"/>
      <c r="M275" s="261" t="s">
        <v>888</v>
      </c>
      <c r="O275" s="249"/>
    </row>
    <row r="276" spans="1:80" ht="12.75">
      <c r="A276" s="250">
        <v>94</v>
      </c>
      <c r="B276" s="251" t="s">
        <v>889</v>
      </c>
      <c r="C276" s="252" t="s">
        <v>1279</v>
      </c>
      <c r="D276" s="253" t="s">
        <v>137</v>
      </c>
      <c r="E276" s="289">
        <v>1</v>
      </c>
      <c r="F276" s="254"/>
      <c r="G276" s="255">
        <f>E276*F276</f>
        <v>0</v>
      </c>
      <c r="H276" s="256">
        <v>0.0062</v>
      </c>
      <c r="I276" s="257">
        <f>E276*H276</f>
        <v>0.0062</v>
      </c>
      <c r="J276" s="256"/>
      <c r="K276" s="257">
        <f>E276*J276</f>
        <v>0</v>
      </c>
      <c r="O276" s="249">
        <v>2</v>
      </c>
      <c r="AA276" s="222">
        <v>3</v>
      </c>
      <c r="AB276" s="222">
        <v>1</v>
      </c>
      <c r="AC276" s="222">
        <v>286971675</v>
      </c>
      <c r="AZ276" s="222">
        <v>1</v>
      </c>
      <c r="BA276" s="222">
        <f>IF(AZ276=1,G276,0)</f>
        <v>0</v>
      </c>
      <c r="BB276" s="222">
        <f>IF(AZ276=2,G276,0)</f>
        <v>0</v>
      </c>
      <c r="BC276" s="222">
        <f>IF(AZ276=3,G276,0)</f>
        <v>0</v>
      </c>
      <c r="BD276" s="222">
        <f>IF(AZ276=4,G276,0)</f>
        <v>0</v>
      </c>
      <c r="BE276" s="222">
        <f>IF(AZ276=5,G276,0)</f>
        <v>0</v>
      </c>
      <c r="CA276" s="249">
        <v>3</v>
      </c>
      <c r="CB276" s="249">
        <v>1</v>
      </c>
    </row>
    <row r="277" spans="1:15" ht="12.75">
      <c r="A277" s="258"/>
      <c r="B277" s="262"/>
      <c r="C277" s="343" t="s">
        <v>890</v>
      </c>
      <c r="D277" s="344"/>
      <c r="E277" s="290">
        <v>1</v>
      </c>
      <c r="F277" s="264"/>
      <c r="G277" s="265"/>
      <c r="H277" s="266"/>
      <c r="I277" s="260"/>
      <c r="J277" s="267"/>
      <c r="K277" s="260"/>
      <c r="M277" s="261" t="s">
        <v>890</v>
      </c>
      <c r="O277" s="249"/>
    </row>
    <row r="278" spans="1:80" ht="12.75">
      <c r="A278" s="250">
        <v>95</v>
      </c>
      <c r="B278" s="251" t="s">
        <v>891</v>
      </c>
      <c r="C278" s="252" t="s">
        <v>1280</v>
      </c>
      <c r="D278" s="253" t="s">
        <v>137</v>
      </c>
      <c r="E278" s="289">
        <v>1</v>
      </c>
      <c r="F278" s="254"/>
      <c r="G278" s="255">
        <f>E278*F278</f>
        <v>0</v>
      </c>
      <c r="H278" s="256">
        <v>0.169</v>
      </c>
      <c r="I278" s="257">
        <f>E278*H278</f>
        <v>0.169</v>
      </c>
      <c r="J278" s="256"/>
      <c r="K278" s="257">
        <f>E278*J278</f>
        <v>0</v>
      </c>
      <c r="O278" s="249">
        <v>2</v>
      </c>
      <c r="AA278" s="222">
        <v>3</v>
      </c>
      <c r="AB278" s="222">
        <v>1</v>
      </c>
      <c r="AC278" s="222">
        <v>55241713</v>
      </c>
      <c r="AZ278" s="222">
        <v>1</v>
      </c>
      <c r="BA278" s="222">
        <f>IF(AZ278=1,G278,0)</f>
        <v>0</v>
      </c>
      <c r="BB278" s="222">
        <f>IF(AZ278=2,G278,0)</f>
        <v>0</v>
      </c>
      <c r="BC278" s="222">
        <f>IF(AZ278=3,G278,0)</f>
        <v>0</v>
      </c>
      <c r="BD278" s="222">
        <f>IF(AZ278=4,G278,0)</f>
        <v>0</v>
      </c>
      <c r="BE278" s="222">
        <f>IF(AZ278=5,G278,0)</f>
        <v>0</v>
      </c>
      <c r="CA278" s="249">
        <v>3</v>
      </c>
      <c r="CB278" s="249">
        <v>1</v>
      </c>
    </row>
    <row r="279" spans="1:15" ht="12.75">
      <c r="A279" s="258"/>
      <c r="B279" s="262"/>
      <c r="C279" s="343" t="s">
        <v>856</v>
      </c>
      <c r="D279" s="344"/>
      <c r="E279" s="290">
        <v>1</v>
      </c>
      <c r="F279" s="264"/>
      <c r="G279" s="265"/>
      <c r="H279" s="266"/>
      <c r="I279" s="260"/>
      <c r="J279" s="267"/>
      <c r="K279" s="260"/>
      <c r="M279" s="261" t="s">
        <v>856</v>
      </c>
      <c r="O279" s="249"/>
    </row>
    <row r="280" spans="1:80" ht="12.75">
      <c r="A280" s="250">
        <v>96</v>
      </c>
      <c r="B280" s="251" t="s">
        <v>892</v>
      </c>
      <c r="C280" s="252" t="s">
        <v>1281</v>
      </c>
      <c r="D280" s="253" t="s">
        <v>137</v>
      </c>
      <c r="E280" s="289">
        <v>3</v>
      </c>
      <c r="F280" s="254"/>
      <c r="G280" s="255">
        <f>E280*F280</f>
        <v>0</v>
      </c>
      <c r="H280" s="256">
        <v>0.0958</v>
      </c>
      <c r="I280" s="257">
        <f>E280*H280</f>
        <v>0.2874</v>
      </c>
      <c r="J280" s="256"/>
      <c r="K280" s="257">
        <f>E280*J280</f>
        <v>0</v>
      </c>
      <c r="O280" s="249">
        <v>2</v>
      </c>
      <c r="AA280" s="222">
        <v>3</v>
      </c>
      <c r="AB280" s="222">
        <v>1</v>
      </c>
      <c r="AC280" s="222">
        <v>55243073</v>
      </c>
      <c r="AZ280" s="222">
        <v>1</v>
      </c>
      <c r="BA280" s="222">
        <f>IF(AZ280=1,G280,0)</f>
        <v>0</v>
      </c>
      <c r="BB280" s="222">
        <f>IF(AZ280=2,G280,0)</f>
        <v>0</v>
      </c>
      <c r="BC280" s="222">
        <f>IF(AZ280=3,G280,0)</f>
        <v>0</v>
      </c>
      <c r="BD280" s="222">
        <f>IF(AZ280=4,G280,0)</f>
        <v>0</v>
      </c>
      <c r="BE280" s="222">
        <f>IF(AZ280=5,G280,0)</f>
        <v>0</v>
      </c>
      <c r="CA280" s="249">
        <v>3</v>
      </c>
      <c r="CB280" s="249">
        <v>1</v>
      </c>
    </row>
    <row r="281" spans="1:15" ht="12.75">
      <c r="A281" s="258"/>
      <c r="B281" s="262"/>
      <c r="C281" s="343" t="s">
        <v>893</v>
      </c>
      <c r="D281" s="344"/>
      <c r="E281" s="290">
        <v>3</v>
      </c>
      <c r="F281" s="264"/>
      <c r="G281" s="265"/>
      <c r="H281" s="266"/>
      <c r="I281" s="260"/>
      <c r="J281" s="267"/>
      <c r="K281" s="260"/>
      <c r="M281" s="261" t="s">
        <v>893</v>
      </c>
      <c r="O281" s="249"/>
    </row>
    <row r="282" spans="1:80" ht="12.75">
      <c r="A282" s="250">
        <v>97</v>
      </c>
      <c r="B282" s="251" t="s">
        <v>894</v>
      </c>
      <c r="C282" s="252" t="s">
        <v>1282</v>
      </c>
      <c r="D282" s="253" t="s">
        <v>137</v>
      </c>
      <c r="E282" s="289">
        <v>1</v>
      </c>
      <c r="F282" s="254"/>
      <c r="G282" s="255">
        <f>E282*F282</f>
        <v>0</v>
      </c>
      <c r="H282" s="256">
        <v>0.055</v>
      </c>
      <c r="I282" s="257">
        <f>E282*H282</f>
        <v>0.055</v>
      </c>
      <c r="J282" s="256"/>
      <c r="K282" s="257">
        <f>E282*J282</f>
        <v>0</v>
      </c>
      <c r="O282" s="249">
        <v>2</v>
      </c>
      <c r="AA282" s="222">
        <v>3</v>
      </c>
      <c r="AB282" s="222">
        <v>1</v>
      </c>
      <c r="AC282" s="222">
        <v>55243087</v>
      </c>
      <c r="AZ282" s="222">
        <v>1</v>
      </c>
      <c r="BA282" s="222">
        <f>IF(AZ282=1,G282,0)</f>
        <v>0</v>
      </c>
      <c r="BB282" s="222">
        <f>IF(AZ282=2,G282,0)</f>
        <v>0</v>
      </c>
      <c r="BC282" s="222">
        <f>IF(AZ282=3,G282,0)</f>
        <v>0</v>
      </c>
      <c r="BD282" s="222">
        <f>IF(AZ282=4,G282,0)</f>
        <v>0</v>
      </c>
      <c r="BE282" s="222">
        <f>IF(AZ282=5,G282,0)</f>
        <v>0</v>
      </c>
      <c r="CA282" s="249">
        <v>3</v>
      </c>
      <c r="CB282" s="249">
        <v>1</v>
      </c>
    </row>
    <row r="283" spans="1:15" ht="12.75">
      <c r="A283" s="258"/>
      <c r="B283" s="262"/>
      <c r="C283" s="343" t="s">
        <v>855</v>
      </c>
      <c r="D283" s="344"/>
      <c r="E283" s="290">
        <v>1</v>
      </c>
      <c r="F283" s="264"/>
      <c r="G283" s="265"/>
      <c r="H283" s="266"/>
      <c r="I283" s="260"/>
      <c r="J283" s="267"/>
      <c r="K283" s="260"/>
      <c r="M283" s="261" t="s">
        <v>855</v>
      </c>
      <c r="O283" s="249"/>
    </row>
    <row r="284" spans="1:80" ht="12.75">
      <c r="A284" s="250">
        <v>98</v>
      </c>
      <c r="B284" s="251" t="s">
        <v>895</v>
      </c>
      <c r="C284" s="252" t="s">
        <v>1283</v>
      </c>
      <c r="D284" s="253" t="s">
        <v>137</v>
      </c>
      <c r="E284" s="289">
        <v>4</v>
      </c>
      <c r="F284" s="254"/>
      <c r="G284" s="255">
        <f>E284*F284</f>
        <v>0</v>
      </c>
      <c r="H284" s="256">
        <v>0.007</v>
      </c>
      <c r="I284" s="257">
        <f>E284*H284</f>
        <v>0.028</v>
      </c>
      <c r="J284" s="256"/>
      <c r="K284" s="257">
        <f>E284*J284</f>
        <v>0</v>
      </c>
      <c r="O284" s="249">
        <v>2</v>
      </c>
      <c r="AA284" s="222">
        <v>3</v>
      </c>
      <c r="AB284" s="222">
        <v>1</v>
      </c>
      <c r="AC284" s="222">
        <v>55343900</v>
      </c>
      <c r="AZ284" s="222">
        <v>1</v>
      </c>
      <c r="BA284" s="222">
        <f>IF(AZ284=1,G284,0)</f>
        <v>0</v>
      </c>
      <c r="BB284" s="222">
        <f>IF(AZ284=2,G284,0)</f>
        <v>0</v>
      </c>
      <c r="BC284" s="222">
        <f>IF(AZ284=3,G284,0)</f>
        <v>0</v>
      </c>
      <c r="BD284" s="222">
        <f>IF(AZ284=4,G284,0)</f>
        <v>0</v>
      </c>
      <c r="BE284" s="222">
        <f>IF(AZ284=5,G284,0)</f>
        <v>0</v>
      </c>
      <c r="CA284" s="249">
        <v>3</v>
      </c>
      <c r="CB284" s="249">
        <v>1</v>
      </c>
    </row>
    <row r="285" spans="1:15" ht="12.75">
      <c r="A285" s="258"/>
      <c r="B285" s="262"/>
      <c r="C285" s="343" t="s">
        <v>896</v>
      </c>
      <c r="D285" s="344"/>
      <c r="E285" s="290">
        <v>4</v>
      </c>
      <c r="F285" s="264"/>
      <c r="G285" s="265"/>
      <c r="H285" s="266"/>
      <c r="I285" s="260"/>
      <c r="J285" s="267"/>
      <c r="K285" s="260"/>
      <c r="M285" s="261" t="s">
        <v>896</v>
      </c>
      <c r="O285" s="249"/>
    </row>
    <row r="286" spans="1:80" ht="12.75">
      <c r="A286" s="250">
        <v>99</v>
      </c>
      <c r="B286" s="251" t="s">
        <v>746</v>
      </c>
      <c r="C286" s="252" t="s">
        <v>1284</v>
      </c>
      <c r="D286" s="253" t="s">
        <v>137</v>
      </c>
      <c r="E286" s="289">
        <v>2</v>
      </c>
      <c r="F286" s="254"/>
      <c r="G286" s="255">
        <f>E286*F286</f>
        <v>0</v>
      </c>
      <c r="H286" s="256">
        <v>0.1523</v>
      </c>
      <c r="I286" s="257">
        <f>E286*H286</f>
        <v>0.3046</v>
      </c>
      <c r="J286" s="256"/>
      <c r="K286" s="257">
        <f>E286*J286</f>
        <v>0</v>
      </c>
      <c r="O286" s="249">
        <v>2</v>
      </c>
      <c r="AA286" s="222">
        <v>3</v>
      </c>
      <c r="AB286" s="222">
        <v>1</v>
      </c>
      <c r="AC286" s="222">
        <v>59224221</v>
      </c>
      <c r="AZ286" s="222">
        <v>1</v>
      </c>
      <c r="BA286" s="222">
        <f>IF(AZ286=1,G286,0)</f>
        <v>0</v>
      </c>
      <c r="BB286" s="222">
        <f>IF(AZ286=2,G286,0)</f>
        <v>0</v>
      </c>
      <c r="BC286" s="222">
        <f>IF(AZ286=3,G286,0)</f>
        <v>0</v>
      </c>
      <c r="BD286" s="222">
        <f>IF(AZ286=4,G286,0)</f>
        <v>0</v>
      </c>
      <c r="BE286" s="222">
        <f>IF(AZ286=5,G286,0)</f>
        <v>0</v>
      </c>
      <c r="CA286" s="249">
        <v>3</v>
      </c>
      <c r="CB286" s="249">
        <v>1</v>
      </c>
    </row>
    <row r="287" spans="1:15" ht="12.75">
      <c r="A287" s="258"/>
      <c r="B287" s="262"/>
      <c r="C287" s="343" t="s">
        <v>855</v>
      </c>
      <c r="D287" s="344"/>
      <c r="E287" s="290">
        <v>1</v>
      </c>
      <c r="F287" s="264"/>
      <c r="G287" s="265"/>
      <c r="H287" s="266"/>
      <c r="I287" s="260"/>
      <c r="J287" s="267"/>
      <c r="K287" s="260"/>
      <c r="M287" s="261" t="s">
        <v>855</v>
      </c>
      <c r="O287" s="249"/>
    </row>
    <row r="288" spans="1:15" ht="12.75">
      <c r="A288" s="258"/>
      <c r="B288" s="262"/>
      <c r="C288" s="343" t="s">
        <v>886</v>
      </c>
      <c r="D288" s="344"/>
      <c r="E288" s="290">
        <v>1</v>
      </c>
      <c r="F288" s="264"/>
      <c r="G288" s="265"/>
      <c r="H288" s="266"/>
      <c r="I288" s="260"/>
      <c r="J288" s="267"/>
      <c r="K288" s="260"/>
      <c r="M288" s="261" t="s">
        <v>886</v>
      </c>
      <c r="O288" s="249"/>
    </row>
    <row r="289" spans="1:80" ht="12.75">
      <c r="A289" s="250">
        <v>100</v>
      </c>
      <c r="B289" s="251" t="s">
        <v>897</v>
      </c>
      <c r="C289" s="252" t="s">
        <v>1285</v>
      </c>
      <c r="D289" s="253" t="s">
        <v>137</v>
      </c>
      <c r="E289" s="289">
        <v>1</v>
      </c>
      <c r="F289" s="254"/>
      <c r="G289" s="255">
        <f>E289*F289</f>
        <v>0</v>
      </c>
      <c r="H289" s="256">
        <v>0.075</v>
      </c>
      <c r="I289" s="257">
        <f>E289*H289</f>
        <v>0.075</v>
      </c>
      <c r="J289" s="256"/>
      <c r="K289" s="257">
        <f>E289*J289</f>
        <v>0</v>
      </c>
      <c r="O289" s="249">
        <v>2</v>
      </c>
      <c r="AA289" s="222">
        <v>3</v>
      </c>
      <c r="AB289" s="222">
        <v>1</v>
      </c>
      <c r="AC289" s="222">
        <v>59224230</v>
      </c>
      <c r="AZ289" s="222">
        <v>1</v>
      </c>
      <c r="BA289" s="222">
        <f>IF(AZ289=1,G289,0)</f>
        <v>0</v>
      </c>
      <c r="BB289" s="222">
        <f>IF(AZ289=2,G289,0)</f>
        <v>0</v>
      </c>
      <c r="BC289" s="222">
        <f>IF(AZ289=3,G289,0)</f>
        <v>0</v>
      </c>
      <c r="BD289" s="222">
        <f>IF(AZ289=4,G289,0)</f>
        <v>0</v>
      </c>
      <c r="BE289" s="222">
        <f>IF(AZ289=5,G289,0)</f>
        <v>0</v>
      </c>
      <c r="CA289" s="249">
        <v>3</v>
      </c>
      <c r="CB289" s="249">
        <v>1</v>
      </c>
    </row>
    <row r="290" spans="1:15" ht="12.75">
      <c r="A290" s="258"/>
      <c r="B290" s="262"/>
      <c r="C290" s="343" t="s">
        <v>855</v>
      </c>
      <c r="D290" s="344"/>
      <c r="E290" s="290">
        <v>1</v>
      </c>
      <c r="F290" s="264"/>
      <c r="G290" s="265"/>
      <c r="H290" s="266"/>
      <c r="I290" s="260"/>
      <c r="J290" s="267"/>
      <c r="K290" s="260"/>
      <c r="M290" s="261" t="s">
        <v>855</v>
      </c>
      <c r="O290" s="249"/>
    </row>
    <row r="291" spans="1:80" ht="12.75">
      <c r="A291" s="250">
        <v>101</v>
      </c>
      <c r="B291" s="251" t="s">
        <v>748</v>
      </c>
      <c r="C291" s="252" t="s">
        <v>749</v>
      </c>
      <c r="D291" s="253" t="s">
        <v>121</v>
      </c>
      <c r="E291" s="289">
        <v>38.077650375</v>
      </c>
      <c r="F291" s="254"/>
      <c r="G291" s="255">
        <f>E291*F291</f>
        <v>0</v>
      </c>
      <c r="H291" s="256">
        <v>0</v>
      </c>
      <c r="I291" s="257">
        <f>E291*H291</f>
        <v>0</v>
      </c>
      <c r="J291" s="256"/>
      <c r="K291" s="257">
        <f>E291*J291</f>
        <v>0</v>
      </c>
      <c r="O291" s="249">
        <v>2</v>
      </c>
      <c r="AA291" s="222">
        <v>7</v>
      </c>
      <c r="AB291" s="222">
        <v>1</v>
      </c>
      <c r="AC291" s="222">
        <v>2</v>
      </c>
      <c r="AZ291" s="222">
        <v>1</v>
      </c>
      <c r="BA291" s="222">
        <f>IF(AZ291=1,G291,0)</f>
        <v>0</v>
      </c>
      <c r="BB291" s="222">
        <f>IF(AZ291=2,G291,0)</f>
        <v>0</v>
      </c>
      <c r="BC291" s="222">
        <f>IF(AZ291=3,G291,0)</f>
        <v>0</v>
      </c>
      <c r="BD291" s="222">
        <f>IF(AZ291=4,G291,0)</f>
        <v>0</v>
      </c>
      <c r="BE291" s="222">
        <f>IF(AZ291=5,G291,0)</f>
        <v>0</v>
      </c>
      <c r="CA291" s="249">
        <v>7</v>
      </c>
      <c r="CB291" s="249">
        <v>1</v>
      </c>
    </row>
    <row r="292" spans="1:57" ht="12.75">
      <c r="A292" s="268"/>
      <c r="B292" s="269" t="s">
        <v>95</v>
      </c>
      <c r="C292" s="270" t="s">
        <v>821</v>
      </c>
      <c r="D292" s="271"/>
      <c r="E292" s="272"/>
      <c r="F292" s="273"/>
      <c r="G292" s="274">
        <f>SUM(G197:G291)</f>
        <v>0</v>
      </c>
      <c r="H292" s="275"/>
      <c r="I292" s="276">
        <f>SUM(I197:I291)</f>
        <v>38.077650375000005</v>
      </c>
      <c r="J292" s="275"/>
      <c r="K292" s="276">
        <f>SUM(K197:K291)</f>
        <v>0</v>
      </c>
      <c r="O292" s="249">
        <v>4</v>
      </c>
      <c r="BA292" s="277">
        <f>SUM(BA197:BA291)</f>
        <v>0</v>
      </c>
      <c r="BB292" s="277">
        <f>SUM(BB197:BB291)</f>
        <v>0</v>
      </c>
      <c r="BC292" s="277">
        <f>SUM(BC197:BC291)</f>
        <v>0</v>
      </c>
      <c r="BD292" s="277">
        <f>SUM(BD197:BD291)</f>
        <v>0</v>
      </c>
      <c r="BE292" s="277">
        <f>SUM(BE197:BE291)</f>
        <v>0</v>
      </c>
    </row>
    <row r="293" spans="1:15" ht="12.75">
      <c r="A293" s="239" t="s">
        <v>91</v>
      </c>
      <c r="B293" s="240" t="s">
        <v>321</v>
      </c>
      <c r="C293" s="241" t="s">
        <v>322</v>
      </c>
      <c r="D293" s="242"/>
      <c r="E293" s="243"/>
      <c r="F293" s="243"/>
      <c r="G293" s="244"/>
      <c r="H293" s="245"/>
      <c r="I293" s="246"/>
      <c r="J293" s="247"/>
      <c r="K293" s="248"/>
      <c r="O293" s="249">
        <v>1</v>
      </c>
    </row>
    <row r="294" spans="1:80" ht="22.5">
      <c r="A294" s="250">
        <v>102</v>
      </c>
      <c r="B294" s="251" t="s">
        <v>503</v>
      </c>
      <c r="C294" s="252" t="s">
        <v>898</v>
      </c>
      <c r="D294" s="253" t="s">
        <v>126</v>
      </c>
      <c r="E294" s="289">
        <v>1</v>
      </c>
      <c r="F294" s="254"/>
      <c r="G294" s="255">
        <f>E294*F294</f>
        <v>0</v>
      </c>
      <c r="H294" s="256">
        <v>0</v>
      </c>
      <c r="I294" s="257">
        <f>E294*H294</f>
        <v>0</v>
      </c>
      <c r="J294" s="256"/>
      <c r="K294" s="257">
        <f>E294*J294</f>
        <v>0</v>
      </c>
      <c r="O294" s="249">
        <v>2</v>
      </c>
      <c r="AA294" s="222">
        <v>12</v>
      </c>
      <c r="AB294" s="222">
        <v>0</v>
      </c>
      <c r="AC294" s="222">
        <v>1</v>
      </c>
      <c r="AZ294" s="222">
        <v>1</v>
      </c>
      <c r="BA294" s="222">
        <f>IF(AZ294=1,G294,0)</f>
        <v>0</v>
      </c>
      <c r="BB294" s="222">
        <f>IF(AZ294=2,G294,0)</f>
        <v>0</v>
      </c>
      <c r="BC294" s="222">
        <f>IF(AZ294=3,G294,0)</f>
        <v>0</v>
      </c>
      <c r="BD294" s="222">
        <f>IF(AZ294=4,G294,0)</f>
        <v>0</v>
      </c>
      <c r="BE294" s="222">
        <f>IF(AZ294=5,G294,0)</f>
        <v>0</v>
      </c>
      <c r="CA294" s="249">
        <v>12</v>
      </c>
      <c r="CB294" s="249">
        <v>0</v>
      </c>
    </row>
    <row r="295" spans="1:80" ht="12.75">
      <c r="A295" s="250">
        <v>103</v>
      </c>
      <c r="B295" s="251" t="s">
        <v>507</v>
      </c>
      <c r="C295" s="252" t="s">
        <v>508</v>
      </c>
      <c r="D295" s="253" t="s">
        <v>126</v>
      </c>
      <c r="E295" s="289">
        <v>1</v>
      </c>
      <c r="F295" s="254"/>
      <c r="G295" s="255">
        <f>E295*F295</f>
        <v>0</v>
      </c>
      <c r="H295" s="256">
        <v>0</v>
      </c>
      <c r="I295" s="257">
        <f>E295*H295</f>
        <v>0</v>
      </c>
      <c r="J295" s="256"/>
      <c r="K295" s="257">
        <f>E295*J295</f>
        <v>0</v>
      </c>
      <c r="O295" s="249">
        <v>2</v>
      </c>
      <c r="AA295" s="222">
        <v>12</v>
      </c>
      <c r="AB295" s="222">
        <v>0</v>
      </c>
      <c r="AC295" s="222">
        <v>2</v>
      </c>
      <c r="AZ295" s="222">
        <v>1</v>
      </c>
      <c r="BA295" s="222">
        <f>IF(AZ295=1,G295,0)</f>
        <v>0</v>
      </c>
      <c r="BB295" s="222">
        <f>IF(AZ295=2,G295,0)</f>
        <v>0</v>
      </c>
      <c r="BC295" s="222">
        <f>IF(AZ295=3,G295,0)</f>
        <v>0</v>
      </c>
      <c r="BD295" s="222">
        <f>IF(AZ295=4,G295,0)</f>
        <v>0</v>
      </c>
      <c r="BE295" s="222">
        <f>IF(AZ295=5,G295,0)</f>
        <v>0</v>
      </c>
      <c r="CA295" s="249">
        <v>12</v>
      </c>
      <c r="CB295" s="249">
        <v>0</v>
      </c>
    </row>
    <row r="296" spans="1:80" ht="12.75">
      <c r="A296" s="250">
        <v>104</v>
      </c>
      <c r="B296" s="251" t="s">
        <v>509</v>
      </c>
      <c r="C296" s="252" t="s">
        <v>510</v>
      </c>
      <c r="D296" s="253" t="s">
        <v>126</v>
      </c>
      <c r="E296" s="289">
        <v>1</v>
      </c>
      <c r="F296" s="254"/>
      <c r="G296" s="255">
        <f>E296*F296</f>
        <v>0</v>
      </c>
      <c r="H296" s="256">
        <v>0</v>
      </c>
      <c r="I296" s="257">
        <f>E296*H296</f>
        <v>0</v>
      </c>
      <c r="J296" s="256"/>
      <c r="K296" s="257">
        <f>E296*J296</f>
        <v>0</v>
      </c>
      <c r="O296" s="249">
        <v>2</v>
      </c>
      <c r="AA296" s="222">
        <v>12</v>
      </c>
      <c r="AB296" s="222">
        <v>0</v>
      </c>
      <c r="AC296" s="222">
        <v>3</v>
      </c>
      <c r="AZ296" s="222">
        <v>1</v>
      </c>
      <c r="BA296" s="222">
        <f>IF(AZ296=1,G296,0)</f>
        <v>0</v>
      </c>
      <c r="BB296" s="222">
        <f>IF(AZ296=2,G296,0)</f>
        <v>0</v>
      </c>
      <c r="BC296" s="222">
        <f>IF(AZ296=3,G296,0)</f>
        <v>0</v>
      </c>
      <c r="BD296" s="222">
        <f>IF(AZ296=4,G296,0)</f>
        <v>0</v>
      </c>
      <c r="BE296" s="222">
        <f>IF(AZ296=5,G296,0)</f>
        <v>0</v>
      </c>
      <c r="CA296" s="249">
        <v>12</v>
      </c>
      <c r="CB296" s="249">
        <v>0</v>
      </c>
    </row>
    <row r="297" spans="1:15" ht="22.5">
      <c r="A297" s="258"/>
      <c r="B297" s="259"/>
      <c r="C297" s="340" t="s">
        <v>511</v>
      </c>
      <c r="D297" s="341"/>
      <c r="E297" s="341"/>
      <c r="F297" s="341"/>
      <c r="G297" s="342"/>
      <c r="I297" s="260"/>
      <c r="K297" s="260"/>
      <c r="L297" s="261" t="s">
        <v>511</v>
      </c>
      <c r="O297" s="249">
        <v>3</v>
      </c>
    </row>
    <row r="298" spans="1:57" ht="12.75">
      <c r="A298" s="268"/>
      <c r="B298" s="269" t="s">
        <v>95</v>
      </c>
      <c r="C298" s="270" t="s">
        <v>323</v>
      </c>
      <c r="D298" s="271"/>
      <c r="E298" s="272"/>
      <c r="F298" s="273"/>
      <c r="G298" s="274">
        <f>SUM(G293:G297)</f>
        <v>0</v>
      </c>
      <c r="H298" s="275"/>
      <c r="I298" s="276">
        <f>SUM(I293:I297)</f>
        <v>0</v>
      </c>
      <c r="J298" s="275"/>
      <c r="K298" s="276">
        <f>SUM(K293:K297)</f>
        <v>0</v>
      </c>
      <c r="O298" s="249">
        <v>4</v>
      </c>
      <c r="BA298" s="277">
        <f>SUM(BA293:BA297)</f>
        <v>0</v>
      </c>
      <c r="BB298" s="277">
        <f>SUM(BB293:BB297)</f>
        <v>0</v>
      </c>
      <c r="BC298" s="277">
        <f>SUM(BC293:BC297)</f>
        <v>0</v>
      </c>
      <c r="BD298" s="277">
        <f>SUM(BD293:BD297)</f>
        <v>0</v>
      </c>
      <c r="BE298" s="277">
        <f>SUM(BE293:BE297)</f>
        <v>0</v>
      </c>
    </row>
    <row r="299" ht="12.75">
      <c r="E299" s="222"/>
    </row>
    <row r="300" ht="12.75">
      <c r="E300" s="222"/>
    </row>
    <row r="301" ht="12.75">
      <c r="E301" s="222"/>
    </row>
    <row r="302" ht="12.75">
      <c r="E302" s="222"/>
    </row>
    <row r="303" ht="12.75">
      <c r="E303" s="222"/>
    </row>
    <row r="304" ht="12.75">
      <c r="E304" s="222"/>
    </row>
    <row r="305" ht="12.75">
      <c r="E305" s="222"/>
    </row>
    <row r="306" ht="12.75">
      <c r="E306" s="222"/>
    </row>
    <row r="307" ht="12.75">
      <c r="E307" s="222"/>
    </row>
    <row r="308" ht="12.75">
      <c r="E308" s="222"/>
    </row>
    <row r="309" ht="12.75">
      <c r="E309" s="222"/>
    </row>
    <row r="310" ht="12.75">
      <c r="E310" s="222"/>
    </row>
    <row r="311" ht="12.75">
      <c r="E311" s="222"/>
    </row>
    <row r="312" ht="12.75">
      <c r="E312" s="222"/>
    </row>
    <row r="313" ht="12.75">
      <c r="E313" s="222"/>
    </row>
    <row r="314" ht="12.75">
      <c r="E314" s="222"/>
    </row>
    <row r="315" ht="12.75">
      <c r="E315" s="222"/>
    </row>
    <row r="316" ht="12.75">
      <c r="E316" s="222"/>
    </row>
    <row r="317" ht="12.75">
      <c r="E317" s="222"/>
    </row>
    <row r="318" ht="12.75">
      <c r="E318" s="222"/>
    </row>
    <row r="319" ht="12.75">
      <c r="E319" s="222"/>
    </row>
    <row r="320" ht="12.75">
      <c r="E320" s="222"/>
    </row>
    <row r="321" ht="12.75">
      <c r="E321" s="222"/>
    </row>
    <row r="322" spans="1:7" ht="12.75">
      <c r="A322" s="267"/>
      <c r="B322" s="267"/>
      <c r="C322" s="267"/>
      <c r="D322" s="267"/>
      <c r="E322" s="267"/>
      <c r="F322" s="267"/>
      <c r="G322" s="267"/>
    </row>
    <row r="323" spans="1:7" ht="12.75">
      <c r="A323" s="267"/>
      <c r="B323" s="267"/>
      <c r="C323" s="267"/>
      <c r="D323" s="267"/>
      <c r="E323" s="267"/>
      <c r="F323" s="267"/>
      <c r="G323" s="267"/>
    </row>
    <row r="324" spans="1:7" ht="12.75">
      <c r="A324" s="267"/>
      <c r="B324" s="267"/>
      <c r="C324" s="267"/>
      <c r="D324" s="267"/>
      <c r="E324" s="267"/>
      <c r="F324" s="267"/>
      <c r="G324" s="267"/>
    </row>
    <row r="325" spans="1:7" ht="12.75">
      <c r="A325" s="267"/>
      <c r="B325" s="267"/>
      <c r="C325" s="267"/>
      <c r="D325" s="267"/>
      <c r="E325" s="267"/>
      <c r="F325" s="267"/>
      <c r="G325" s="267"/>
    </row>
    <row r="326" ht="12.75">
      <c r="E326" s="222"/>
    </row>
    <row r="327" ht="12.75">
      <c r="E327" s="222"/>
    </row>
    <row r="328" ht="12.75">
      <c r="E328" s="222"/>
    </row>
    <row r="329" ht="12.75">
      <c r="E329" s="222"/>
    </row>
    <row r="330" ht="12.75">
      <c r="E330" s="222"/>
    </row>
    <row r="331" ht="12.75">
      <c r="E331" s="222"/>
    </row>
    <row r="332" ht="12.75">
      <c r="E332" s="222"/>
    </row>
    <row r="333" ht="12.75">
      <c r="E333" s="222"/>
    </row>
    <row r="334" ht="12.75">
      <c r="E334" s="222"/>
    </row>
    <row r="335" ht="12.75">
      <c r="E335" s="222"/>
    </row>
    <row r="336" ht="12.75">
      <c r="E336" s="222"/>
    </row>
    <row r="337" ht="12.75">
      <c r="E337" s="222"/>
    </row>
    <row r="338" ht="12.75">
      <c r="E338" s="222"/>
    </row>
    <row r="339" ht="12.75">
      <c r="E339" s="222"/>
    </row>
    <row r="340" ht="12.75">
      <c r="E340" s="222"/>
    </row>
    <row r="341" ht="12.75">
      <c r="E341" s="222"/>
    </row>
    <row r="342" ht="12.75">
      <c r="E342" s="222"/>
    </row>
    <row r="343" ht="12.75">
      <c r="E343" s="222"/>
    </row>
    <row r="344" ht="12.75">
      <c r="E344" s="222"/>
    </row>
    <row r="345" ht="12.75">
      <c r="E345" s="222"/>
    </row>
    <row r="346" ht="12.75">
      <c r="E346" s="222"/>
    </row>
    <row r="347" ht="12.75">
      <c r="E347" s="222"/>
    </row>
    <row r="348" ht="12.75">
      <c r="E348" s="222"/>
    </row>
    <row r="349" ht="12.75">
      <c r="E349" s="222"/>
    </row>
    <row r="350" ht="12.75">
      <c r="E350" s="222"/>
    </row>
    <row r="351" ht="12.75">
      <c r="E351" s="222"/>
    </row>
    <row r="352" ht="12.75">
      <c r="E352" s="222"/>
    </row>
    <row r="353" ht="12.75">
      <c r="E353" s="222"/>
    </row>
    <row r="354" ht="12.75">
      <c r="E354" s="222"/>
    </row>
    <row r="355" ht="12.75">
      <c r="E355" s="222"/>
    </row>
    <row r="356" ht="12.75">
      <c r="E356" s="222"/>
    </row>
    <row r="357" spans="1:2" ht="12.75">
      <c r="A357" s="278"/>
      <c r="B357" s="278"/>
    </row>
    <row r="358" spans="1:7" ht="12.75">
      <c r="A358" s="267"/>
      <c r="B358" s="267"/>
      <c r="C358" s="279"/>
      <c r="D358" s="279"/>
      <c r="E358" s="280"/>
      <c r="F358" s="279"/>
      <c r="G358" s="281"/>
    </row>
    <row r="359" spans="1:7" ht="12.75">
      <c r="A359" s="282"/>
      <c r="B359" s="282"/>
      <c r="C359" s="267"/>
      <c r="D359" s="267"/>
      <c r="E359" s="283"/>
      <c r="F359" s="267"/>
      <c r="G359" s="267"/>
    </row>
    <row r="360" spans="1:7" ht="12.75">
      <c r="A360" s="267"/>
      <c r="B360" s="267"/>
      <c r="C360" s="267"/>
      <c r="D360" s="267"/>
      <c r="E360" s="283"/>
      <c r="F360" s="267"/>
      <c r="G360" s="267"/>
    </row>
    <row r="361" spans="1:7" ht="12.75">
      <c r="A361" s="267"/>
      <c r="B361" s="267"/>
      <c r="C361" s="267"/>
      <c r="D361" s="267"/>
      <c r="E361" s="283"/>
      <c r="F361" s="267"/>
      <c r="G361" s="267"/>
    </row>
    <row r="362" spans="1:7" ht="12.75">
      <c r="A362" s="267"/>
      <c r="B362" s="267"/>
      <c r="C362" s="267"/>
      <c r="D362" s="267"/>
      <c r="E362" s="283"/>
      <c r="F362" s="267"/>
      <c r="G362" s="267"/>
    </row>
    <row r="363" spans="1:7" ht="12.75">
      <c r="A363" s="267"/>
      <c r="B363" s="267"/>
      <c r="C363" s="267"/>
      <c r="D363" s="267"/>
      <c r="E363" s="283"/>
      <c r="F363" s="267"/>
      <c r="G363" s="267"/>
    </row>
    <row r="364" spans="1:7" ht="12.75">
      <c r="A364" s="267"/>
      <c r="B364" s="267"/>
      <c r="C364" s="267"/>
      <c r="D364" s="267"/>
      <c r="E364" s="283"/>
      <c r="F364" s="267"/>
      <c r="G364" s="267"/>
    </row>
    <row r="365" spans="1:7" ht="12.75">
      <c r="A365" s="267"/>
      <c r="B365" s="267"/>
      <c r="C365" s="267"/>
      <c r="D365" s="267"/>
      <c r="E365" s="283"/>
      <c r="F365" s="267"/>
      <c r="G365" s="267"/>
    </row>
    <row r="366" spans="1:7" ht="12.75">
      <c r="A366" s="267"/>
      <c r="B366" s="267"/>
      <c r="C366" s="267"/>
      <c r="D366" s="267"/>
      <c r="E366" s="283"/>
      <c r="F366" s="267"/>
      <c r="G366" s="267"/>
    </row>
    <row r="367" spans="1:7" ht="12.75">
      <c r="A367" s="267"/>
      <c r="B367" s="267"/>
      <c r="C367" s="267"/>
      <c r="D367" s="267"/>
      <c r="E367" s="283"/>
      <c r="F367" s="267"/>
      <c r="G367" s="267"/>
    </row>
    <row r="368" spans="1:7" ht="12.75">
      <c r="A368" s="267"/>
      <c r="B368" s="267"/>
      <c r="C368" s="267"/>
      <c r="D368" s="267"/>
      <c r="E368" s="283"/>
      <c r="F368" s="267"/>
      <c r="G368" s="267"/>
    </row>
    <row r="369" spans="1:7" ht="12.75">
      <c r="A369" s="267"/>
      <c r="B369" s="267"/>
      <c r="C369" s="267"/>
      <c r="D369" s="267"/>
      <c r="E369" s="283"/>
      <c r="F369" s="267"/>
      <c r="G369" s="267"/>
    </row>
    <row r="370" spans="1:7" ht="12.75">
      <c r="A370" s="267"/>
      <c r="B370" s="267"/>
      <c r="C370" s="267"/>
      <c r="D370" s="267"/>
      <c r="E370" s="283"/>
      <c r="F370" s="267"/>
      <c r="G370" s="267"/>
    </row>
    <row r="371" spans="1:7" ht="12.75">
      <c r="A371" s="267"/>
      <c r="B371" s="267"/>
      <c r="C371" s="267"/>
      <c r="D371" s="267"/>
      <c r="E371" s="283"/>
      <c r="F371" s="267"/>
      <c r="G371" s="267"/>
    </row>
  </sheetData>
  <sheetProtection/>
  <mergeCells count="182">
    <mergeCell ref="C28:D28"/>
    <mergeCell ref="C30:D30"/>
    <mergeCell ref="C13:D13"/>
    <mergeCell ref="C15:D15"/>
    <mergeCell ref="A1:G1"/>
    <mergeCell ref="A3:B3"/>
    <mergeCell ref="A4:B4"/>
    <mergeCell ref="E4:G4"/>
    <mergeCell ref="C9:D9"/>
    <mergeCell ref="C11:D11"/>
    <mergeCell ref="C17:D17"/>
    <mergeCell ref="C19:D19"/>
    <mergeCell ref="C20:D20"/>
    <mergeCell ref="C22:D22"/>
    <mergeCell ref="C24:D24"/>
    <mergeCell ref="C26:D26"/>
    <mergeCell ref="C32:D32"/>
    <mergeCell ref="C34:D34"/>
    <mergeCell ref="C36:D36"/>
    <mergeCell ref="C38:D38"/>
    <mergeCell ref="C46:D46"/>
    <mergeCell ref="C48:D48"/>
    <mergeCell ref="C40:G40"/>
    <mergeCell ref="C41:D41"/>
    <mergeCell ref="C50:G50"/>
    <mergeCell ref="C51:G51"/>
    <mergeCell ref="C56:D56"/>
    <mergeCell ref="C58:D58"/>
    <mergeCell ref="C53:D53"/>
    <mergeCell ref="C54:D54"/>
    <mergeCell ref="C60:D60"/>
    <mergeCell ref="C62:D62"/>
    <mergeCell ref="C63:D63"/>
    <mergeCell ref="C65:D65"/>
    <mergeCell ref="C67:D67"/>
    <mergeCell ref="C69:D69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1:D81"/>
    <mergeCell ref="C83:D83"/>
    <mergeCell ref="C84:D84"/>
    <mergeCell ref="C85:D85"/>
    <mergeCell ref="C87:G87"/>
    <mergeCell ref="C88:D88"/>
    <mergeCell ref="C89:D89"/>
    <mergeCell ref="C91:G91"/>
    <mergeCell ref="C92:D92"/>
    <mergeCell ref="C94:D94"/>
    <mergeCell ref="C96:D96"/>
    <mergeCell ref="C98:G98"/>
    <mergeCell ref="C100:G100"/>
    <mergeCell ref="C102:G102"/>
    <mergeCell ref="C103:D103"/>
    <mergeCell ref="C105:D105"/>
    <mergeCell ref="C107:D107"/>
    <mergeCell ref="C109:D109"/>
    <mergeCell ref="C111:D111"/>
    <mergeCell ref="C136:D136"/>
    <mergeCell ref="C137:D137"/>
    <mergeCell ref="C113:D113"/>
    <mergeCell ref="C115:D115"/>
    <mergeCell ref="C117:D117"/>
    <mergeCell ref="C119:D119"/>
    <mergeCell ref="C121:D121"/>
    <mergeCell ref="C123:D123"/>
    <mergeCell ref="C125:D125"/>
    <mergeCell ref="C130:D130"/>
    <mergeCell ref="C132:D132"/>
    <mergeCell ref="C133:D133"/>
    <mergeCell ref="C134:D134"/>
    <mergeCell ref="C135:D135"/>
    <mergeCell ref="C138:D138"/>
    <mergeCell ref="C139:D139"/>
    <mergeCell ref="C141:D141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2:D152"/>
    <mergeCell ref="C154:D154"/>
    <mergeCell ref="C156:D156"/>
    <mergeCell ref="C158:D158"/>
    <mergeCell ref="C160:D160"/>
    <mergeCell ref="C161:D161"/>
    <mergeCell ref="C163:D163"/>
    <mergeCell ref="C164:D164"/>
    <mergeCell ref="C166:G166"/>
    <mergeCell ref="C167:D167"/>
    <mergeCell ref="C168:D168"/>
    <mergeCell ref="C170:D170"/>
    <mergeCell ref="C172:D172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3:G183"/>
    <mergeCell ref="C184:G184"/>
    <mergeCell ref="C185:G185"/>
    <mergeCell ref="C186:G186"/>
    <mergeCell ref="C206:D206"/>
    <mergeCell ref="C208:D208"/>
    <mergeCell ref="C187:G187"/>
    <mergeCell ref="C188:G188"/>
    <mergeCell ref="C189:D189"/>
    <mergeCell ref="C191:D191"/>
    <mergeCell ref="C193:D193"/>
    <mergeCell ref="C194:D194"/>
    <mergeCell ref="C199:D199"/>
    <mergeCell ref="C200:D200"/>
    <mergeCell ref="C201:D201"/>
    <mergeCell ref="C202:D202"/>
    <mergeCell ref="C203:D203"/>
    <mergeCell ref="C204:D204"/>
    <mergeCell ref="C209:D209"/>
    <mergeCell ref="C210:D210"/>
    <mergeCell ref="C211:D211"/>
    <mergeCell ref="C212:D212"/>
    <mergeCell ref="C213:D213"/>
    <mergeCell ref="C215:D215"/>
    <mergeCell ref="C217:D217"/>
    <mergeCell ref="C219:D219"/>
    <mergeCell ref="C221:D221"/>
    <mergeCell ref="C222:D222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5:G235"/>
    <mergeCell ref="C236:D236"/>
    <mergeCell ref="C238:D238"/>
    <mergeCell ref="C239:D239"/>
    <mergeCell ref="C240:D240"/>
    <mergeCell ref="C242:D242"/>
    <mergeCell ref="C244:D244"/>
    <mergeCell ref="C245:D245"/>
    <mergeCell ref="C247:D247"/>
    <mergeCell ref="C249:D249"/>
    <mergeCell ref="C251:D251"/>
    <mergeCell ref="C253:D253"/>
    <mergeCell ref="C255:D255"/>
    <mergeCell ref="C256:D256"/>
    <mergeCell ref="C258:D258"/>
    <mergeCell ref="C260:D260"/>
    <mergeCell ref="C262:D262"/>
    <mergeCell ref="C264:D264"/>
    <mergeCell ref="C266:D266"/>
    <mergeCell ref="C267:D267"/>
    <mergeCell ref="C269:D269"/>
    <mergeCell ref="C270:D270"/>
    <mergeCell ref="C272:D272"/>
    <mergeCell ref="C273:D273"/>
    <mergeCell ref="C275:D275"/>
    <mergeCell ref="C277:D277"/>
    <mergeCell ref="C279:D279"/>
    <mergeCell ref="C281:D281"/>
    <mergeCell ref="C297:G297"/>
    <mergeCell ref="C283:D283"/>
    <mergeCell ref="C285:D285"/>
    <mergeCell ref="C287:D287"/>
    <mergeCell ref="C288:D288"/>
    <mergeCell ref="C290:D29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4" t="s">
        <v>916</v>
      </c>
      <c r="B1" s="85"/>
      <c r="C1" s="85"/>
      <c r="D1" s="85"/>
      <c r="E1" s="85"/>
      <c r="F1" s="85"/>
      <c r="G1" s="85"/>
    </row>
    <row r="2" spans="1:7" ht="12.75" customHeight="1">
      <c r="A2" s="86" t="s">
        <v>27</v>
      </c>
      <c r="B2" s="87"/>
      <c r="C2" s="88" t="s">
        <v>903</v>
      </c>
      <c r="D2" s="88" t="s">
        <v>901</v>
      </c>
      <c r="E2" s="89"/>
      <c r="F2" s="90" t="s">
        <v>28</v>
      </c>
      <c r="G2" s="91"/>
    </row>
    <row r="3" spans="1:7" ht="3" customHeight="1" hidden="1">
      <c r="A3" s="92"/>
      <c r="B3" s="93"/>
      <c r="C3" s="94"/>
      <c r="D3" s="94"/>
      <c r="E3" s="95"/>
      <c r="F3" s="96"/>
      <c r="G3" s="97"/>
    </row>
    <row r="4" spans="1:7" ht="12" customHeight="1">
      <c r="A4" s="98" t="s">
        <v>29</v>
      </c>
      <c r="B4" s="93"/>
      <c r="C4" s="94"/>
      <c r="D4" s="94"/>
      <c r="E4" s="95"/>
      <c r="F4" s="96" t="s">
        <v>30</v>
      </c>
      <c r="G4" s="99"/>
    </row>
    <row r="5" spans="1:7" ht="12.75" customHeight="1">
      <c r="A5" s="100" t="s">
        <v>900</v>
      </c>
      <c r="B5" s="101"/>
      <c r="C5" s="102" t="s">
        <v>901</v>
      </c>
      <c r="D5" s="103"/>
      <c r="E5" s="101"/>
      <c r="F5" s="96" t="s">
        <v>31</v>
      </c>
      <c r="G5" s="97"/>
    </row>
    <row r="6" spans="1:15" ht="12.75" customHeight="1">
      <c r="A6" s="98" t="s">
        <v>32</v>
      </c>
      <c r="B6" s="93"/>
      <c r="C6" s="94"/>
      <c r="D6" s="94"/>
      <c r="E6" s="95"/>
      <c r="F6" s="104" t="s">
        <v>33</v>
      </c>
      <c r="G6" s="105">
        <v>0</v>
      </c>
      <c r="O6" s="106"/>
    </row>
    <row r="7" spans="1:7" ht="12.75" customHeight="1">
      <c r="A7" s="107" t="s">
        <v>96</v>
      </c>
      <c r="B7" s="108"/>
      <c r="C7" s="109" t="s">
        <v>97</v>
      </c>
      <c r="D7" s="110"/>
      <c r="E7" s="110"/>
      <c r="F7" s="111" t="s">
        <v>34</v>
      </c>
      <c r="G7" s="105">
        <f>IF(G6=0,,ROUND((F30+F32)/G6,1))</f>
        <v>0</v>
      </c>
    </row>
    <row r="8" spans="1:9" ht="12.75">
      <c r="A8" s="112" t="s">
        <v>35</v>
      </c>
      <c r="B8" s="96"/>
      <c r="C8" s="326"/>
      <c r="D8" s="326"/>
      <c r="E8" s="327"/>
      <c r="F8" s="113" t="s">
        <v>36</v>
      </c>
      <c r="G8" s="114"/>
      <c r="H8" s="115"/>
      <c r="I8" s="116"/>
    </row>
    <row r="9" spans="1:8" ht="12.75">
      <c r="A9" s="112" t="s">
        <v>37</v>
      </c>
      <c r="B9" s="96"/>
      <c r="C9" s="326"/>
      <c r="D9" s="326"/>
      <c r="E9" s="327"/>
      <c r="F9" s="96"/>
      <c r="G9" s="117"/>
      <c r="H9" s="118"/>
    </row>
    <row r="10" spans="1:8" ht="12.75">
      <c r="A10" s="112" t="s">
        <v>38</v>
      </c>
      <c r="B10" s="96"/>
      <c r="C10" s="326" t="s">
        <v>352</v>
      </c>
      <c r="D10" s="326"/>
      <c r="E10" s="326"/>
      <c r="F10" s="119"/>
      <c r="G10" s="120"/>
      <c r="H10" s="121"/>
    </row>
    <row r="11" spans="1:57" ht="13.5" customHeight="1">
      <c r="A11" s="112" t="s">
        <v>39</v>
      </c>
      <c r="B11" s="96"/>
      <c r="C11" s="326" t="s">
        <v>351</v>
      </c>
      <c r="D11" s="326"/>
      <c r="E11" s="326"/>
      <c r="F11" s="122" t="s">
        <v>40</v>
      </c>
      <c r="G11" s="123"/>
      <c r="H11" s="118"/>
      <c r="BA11" s="124"/>
      <c r="BB11" s="124"/>
      <c r="BC11" s="124"/>
      <c r="BD11" s="124"/>
      <c r="BE11" s="124"/>
    </row>
    <row r="12" spans="1:8" ht="12.75" customHeight="1">
      <c r="A12" s="125" t="s">
        <v>41</v>
      </c>
      <c r="B12" s="93"/>
      <c r="C12" s="328"/>
      <c r="D12" s="328"/>
      <c r="E12" s="328"/>
      <c r="F12" s="126" t="s">
        <v>42</v>
      </c>
      <c r="G12" s="127"/>
      <c r="H12" s="118"/>
    </row>
    <row r="13" spans="1:8" ht="28.5" customHeight="1" thickBot="1">
      <c r="A13" s="128" t="s">
        <v>43</v>
      </c>
      <c r="B13" s="129"/>
      <c r="C13" s="129"/>
      <c r="D13" s="129"/>
      <c r="E13" s="130"/>
      <c r="F13" s="130"/>
      <c r="G13" s="131"/>
      <c r="H13" s="118"/>
    </row>
    <row r="14" spans="1:7" ht="17.25" customHeight="1" thickBot="1">
      <c r="A14" s="132" t="s">
        <v>44</v>
      </c>
      <c r="B14" s="133"/>
      <c r="C14" s="134"/>
      <c r="D14" s="135" t="s">
        <v>45</v>
      </c>
      <c r="E14" s="136"/>
      <c r="F14" s="136"/>
      <c r="G14" s="134"/>
    </row>
    <row r="15" spans="1:7" ht="15.75" customHeight="1">
      <c r="A15" s="137"/>
      <c r="B15" s="138" t="s">
        <v>46</v>
      </c>
      <c r="C15" s="139">
        <f>'SO 401 401 Rek'!E8</f>
        <v>0</v>
      </c>
      <c r="D15" s="140">
        <f>'SO 401 401 Rek'!A16</f>
        <v>0</v>
      </c>
      <c r="E15" s="141"/>
      <c r="F15" s="142"/>
      <c r="G15" s="139">
        <f>'SO 401 401 Rek'!I16</f>
        <v>0</v>
      </c>
    </row>
    <row r="16" spans="1:7" ht="15.75" customHeight="1">
      <c r="A16" s="137" t="s">
        <v>47</v>
      </c>
      <c r="B16" s="138" t="s">
        <v>48</v>
      </c>
      <c r="C16" s="139">
        <f>'SO 401 401 Rek'!F8</f>
        <v>0</v>
      </c>
      <c r="D16" s="92"/>
      <c r="E16" s="143"/>
      <c r="F16" s="144"/>
      <c r="G16" s="139"/>
    </row>
    <row r="17" spans="1:7" ht="15.75" customHeight="1">
      <c r="A17" s="137" t="s">
        <v>49</v>
      </c>
      <c r="B17" s="138" t="s">
        <v>50</v>
      </c>
      <c r="C17" s="139">
        <f>'SO 401 401 Rek'!H8</f>
        <v>0</v>
      </c>
      <c r="D17" s="92"/>
      <c r="E17" s="143"/>
      <c r="F17" s="144"/>
      <c r="G17" s="139"/>
    </row>
    <row r="18" spans="1:7" ht="15.75" customHeight="1">
      <c r="A18" s="145" t="s">
        <v>51</v>
      </c>
      <c r="B18" s="146" t="s">
        <v>52</v>
      </c>
      <c r="C18" s="139">
        <f>'SO 401 401 Rek'!G8</f>
        <v>0</v>
      </c>
      <c r="D18" s="92"/>
      <c r="E18" s="143"/>
      <c r="F18" s="144"/>
      <c r="G18" s="139"/>
    </row>
    <row r="19" spans="1:7" ht="15.75" customHeight="1">
      <c r="A19" s="147" t="s">
        <v>53</v>
      </c>
      <c r="B19" s="138"/>
      <c r="C19" s="139">
        <f>SUM(C15:C18)</f>
        <v>0</v>
      </c>
      <c r="D19" s="92"/>
      <c r="E19" s="143"/>
      <c r="F19" s="144"/>
      <c r="G19" s="139"/>
    </row>
    <row r="20" spans="1:7" ht="15.75" customHeight="1">
      <c r="A20" s="147"/>
      <c r="B20" s="138"/>
      <c r="C20" s="139"/>
      <c r="D20" s="92"/>
      <c r="E20" s="143"/>
      <c r="F20" s="144"/>
      <c r="G20" s="139"/>
    </row>
    <row r="21" spans="1:7" ht="15.75" customHeight="1">
      <c r="A21" s="147" t="s">
        <v>26</v>
      </c>
      <c r="B21" s="138"/>
      <c r="C21" s="139">
        <f>'SO 401 401 Rek'!I8</f>
        <v>0</v>
      </c>
      <c r="D21" s="92"/>
      <c r="E21" s="143"/>
      <c r="F21" s="144"/>
      <c r="G21" s="139"/>
    </row>
    <row r="22" spans="1:7" ht="15.75" customHeight="1">
      <c r="A22" s="148" t="s">
        <v>54</v>
      </c>
      <c r="B22" s="118"/>
      <c r="C22" s="139">
        <f>C19+C21</f>
        <v>0</v>
      </c>
      <c r="D22" s="92" t="s">
        <v>55</v>
      </c>
      <c r="E22" s="143"/>
      <c r="F22" s="144"/>
      <c r="G22" s="139">
        <f>G23-SUM(G15:G21)</f>
        <v>0</v>
      </c>
    </row>
    <row r="23" spans="1:7" ht="15.75" customHeight="1" thickBot="1">
      <c r="A23" s="329" t="s">
        <v>56</v>
      </c>
      <c r="B23" s="330"/>
      <c r="C23" s="149">
        <f>C22+G23</f>
        <v>0</v>
      </c>
      <c r="D23" s="150" t="s">
        <v>57</v>
      </c>
      <c r="E23" s="151"/>
      <c r="F23" s="152"/>
      <c r="G23" s="139">
        <f>'SO 401 401 Rek'!H14</f>
        <v>0</v>
      </c>
    </row>
    <row r="24" spans="1:7" ht="12.75">
      <c r="A24" s="153" t="s">
        <v>58</v>
      </c>
      <c r="B24" s="154"/>
      <c r="C24" s="155"/>
      <c r="D24" s="154" t="s">
        <v>59</v>
      </c>
      <c r="E24" s="154"/>
      <c r="F24" s="156" t="s">
        <v>60</v>
      </c>
      <c r="G24" s="157"/>
    </row>
    <row r="25" spans="1:7" ht="12.75">
      <c r="A25" s="148" t="s">
        <v>61</v>
      </c>
      <c r="B25" s="118"/>
      <c r="C25" s="158"/>
      <c r="D25" s="118" t="s">
        <v>61</v>
      </c>
      <c r="F25" s="159" t="s">
        <v>61</v>
      </c>
      <c r="G25" s="160"/>
    </row>
    <row r="26" spans="1:7" ht="37.5" customHeight="1">
      <c r="A26" s="148" t="s">
        <v>62</v>
      </c>
      <c r="B26" s="161"/>
      <c r="C26" s="158"/>
      <c r="D26" s="118" t="s">
        <v>62</v>
      </c>
      <c r="F26" s="159" t="s">
        <v>62</v>
      </c>
      <c r="G26" s="160"/>
    </row>
    <row r="27" spans="1:7" ht="12.75">
      <c r="A27" s="148"/>
      <c r="B27" s="162"/>
      <c r="C27" s="158"/>
      <c r="D27" s="118"/>
      <c r="F27" s="159"/>
      <c r="G27" s="160"/>
    </row>
    <row r="28" spans="1:7" ht="12.75">
      <c r="A28" s="148" t="s">
        <v>63</v>
      </c>
      <c r="B28" s="118"/>
      <c r="C28" s="158"/>
      <c r="D28" s="159" t="s">
        <v>64</v>
      </c>
      <c r="E28" s="158"/>
      <c r="F28" s="163" t="s">
        <v>64</v>
      </c>
      <c r="G28" s="160"/>
    </row>
    <row r="29" spans="1:7" ht="69" customHeight="1">
      <c r="A29" s="148"/>
      <c r="B29" s="118"/>
      <c r="C29" s="164"/>
      <c r="D29" s="165"/>
      <c r="E29" s="164"/>
      <c r="F29" s="118"/>
      <c r="G29" s="160"/>
    </row>
    <row r="30" spans="1:7" ht="12.75">
      <c r="A30" s="166" t="s">
        <v>8</v>
      </c>
      <c r="B30" s="167"/>
      <c r="C30" s="168">
        <v>21</v>
      </c>
      <c r="D30" s="167" t="s">
        <v>65</v>
      </c>
      <c r="E30" s="169"/>
      <c r="F30" s="322">
        <f>C23-F32</f>
        <v>0</v>
      </c>
      <c r="G30" s="323"/>
    </row>
    <row r="31" spans="1:7" ht="12.75">
      <c r="A31" s="166" t="s">
        <v>66</v>
      </c>
      <c r="B31" s="167"/>
      <c r="C31" s="168">
        <f>C30</f>
        <v>21</v>
      </c>
      <c r="D31" s="167" t="s">
        <v>67</v>
      </c>
      <c r="E31" s="169"/>
      <c r="F31" s="322">
        <f>ROUND(PRODUCT(F30,C31/100),0)</f>
        <v>0</v>
      </c>
      <c r="G31" s="323"/>
    </row>
    <row r="32" spans="1:7" ht="12.75">
      <c r="A32" s="166" t="s">
        <v>8</v>
      </c>
      <c r="B32" s="167"/>
      <c r="C32" s="168">
        <v>0</v>
      </c>
      <c r="D32" s="167" t="s">
        <v>67</v>
      </c>
      <c r="E32" s="169"/>
      <c r="F32" s="322">
        <v>0</v>
      </c>
      <c r="G32" s="323"/>
    </row>
    <row r="33" spans="1:7" ht="12.75">
      <c r="A33" s="166" t="s">
        <v>66</v>
      </c>
      <c r="B33" s="170"/>
      <c r="C33" s="171">
        <f>C32</f>
        <v>0</v>
      </c>
      <c r="D33" s="167" t="s">
        <v>67</v>
      </c>
      <c r="E33" s="144"/>
      <c r="F33" s="322">
        <f>ROUND(PRODUCT(F32,C33/100),0)</f>
        <v>0</v>
      </c>
      <c r="G33" s="323"/>
    </row>
    <row r="34" spans="1:7" s="175" customFormat="1" ht="19.5" customHeight="1" thickBot="1">
      <c r="A34" s="172" t="s">
        <v>68</v>
      </c>
      <c r="B34" s="173"/>
      <c r="C34" s="173"/>
      <c r="D34" s="173"/>
      <c r="E34" s="174"/>
      <c r="F34" s="324">
        <f>ROUND(SUM(F30:F33),0)</f>
        <v>0</v>
      </c>
      <c r="G34" s="325"/>
    </row>
    <row r="36" spans="2:7" ht="12.75">
      <c r="B36" s="350"/>
      <c r="C36" s="350"/>
      <c r="D36" s="350"/>
      <c r="E36" s="350"/>
      <c r="F36" s="350"/>
      <c r="G36" s="350"/>
    </row>
  </sheetData>
  <sheetProtection/>
  <mergeCells count="12">
    <mergeCell ref="C8:E8"/>
    <mergeCell ref="C9:E9"/>
    <mergeCell ref="C10:E10"/>
    <mergeCell ref="C11:E11"/>
    <mergeCell ref="C12:E12"/>
    <mergeCell ref="A23:B23"/>
    <mergeCell ref="B36:G36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76" t="s">
        <v>98</v>
      </c>
      <c r="D1" s="177"/>
      <c r="E1" s="178"/>
      <c r="F1" s="177"/>
      <c r="G1" s="179" t="s">
        <v>69</v>
      </c>
      <c r="H1" s="180" t="s">
        <v>903</v>
      </c>
      <c r="I1" s="181"/>
    </row>
    <row r="2" spans="1:9" ht="13.5" thickBot="1">
      <c r="A2" s="333" t="s">
        <v>70</v>
      </c>
      <c r="B2" s="334"/>
      <c r="C2" s="182" t="s">
        <v>902</v>
      </c>
      <c r="D2" s="183"/>
      <c r="E2" s="184"/>
      <c r="F2" s="183"/>
      <c r="G2" s="335" t="s">
        <v>901</v>
      </c>
      <c r="H2" s="336"/>
      <c r="I2" s="337"/>
    </row>
    <row r="3" ht="13.5" thickTop="1">
      <c r="F3" s="118"/>
    </row>
    <row r="4" spans="1:9" ht="19.5" customHeight="1">
      <c r="A4" s="185" t="s">
        <v>71</v>
      </c>
      <c r="B4" s="186"/>
      <c r="C4" s="186"/>
      <c r="D4" s="186"/>
      <c r="E4" s="187"/>
      <c r="F4" s="186"/>
      <c r="G4" s="186"/>
      <c r="H4" s="186"/>
      <c r="I4" s="186"/>
    </row>
    <row r="5" ht="13.5" thickBot="1"/>
    <row r="6" spans="1:9" s="118" customFormat="1" ht="13.5" thickBot="1">
      <c r="A6" s="188"/>
      <c r="B6" s="189" t="s">
        <v>72</v>
      </c>
      <c r="C6" s="189"/>
      <c r="D6" s="190"/>
      <c r="E6" s="191" t="s">
        <v>22</v>
      </c>
      <c r="F6" s="192" t="s">
        <v>23</v>
      </c>
      <c r="G6" s="192" t="s">
        <v>24</v>
      </c>
      <c r="H6" s="192" t="s">
        <v>25</v>
      </c>
      <c r="I6" s="193" t="s">
        <v>26</v>
      </c>
    </row>
    <row r="7" spans="1:9" s="118" customFormat="1" ht="13.5" thickBot="1">
      <c r="A7" s="284" t="str">
        <f>'SO 401 401 Pol'!B7</f>
        <v>M21</v>
      </c>
      <c r="B7" s="61" t="str">
        <f>'SO 401 401 Pol'!C7</f>
        <v>Elektromontáže</v>
      </c>
      <c r="D7" s="194"/>
      <c r="E7" s="285">
        <f>'SO 401 401 Pol'!BA10</f>
        <v>0</v>
      </c>
      <c r="F7" s="286">
        <f>'SO 401 401 Pol'!BB10</f>
        <v>0</v>
      </c>
      <c r="G7" s="286">
        <f>'SO 401 401 Pol'!BC10</f>
        <v>0</v>
      </c>
      <c r="H7" s="286">
        <f>'SO 401 401 Pol'!BD10</f>
        <v>0</v>
      </c>
      <c r="I7" s="287">
        <f>'SO 401 401 Pol'!BE10</f>
        <v>0</v>
      </c>
    </row>
    <row r="8" spans="1:9" s="14" customFormat="1" ht="13.5" thickBot="1">
      <c r="A8" s="195"/>
      <c r="B8" s="196" t="s">
        <v>73</v>
      </c>
      <c r="C8" s="196"/>
      <c r="D8" s="197"/>
      <c r="E8" s="198">
        <f>SUM(E7:E7)</f>
        <v>0</v>
      </c>
      <c r="F8" s="199">
        <f>SUM(F7:F7)</f>
        <v>0</v>
      </c>
      <c r="G8" s="199">
        <f>SUM(G7:G7)</f>
        <v>0</v>
      </c>
      <c r="H8" s="199">
        <f>SUM(H7:H7)</f>
        <v>0</v>
      </c>
      <c r="I8" s="200">
        <f>SUM(I7:I7)</f>
        <v>0</v>
      </c>
    </row>
    <row r="9" spans="1:9" ht="12.75">
      <c r="A9" s="118"/>
      <c r="B9" s="118"/>
      <c r="C9" s="118"/>
      <c r="D9" s="118"/>
      <c r="E9" s="118"/>
      <c r="F9" s="118"/>
      <c r="G9" s="118"/>
      <c r="H9" s="118"/>
      <c r="I9" s="118"/>
    </row>
    <row r="10" spans="1:57" ht="19.5" customHeight="1">
      <c r="A10" s="186" t="s">
        <v>74</v>
      </c>
      <c r="B10" s="186"/>
      <c r="C10" s="186"/>
      <c r="D10" s="186"/>
      <c r="E10" s="186"/>
      <c r="F10" s="186"/>
      <c r="G10" s="201"/>
      <c r="H10" s="186"/>
      <c r="I10" s="186"/>
      <c r="BA10" s="124"/>
      <c r="BB10" s="124"/>
      <c r="BC10" s="124"/>
      <c r="BD10" s="124"/>
      <c r="BE10" s="124"/>
    </row>
    <row r="11" ht="13.5" thickBot="1"/>
    <row r="12" spans="1:9" ht="12.75">
      <c r="A12" s="153" t="s">
        <v>75</v>
      </c>
      <c r="B12" s="154"/>
      <c r="C12" s="154"/>
      <c r="D12" s="202"/>
      <c r="E12" s="203" t="s">
        <v>76</v>
      </c>
      <c r="F12" s="204" t="s">
        <v>9</v>
      </c>
      <c r="G12" s="205" t="s">
        <v>77</v>
      </c>
      <c r="H12" s="206"/>
      <c r="I12" s="207" t="s">
        <v>76</v>
      </c>
    </row>
    <row r="13" spans="1:53" ht="12.75">
      <c r="A13" s="147"/>
      <c r="B13" s="138"/>
      <c r="C13" s="138"/>
      <c r="D13" s="208"/>
      <c r="E13" s="209"/>
      <c r="F13" s="210"/>
      <c r="G13" s="211">
        <f>CHOOSE(BA13+1,E8+F8,E8+F8+H8,E8+F8+G8+H8,E8,F8,H8,G8,H8+G8,0)</f>
        <v>0</v>
      </c>
      <c r="H13" s="212"/>
      <c r="I13" s="213">
        <f>E13+F13*G13/100</f>
        <v>0</v>
      </c>
      <c r="BA13" s="1">
        <v>8</v>
      </c>
    </row>
    <row r="14" spans="1:9" ht="13.5" thickBot="1">
      <c r="A14" s="214"/>
      <c r="B14" s="215" t="s">
        <v>78</v>
      </c>
      <c r="C14" s="216"/>
      <c r="D14" s="217"/>
      <c r="E14" s="218"/>
      <c r="F14" s="219"/>
      <c r="G14" s="219"/>
      <c r="H14" s="338">
        <f>SUM(I13:I13)</f>
        <v>0</v>
      </c>
      <c r="I14" s="339"/>
    </row>
    <row r="16" spans="2:9" ht="12.75">
      <c r="B16" s="14"/>
      <c r="F16" s="220"/>
      <c r="G16" s="221"/>
      <c r="H16" s="221"/>
      <c r="I16" s="45"/>
    </row>
    <row r="17" spans="6:9" ht="12.75">
      <c r="F17" s="220"/>
      <c r="G17" s="221"/>
      <c r="H17" s="221"/>
      <c r="I17" s="45"/>
    </row>
    <row r="18" spans="6:9" ht="12.75">
      <c r="F18" s="220"/>
      <c r="G18" s="221"/>
      <c r="H18" s="221"/>
      <c r="I18" s="45"/>
    </row>
    <row r="19" spans="6:9" ht="12.75">
      <c r="F19" s="220"/>
      <c r="G19" s="221"/>
      <c r="H19" s="221"/>
      <c r="I19" s="45"/>
    </row>
    <row r="20" spans="6:9" ht="12.75">
      <c r="F20" s="220"/>
      <c r="G20" s="221"/>
      <c r="H20" s="221"/>
      <c r="I20" s="45"/>
    </row>
    <row r="21" spans="6:9" ht="12.75">
      <c r="F21" s="220"/>
      <c r="G21" s="221"/>
      <c r="H21" s="221"/>
      <c r="I21" s="45"/>
    </row>
    <row r="22" spans="6:9" ht="12.75">
      <c r="F22" s="220"/>
      <c r="G22" s="221"/>
      <c r="H22" s="221"/>
      <c r="I22" s="45"/>
    </row>
    <row r="23" spans="6:9" ht="12.75">
      <c r="F23" s="220"/>
      <c r="G23" s="221"/>
      <c r="H23" s="221"/>
      <c r="I23" s="45"/>
    </row>
    <row r="24" spans="6:9" ht="12.75">
      <c r="F24" s="220"/>
      <c r="G24" s="221"/>
      <c r="H24" s="221"/>
      <c r="I24" s="45"/>
    </row>
    <row r="25" spans="6:9" ht="12.75">
      <c r="F25" s="220"/>
      <c r="G25" s="221"/>
      <c r="H25" s="221"/>
      <c r="I25" s="45"/>
    </row>
    <row r="26" spans="6:9" ht="12.75">
      <c r="F26" s="220"/>
      <c r="G26" s="221"/>
      <c r="H26" s="221"/>
      <c r="I26" s="45"/>
    </row>
    <row r="27" spans="6:9" ht="12.75">
      <c r="F27" s="220"/>
      <c r="G27" s="221"/>
      <c r="H27" s="221"/>
      <c r="I27" s="45"/>
    </row>
    <row r="28" spans="6:9" ht="12.75">
      <c r="F28" s="220"/>
      <c r="G28" s="221"/>
      <c r="H28" s="221"/>
      <c r="I28" s="45"/>
    </row>
    <row r="29" spans="6:9" ht="12.75">
      <c r="F29" s="220"/>
      <c r="G29" s="221"/>
      <c r="H29" s="221"/>
      <c r="I29" s="45"/>
    </row>
    <row r="30" spans="6:9" ht="12.75">
      <c r="F30" s="220"/>
      <c r="G30" s="221"/>
      <c r="H30" s="221"/>
      <c r="I30" s="45"/>
    </row>
    <row r="31" spans="6:9" ht="12.75">
      <c r="F31" s="220"/>
      <c r="G31" s="221"/>
      <c r="H31" s="221"/>
      <c r="I31" s="45"/>
    </row>
    <row r="32" spans="6:9" ht="12.75">
      <c r="F32" s="220"/>
      <c r="G32" s="221"/>
      <c r="H32" s="221"/>
      <c r="I32" s="45"/>
    </row>
    <row r="33" spans="6:9" ht="12.75">
      <c r="F33" s="220"/>
      <c r="G33" s="221"/>
      <c r="H33" s="221"/>
      <c r="I33" s="45"/>
    </row>
    <row r="34" spans="6:9" ht="12.75">
      <c r="F34" s="220"/>
      <c r="G34" s="221"/>
      <c r="H34" s="221"/>
      <c r="I34" s="45"/>
    </row>
    <row r="35" spans="6:9" ht="12.75">
      <c r="F35" s="220"/>
      <c r="G35" s="221"/>
      <c r="H35" s="221"/>
      <c r="I35" s="45"/>
    </row>
    <row r="36" spans="6:9" ht="12.75">
      <c r="F36" s="220"/>
      <c r="G36" s="221"/>
      <c r="H36" s="221"/>
      <c r="I36" s="45"/>
    </row>
    <row r="37" spans="6:9" ht="12.75">
      <c r="F37" s="220"/>
      <c r="G37" s="221"/>
      <c r="H37" s="221"/>
      <c r="I37" s="45"/>
    </row>
    <row r="38" spans="6:9" ht="12.75">
      <c r="F38" s="220"/>
      <c r="G38" s="221"/>
      <c r="H38" s="221"/>
      <c r="I38" s="45"/>
    </row>
    <row r="39" spans="6:9" ht="12.75">
      <c r="F39" s="220"/>
      <c r="G39" s="221"/>
      <c r="H39" s="221"/>
      <c r="I39" s="45"/>
    </row>
    <row r="40" spans="6:9" ht="12.75">
      <c r="F40" s="220"/>
      <c r="G40" s="221"/>
      <c r="H40" s="221"/>
      <c r="I40" s="45"/>
    </row>
    <row r="41" spans="6:9" ht="12.75">
      <c r="F41" s="220"/>
      <c r="G41" s="221"/>
      <c r="H41" s="221"/>
      <c r="I41" s="45"/>
    </row>
    <row r="42" spans="6:9" ht="12.75">
      <c r="F42" s="220"/>
      <c r="G42" s="221"/>
      <c r="H42" s="221"/>
      <c r="I42" s="45"/>
    </row>
    <row r="43" spans="6:9" ht="12.75">
      <c r="F43" s="220"/>
      <c r="G43" s="221"/>
      <c r="H43" s="221"/>
      <c r="I43" s="45"/>
    </row>
    <row r="44" spans="6:9" ht="12.75">
      <c r="F44" s="220"/>
      <c r="G44" s="221"/>
      <c r="H44" s="221"/>
      <c r="I44" s="45"/>
    </row>
    <row r="45" spans="6:9" ht="12.75">
      <c r="F45" s="220"/>
      <c r="G45" s="221"/>
      <c r="H45" s="221"/>
      <c r="I45" s="45"/>
    </row>
    <row r="46" spans="6:9" ht="12.75">
      <c r="F46" s="220"/>
      <c r="G46" s="221"/>
      <c r="H46" s="221"/>
      <c r="I46" s="45"/>
    </row>
    <row r="47" spans="6:9" ht="12.75">
      <c r="F47" s="220"/>
      <c r="G47" s="221"/>
      <c r="H47" s="221"/>
      <c r="I47" s="45"/>
    </row>
    <row r="48" spans="6:9" ht="12.75">
      <c r="F48" s="220"/>
      <c r="G48" s="221"/>
      <c r="H48" s="221"/>
      <c r="I48" s="45"/>
    </row>
    <row r="49" spans="6:9" ht="12.75">
      <c r="F49" s="220"/>
      <c r="G49" s="221"/>
      <c r="H49" s="221"/>
      <c r="I49" s="45"/>
    </row>
    <row r="50" spans="6:9" ht="12.75">
      <c r="F50" s="220"/>
      <c r="G50" s="221"/>
      <c r="H50" s="221"/>
      <c r="I50" s="45"/>
    </row>
    <row r="51" spans="6:9" ht="12.75">
      <c r="F51" s="220"/>
      <c r="G51" s="221"/>
      <c r="H51" s="221"/>
      <c r="I51" s="45"/>
    </row>
    <row r="52" spans="6:9" ht="12.75">
      <c r="F52" s="220"/>
      <c r="G52" s="221"/>
      <c r="H52" s="221"/>
      <c r="I52" s="45"/>
    </row>
    <row r="53" spans="6:9" ht="12.75">
      <c r="F53" s="220"/>
      <c r="G53" s="221"/>
      <c r="H53" s="221"/>
      <c r="I53" s="45"/>
    </row>
    <row r="54" spans="6:9" ht="12.75">
      <c r="F54" s="220"/>
      <c r="G54" s="221"/>
      <c r="H54" s="221"/>
      <c r="I54" s="45"/>
    </row>
    <row r="55" spans="6:9" ht="12.75">
      <c r="F55" s="220"/>
      <c r="G55" s="221"/>
      <c r="H55" s="221"/>
      <c r="I55" s="45"/>
    </row>
    <row r="56" spans="6:9" ht="12.75">
      <c r="F56" s="220"/>
      <c r="G56" s="221"/>
      <c r="H56" s="221"/>
      <c r="I56" s="45"/>
    </row>
    <row r="57" spans="6:9" ht="12.75">
      <c r="F57" s="220"/>
      <c r="G57" s="221"/>
      <c r="H57" s="221"/>
      <c r="I57" s="45"/>
    </row>
    <row r="58" spans="6:9" ht="12.75">
      <c r="F58" s="220"/>
      <c r="G58" s="221"/>
      <c r="H58" s="221"/>
      <c r="I58" s="45"/>
    </row>
    <row r="59" spans="6:9" ht="12.75">
      <c r="F59" s="220"/>
      <c r="G59" s="221"/>
      <c r="H59" s="221"/>
      <c r="I59" s="45"/>
    </row>
    <row r="60" spans="6:9" ht="12.75">
      <c r="F60" s="220"/>
      <c r="G60" s="221"/>
      <c r="H60" s="221"/>
      <c r="I60" s="45"/>
    </row>
    <row r="61" spans="6:9" ht="12.75">
      <c r="F61" s="220"/>
      <c r="G61" s="221"/>
      <c r="H61" s="221"/>
      <c r="I61" s="45"/>
    </row>
    <row r="62" spans="6:9" ht="12.75">
      <c r="F62" s="220"/>
      <c r="G62" s="221"/>
      <c r="H62" s="221"/>
      <c r="I62" s="45"/>
    </row>
    <row r="63" spans="6:9" ht="12.75">
      <c r="F63" s="220"/>
      <c r="G63" s="221"/>
      <c r="H63" s="221"/>
      <c r="I63" s="45"/>
    </row>
    <row r="64" spans="6:9" ht="12.75">
      <c r="F64" s="220"/>
      <c r="G64" s="221"/>
      <c r="H64" s="221"/>
      <c r="I64" s="45"/>
    </row>
    <row r="65" spans="6:9" ht="12.75">
      <c r="F65" s="220"/>
      <c r="G65" s="221"/>
      <c r="H65" s="221"/>
      <c r="I65" s="45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B83"/>
  <sheetViews>
    <sheetView showGridLines="0" showZeros="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375" style="222" customWidth="1"/>
    <col min="2" max="2" width="11.625" style="222" customWidth="1"/>
    <col min="3" max="3" width="40.375" style="222" customWidth="1"/>
    <col min="4" max="4" width="5.625" style="222" customWidth="1"/>
    <col min="5" max="5" width="8.625" style="232" customWidth="1"/>
    <col min="6" max="6" width="9.875" style="222" customWidth="1"/>
    <col min="7" max="7" width="13.875" style="222" customWidth="1"/>
    <col min="8" max="8" width="11.75390625" style="222" hidden="1" customWidth="1"/>
    <col min="9" max="9" width="11.625" style="222" hidden="1" customWidth="1"/>
    <col min="10" max="10" width="11.00390625" style="222" hidden="1" customWidth="1"/>
    <col min="11" max="11" width="10.375" style="222" hidden="1" customWidth="1"/>
    <col min="12" max="12" width="75.375" style="222" customWidth="1"/>
    <col min="13" max="13" width="45.25390625" style="222" customWidth="1"/>
    <col min="14" max="16384" width="9.125" style="222" customWidth="1"/>
  </cols>
  <sheetData>
    <row r="1" spans="1:7" ht="15.75">
      <c r="A1" s="345" t="s">
        <v>916</v>
      </c>
      <c r="B1" s="345"/>
      <c r="C1" s="345"/>
      <c r="D1" s="345"/>
      <c r="E1" s="345"/>
      <c r="F1" s="345"/>
      <c r="G1" s="345"/>
    </row>
    <row r="2" spans="2:7" ht="14.25" customHeight="1" thickBot="1">
      <c r="B2" s="223"/>
      <c r="C2" s="224"/>
      <c r="D2" s="224"/>
      <c r="E2" s="225"/>
      <c r="F2" s="224"/>
      <c r="G2" s="224"/>
    </row>
    <row r="3" spans="1:7" ht="13.5" thickTop="1">
      <c r="A3" s="331" t="s">
        <v>2</v>
      </c>
      <c r="B3" s="332"/>
      <c r="C3" s="176" t="s">
        <v>98</v>
      </c>
      <c r="D3" s="226"/>
      <c r="E3" s="227" t="s">
        <v>79</v>
      </c>
      <c r="F3" s="228" t="str">
        <f>'SO 401 401 Rek'!H1</f>
        <v>401</v>
      </c>
      <c r="G3" s="229"/>
    </row>
    <row r="4" spans="1:7" ht="13.5" thickBot="1">
      <c r="A4" s="346" t="s">
        <v>70</v>
      </c>
      <c r="B4" s="334"/>
      <c r="C4" s="182" t="s">
        <v>902</v>
      </c>
      <c r="D4" s="230"/>
      <c r="E4" s="347" t="str">
        <f>'SO 401 401 Rek'!G2</f>
        <v>Rozvody VO</v>
      </c>
      <c r="F4" s="348"/>
      <c r="G4" s="349"/>
    </row>
    <row r="5" spans="1:7" ht="13.5" thickTop="1">
      <c r="A5" s="231"/>
      <c r="G5" s="233"/>
    </row>
    <row r="6" spans="1:11" ht="27" customHeight="1">
      <c r="A6" s="234" t="s">
        <v>80</v>
      </c>
      <c r="B6" s="235" t="s">
        <v>81</v>
      </c>
      <c r="C6" s="235" t="s">
        <v>82</v>
      </c>
      <c r="D6" s="235" t="s">
        <v>83</v>
      </c>
      <c r="E6" s="236" t="s">
        <v>84</v>
      </c>
      <c r="F6" s="235" t="s">
        <v>85</v>
      </c>
      <c r="G6" s="237" t="s">
        <v>86</v>
      </c>
      <c r="H6" s="238" t="s">
        <v>87</v>
      </c>
      <c r="I6" s="238" t="s">
        <v>88</v>
      </c>
      <c r="J6" s="238" t="s">
        <v>89</v>
      </c>
      <c r="K6" s="238" t="s">
        <v>90</v>
      </c>
    </row>
    <row r="7" spans="1:15" ht="12.75">
      <c r="A7" s="239" t="s">
        <v>91</v>
      </c>
      <c r="B7" s="240" t="s">
        <v>904</v>
      </c>
      <c r="C7" s="241" t="s">
        <v>905</v>
      </c>
      <c r="D7" s="242"/>
      <c r="E7" s="243"/>
      <c r="F7" s="243"/>
      <c r="G7" s="244"/>
      <c r="H7" s="245"/>
      <c r="I7" s="246"/>
      <c r="J7" s="247"/>
      <c r="K7" s="248"/>
      <c r="O7" s="249">
        <v>1</v>
      </c>
    </row>
    <row r="8" spans="1:80" ht="12.75">
      <c r="A8" s="250">
        <v>1</v>
      </c>
      <c r="B8" s="251" t="s">
        <v>907</v>
      </c>
      <c r="C8" s="252" t="s">
        <v>908</v>
      </c>
      <c r="D8" s="253" t="s">
        <v>126</v>
      </c>
      <c r="E8" s="289">
        <v>1</v>
      </c>
      <c r="F8" s="254"/>
      <c r="G8" s="255">
        <f>E8*F8</f>
        <v>0</v>
      </c>
      <c r="H8" s="256">
        <v>0</v>
      </c>
      <c r="I8" s="257">
        <f>E8*H8</f>
        <v>0</v>
      </c>
      <c r="J8" s="256"/>
      <c r="K8" s="257">
        <f>E8*J8</f>
        <v>0</v>
      </c>
      <c r="O8" s="249">
        <v>2</v>
      </c>
      <c r="AA8" s="222">
        <v>12</v>
      </c>
      <c r="AB8" s="222">
        <v>0</v>
      </c>
      <c r="AC8" s="222">
        <v>1</v>
      </c>
      <c r="AZ8" s="222">
        <v>4</v>
      </c>
      <c r="BA8" s="222">
        <f>IF(AZ8=1,G8,0)</f>
        <v>0</v>
      </c>
      <c r="BB8" s="222">
        <f>IF(AZ8=2,G8,0)</f>
        <v>0</v>
      </c>
      <c r="BC8" s="222">
        <f>IF(AZ8=3,G8,0)</f>
        <v>0</v>
      </c>
      <c r="BD8" s="222">
        <f>IF(AZ8=4,G8,0)</f>
        <v>0</v>
      </c>
      <c r="BE8" s="222">
        <f>IF(AZ8=5,G8,0)</f>
        <v>0</v>
      </c>
      <c r="CA8" s="249">
        <v>12</v>
      </c>
      <c r="CB8" s="249">
        <v>0</v>
      </c>
    </row>
    <row r="9" spans="1:15" ht="12.75">
      <c r="A9" s="258"/>
      <c r="B9" s="259"/>
      <c r="C9" s="340" t="s">
        <v>909</v>
      </c>
      <c r="D9" s="341"/>
      <c r="E9" s="341"/>
      <c r="F9" s="341"/>
      <c r="G9" s="342"/>
      <c r="I9" s="260"/>
      <c r="K9" s="260"/>
      <c r="L9" s="261" t="s">
        <v>909</v>
      </c>
      <c r="O9" s="249">
        <v>3</v>
      </c>
    </row>
    <row r="10" spans="1:57" ht="12.75">
      <c r="A10" s="268"/>
      <c r="B10" s="269" t="s">
        <v>95</v>
      </c>
      <c r="C10" s="270" t="s">
        <v>906</v>
      </c>
      <c r="D10" s="271"/>
      <c r="E10" s="272"/>
      <c r="F10" s="273"/>
      <c r="G10" s="274">
        <f>SUM(G7:G9)</f>
        <v>0</v>
      </c>
      <c r="H10" s="275"/>
      <c r="I10" s="276">
        <f>SUM(I7:I9)</f>
        <v>0</v>
      </c>
      <c r="J10" s="275"/>
      <c r="K10" s="276">
        <f>SUM(K7:K9)</f>
        <v>0</v>
      </c>
      <c r="O10" s="249">
        <v>4</v>
      </c>
      <c r="BA10" s="277">
        <f>SUM(BA7:BA9)</f>
        <v>0</v>
      </c>
      <c r="BB10" s="277">
        <f>SUM(BB7:BB9)</f>
        <v>0</v>
      </c>
      <c r="BC10" s="277">
        <f>SUM(BC7:BC9)</f>
        <v>0</v>
      </c>
      <c r="BD10" s="277">
        <f>SUM(BD7:BD9)</f>
        <v>0</v>
      </c>
      <c r="BE10" s="277">
        <f>SUM(BE7:BE9)</f>
        <v>0</v>
      </c>
    </row>
    <row r="11" ht="12.75">
      <c r="E11" s="222"/>
    </row>
    <row r="12" ht="12.75">
      <c r="E12" s="222"/>
    </row>
    <row r="13" ht="12.75">
      <c r="E13" s="222"/>
    </row>
    <row r="14" ht="12.75">
      <c r="E14" s="222"/>
    </row>
    <row r="15" ht="12.75">
      <c r="E15" s="222"/>
    </row>
    <row r="16" ht="12.75">
      <c r="E16" s="222"/>
    </row>
    <row r="17" ht="12.75">
      <c r="E17" s="222"/>
    </row>
    <row r="18" ht="12.75">
      <c r="E18" s="222"/>
    </row>
    <row r="19" ht="12.75">
      <c r="E19" s="222"/>
    </row>
    <row r="20" ht="12.75">
      <c r="E20" s="222"/>
    </row>
    <row r="21" ht="12.75">
      <c r="E21" s="222"/>
    </row>
    <row r="22" ht="12.75">
      <c r="E22" s="222"/>
    </row>
    <row r="23" ht="12.75">
      <c r="E23" s="222"/>
    </row>
    <row r="24" ht="12.75">
      <c r="E24" s="222"/>
    </row>
    <row r="25" ht="12.75">
      <c r="E25" s="222"/>
    </row>
    <row r="26" ht="12.75">
      <c r="E26" s="222"/>
    </row>
    <row r="27" ht="12.75">
      <c r="E27" s="222"/>
    </row>
    <row r="28" ht="12.75">
      <c r="E28" s="222"/>
    </row>
    <row r="29" ht="12.75">
      <c r="E29" s="222"/>
    </row>
    <row r="30" ht="12.75">
      <c r="E30" s="222"/>
    </row>
    <row r="31" ht="12.75">
      <c r="E31" s="222"/>
    </row>
    <row r="32" ht="12.75">
      <c r="E32" s="222"/>
    </row>
    <row r="33" ht="12.75">
      <c r="E33" s="222"/>
    </row>
    <row r="34" spans="1:7" ht="12.75">
      <c r="A34" s="267"/>
      <c r="B34" s="267"/>
      <c r="C34" s="267"/>
      <c r="D34" s="267"/>
      <c r="E34" s="267"/>
      <c r="F34" s="267"/>
      <c r="G34" s="267"/>
    </row>
    <row r="35" spans="1:7" ht="12.75">
      <c r="A35" s="267"/>
      <c r="B35" s="267"/>
      <c r="C35" s="267"/>
      <c r="D35" s="267"/>
      <c r="E35" s="267"/>
      <c r="F35" s="267"/>
      <c r="G35" s="267"/>
    </row>
    <row r="36" spans="1:7" ht="12.75">
      <c r="A36" s="267"/>
      <c r="B36" s="267"/>
      <c r="C36" s="267"/>
      <c r="D36" s="267"/>
      <c r="E36" s="267"/>
      <c r="F36" s="267"/>
      <c r="G36" s="267"/>
    </row>
    <row r="37" spans="1:7" ht="12.75">
      <c r="A37" s="267"/>
      <c r="B37" s="267"/>
      <c r="C37" s="267"/>
      <c r="D37" s="267"/>
      <c r="E37" s="267"/>
      <c r="F37" s="267"/>
      <c r="G37" s="267"/>
    </row>
    <row r="38" ht="12.75">
      <c r="E38" s="222"/>
    </row>
    <row r="39" ht="12.75">
      <c r="E39" s="222"/>
    </row>
    <row r="40" ht="12.75">
      <c r="E40" s="222"/>
    </row>
    <row r="41" ht="12.75">
      <c r="E41" s="222"/>
    </row>
    <row r="42" ht="12.75">
      <c r="E42" s="222"/>
    </row>
    <row r="43" ht="12.75">
      <c r="E43" s="222"/>
    </row>
    <row r="44" ht="12.75">
      <c r="E44" s="222"/>
    </row>
    <row r="45" ht="12.75">
      <c r="E45" s="222"/>
    </row>
    <row r="46" ht="12.75">
      <c r="E46" s="222"/>
    </row>
    <row r="47" ht="12.75">
      <c r="E47" s="222"/>
    </row>
    <row r="48" ht="12.75">
      <c r="E48" s="222"/>
    </row>
    <row r="49" ht="12.75">
      <c r="E49" s="222"/>
    </row>
    <row r="50" ht="12.75">
      <c r="E50" s="222"/>
    </row>
    <row r="51" ht="12.75">
      <c r="E51" s="222"/>
    </row>
    <row r="52" ht="12.75">
      <c r="E52" s="222"/>
    </row>
    <row r="53" ht="12.75">
      <c r="E53" s="222"/>
    </row>
    <row r="54" ht="12.75">
      <c r="E54" s="222"/>
    </row>
    <row r="55" ht="12.75">
      <c r="E55" s="222"/>
    </row>
    <row r="56" ht="12.75">
      <c r="E56" s="222"/>
    </row>
    <row r="57" ht="12.75">
      <c r="E57" s="222"/>
    </row>
    <row r="58" ht="12.75">
      <c r="E58" s="222"/>
    </row>
    <row r="59" ht="12.75">
      <c r="E59" s="222"/>
    </row>
    <row r="60" ht="12.75">
      <c r="E60" s="222"/>
    </row>
    <row r="61" ht="12.75">
      <c r="E61" s="222"/>
    </row>
    <row r="62" ht="12.75">
      <c r="E62" s="222"/>
    </row>
    <row r="63" ht="12.75">
      <c r="E63" s="222"/>
    </row>
    <row r="64" ht="12.75">
      <c r="E64" s="222"/>
    </row>
    <row r="65" ht="12.75">
      <c r="E65" s="222"/>
    </row>
    <row r="66" ht="12.75">
      <c r="E66" s="222"/>
    </row>
    <row r="67" ht="12.75">
      <c r="E67" s="222"/>
    </row>
    <row r="68" ht="12.75">
      <c r="E68" s="222"/>
    </row>
    <row r="69" spans="1:2" ht="12.75">
      <c r="A69" s="278"/>
      <c r="B69" s="278"/>
    </row>
    <row r="70" spans="1:7" ht="12.75">
      <c r="A70" s="267"/>
      <c r="B70" s="267"/>
      <c r="C70" s="279"/>
      <c r="D70" s="279"/>
      <c r="E70" s="280"/>
      <c r="F70" s="279"/>
      <c r="G70" s="281"/>
    </row>
    <row r="71" spans="1:7" ht="12.75">
      <c r="A71" s="282"/>
      <c r="B71" s="282"/>
      <c r="C71" s="267"/>
      <c r="D71" s="267"/>
      <c r="E71" s="283"/>
      <c r="F71" s="267"/>
      <c r="G71" s="267"/>
    </row>
    <row r="72" spans="1:7" ht="12.75">
      <c r="A72" s="267"/>
      <c r="B72" s="267"/>
      <c r="C72" s="267"/>
      <c r="D72" s="267"/>
      <c r="E72" s="283"/>
      <c r="F72" s="267"/>
      <c r="G72" s="267"/>
    </row>
    <row r="73" spans="1:7" ht="12.75">
      <c r="A73" s="267"/>
      <c r="B73" s="267"/>
      <c r="C73" s="267"/>
      <c r="D73" s="267"/>
      <c r="E73" s="283"/>
      <c r="F73" s="267"/>
      <c r="G73" s="267"/>
    </row>
    <row r="74" spans="1:7" ht="12.75">
      <c r="A74" s="267"/>
      <c r="B74" s="267"/>
      <c r="C74" s="267"/>
      <c r="D74" s="267"/>
      <c r="E74" s="283"/>
      <c r="F74" s="267"/>
      <c r="G74" s="267"/>
    </row>
    <row r="75" spans="1:7" ht="12.75">
      <c r="A75" s="267"/>
      <c r="B75" s="267"/>
      <c r="C75" s="267"/>
      <c r="D75" s="267"/>
      <c r="E75" s="283"/>
      <c r="F75" s="267"/>
      <c r="G75" s="267"/>
    </row>
    <row r="76" spans="1:7" ht="12.75">
      <c r="A76" s="267"/>
      <c r="B76" s="267"/>
      <c r="C76" s="267"/>
      <c r="D76" s="267"/>
      <c r="E76" s="283"/>
      <c r="F76" s="267"/>
      <c r="G76" s="267"/>
    </row>
    <row r="77" spans="1:7" ht="12.75">
      <c r="A77" s="267"/>
      <c r="B77" s="267"/>
      <c r="C77" s="267"/>
      <c r="D77" s="267"/>
      <c r="E77" s="283"/>
      <c r="F77" s="267"/>
      <c r="G77" s="267"/>
    </row>
    <row r="78" spans="1:7" ht="12.75">
      <c r="A78" s="267"/>
      <c r="B78" s="267"/>
      <c r="C78" s="267"/>
      <c r="D78" s="267"/>
      <c r="E78" s="283"/>
      <c r="F78" s="267"/>
      <c r="G78" s="267"/>
    </row>
    <row r="79" spans="1:7" ht="12.75">
      <c r="A79" s="267"/>
      <c r="B79" s="267"/>
      <c r="C79" s="267"/>
      <c r="D79" s="267"/>
      <c r="E79" s="283"/>
      <c r="F79" s="267"/>
      <c r="G79" s="267"/>
    </row>
    <row r="80" spans="1:7" ht="12.75">
      <c r="A80" s="267"/>
      <c r="B80" s="267"/>
      <c r="C80" s="267"/>
      <c r="D80" s="267"/>
      <c r="E80" s="283"/>
      <c r="F80" s="267"/>
      <c r="G80" s="267"/>
    </row>
    <row r="81" spans="1:7" ht="12.75">
      <c r="A81" s="267"/>
      <c r="B81" s="267"/>
      <c r="C81" s="267"/>
      <c r="D81" s="267"/>
      <c r="E81" s="283"/>
      <c r="F81" s="267"/>
      <c r="G81" s="267"/>
    </row>
    <row r="82" spans="1:7" ht="12.75">
      <c r="A82" s="267"/>
      <c r="B82" s="267"/>
      <c r="C82" s="267"/>
      <c r="D82" s="267"/>
      <c r="E82" s="283"/>
      <c r="F82" s="267"/>
      <c r="G82" s="267"/>
    </row>
    <row r="83" spans="1:7" ht="12.75">
      <c r="A83" s="267"/>
      <c r="B83" s="267"/>
      <c r="C83" s="267"/>
      <c r="D83" s="267"/>
      <c r="E83" s="283"/>
      <c r="F83" s="267"/>
      <c r="G83" s="267"/>
    </row>
  </sheetData>
  <sheetProtection/>
  <mergeCells count="5"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K41" sqref="K41"/>
    </sheetView>
  </sheetViews>
  <sheetFormatPr defaultColWidth="9.00390625" defaultRowHeight="12.75"/>
  <cols>
    <col min="3" max="3" width="14.125" style="0" bestFit="1" customWidth="1"/>
    <col min="5" max="5" width="14.00390625" style="0" customWidth="1"/>
    <col min="6" max="6" width="14.25390625" style="0" customWidth="1"/>
  </cols>
  <sheetData>
    <row r="1" spans="1:5" ht="18">
      <c r="A1" t="s">
        <v>917</v>
      </c>
      <c r="B1" s="291" t="s">
        <v>918</v>
      </c>
      <c r="C1" s="291"/>
      <c r="D1" s="291"/>
      <c r="E1" s="291"/>
    </row>
    <row r="4" ht="20.25">
      <c r="A4" s="292" t="s">
        <v>919</v>
      </c>
    </row>
    <row r="5" ht="20.25">
      <c r="A5" s="292"/>
    </row>
    <row r="6" spans="1:2" ht="12.75">
      <c r="A6" s="293" t="s">
        <v>920</v>
      </c>
      <c r="B6" s="294" t="s">
        <v>921</v>
      </c>
    </row>
    <row r="7" ht="15.75">
      <c r="A7" s="295"/>
    </row>
    <row r="8" spans="1:8" s="294" customFormat="1" ht="12.75">
      <c r="A8" s="296" t="s">
        <v>922</v>
      </c>
      <c r="B8" s="296" t="s">
        <v>923</v>
      </c>
      <c r="C8" s="296" t="s">
        <v>924</v>
      </c>
      <c r="D8" s="296"/>
      <c r="E8" s="296"/>
      <c r="F8" s="297" t="s">
        <v>925</v>
      </c>
      <c r="G8" s="296"/>
      <c r="H8" s="296" t="s">
        <v>926</v>
      </c>
    </row>
    <row r="9" spans="1:6" ht="12.75">
      <c r="A9" t="s">
        <v>927</v>
      </c>
      <c r="B9" s="298" t="s">
        <v>928</v>
      </c>
      <c r="C9" s="293" t="s">
        <v>929</v>
      </c>
      <c r="D9" s="293"/>
      <c r="E9" s="293"/>
      <c r="F9" s="299"/>
    </row>
    <row r="10" spans="1:6" ht="12.75">
      <c r="A10" t="s">
        <v>927</v>
      </c>
      <c r="B10" s="298" t="s">
        <v>930</v>
      </c>
      <c r="C10" s="293" t="s">
        <v>931</v>
      </c>
      <c r="D10" s="293"/>
      <c r="E10" s="293"/>
      <c r="F10" s="299"/>
    </row>
    <row r="11" spans="1:8" ht="12.75">
      <c r="A11" s="300" t="s">
        <v>927</v>
      </c>
      <c r="B11" s="301" t="s">
        <v>932</v>
      </c>
      <c r="C11" s="302" t="s">
        <v>933</v>
      </c>
      <c r="D11" s="302"/>
      <c r="E11" s="302"/>
      <c r="F11" s="299"/>
      <c r="G11" s="300"/>
      <c r="H11" s="300"/>
    </row>
    <row r="12" spans="1:6" ht="12.75">
      <c r="A12" s="294" t="s">
        <v>934</v>
      </c>
      <c r="B12" s="298"/>
      <c r="C12" s="294"/>
      <c r="F12" s="303"/>
    </row>
    <row r="13" spans="1:8" ht="12.75">
      <c r="A13" s="302" t="s">
        <v>935</v>
      </c>
      <c r="B13" s="301"/>
      <c r="C13" s="302" t="s">
        <v>936</v>
      </c>
      <c r="D13" s="300"/>
      <c r="E13" s="300"/>
      <c r="F13" s="299"/>
      <c r="G13" s="300"/>
      <c r="H13" s="300"/>
    </row>
    <row r="14" spans="1:6" ht="12.75">
      <c r="A14" s="294" t="s">
        <v>937</v>
      </c>
      <c r="F14" s="299">
        <f>SUM(F9:F13)</f>
        <v>0</v>
      </c>
    </row>
    <row r="17" ht="15.75">
      <c r="A17" s="295" t="s">
        <v>938</v>
      </c>
    </row>
    <row r="19" spans="1:5" ht="12.75">
      <c r="A19" s="304" t="s">
        <v>939</v>
      </c>
      <c r="B19" s="300"/>
      <c r="C19" s="304" t="s">
        <v>940</v>
      </c>
      <c r="D19" s="300"/>
      <c r="E19" s="304" t="s">
        <v>66</v>
      </c>
    </row>
    <row r="20" spans="1:5" ht="12.75">
      <c r="A20" s="305">
        <v>0.21</v>
      </c>
      <c r="C20" s="306">
        <f>F14</f>
        <v>0</v>
      </c>
      <c r="E20" s="306">
        <f>A20*C20</f>
        <v>0</v>
      </c>
    </row>
    <row r="23" spans="1:5" ht="15.75">
      <c r="A23" s="295" t="s">
        <v>941</v>
      </c>
      <c r="B23" s="307"/>
      <c r="C23" s="307"/>
      <c r="D23" s="307"/>
      <c r="E23" s="306">
        <f>E20+F14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66"/>
  <sheetViews>
    <sheetView view="pageBreakPreview" zoomScale="90" zoomScaleSheetLayoutView="90" zoomScalePageLayoutView="0" workbookViewId="0" topLeftCell="A142">
      <selection activeCell="K1" sqref="K1:X16384"/>
    </sheetView>
  </sheetViews>
  <sheetFormatPr defaultColWidth="9.00390625" defaultRowHeight="12.75"/>
  <cols>
    <col min="5" max="5" width="13.125" style="308" customWidth="1"/>
    <col min="6" max="6" width="82.25390625" style="0" customWidth="1"/>
    <col min="9" max="9" width="11.00390625" style="0" bestFit="1" customWidth="1"/>
    <col min="10" max="10" width="16.25390625" style="0" bestFit="1" customWidth="1"/>
  </cols>
  <sheetData>
    <row r="1" spans="1:10" ht="12.75">
      <c r="A1" t="s">
        <v>29</v>
      </c>
      <c r="B1" t="s">
        <v>942</v>
      </c>
      <c r="C1" t="s">
        <v>943</v>
      </c>
      <c r="D1" t="s">
        <v>944</v>
      </c>
      <c r="E1" s="308" t="s">
        <v>945</v>
      </c>
      <c r="F1" t="s">
        <v>924</v>
      </c>
      <c r="G1" t="s">
        <v>83</v>
      </c>
      <c r="H1" t="s">
        <v>946</v>
      </c>
      <c r="I1" t="s">
        <v>947</v>
      </c>
      <c r="J1" t="s">
        <v>948</v>
      </c>
    </row>
    <row r="2" spans="1:10" s="294" customFormat="1" ht="15.75">
      <c r="A2" s="294" t="s">
        <v>949</v>
      </c>
      <c r="B2" s="294" t="s">
        <v>950</v>
      </c>
      <c r="C2" s="294">
        <v>211</v>
      </c>
      <c r="D2" s="294" t="s">
        <v>927</v>
      </c>
      <c r="E2" s="309"/>
      <c r="F2" s="295" t="s">
        <v>929</v>
      </c>
      <c r="G2" s="295"/>
      <c r="H2" s="295"/>
      <c r="I2" s="310"/>
      <c r="J2" s="310">
        <f>SUM(J3:J49)</f>
        <v>0</v>
      </c>
    </row>
    <row r="3" spans="1:10" s="294" customFormat="1" ht="12.75">
      <c r="A3" s="294" t="s">
        <v>949</v>
      </c>
      <c r="B3" s="294" t="s">
        <v>951</v>
      </c>
      <c r="C3" s="294">
        <v>211</v>
      </c>
      <c r="D3" s="294" t="s">
        <v>927</v>
      </c>
      <c r="E3" s="309" t="s">
        <v>952</v>
      </c>
      <c r="F3" s="294" t="s">
        <v>953</v>
      </c>
      <c r="G3" s="294" t="s">
        <v>233</v>
      </c>
      <c r="H3" s="294">
        <v>15</v>
      </c>
      <c r="I3" s="299"/>
      <c r="J3" s="299">
        <f>H3*I3</f>
        <v>0</v>
      </c>
    </row>
    <row r="4" spans="5:10" s="294" customFormat="1" ht="12.75">
      <c r="E4" s="309"/>
      <c r="F4" s="293" t="s">
        <v>954</v>
      </c>
      <c r="I4" s="299"/>
      <c r="J4" s="299"/>
    </row>
    <row r="5" spans="1:10" s="294" customFormat="1" ht="12.75">
      <c r="A5" s="294" t="s">
        <v>949</v>
      </c>
      <c r="B5" s="294" t="s">
        <v>951</v>
      </c>
      <c r="C5" s="294">
        <v>211</v>
      </c>
      <c r="D5" s="294" t="s">
        <v>927</v>
      </c>
      <c r="E5" s="309" t="s">
        <v>955</v>
      </c>
      <c r="F5" s="294" t="s">
        <v>956</v>
      </c>
      <c r="G5" s="294" t="s">
        <v>233</v>
      </c>
      <c r="H5" s="294">
        <v>4</v>
      </c>
      <c r="I5" s="299"/>
      <c r="J5" s="299">
        <f>H5*I5</f>
        <v>0</v>
      </c>
    </row>
    <row r="6" spans="5:10" s="294" customFormat="1" ht="12.75">
      <c r="E6" s="309"/>
      <c r="F6" s="293" t="s">
        <v>957</v>
      </c>
      <c r="I6" s="299"/>
      <c r="J6" s="299"/>
    </row>
    <row r="7" spans="1:10" s="294" customFormat="1" ht="12.75">
      <c r="A7" s="294" t="s">
        <v>949</v>
      </c>
      <c r="B7" s="294" t="s">
        <v>951</v>
      </c>
      <c r="C7" s="294">
        <v>211</v>
      </c>
      <c r="D7" s="294" t="s">
        <v>927</v>
      </c>
      <c r="E7" s="309" t="s">
        <v>958</v>
      </c>
      <c r="F7" s="294" t="s">
        <v>959</v>
      </c>
      <c r="G7" s="294" t="s">
        <v>137</v>
      </c>
      <c r="H7" s="294">
        <v>5</v>
      </c>
      <c r="I7" s="299"/>
      <c r="J7" s="299">
        <f>H7*I7</f>
        <v>0</v>
      </c>
    </row>
    <row r="8" spans="1:10" s="294" customFormat="1" ht="12.75">
      <c r="A8" s="294" t="s">
        <v>949</v>
      </c>
      <c r="B8" s="294" t="s">
        <v>951</v>
      </c>
      <c r="C8" s="294">
        <v>211</v>
      </c>
      <c r="D8" s="294" t="s">
        <v>927</v>
      </c>
      <c r="E8" s="309" t="s">
        <v>960</v>
      </c>
      <c r="F8" s="294" t="s">
        <v>961</v>
      </c>
      <c r="G8" s="294" t="s">
        <v>137</v>
      </c>
      <c r="H8" s="294">
        <v>11</v>
      </c>
      <c r="I8" s="299"/>
      <c r="J8" s="299">
        <f>H8*I8</f>
        <v>0</v>
      </c>
    </row>
    <row r="9" spans="5:10" s="294" customFormat="1" ht="12.75">
      <c r="E9" s="309"/>
      <c r="F9" s="293" t="s">
        <v>962</v>
      </c>
      <c r="I9" s="299"/>
      <c r="J9" s="299"/>
    </row>
    <row r="10" spans="1:10" s="294" customFormat="1" ht="12.75">
      <c r="A10" s="294" t="s">
        <v>949</v>
      </c>
      <c r="B10" s="294" t="s">
        <v>951</v>
      </c>
      <c r="C10" s="294">
        <v>211</v>
      </c>
      <c r="D10" s="294" t="s">
        <v>927</v>
      </c>
      <c r="E10" s="309" t="s">
        <v>963</v>
      </c>
      <c r="F10" s="294" t="s">
        <v>964</v>
      </c>
      <c r="G10" s="294" t="s">
        <v>197</v>
      </c>
      <c r="H10" s="294">
        <v>0.5</v>
      </c>
      <c r="I10" s="299"/>
      <c r="J10" s="299">
        <f aca="true" t="shared" si="0" ref="J10:J15">H10*I10</f>
        <v>0</v>
      </c>
    </row>
    <row r="11" spans="1:10" s="294" customFormat="1" ht="12.75">
      <c r="A11" s="294" t="s">
        <v>949</v>
      </c>
      <c r="B11" s="294" t="s">
        <v>951</v>
      </c>
      <c r="C11" s="294">
        <v>211</v>
      </c>
      <c r="D11" s="294" t="s">
        <v>927</v>
      </c>
      <c r="E11" s="309" t="s">
        <v>965</v>
      </c>
      <c r="F11" s="294" t="s">
        <v>966</v>
      </c>
      <c r="G11" s="294" t="s">
        <v>197</v>
      </c>
      <c r="H11" s="294">
        <v>0.5</v>
      </c>
      <c r="I11" s="299"/>
      <c r="J11" s="299">
        <f t="shared" si="0"/>
        <v>0</v>
      </c>
    </row>
    <row r="12" spans="1:10" s="294" customFormat="1" ht="12.75">
      <c r="A12" s="294" t="s">
        <v>949</v>
      </c>
      <c r="B12" s="294" t="s">
        <v>951</v>
      </c>
      <c r="C12" s="294">
        <v>211</v>
      </c>
      <c r="D12" s="294" t="s">
        <v>927</v>
      </c>
      <c r="E12" s="309" t="s">
        <v>967</v>
      </c>
      <c r="F12" s="294" t="s">
        <v>968</v>
      </c>
      <c r="G12" s="294" t="s">
        <v>197</v>
      </c>
      <c r="H12" s="294">
        <v>0.5</v>
      </c>
      <c r="I12" s="299"/>
      <c r="J12" s="299">
        <f t="shared" si="0"/>
        <v>0</v>
      </c>
    </row>
    <row r="13" spans="1:10" s="294" customFormat="1" ht="12.75">
      <c r="A13" s="294" t="s">
        <v>949</v>
      </c>
      <c r="B13" s="294" t="s">
        <v>951</v>
      </c>
      <c r="C13" s="294">
        <v>211</v>
      </c>
      <c r="D13" s="294" t="s">
        <v>927</v>
      </c>
      <c r="E13" s="309" t="s">
        <v>969</v>
      </c>
      <c r="F13" s="294" t="s">
        <v>970</v>
      </c>
      <c r="G13" s="294" t="s">
        <v>197</v>
      </c>
      <c r="H13" s="294">
        <v>0.5</v>
      </c>
      <c r="I13" s="299"/>
      <c r="J13" s="299">
        <f t="shared" si="0"/>
        <v>0</v>
      </c>
    </row>
    <row r="14" spans="1:10" s="294" customFormat="1" ht="12.75">
      <c r="A14" s="294" t="s">
        <v>949</v>
      </c>
      <c r="B14" s="294" t="s">
        <v>951</v>
      </c>
      <c r="C14" s="294">
        <v>211</v>
      </c>
      <c r="D14" s="294" t="s">
        <v>927</v>
      </c>
      <c r="E14" s="309" t="s">
        <v>971</v>
      </c>
      <c r="F14" s="294" t="s">
        <v>972</v>
      </c>
      <c r="G14" s="294" t="s">
        <v>973</v>
      </c>
      <c r="H14" s="294">
        <v>1</v>
      </c>
      <c r="I14" s="299"/>
      <c r="J14" s="299">
        <f t="shared" si="0"/>
        <v>0</v>
      </c>
    </row>
    <row r="15" spans="1:10" s="294" customFormat="1" ht="12.75">
      <c r="A15" s="294" t="s">
        <v>949</v>
      </c>
      <c r="B15" s="294" t="s">
        <v>951</v>
      </c>
      <c r="C15" s="294">
        <v>211</v>
      </c>
      <c r="D15" s="294" t="s">
        <v>927</v>
      </c>
      <c r="E15" s="309" t="s">
        <v>974</v>
      </c>
      <c r="F15" s="294" t="s">
        <v>975</v>
      </c>
      <c r="G15" s="294" t="s">
        <v>137</v>
      </c>
      <c r="H15" s="294">
        <v>15</v>
      </c>
      <c r="I15" s="299"/>
      <c r="J15" s="299">
        <f t="shared" si="0"/>
        <v>0</v>
      </c>
    </row>
    <row r="16" spans="5:10" s="294" customFormat="1" ht="12.75">
      <c r="E16" s="309"/>
      <c r="F16" s="293" t="s">
        <v>976</v>
      </c>
      <c r="I16" s="299"/>
      <c r="J16" s="299"/>
    </row>
    <row r="17" spans="1:10" s="294" customFormat="1" ht="12.75">
      <c r="A17" s="294" t="s">
        <v>949</v>
      </c>
      <c r="B17" s="294" t="s">
        <v>951</v>
      </c>
      <c r="C17" s="294">
        <v>211</v>
      </c>
      <c r="D17" s="294" t="s">
        <v>927</v>
      </c>
      <c r="E17" s="309" t="s">
        <v>977</v>
      </c>
      <c r="F17" s="294" t="s">
        <v>978</v>
      </c>
      <c r="G17" s="294" t="s">
        <v>137</v>
      </c>
      <c r="H17" s="294">
        <v>13</v>
      </c>
      <c r="I17" s="299"/>
      <c r="J17" s="299">
        <f>H17*I17</f>
        <v>0</v>
      </c>
    </row>
    <row r="18" spans="5:10" s="294" customFormat="1" ht="12.75">
      <c r="E18" s="309"/>
      <c r="F18" s="293" t="s">
        <v>979</v>
      </c>
      <c r="I18" s="299"/>
      <c r="J18" s="299"/>
    </row>
    <row r="19" spans="1:10" s="294" customFormat="1" ht="12.75">
      <c r="A19" s="294" t="s">
        <v>949</v>
      </c>
      <c r="B19" s="294" t="s">
        <v>951</v>
      </c>
      <c r="C19" s="294">
        <v>211</v>
      </c>
      <c r="D19" s="294" t="s">
        <v>927</v>
      </c>
      <c r="E19" s="309" t="s">
        <v>980</v>
      </c>
      <c r="F19" s="294" t="s">
        <v>981</v>
      </c>
      <c r="G19" s="294" t="s">
        <v>137</v>
      </c>
      <c r="H19" s="294">
        <v>1</v>
      </c>
      <c r="I19" s="299"/>
      <c r="J19" s="299">
        <f aca="true" t="shared" si="1" ref="J19:J25">H19*I19</f>
        <v>0</v>
      </c>
    </row>
    <row r="20" spans="1:10" s="294" customFormat="1" ht="12.75">
      <c r="A20" s="294" t="s">
        <v>949</v>
      </c>
      <c r="B20" s="294" t="s">
        <v>951</v>
      </c>
      <c r="C20" s="294">
        <v>211</v>
      </c>
      <c r="D20" s="294" t="s">
        <v>927</v>
      </c>
      <c r="E20" s="309" t="s">
        <v>982</v>
      </c>
      <c r="F20" s="294" t="s">
        <v>983</v>
      </c>
      <c r="G20" s="294" t="s">
        <v>137</v>
      </c>
      <c r="H20" s="294">
        <v>5</v>
      </c>
      <c r="I20" s="299"/>
      <c r="J20" s="299">
        <f t="shared" si="1"/>
        <v>0</v>
      </c>
    </row>
    <row r="21" spans="1:10" s="294" customFormat="1" ht="12.75">
      <c r="A21" s="294" t="s">
        <v>949</v>
      </c>
      <c r="B21" s="294" t="s">
        <v>951</v>
      </c>
      <c r="C21" s="294">
        <v>211</v>
      </c>
      <c r="D21" s="294" t="s">
        <v>927</v>
      </c>
      <c r="E21" s="309" t="s">
        <v>984</v>
      </c>
      <c r="F21" s="294" t="s">
        <v>985</v>
      </c>
      <c r="G21" s="294" t="s">
        <v>137</v>
      </c>
      <c r="H21" s="294">
        <v>5</v>
      </c>
      <c r="I21" s="299"/>
      <c r="J21" s="299">
        <f t="shared" si="1"/>
        <v>0</v>
      </c>
    </row>
    <row r="22" spans="1:10" s="294" customFormat="1" ht="12.75">
      <c r="A22" s="294" t="s">
        <v>949</v>
      </c>
      <c r="B22" s="294" t="s">
        <v>951</v>
      </c>
      <c r="C22" s="294">
        <v>211</v>
      </c>
      <c r="D22" s="294" t="s">
        <v>927</v>
      </c>
      <c r="E22" s="309" t="s">
        <v>986</v>
      </c>
      <c r="F22" s="294" t="s">
        <v>987</v>
      </c>
      <c r="G22" s="294" t="s">
        <v>137</v>
      </c>
      <c r="H22" s="294">
        <v>5</v>
      </c>
      <c r="I22" s="299"/>
      <c r="J22" s="299">
        <f t="shared" si="1"/>
        <v>0</v>
      </c>
    </row>
    <row r="23" spans="1:10" s="294" customFormat="1" ht="12.75">
      <c r="A23" s="294" t="s">
        <v>949</v>
      </c>
      <c r="B23" s="294" t="s">
        <v>951</v>
      </c>
      <c r="C23" s="294">
        <v>211</v>
      </c>
      <c r="D23" s="294" t="s">
        <v>927</v>
      </c>
      <c r="E23" s="309" t="s">
        <v>988</v>
      </c>
      <c r="F23" s="294" t="s">
        <v>989</v>
      </c>
      <c r="G23" s="294" t="s">
        <v>137</v>
      </c>
      <c r="H23" s="294">
        <v>5</v>
      </c>
      <c r="I23" s="299"/>
      <c r="J23" s="299">
        <f t="shared" si="1"/>
        <v>0</v>
      </c>
    </row>
    <row r="24" spans="1:10" s="294" customFormat="1" ht="12.75">
      <c r="A24" s="294" t="s">
        <v>949</v>
      </c>
      <c r="B24" s="294" t="s">
        <v>951</v>
      </c>
      <c r="C24" s="294">
        <v>211</v>
      </c>
      <c r="D24" s="294" t="s">
        <v>927</v>
      </c>
      <c r="E24" s="309" t="s">
        <v>990</v>
      </c>
      <c r="F24" s="294" t="s">
        <v>991</v>
      </c>
      <c r="G24" s="294" t="s">
        <v>137</v>
      </c>
      <c r="H24" s="294">
        <v>5</v>
      </c>
      <c r="I24" s="299"/>
      <c r="J24" s="299">
        <f t="shared" si="1"/>
        <v>0</v>
      </c>
    </row>
    <row r="25" spans="1:10" s="294" customFormat="1" ht="12.75">
      <c r="A25" s="294" t="s">
        <v>949</v>
      </c>
      <c r="B25" s="294" t="s">
        <v>951</v>
      </c>
      <c r="C25" s="294">
        <v>211</v>
      </c>
      <c r="D25" s="294" t="s">
        <v>927</v>
      </c>
      <c r="E25" s="309" t="s">
        <v>992</v>
      </c>
      <c r="F25" s="294" t="s">
        <v>993</v>
      </c>
      <c r="G25" s="294" t="s">
        <v>233</v>
      </c>
      <c r="H25" s="294">
        <v>3</v>
      </c>
      <c r="I25" s="299"/>
      <c r="J25" s="299">
        <f t="shared" si="1"/>
        <v>0</v>
      </c>
    </row>
    <row r="26" spans="5:10" s="294" customFormat="1" ht="12.75">
      <c r="E26" s="309"/>
      <c r="F26" s="293" t="s">
        <v>994</v>
      </c>
      <c r="I26" s="299"/>
      <c r="J26" s="299"/>
    </row>
    <row r="27" spans="1:10" s="294" customFormat="1" ht="12.75">
      <c r="A27" s="294" t="s">
        <v>949</v>
      </c>
      <c r="B27" s="294" t="s">
        <v>951</v>
      </c>
      <c r="C27" s="294">
        <v>211</v>
      </c>
      <c r="D27" s="294" t="s">
        <v>927</v>
      </c>
      <c r="E27" s="309" t="s">
        <v>995</v>
      </c>
      <c r="F27" s="294" t="s">
        <v>996</v>
      </c>
      <c r="G27" s="294" t="s">
        <v>233</v>
      </c>
      <c r="H27" s="294">
        <v>109.2</v>
      </c>
      <c r="I27" s="299"/>
      <c r="J27" s="299">
        <f>H27*I27</f>
        <v>0</v>
      </c>
    </row>
    <row r="28" spans="5:10" s="293" customFormat="1" ht="12.75">
      <c r="E28" s="311"/>
      <c r="F28" s="293" t="s">
        <v>997</v>
      </c>
      <c r="I28" s="312"/>
      <c r="J28" s="312"/>
    </row>
    <row r="29" spans="1:10" s="294" customFormat="1" ht="12.75">
      <c r="A29" s="294" t="s">
        <v>949</v>
      </c>
      <c r="B29" s="294" t="s">
        <v>951</v>
      </c>
      <c r="C29" s="294">
        <v>211</v>
      </c>
      <c r="D29" s="294" t="s">
        <v>927</v>
      </c>
      <c r="E29" s="309" t="s">
        <v>998</v>
      </c>
      <c r="F29" s="294" t="s">
        <v>999</v>
      </c>
      <c r="G29" s="294" t="s">
        <v>233</v>
      </c>
      <c r="H29" s="294">
        <v>7</v>
      </c>
      <c r="I29" s="299"/>
      <c r="J29" s="299">
        <f>H29*I29</f>
        <v>0</v>
      </c>
    </row>
    <row r="30" spans="5:10" s="294" customFormat="1" ht="12.75">
      <c r="E30" s="309"/>
      <c r="F30" s="293" t="s">
        <v>1000</v>
      </c>
      <c r="I30" s="299"/>
      <c r="J30" s="299"/>
    </row>
    <row r="31" spans="1:10" s="294" customFormat="1" ht="12.75">
      <c r="A31" s="294" t="s">
        <v>949</v>
      </c>
      <c r="B31" s="294" t="s">
        <v>951</v>
      </c>
      <c r="C31" s="294">
        <v>211</v>
      </c>
      <c r="D31" s="294" t="s">
        <v>927</v>
      </c>
      <c r="E31" s="309" t="s">
        <v>1001</v>
      </c>
      <c r="F31" s="294" t="s">
        <v>1002</v>
      </c>
      <c r="G31" s="294" t="s">
        <v>137</v>
      </c>
      <c r="H31" s="294">
        <v>10</v>
      </c>
      <c r="I31" s="299"/>
      <c r="J31" s="299">
        <f>H31*I31</f>
        <v>0</v>
      </c>
    </row>
    <row r="32" spans="5:10" s="294" customFormat="1" ht="12.75">
      <c r="E32" s="309"/>
      <c r="F32" s="293" t="s">
        <v>1003</v>
      </c>
      <c r="I32" s="299"/>
      <c r="J32" s="299"/>
    </row>
    <row r="33" spans="1:10" s="294" customFormat="1" ht="12.75">
      <c r="A33" s="294" t="s">
        <v>949</v>
      </c>
      <c r="B33" s="294" t="s">
        <v>951</v>
      </c>
      <c r="C33" s="294">
        <v>211</v>
      </c>
      <c r="D33" s="294" t="s">
        <v>927</v>
      </c>
      <c r="E33" s="309" t="s">
        <v>1004</v>
      </c>
      <c r="F33" s="294" t="s">
        <v>1005</v>
      </c>
      <c r="G33" s="294" t="s">
        <v>137</v>
      </c>
      <c r="H33" s="294">
        <v>17</v>
      </c>
      <c r="I33" s="299"/>
      <c r="J33" s="299">
        <f>H33*I33</f>
        <v>0</v>
      </c>
    </row>
    <row r="34" spans="5:10" s="294" customFormat="1" ht="12.75">
      <c r="E34" s="309"/>
      <c r="F34" s="293" t="s">
        <v>1006</v>
      </c>
      <c r="I34" s="299"/>
      <c r="J34" s="299"/>
    </row>
    <row r="35" spans="1:10" s="294" customFormat="1" ht="12.75">
      <c r="A35" s="294" t="s">
        <v>949</v>
      </c>
      <c r="B35" s="294" t="s">
        <v>951</v>
      </c>
      <c r="C35" s="294">
        <v>211</v>
      </c>
      <c r="D35" s="294" t="s">
        <v>927</v>
      </c>
      <c r="E35" s="309" t="s">
        <v>1007</v>
      </c>
      <c r="F35" s="294" t="s">
        <v>1008</v>
      </c>
      <c r="G35" s="294" t="s">
        <v>137</v>
      </c>
      <c r="H35" s="294">
        <v>1</v>
      </c>
      <c r="I35" s="299"/>
      <c r="J35" s="299">
        <f aca="true" t="shared" si="2" ref="J35:J40">H35*I35</f>
        <v>0</v>
      </c>
    </row>
    <row r="36" spans="1:10" s="294" customFormat="1" ht="12.75">
      <c r="A36" s="294" t="s">
        <v>949</v>
      </c>
      <c r="B36" s="294" t="s">
        <v>951</v>
      </c>
      <c r="C36" s="294">
        <v>211</v>
      </c>
      <c r="D36" s="294" t="s">
        <v>927</v>
      </c>
      <c r="E36" s="309" t="s">
        <v>1009</v>
      </c>
      <c r="F36" s="294" t="s">
        <v>1010</v>
      </c>
      <c r="G36" s="294" t="s">
        <v>137</v>
      </c>
      <c r="H36" s="294">
        <v>1</v>
      </c>
      <c r="I36" s="299"/>
      <c r="J36" s="299">
        <f t="shared" si="2"/>
        <v>0</v>
      </c>
    </row>
    <row r="37" spans="1:10" s="294" customFormat="1" ht="12.75">
      <c r="A37" s="294" t="s">
        <v>949</v>
      </c>
      <c r="B37" s="294" t="s">
        <v>951</v>
      </c>
      <c r="C37" s="294">
        <v>211</v>
      </c>
      <c r="D37" s="294" t="s">
        <v>927</v>
      </c>
      <c r="E37" s="309" t="s">
        <v>1011</v>
      </c>
      <c r="F37" s="294" t="s">
        <v>1012</v>
      </c>
      <c r="G37" s="294" t="s">
        <v>137</v>
      </c>
      <c r="H37" s="294">
        <v>5</v>
      </c>
      <c r="I37" s="299"/>
      <c r="J37" s="299">
        <f t="shared" si="2"/>
        <v>0</v>
      </c>
    </row>
    <row r="38" spans="1:10" s="294" customFormat="1" ht="12.75">
      <c r="A38" s="294" t="s">
        <v>949</v>
      </c>
      <c r="B38" s="294" t="s">
        <v>951</v>
      </c>
      <c r="C38" s="294">
        <v>211</v>
      </c>
      <c r="D38" s="294" t="s">
        <v>927</v>
      </c>
      <c r="E38" s="309" t="s">
        <v>1013</v>
      </c>
      <c r="F38" s="294" t="s">
        <v>1014</v>
      </c>
      <c r="G38" s="294" t="s">
        <v>137</v>
      </c>
      <c r="H38" s="294">
        <v>2</v>
      </c>
      <c r="I38" s="299"/>
      <c r="J38" s="299">
        <f t="shared" si="2"/>
        <v>0</v>
      </c>
    </row>
    <row r="39" spans="1:10" s="294" customFormat="1" ht="12.75">
      <c r="A39" s="294" t="s">
        <v>949</v>
      </c>
      <c r="B39" s="294" t="s">
        <v>951</v>
      </c>
      <c r="C39" s="294">
        <v>211</v>
      </c>
      <c r="D39" s="294" t="s">
        <v>927</v>
      </c>
      <c r="E39" s="309" t="s">
        <v>1015</v>
      </c>
      <c r="F39" s="294" t="s">
        <v>1016</v>
      </c>
      <c r="G39" s="294" t="s">
        <v>137</v>
      </c>
      <c r="H39" s="294">
        <v>1</v>
      </c>
      <c r="I39" s="299"/>
      <c r="J39" s="299">
        <f t="shared" si="2"/>
        <v>0</v>
      </c>
    </row>
    <row r="40" spans="1:10" s="294" customFormat="1" ht="12.75">
      <c r="A40" s="294" t="s">
        <v>949</v>
      </c>
      <c r="B40" s="294" t="s">
        <v>951</v>
      </c>
      <c r="C40" s="294">
        <v>211</v>
      </c>
      <c r="D40" s="294" t="s">
        <v>927</v>
      </c>
      <c r="E40" s="309" t="s">
        <v>1017</v>
      </c>
      <c r="F40" s="294" t="s">
        <v>1018</v>
      </c>
      <c r="G40" s="294" t="s">
        <v>233</v>
      </c>
      <c r="H40" s="294">
        <v>130.05</v>
      </c>
      <c r="I40" s="299"/>
      <c r="J40" s="299">
        <f t="shared" si="2"/>
        <v>0</v>
      </c>
    </row>
    <row r="41" spans="5:10" s="294" customFormat="1" ht="12.75">
      <c r="E41" s="309"/>
      <c r="F41" s="293" t="s">
        <v>1019</v>
      </c>
      <c r="I41" s="299"/>
      <c r="J41" s="299"/>
    </row>
    <row r="42" spans="5:10" s="294" customFormat="1" ht="12.75">
      <c r="E42" s="309"/>
      <c r="F42" s="293" t="s">
        <v>1020</v>
      </c>
      <c r="I42" s="299"/>
      <c r="J42" s="299"/>
    </row>
    <row r="43" spans="1:10" s="294" customFormat="1" ht="12.75">
      <c r="A43" s="294" t="s">
        <v>949</v>
      </c>
      <c r="B43" s="294" t="s">
        <v>951</v>
      </c>
      <c r="C43" s="294">
        <v>211</v>
      </c>
      <c r="D43" s="294" t="s">
        <v>927</v>
      </c>
      <c r="E43" s="309" t="s">
        <v>1021</v>
      </c>
      <c r="F43" s="294" t="s">
        <v>1022</v>
      </c>
      <c r="G43" s="294" t="s">
        <v>233</v>
      </c>
      <c r="H43" s="294">
        <v>40</v>
      </c>
      <c r="I43" s="299"/>
      <c r="J43" s="299">
        <f>H43*I43</f>
        <v>0</v>
      </c>
    </row>
    <row r="44" spans="5:10" s="294" customFormat="1" ht="12.75">
      <c r="E44" s="309"/>
      <c r="F44" s="293" t="s">
        <v>1023</v>
      </c>
      <c r="I44" s="299"/>
      <c r="J44" s="299"/>
    </row>
    <row r="45" spans="1:10" s="294" customFormat="1" ht="12.75">
      <c r="A45" s="294" t="s">
        <v>949</v>
      </c>
      <c r="B45" s="294" t="s">
        <v>951</v>
      </c>
      <c r="C45" s="294">
        <v>211</v>
      </c>
      <c r="D45" s="294" t="s">
        <v>927</v>
      </c>
      <c r="E45" s="309" t="s">
        <v>1024</v>
      </c>
      <c r="F45" s="294" t="s">
        <v>1025</v>
      </c>
      <c r="G45" s="294" t="s">
        <v>137</v>
      </c>
      <c r="H45" s="294">
        <v>5</v>
      </c>
      <c r="I45" s="299"/>
      <c r="J45" s="299">
        <f>H45*I45</f>
        <v>0</v>
      </c>
    </row>
    <row r="46" spans="1:10" s="294" customFormat="1" ht="12.75">
      <c r="A46" s="294" t="s">
        <v>949</v>
      </c>
      <c r="B46" s="294" t="s">
        <v>951</v>
      </c>
      <c r="C46" s="294">
        <v>211</v>
      </c>
      <c r="D46" s="294" t="s">
        <v>927</v>
      </c>
      <c r="E46" s="309" t="s">
        <v>1026</v>
      </c>
      <c r="F46" s="294" t="s">
        <v>1027</v>
      </c>
      <c r="G46" s="294" t="s">
        <v>233</v>
      </c>
      <c r="H46" s="294">
        <v>40</v>
      </c>
      <c r="I46" s="299"/>
      <c r="J46" s="299">
        <f>H46*I46</f>
        <v>0</v>
      </c>
    </row>
    <row r="47" spans="1:10" s="294" customFormat="1" ht="12.75">
      <c r="A47" s="294" t="s">
        <v>949</v>
      </c>
      <c r="B47" s="294" t="s">
        <v>951</v>
      </c>
      <c r="C47" s="294">
        <v>211</v>
      </c>
      <c r="D47" s="294" t="s">
        <v>927</v>
      </c>
      <c r="E47" s="309" t="s">
        <v>1028</v>
      </c>
      <c r="F47" s="294" t="s">
        <v>1029</v>
      </c>
      <c r="G47" s="294" t="s">
        <v>233</v>
      </c>
      <c r="H47" s="294">
        <v>130.05</v>
      </c>
      <c r="I47" s="299"/>
      <c r="J47" s="299">
        <f>H47*I47</f>
        <v>0</v>
      </c>
    </row>
    <row r="48" spans="1:10" s="294" customFormat="1" ht="12.75">
      <c r="A48" s="294" t="s">
        <v>949</v>
      </c>
      <c r="B48" s="294" t="s">
        <v>951</v>
      </c>
      <c r="C48" s="294">
        <v>211</v>
      </c>
      <c r="D48" s="294" t="s">
        <v>1030</v>
      </c>
      <c r="E48" s="309" t="s">
        <v>1031</v>
      </c>
      <c r="F48" s="294" t="s">
        <v>1032</v>
      </c>
      <c r="G48" s="294" t="s">
        <v>137</v>
      </c>
      <c r="H48" s="294">
        <v>1</v>
      </c>
      <c r="I48" s="299"/>
      <c r="J48" s="299">
        <f>H48*I48</f>
        <v>0</v>
      </c>
    </row>
    <row r="49" spans="1:10" s="294" customFormat="1" ht="12.75">
      <c r="A49" s="294" t="s">
        <v>949</v>
      </c>
      <c r="B49" s="294" t="s">
        <v>951</v>
      </c>
      <c r="C49" s="294">
        <v>211</v>
      </c>
      <c r="D49" s="294" t="s">
        <v>951</v>
      </c>
      <c r="E49" s="309" t="s">
        <v>1033</v>
      </c>
      <c r="F49" s="294" t="s">
        <v>1034</v>
      </c>
      <c r="G49" s="294" t="s">
        <v>9</v>
      </c>
      <c r="H49" s="294">
        <v>1</v>
      </c>
      <c r="I49" s="299"/>
      <c r="J49" s="299">
        <f>H49*I49</f>
        <v>0</v>
      </c>
    </row>
    <row r="50" spans="5:10" s="294" customFormat="1" ht="12.75">
      <c r="E50" s="309"/>
      <c r="I50" s="299"/>
      <c r="J50" s="299"/>
    </row>
    <row r="51" spans="1:10" s="294" customFormat="1" ht="15.75">
      <c r="A51" s="294" t="s">
        <v>949</v>
      </c>
      <c r="B51" s="294" t="s">
        <v>950</v>
      </c>
      <c r="C51" s="294">
        <v>212</v>
      </c>
      <c r="D51" s="294" t="s">
        <v>927</v>
      </c>
      <c r="E51" s="309"/>
      <c r="F51" s="295" t="s">
        <v>931</v>
      </c>
      <c r="G51" s="295"/>
      <c r="H51" s="295"/>
      <c r="I51" s="310"/>
      <c r="J51" s="310">
        <f>SUM(J52:J94)</f>
        <v>0</v>
      </c>
    </row>
    <row r="52" spans="1:10" s="294" customFormat="1" ht="12.75">
      <c r="A52" s="294" t="s">
        <v>949</v>
      </c>
      <c r="B52" s="294" t="s">
        <v>951</v>
      </c>
      <c r="C52" s="294">
        <v>212</v>
      </c>
      <c r="D52" s="294" t="s">
        <v>1035</v>
      </c>
      <c r="E52" s="313">
        <v>15615235</v>
      </c>
      <c r="F52" s="294" t="s">
        <v>1036</v>
      </c>
      <c r="G52" s="294" t="s">
        <v>381</v>
      </c>
      <c r="H52" s="294">
        <v>6.2</v>
      </c>
      <c r="I52" s="299"/>
      <c r="J52" s="299">
        <f>H52*I52</f>
        <v>0</v>
      </c>
    </row>
    <row r="53" spans="5:10" s="294" customFormat="1" ht="12.75">
      <c r="E53" s="313"/>
      <c r="F53" s="293" t="s">
        <v>1037</v>
      </c>
      <c r="I53" s="299"/>
      <c r="J53" s="299"/>
    </row>
    <row r="54" spans="1:10" s="294" customFormat="1" ht="12.75">
      <c r="A54" s="294" t="s">
        <v>949</v>
      </c>
      <c r="B54" s="294" t="s">
        <v>951</v>
      </c>
      <c r="C54" s="294">
        <v>212</v>
      </c>
      <c r="D54" s="294" t="s">
        <v>1035</v>
      </c>
      <c r="E54" s="313">
        <v>24621724</v>
      </c>
      <c r="F54" s="294" t="s">
        <v>1038</v>
      </c>
      <c r="G54" s="294" t="s">
        <v>1039</v>
      </c>
      <c r="H54" s="294">
        <v>1</v>
      </c>
      <c r="I54" s="299"/>
      <c r="J54" s="299">
        <f>H54*I54</f>
        <v>0</v>
      </c>
    </row>
    <row r="55" spans="1:10" s="294" customFormat="1" ht="12.75">
      <c r="A55" s="294" t="s">
        <v>949</v>
      </c>
      <c r="B55" s="294" t="s">
        <v>951</v>
      </c>
      <c r="C55" s="294">
        <v>212</v>
      </c>
      <c r="D55" s="294" t="s">
        <v>1035</v>
      </c>
      <c r="E55" s="313">
        <v>24642030</v>
      </c>
      <c r="F55" s="294" t="s">
        <v>1040</v>
      </c>
      <c r="G55" s="294" t="s">
        <v>381</v>
      </c>
      <c r="H55" s="294">
        <v>1</v>
      </c>
      <c r="I55" s="299"/>
      <c r="J55" s="299">
        <f>H55*I55</f>
        <v>0</v>
      </c>
    </row>
    <row r="56" spans="1:10" s="294" customFormat="1" ht="12.75">
      <c r="A56" s="294" t="s">
        <v>949</v>
      </c>
      <c r="B56" s="294" t="s">
        <v>951</v>
      </c>
      <c r="C56" s="294">
        <v>212</v>
      </c>
      <c r="D56" s="294" t="s">
        <v>1035</v>
      </c>
      <c r="E56" s="313">
        <v>28611020</v>
      </c>
      <c r="F56" s="294" t="s">
        <v>1041</v>
      </c>
      <c r="G56" s="294" t="s">
        <v>137</v>
      </c>
      <c r="H56" s="294">
        <v>0.8</v>
      </c>
      <c r="I56" s="299"/>
      <c r="J56" s="299">
        <f>H56*I56</f>
        <v>0</v>
      </c>
    </row>
    <row r="57" spans="5:10" s="294" customFormat="1" ht="12.75">
      <c r="E57" s="313"/>
      <c r="F57" s="293" t="s">
        <v>1042</v>
      </c>
      <c r="I57" s="299"/>
      <c r="J57" s="299"/>
    </row>
    <row r="58" spans="1:10" s="294" customFormat="1" ht="12.75">
      <c r="A58" s="294" t="s">
        <v>949</v>
      </c>
      <c r="B58" s="294" t="s">
        <v>951</v>
      </c>
      <c r="C58" s="294">
        <v>212</v>
      </c>
      <c r="D58" s="294" t="s">
        <v>1035</v>
      </c>
      <c r="E58" s="313">
        <v>34111030</v>
      </c>
      <c r="F58" s="294" t="s">
        <v>1043</v>
      </c>
      <c r="G58" s="294" t="s">
        <v>233</v>
      </c>
      <c r="H58" s="294">
        <v>40</v>
      </c>
      <c r="I58" s="299"/>
      <c r="J58" s="299">
        <f>H58*I58</f>
        <v>0</v>
      </c>
    </row>
    <row r="59" spans="5:10" s="294" customFormat="1" ht="12.75">
      <c r="E59" s="313"/>
      <c r="F59" s="293" t="s">
        <v>1023</v>
      </c>
      <c r="I59" s="299"/>
      <c r="J59" s="299"/>
    </row>
    <row r="60" spans="1:10" s="294" customFormat="1" ht="12.75">
      <c r="A60" s="294" t="s">
        <v>949</v>
      </c>
      <c r="B60" s="294" t="s">
        <v>951</v>
      </c>
      <c r="C60" s="294">
        <v>212</v>
      </c>
      <c r="D60" s="294" t="s">
        <v>1035</v>
      </c>
      <c r="E60" s="313">
        <v>34111080</v>
      </c>
      <c r="F60" s="294" t="s">
        <v>1044</v>
      </c>
      <c r="G60" s="294" t="s">
        <v>233</v>
      </c>
      <c r="H60" s="294">
        <v>130.05</v>
      </c>
      <c r="I60" s="299"/>
      <c r="J60" s="299">
        <f>H60*I60</f>
        <v>0</v>
      </c>
    </row>
    <row r="61" spans="5:10" s="294" customFormat="1" ht="12.75">
      <c r="E61" s="313"/>
      <c r="F61" s="293" t="s">
        <v>1019</v>
      </c>
      <c r="I61" s="299"/>
      <c r="J61" s="299"/>
    </row>
    <row r="62" spans="5:10" s="294" customFormat="1" ht="12.75">
      <c r="E62" s="313"/>
      <c r="F62" s="293" t="s">
        <v>1020</v>
      </c>
      <c r="I62" s="299"/>
      <c r="J62" s="299"/>
    </row>
    <row r="63" spans="1:10" s="294" customFormat="1" ht="12.75">
      <c r="A63" s="294" t="s">
        <v>949</v>
      </c>
      <c r="B63" s="294" t="s">
        <v>951</v>
      </c>
      <c r="C63" s="294">
        <v>212</v>
      </c>
      <c r="D63" s="294" t="s">
        <v>1035</v>
      </c>
      <c r="E63" s="313">
        <v>34523415</v>
      </c>
      <c r="F63" s="294" t="s">
        <v>1045</v>
      </c>
      <c r="G63" s="294" t="s">
        <v>137</v>
      </c>
      <c r="H63" s="294">
        <v>5</v>
      </c>
      <c r="I63" s="299"/>
      <c r="J63" s="299">
        <f>H63*I63</f>
        <v>0</v>
      </c>
    </row>
    <row r="64" spans="1:10" s="294" customFormat="1" ht="12.75">
      <c r="A64" s="294" t="s">
        <v>949</v>
      </c>
      <c r="B64" s="294" t="s">
        <v>951</v>
      </c>
      <c r="C64" s="294">
        <v>212</v>
      </c>
      <c r="D64" s="294" t="s">
        <v>1035</v>
      </c>
      <c r="E64" s="313">
        <v>35436007</v>
      </c>
      <c r="F64" s="294" t="s">
        <v>1046</v>
      </c>
      <c r="G64" s="294" t="s">
        <v>137</v>
      </c>
      <c r="H64" s="294">
        <v>1</v>
      </c>
      <c r="I64" s="299"/>
      <c r="J64" s="299">
        <f>H64*I64</f>
        <v>0</v>
      </c>
    </row>
    <row r="65" spans="1:10" s="294" customFormat="1" ht="12.75">
      <c r="A65" s="294" t="s">
        <v>949</v>
      </c>
      <c r="B65" s="294" t="s">
        <v>951</v>
      </c>
      <c r="C65" s="294">
        <v>212</v>
      </c>
      <c r="D65" s="294" t="s">
        <v>1035</v>
      </c>
      <c r="E65" s="313">
        <v>35441120</v>
      </c>
      <c r="F65" s="294" t="s">
        <v>1047</v>
      </c>
      <c r="G65" s="294" t="s">
        <v>381</v>
      </c>
      <c r="H65" s="294">
        <v>103.74</v>
      </c>
      <c r="I65" s="299"/>
      <c r="J65" s="299">
        <f>H65*I65</f>
        <v>0</v>
      </c>
    </row>
    <row r="66" spans="5:10" s="294" customFormat="1" ht="12.75">
      <c r="E66" s="313"/>
      <c r="F66" s="293" t="s">
        <v>1048</v>
      </c>
      <c r="I66" s="299"/>
      <c r="J66" s="299"/>
    </row>
    <row r="67" spans="1:10" s="294" customFormat="1" ht="12.75">
      <c r="A67" s="294" t="s">
        <v>949</v>
      </c>
      <c r="B67" s="294" t="s">
        <v>951</v>
      </c>
      <c r="C67" s="294">
        <v>212</v>
      </c>
      <c r="D67" s="294" t="s">
        <v>1035</v>
      </c>
      <c r="E67" s="313">
        <v>35441895</v>
      </c>
      <c r="F67" s="294" t="s">
        <v>1049</v>
      </c>
      <c r="G67" s="294" t="s">
        <v>137</v>
      </c>
      <c r="H67" s="294">
        <v>5</v>
      </c>
      <c r="I67" s="299"/>
      <c r="J67" s="299">
        <f>H67*I67</f>
        <v>0</v>
      </c>
    </row>
    <row r="68" spans="1:10" s="294" customFormat="1" ht="12.75">
      <c r="A68" s="294" t="s">
        <v>949</v>
      </c>
      <c r="B68" s="294" t="s">
        <v>951</v>
      </c>
      <c r="C68" s="294">
        <v>212</v>
      </c>
      <c r="D68" s="294" t="s">
        <v>1035</v>
      </c>
      <c r="E68" s="313">
        <v>35441986</v>
      </c>
      <c r="F68" s="294" t="s">
        <v>1050</v>
      </c>
      <c r="G68" s="294" t="s">
        <v>137</v>
      </c>
      <c r="H68" s="294">
        <v>12</v>
      </c>
      <c r="I68" s="299"/>
      <c r="J68" s="299">
        <f>H68*I68</f>
        <v>0</v>
      </c>
    </row>
    <row r="69" spans="5:10" s="294" customFormat="1" ht="12.75">
      <c r="E69" s="313"/>
      <c r="F69" s="293" t="s">
        <v>1051</v>
      </c>
      <c r="I69" s="299"/>
      <c r="J69" s="299"/>
    </row>
    <row r="70" spans="1:10" s="294" customFormat="1" ht="12.75">
      <c r="A70" s="294" t="s">
        <v>949</v>
      </c>
      <c r="B70" s="294" t="s">
        <v>951</v>
      </c>
      <c r="C70" s="294">
        <v>212</v>
      </c>
      <c r="D70" s="294" t="s">
        <v>1035</v>
      </c>
      <c r="E70" s="313">
        <v>35441996</v>
      </c>
      <c r="F70" s="294" t="s">
        <v>1052</v>
      </c>
      <c r="G70" s="294" t="s">
        <v>137</v>
      </c>
      <c r="H70" s="294">
        <v>10</v>
      </c>
      <c r="I70" s="299"/>
      <c r="J70" s="299">
        <f>H70*I70</f>
        <v>0</v>
      </c>
    </row>
    <row r="71" spans="5:10" s="294" customFormat="1" ht="12.75">
      <c r="E71" s="313"/>
      <c r="F71" s="293" t="s">
        <v>1003</v>
      </c>
      <c r="I71" s="299"/>
      <c r="J71" s="299"/>
    </row>
    <row r="72" spans="1:10" s="294" customFormat="1" ht="12.75">
      <c r="A72" s="294" t="s">
        <v>949</v>
      </c>
      <c r="B72" s="294" t="s">
        <v>951</v>
      </c>
      <c r="C72" s="294">
        <v>212</v>
      </c>
      <c r="D72" s="294" t="s">
        <v>1035</v>
      </c>
      <c r="E72" s="313">
        <v>73534530</v>
      </c>
      <c r="F72" s="294" t="s">
        <v>1053</v>
      </c>
      <c r="G72" s="294" t="s">
        <v>137</v>
      </c>
      <c r="H72" s="294">
        <v>5</v>
      </c>
      <c r="I72" s="299"/>
      <c r="J72" s="299">
        <f>H72*I72</f>
        <v>0</v>
      </c>
    </row>
    <row r="73" spans="1:10" s="294" customFormat="1" ht="12.75">
      <c r="A73" s="294" t="s">
        <v>949</v>
      </c>
      <c r="B73" s="294" t="s">
        <v>951</v>
      </c>
      <c r="C73" s="294">
        <v>212</v>
      </c>
      <c r="D73" s="294" t="s">
        <v>1030</v>
      </c>
      <c r="E73" s="309">
        <v>3415879666</v>
      </c>
      <c r="F73" s="294" t="s">
        <v>1054</v>
      </c>
      <c r="G73" s="294" t="s">
        <v>233</v>
      </c>
      <c r="H73" s="294">
        <v>106.05</v>
      </c>
      <c r="I73" s="299"/>
      <c r="J73" s="299">
        <f>H73*I73</f>
        <v>0</v>
      </c>
    </row>
    <row r="74" spans="5:10" s="294" customFormat="1" ht="12.75">
      <c r="E74" s="309"/>
      <c r="F74" s="293" t="s">
        <v>1055</v>
      </c>
      <c r="I74" s="299"/>
      <c r="J74" s="299"/>
    </row>
    <row r="75" spans="1:10" s="294" customFormat="1" ht="12.75">
      <c r="A75" s="294" t="s">
        <v>949</v>
      </c>
      <c r="B75" s="294" t="s">
        <v>951</v>
      </c>
      <c r="C75" s="294">
        <v>212</v>
      </c>
      <c r="D75" s="294" t="s">
        <v>1030</v>
      </c>
      <c r="E75" s="309" t="s">
        <v>1056</v>
      </c>
      <c r="F75" s="294" t="s">
        <v>1057</v>
      </c>
      <c r="G75" s="294" t="s">
        <v>381</v>
      </c>
      <c r="H75" s="294">
        <v>2.2</v>
      </c>
      <c r="I75" s="299"/>
      <c r="J75" s="299">
        <f>H75*I75</f>
        <v>0</v>
      </c>
    </row>
    <row r="76" spans="5:10" s="294" customFormat="1" ht="12.75">
      <c r="E76" s="309"/>
      <c r="F76" s="293" t="s">
        <v>1058</v>
      </c>
      <c r="I76" s="299"/>
      <c r="J76" s="299"/>
    </row>
    <row r="77" spans="1:10" s="294" customFormat="1" ht="12.75">
      <c r="A77" s="294" t="s">
        <v>949</v>
      </c>
      <c r="B77" s="294" t="s">
        <v>951</v>
      </c>
      <c r="C77" s="294">
        <v>212</v>
      </c>
      <c r="D77" s="294" t="s">
        <v>1030</v>
      </c>
      <c r="E77" s="309" t="s">
        <v>1059</v>
      </c>
      <c r="F77" s="294" t="s">
        <v>1060</v>
      </c>
      <c r="G77" s="294" t="s">
        <v>137</v>
      </c>
      <c r="H77" s="294">
        <v>11</v>
      </c>
      <c r="I77" s="299"/>
      <c r="J77" s="299">
        <f>H77*I77</f>
        <v>0</v>
      </c>
    </row>
    <row r="78" spans="5:10" s="294" customFormat="1" ht="12.75">
      <c r="E78" s="309"/>
      <c r="F78" s="293" t="s">
        <v>1061</v>
      </c>
      <c r="I78" s="299"/>
      <c r="J78" s="299"/>
    </row>
    <row r="79" spans="1:10" s="294" customFormat="1" ht="12.75">
      <c r="A79" s="294" t="s">
        <v>949</v>
      </c>
      <c r="B79" s="294" t="s">
        <v>951</v>
      </c>
      <c r="C79" s="294">
        <v>212</v>
      </c>
      <c r="D79" s="294" t="s">
        <v>1030</v>
      </c>
      <c r="E79" s="309" t="s">
        <v>1062</v>
      </c>
      <c r="F79" s="294" t="s">
        <v>1063</v>
      </c>
      <c r="G79" s="294" t="s">
        <v>233</v>
      </c>
      <c r="H79" s="294">
        <v>128.05</v>
      </c>
      <c r="I79" s="299"/>
      <c r="J79" s="299">
        <f>H79*I79</f>
        <v>0</v>
      </c>
    </row>
    <row r="80" spans="5:10" s="294" customFormat="1" ht="12.75">
      <c r="E80" s="309"/>
      <c r="F80" s="293" t="s">
        <v>1064</v>
      </c>
      <c r="I80" s="299"/>
      <c r="J80" s="299"/>
    </row>
    <row r="81" spans="5:10" s="294" customFormat="1" ht="12.75">
      <c r="E81" s="309"/>
      <c r="F81" s="293" t="s">
        <v>1065</v>
      </c>
      <c r="I81" s="299"/>
      <c r="J81" s="299"/>
    </row>
    <row r="82" spans="1:10" s="294" customFormat="1" ht="12.75">
      <c r="A82" s="294" t="s">
        <v>949</v>
      </c>
      <c r="B82" s="294" t="s">
        <v>951</v>
      </c>
      <c r="C82" s="294">
        <v>212</v>
      </c>
      <c r="D82" s="294" t="s">
        <v>1030</v>
      </c>
      <c r="E82" s="309" t="s">
        <v>1066</v>
      </c>
      <c r="F82" s="294" t="s">
        <v>1067</v>
      </c>
      <c r="G82" s="294" t="s">
        <v>94</v>
      </c>
      <c r="H82" s="294">
        <v>2</v>
      </c>
      <c r="I82" s="299"/>
      <c r="J82" s="299">
        <f aca="true" t="shared" si="3" ref="J82:J88">H82*I82</f>
        <v>0</v>
      </c>
    </row>
    <row r="83" spans="1:10" s="294" customFormat="1" ht="12.75">
      <c r="A83" s="294" t="s">
        <v>949</v>
      </c>
      <c r="B83" s="294" t="s">
        <v>951</v>
      </c>
      <c r="C83" s="294">
        <v>212</v>
      </c>
      <c r="D83" s="294" t="s">
        <v>1030</v>
      </c>
      <c r="E83" s="309" t="s">
        <v>1068</v>
      </c>
      <c r="F83" s="294" t="s">
        <v>1069</v>
      </c>
      <c r="G83" s="294" t="s">
        <v>137</v>
      </c>
      <c r="H83" s="294">
        <v>5</v>
      </c>
      <c r="I83" s="299"/>
      <c r="J83" s="299">
        <f t="shared" si="3"/>
        <v>0</v>
      </c>
    </row>
    <row r="84" spans="1:10" s="294" customFormat="1" ht="12.75">
      <c r="A84" s="294" t="s">
        <v>949</v>
      </c>
      <c r="B84" s="294" t="s">
        <v>951</v>
      </c>
      <c r="C84" s="294">
        <v>212</v>
      </c>
      <c r="D84" s="294" t="s">
        <v>1030</v>
      </c>
      <c r="E84" s="309" t="s">
        <v>1070</v>
      </c>
      <c r="F84" s="294" t="s">
        <v>1071</v>
      </c>
      <c r="G84" s="294" t="s">
        <v>137</v>
      </c>
      <c r="H84" s="294">
        <v>5</v>
      </c>
      <c r="I84" s="299"/>
      <c r="J84" s="299">
        <f t="shared" si="3"/>
        <v>0</v>
      </c>
    </row>
    <row r="85" spans="1:10" s="294" customFormat="1" ht="12.75">
      <c r="A85" s="294" t="s">
        <v>949</v>
      </c>
      <c r="B85" s="294" t="s">
        <v>951</v>
      </c>
      <c r="C85" s="294">
        <v>212</v>
      </c>
      <c r="D85" s="294" t="s">
        <v>1030</v>
      </c>
      <c r="E85" s="309" t="s">
        <v>1072</v>
      </c>
      <c r="F85" s="294" t="s">
        <v>1073</v>
      </c>
      <c r="G85" s="294" t="s">
        <v>137</v>
      </c>
      <c r="H85" s="294">
        <v>5</v>
      </c>
      <c r="I85" s="299"/>
      <c r="J85" s="299">
        <f t="shared" si="3"/>
        <v>0</v>
      </c>
    </row>
    <row r="86" spans="1:10" s="294" customFormat="1" ht="12.75">
      <c r="A86" s="294" t="s">
        <v>949</v>
      </c>
      <c r="B86" s="294" t="s">
        <v>951</v>
      </c>
      <c r="C86" s="294">
        <v>212</v>
      </c>
      <c r="D86" s="294" t="s">
        <v>1030</v>
      </c>
      <c r="E86" s="309" t="s">
        <v>1074</v>
      </c>
      <c r="F86" s="294" t="s">
        <v>1075</v>
      </c>
      <c r="G86" s="294" t="s">
        <v>137</v>
      </c>
      <c r="H86" s="294">
        <v>5</v>
      </c>
      <c r="I86" s="299"/>
      <c r="J86" s="299">
        <f t="shared" si="3"/>
        <v>0</v>
      </c>
    </row>
    <row r="87" spans="1:10" s="294" customFormat="1" ht="12.75">
      <c r="A87" s="294" t="s">
        <v>949</v>
      </c>
      <c r="B87" s="294" t="s">
        <v>951</v>
      </c>
      <c r="C87" s="294">
        <v>212</v>
      </c>
      <c r="D87" s="294" t="s">
        <v>1030</v>
      </c>
      <c r="E87" s="309" t="s">
        <v>1076</v>
      </c>
      <c r="F87" s="294" t="s">
        <v>1077</v>
      </c>
      <c r="G87" s="294" t="s">
        <v>137</v>
      </c>
      <c r="H87" s="294">
        <v>5</v>
      </c>
      <c r="I87" s="299"/>
      <c r="J87" s="299">
        <f t="shared" si="3"/>
        <v>0</v>
      </c>
    </row>
    <row r="88" spans="1:10" s="294" customFormat="1" ht="12.75">
      <c r="A88" s="294" t="s">
        <v>949</v>
      </c>
      <c r="B88" s="294" t="s">
        <v>951</v>
      </c>
      <c r="C88" s="294">
        <v>212</v>
      </c>
      <c r="D88" s="294" t="s">
        <v>1030</v>
      </c>
      <c r="E88" s="309" t="s">
        <v>1078</v>
      </c>
      <c r="F88" s="294" t="s">
        <v>1079</v>
      </c>
      <c r="G88" s="294" t="s">
        <v>137</v>
      </c>
      <c r="H88" s="294">
        <v>10</v>
      </c>
      <c r="I88" s="299"/>
      <c r="J88" s="299">
        <f t="shared" si="3"/>
        <v>0</v>
      </c>
    </row>
    <row r="89" spans="5:10" s="294" customFormat="1" ht="12.75">
      <c r="E89" s="309"/>
      <c r="F89" s="294" t="s">
        <v>1003</v>
      </c>
      <c r="I89" s="299"/>
      <c r="J89" s="299"/>
    </row>
    <row r="90" spans="1:10" s="294" customFormat="1" ht="12.75">
      <c r="A90" s="294" t="s">
        <v>949</v>
      </c>
      <c r="B90" s="294" t="s">
        <v>951</v>
      </c>
      <c r="C90" s="294">
        <v>212</v>
      </c>
      <c r="D90" s="294" t="s">
        <v>1030</v>
      </c>
      <c r="E90" s="309" t="s">
        <v>1080</v>
      </c>
      <c r="F90" s="294" t="s">
        <v>1081</v>
      </c>
      <c r="G90" s="294" t="s">
        <v>137</v>
      </c>
      <c r="H90" s="294">
        <v>3</v>
      </c>
      <c r="I90" s="299"/>
      <c r="J90" s="299">
        <f>H90*I90</f>
        <v>0</v>
      </c>
    </row>
    <row r="91" spans="1:10" s="294" customFormat="1" ht="12.75">
      <c r="A91" s="294" t="s">
        <v>949</v>
      </c>
      <c r="B91" s="294" t="s">
        <v>951</v>
      </c>
      <c r="C91" s="294">
        <v>212</v>
      </c>
      <c r="D91" s="294" t="s">
        <v>951</v>
      </c>
      <c r="E91" s="309" t="s">
        <v>1082</v>
      </c>
      <c r="F91" s="294" t="s">
        <v>1083</v>
      </c>
      <c r="G91" s="294" t="s">
        <v>9</v>
      </c>
      <c r="H91" s="294">
        <v>3</v>
      </c>
      <c r="I91" s="299"/>
      <c r="J91" s="299">
        <f>H91*I91</f>
        <v>0</v>
      </c>
    </row>
    <row r="92" spans="1:10" s="294" customFormat="1" ht="12.75">
      <c r="A92" s="294" t="s">
        <v>949</v>
      </c>
      <c r="B92" s="294" t="s">
        <v>951</v>
      </c>
      <c r="C92" s="294">
        <v>212</v>
      </c>
      <c r="D92" s="294" t="s">
        <v>951</v>
      </c>
      <c r="E92" s="309" t="s">
        <v>1084</v>
      </c>
      <c r="F92" s="294" t="s">
        <v>1085</v>
      </c>
      <c r="G92" s="294" t="s">
        <v>9</v>
      </c>
      <c r="H92" s="294">
        <v>5</v>
      </c>
      <c r="I92" s="299"/>
      <c r="J92" s="299">
        <f>H92*I92</f>
        <v>0</v>
      </c>
    </row>
    <row r="93" spans="1:10" s="294" customFormat="1" ht="12.75">
      <c r="A93" s="294" t="s">
        <v>949</v>
      </c>
      <c r="B93" s="294" t="s">
        <v>951</v>
      </c>
      <c r="C93" s="294">
        <v>212</v>
      </c>
      <c r="D93" s="294" t="s">
        <v>951</v>
      </c>
      <c r="E93" s="309" t="s">
        <v>1086</v>
      </c>
      <c r="F93" s="294" t="s">
        <v>1087</v>
      </c>
      <c r="G93" s="294" t="s">
        <v>9</v>
      </c>
      <c r="H93" s="294">
        <v>3.6</v>
      </c>
      <c r="I93" s="299"/>
      <c r="J93" s="299">
        <f>H93*I93</f>
        <v>0</v>
      </c>
    </row>
    <row r="94" spans="1:10" s="294" customFormat="1" ht="12.75">
      <c r="A94" s="294" t="s">
        <v>949</v>
      </c>
      <c r="B94" s="294" t="s">
        <v>951</v>
      </c>
      <c r="C94" s="294">
        <v>212</v>
      </c>
      <c r="D94" s="294" t="s">
        <v>951</v>
      </c>
      <c r="E94" s="309" t="s">
        <v>1088</v>
      </c>
      <c r="F94" s="294" t="s">
        <v>1089</v>
      </c>
      <c r="G94" s="294" t="s">
        <v>9</v>
      </c>
      <c r="H94" s="294">
        <v>1</v>
      </c>
      <c r="I94" s="299"/>
      <c r="J94" s="299">
        <f>H94*I94</f>
        <v>0</v>
      </c>
    </row>
    <row r="95" spans="5:10" s="294" customFormat="1" ht="12.75">
      <c r="E95" s="309"/>
      <c r="I95" s="299"/>
      <c r="J95" s="299"/>
    </row>
    <row r="96" spans="1:10" s="294" customFormat="1" ht="15.75">
      <c r="A96" s="294" t="s">
        <v>949</v>
      </c>
      <c r="B96" s="294" t="s">
        <v>950</v>
      </c>
      <c r="C96" s="294">
        <v>46</v>
      </c>
      <c r="D96" s="294" t="s">
        <v>927</v>
      </c>
      <c r="E96" s="309"/>
      <c r="F96" s="295" t="s">
        <v>933</v>
      </c>
      <c r="G96" s="295"/>
      <c r="H96" s="295"/>
      <c r="I96" s="310"/>
      <c r="J96" s="310">
        <f>SUM(J97:J184)</f>
        <v>0</v>
      </c>
    </row>
    <row r="97" spans="1:10" s="294" customFormat="1" ht="12.75">
      <c r="A97" s="294" t="s">
        <v>949</v>
      </c>
      <c r="B97" s="294" t="s">
        <v>951</v>
      </c>
      <c r="C97" s="294">
        <v>46</v>
      </c>
      <c r="D97" s="294" t="s">
        <v>927</v>
      </c>
      <c r="E97" s="309" t="s">
        <v>1090</v>
      </c>
      <c r="F97" s="294" t="s">
        <v>1091</v>
      </c>
      <c r="G97" s="294" t="s">
        <v>1092</v>
      </c>
      <c r="H97" s="294">
        <v>0.1</v>
      </c>
      <c r="I97" s="299"/>
      <c r="J97" s="299">
        <f>H97*I97</f>
        <v>0</v>
      </c>
    </row>
    <row r="98" spans="5:10" s="294" customFormat="1" ht="12.75">
      <c r="E98" s="309"/>
      <c r="F98" s="293" t="s">
        <v>1093</v>
      </c>
      <c r="I98" s="299"/>
      <c r="J98" s="299"/>
    </row>
    <row r="99" spans="1:10" s="294" customFormat="1" ht="12.75">
      <c r="A99" s="294" t="s">
        <v>949</v>
      </c>
      <c r="B99" s="294" t="s">
        <v>951</v>
      </c>
      <c r="C99" s="294">
        <v>46</v>
      </c>
      <c r="D99" s="294" t="s">
        <v>927</v>
      </c>
      <c r="E99" s="309" t="s">
        <v>1094</v>
      </c>
      <c r="F99" s="294" t="s">
        <v>1095</v>
      </c>
      <c r="G99" s="294" t="s">
        <v>106</v>
      </c>
      <c r="H99" s="294">
        <v>9.91</v>
      </c>
      <c r="I99" s="299"/>
      <c r="J99" s="299">
        <f>H99*I99</f>
        <v>0</v>
      </c>
    </row>
    <row r="100" spans="5:10" s="294" customFormat="1" ht="12.75">
      <c r="E100" s="309"/>
      <c r="F100" s="293" t="s">
        <v>1096</v>
      </c>
      <c r="I100" s="299"/>
      <c r="J100" s="299"/>
    </row>
    <row r="101" spans="5:10" s="294" customFormat="1" ht="12.75">
      <c r="E101" s="309"/>
      <c r="F101" s="293" t="s">
        <v>1097</v>
      </c>
      <c r="I101" s="299"/>
      <c r="J101" s="299"/>
    </row>
    <row r="102" spans="1:10" s="294" customFormat="1" ht="12.75">
      <c r="A102" s="294" t="s">
        <v>949</v>
      </c>
      <c r="B102" s="294" t="s">
        <v>951</v>
      </c>
      <c r="C102" s="294">
        <v>46</v>
      </c>
      <c r="D102" s="294" t="s">
        <v>927</v>
      </c>
      <c r="E102" s="309" t="s">
        <v>1098</v>
      </c>
      <c r="F102" s="294" t="s">
        <v>1099</v>
      </c>
      <c r="G102" s="294" t="s">
        <v>197</v>
      </c>
      <c r="H102" s="294">
        <v>49.56</v>
      </c>
      <c r="I102" s="299"/>
      <c r="J102" s="299">
        <f>H102*I102</f>
        <v>0</v>
      </c>
    </row>
    <row r="103" spans="5:10" s="294" customFormat="1" ht="12.75">
      <c r="E103" s="309"/>
      <c r="F103" s="293" t="s">
        <v>1100</v>
      </c>
      <c r="I103" s="299"/>
      <c r="J103" s="299"/>
    </row>
    <row r="104" spans="5:10" s="294" customFormat="1" ht="12.75">
      <c r="E104" s="309"/>
      <c r="F104" s="293" t="s">
        <v>1101</v>
      </c>
      <c r="I104" s="299"/>
      <c r="J104" s="299"/>
    </row>
    <row r="105" spans="1:10" s="294" customFormat="1" ht="12.75">
      <c r="A105" s="294" t="s">
        <v>949</v>
      </c>
      <c r="B105" s="294" t="s">
        <v>951</v>
      </c>
      <c r="C105" s="294">
        <v>46</v>
      </c>
      <c r="D105" s="294" t="s">
        <v>927</v>
      </c>
      <c r="E105" s="309" t="s">
        <v>1102</v>
      </c>
      <c r="F105" s="294" t="s">
        <v>1103</v>
      </c>
      <c r="G105" s="294" t="s">
        <v>197</v>
      </c>
      <c r="H105" s="294">
        <v>22.4</v>
      </c>
      <c r="I105" s="299"/>
      <c r="J105" s="299">
        <f>H105*I105</f>
        <v>0</v>
      </c>
    </row>
    <row r="106" spans="5:10" s="294" customFormat="1" ht="12.75">
      <c r="E106" s="309"/>
      <c r="F106" s="293" t="s">
        <v>1104</v>
      </c>
      <c r="I106" s="299"/>
      <c r="J106" s="299"/>
    </row>
    <row r="107" spans="1:10" s="294" customFormat="1" ht="12.75">
      <c r="A107" s="294" t="s">
        <v>949</v>
      </c>
      <c r="B107" s="294" t="s">
        <v>951</v>
      </c>
      <c r="C107" s="294">
        <v>46</v>
      </c>
      <c r="D107" s="294" t="s">
        <v>927</v>
      </c>
      <c r="E107" s="309" t="s">
        <v>1105</v>
      </c>
      <c r="F107" s="294" t="s">
        <v>1106</v>
      </c>
      <c r="G107" s="294" t="s">
        <v>197</v>
      </c>
      <c r="H107" s="294">
        <v>8</v>
      </c>
      <c r="I107" s="299"/>
      <c r="J107" s="299">
        <f>H107*I107</f>
        <v>0</v>
      </c>
    </row>
    <row r="108" spans="5:10" s="294" customFormat="1" ht="12.75">
      <c r="E108" s="309"/>
      <c r="F108" s="293" t="s">
        <v>1107</v>
      </c>
      <c r="I108" s="299"/>
      <c r="J108" s="299"/>
    </row>
    <row r="109" spans="1:10" s="294" customFormat="1" ht="12.75">
      <c r="A109" s="294" t="s">
        <v>949</v>
      </c>
      <c r="B109" s="294" t="s">
        <v>951</v>
      </c>
      <c r="C109" s="294">
        <v>46</v>
      </c>
      <c r="D109" s="294" t="s">
        <v>927</v>
      </c>
      <c r="E109" s="309" t="s">
        <v>1108</v>
      </c>
      <c r="F109" s="294" t="s">
        <v>1109</v>
      </c>
      <c r="G109" s="294" t="s">
        <v>233</v>
      </c>
      <c r="H109" s="294">
        <v>25</v>
      </c>
      <c r="I109" s="299"/>
      <c r="J109" s="299">
        <f>H109*I109</f>
        <v>0</v>
      </c>
    </row>
    <row r="110" spans="5:10" s="294" customFormat="1" ht="12.75">
      <c r="E110" s="309"/>
      <c r="F110" s="293" t="s">
        <v>1110</v>
      </c>
      <c r="I110" s="299"/>
      <c r="J110" s="299"/>
    </row>
    <row r="111" spans="1:10" s="294" customFormat="1" ht="12.75">
      <c r="A111" s="294" t="s">
        <v>949</v>
      </c>
      <c r="B111" s="294" t="s">
        <v>951</v>
      </c>
      <c r="C111" s="294">
        <v>46</v>
      </c>
      <c r="D111" s="294" t="s">
        <v>927</v>
      </c>
      <c r="E111" s="309" t="s">
        <v>1111</v>
      </c>
      <c r="F111" s="294" t="s">
        <v>1112</v>
      </c>
      <c r="G111" s="294" t="s">
        <v>106</v>
      </c>
      <c r="H111" s="294">
        <v>9.38</v>
      </c>
      <c r="I111" s="299"/>
      <c r="J111" s="299">
        <f>H111*I111</f>
        <v>0</v>
      </c>
    </row>
    <row r="112" spans="5:10" s="294" customFormat="1" ht="12.75">
      <c r="E112" s="309"/>
      <c r="F112" s="293" t="s">
        <v>1113</v>
      </c>
      <c r="I112" s="299"/>
      <c r="J112" s="299"/>
    </row>
    <row r="113" spans="1:10" s="294" customFormat="1" ht="12.75">
      <c r="A113" s="294" t="s">
        <v>949</v>
      </c>
      <c r="B113" s="294" t="s">
        <v>951</v>
      </c>
      <c r="C113" s="294">
        <v>46</v>
      </c>
      <c r="D113" s="294" t="s">
        <v>927</v>
      </c>
      <c r="E113" s="309" t="s">
        <v>1114</v>
      </c>
      <c r="F113" s="294" t="s">
        <v>1115</v>
      </c>
      <c r="G113" s="294" t="s">
        <v>106</v>
      </c>
      <c r="H113" s="294">
        <v>1</v>
      </c>
      <c r="I113" s="299"/>
      <c r="J113" s="299">
        <f>H113*I113</f>
        <v>0</v>
      </c>
    </row>
    <row r="114" spans="5:10" s="294" customFormat="1" ht="12.75">
      <c r="E114" s="309"/>
      <c r="F114" s="293" t="s">
        <v>1116</v>
      </c>
      <c r="I114" s="299"/>
      <c r="J114" s="299"/>
    </row>
    <row r="115" spans="1:10" s="294" customFormat="1" ht="12.75">
      <c r="A115" s="294" t="s">
        <v>949</v>
      </c>
      <c r="B115" s="294" t="s">
        <v>951</v>
      </c>
      <c r="C115" s="294">
        <v>46</v>
      </c>
      <c r="D115" s="294" t="s">
        <v>927</v>
      </c>
      <c r="E115" s="309" t="s">
        <v>1117</v>
      </c>
      <c r="F115" s="294" t="s">
        <v>1118</v>
      </c>
      <c r="G115" s="294" t="s">
        <v>106</v>
      </c>
      <c r="H115" s="294">
        <v>2.45</v>
      </c>
      <c r="I115" s="299"/>
      <c r="J115" s="299">
        <f>H115*I115</f>
        <v>0</v>
      </c>
    </row>
    <row r="116" spans="5:10" s="294" customFormat="1" ht="12.75">
      <c r="E116" s="309"/>
      <c r="F116" s="293" t="s">
        <v>1119</v>
      </c>
      <c r="I116" s="299"/>
      <c r="J116" s="299"/>
    </row>
    <row r="117" spans="1:10" s="294" customFormat="1" ht="12.75">
      <c r="A117" s="294" t="s">
        <v>949</v>
      </c>
      <c r="B117" s="294" t="s">
        <v>951</v>
      </c>
      <c r="C117" s="294">
        <v>46</v>
      </c>
      <c r="D117" s="294" t="s">
        <v>927</v>
      </c>
      <c r="E117" s="309" t="s">
        <v>1120</v>
      </c>
      <c r="F117" s="294" t="s">
        <v>1121</v>
      </c>
      <c r="G117" s="294" t="s">
        <v>197</v>
      </c>
      <c r="H117" s="294">
        <v>15.6</v>
      </c>
      <c r="I117" s="299"/>
      <c r="J117" s="299">
        <f>H117*I117</f>
        <v>0</v>
      </c>
    </row>
    <row r="118" spans="5:10" s="294" customFormat="1" ht="12.75">
      <c r="E118" s="309"/>
      <c r="F118" s="293" t="s">
        <v>1122</v>
      </c>
      <c r="I118" s="299"/>
      <c r="J118" s="299"/>
    </row>
    <row r="119" spans="1:10" s="294" customFormat="1" ht="12.75">
      <c r="A119" s="294" t="s">
        <v>949</v>
      </c>
      <c r="B119" s="294" t="s">
        <v>951</v>
      </c>
      <c r="C119" s="294">
        <v>46</v>
      </c>
      <c r="D119" s="294" t="s">
        <v>927</v>
      </c>
      <c r="E119" s="309" t="s">
        <v>1123</v>
      </c>
      <c r="F119" s="294" t="s">
        <v>1124</v>
      </c>
      <c r="G119" s="294" t="s">
        <v>197</v>
      </c>
      <c r="H119" s="294">
        <v>2.01</v>
      </c>
      <c r="I119" s="299"/>
      <c r="J119" s="299">
        <f>H119*I119</f>
        <v>0</v>
      </c>
    </row>
    <row r="120" spans="5:10" s="294" customFormat="1" ht="12.75">
      <c r="E120" s="309"/>
      <c r="F120" s="293" t="s">
        <v>1125</v>
      </c>
      <c r="I120" s="299"/>
      <c r="J120" s="299"/>
    </row>
    <row r="121" spans="1:10" s="294" customFormat="1" ht="12.75">
      <c r="A121" s="294" t="s">
        <v>949</v>
      </c>
      <c r="B121" s="294" t="s">
        <v>951</v>
      </c>
      <c r="C121" s="294">
        <v>46</v>
      </c>
      <c r="D121" s="294" t="s">
        <v>927</v>
      </c>
      <c r="E121" s="309" t="s">
        <v>1126</v>
      </c>
      <c r="F121" s="294" t="s">
        <v>1127</v>
      </c>
      <c r="G121" s="294" t="s">
        <v>197</v>
      </c>
      <c r="H121" s="294">
        <v>15.6</v>
      </c>
      <c r="I121" s="299"/>
      <c r="J121" s="299">
        <f>H121*I121</f>
        <v>0</v>
      </c>
    </row>
    <row r="122" spans="5:10" s="294" customFormat="1" ht="12.75">
      <c r="E122" s="309"/>
      <c r="F122" s="293" t="s">
        <v>1122</v>
      </c>
      <c r="I122" s="299"/>
      <c r="J122" s="299"/>
    </row>
    <row r="123" spans="1:10" s="294" customFormat="1" ht="12.75">
      <c r="A123" s="294" t="s">
        <v>949</v>
      </c>
      <c r="B123" s="294" t="s">
        <v>951</v>
      </c>
      <c r="C123" s="294">
        <v>46</v>
      </c>
      <c r="D123" s="294" t="s">
        <v>927</v>
      </c>
      <c r="E123" s="309" t="s">
        <v>1128</v>
      </c>
      <c r="F123" s="294" t="s">
        <v>1129</v>
      </c>
      <c r="G123" s="294" t="s">
        <v>106</v>
      </c>
      <c r="H123" s="294">
        <v>31.27</v>
      </c>
      <c r="I123" s="299"/>
      <c r="J123" s="299">
        <f>H123*I123</f>
        <v>0</v>
      </c>
    </row>
    <row r="124" spans="5:10" s="294" customFormat="1" ht="12.75">
      <c r="E124" s="309"/>
      <c r="F124" s="293" t="s">
        <v>1130</v>
      </c>
      <c r="I124" s="299"/>
      <c r="J124" s="299"/>
    </row>
    <row r="125" spans="5:10" s="294" customFormat="1" ht="12.75">
      <c r="E125" s="309"/>
      <c r="F125" s="293" t="s">
        <v>1131</v>
      </c>
      <c r="I125" s="299"/>
      <c r="J125" s="299"/>
    </row>
    <row r="126" spans="5:10" s="294" customFormat="1" ht="12.75">
      <c r="E126" s="309"/>
      <c r="F126" s="293" t="s">
        <v>1132</v>
      </c>
      <c r="I126" s="299"/>
      <c r="J126" s="299"/>
    </row>
    <row r="127" spans="5:10" s="294" customFormat="1" ht="12.75">
      <c r="E127" s="309"/>
      <c r="F127" s="293" t="s">
        <v>1133</v>
      </c>
      <c r="I127" s="299"/>
      <c r="J127" s="299"/>
    </row>
    <row r="128" spans="1:10" s="294" customFormat="1" ht="12.75">
      <c r="A128" s="294" t="s">
        <v>949</v>
      </c>
      <c r="B128" s="294" t="s">
        <v>951</v>
      </c>
      <c r="C128" s="294">
        <v>46</v>
      </c>
      <c r="D128" s="294" t="s">
        <v>927</v>
      </c>
      <c r="E128" s="309" t="s">
        <v>1134</v>
      </c>
      <c r="F128" s="294" t="s">
        <v>1135</v>
      </c>
      <c r="G128" s="294" t="s">
        <v>106</v>
      </c>
      <c r="H128" s="294">
        <v>31.27</v>
      </c>
      <c r="I128" s="299"/>
      <c r="J128" s="299">
        <f>H128*I128</f>
        <v>0</v>
      </c>
    </row>
    <row r="129" spans="1:10" s="294" customFormat="1" ht="12.75">
      <c r="A129" s="294" t="s">
        <v>949</v>
      </c>
      <c r="B129" s="294" t="s">
        <v>951</v>
      </c>
      <c r="C129" s="294">
        <v>46</v>
      </c>
      <c r="D129" s="294" t="s">
        <v>927</v>
      </c>
      <c r="E129" s="309" t="s">
        <v>1136</v>
      </c>
      <c r="F129" s="294" t="s">
        <v>1137</v>
      </c>
      <c r="G129" s="294" t="s">
        <v>233</v>
      </c>
      <c r="H129" s="294">
        <v>54</v>
      </c>
      <c r="I129" s="299"/>
      <c r="J129" s="299">
        <f>H129*I129</f>
        <v>0</v>
      </c>
    </row>
    <row r="130" spans="5:10" s="294" customFormat="1" ht="12.75">
      <c r="E130" s="309"/>
      <c r="F130" s="293" t="s">
        <v>1138</v>
      </c>
      <c r="I130" s="299"/>
      <c r="J130" s="299"/>
    </row>
    <row r="131" spans="5:10" s="294" customFormat="1" ht="12.75">
      <c r="E131" s="309"/>
      <c r="F131" s="293" t="s">
        <v>1139</v>
      </c>
      <c r="I131" s="299"/>
      <c r="J131" s="299"/>
    </row>
    <row r="132" spans="1:10" s="294" customFormat="1" ht="12.75">
      <c r="A132" s="294" t="s">
        <v>949</v>
      </c>
      <c r="B132" s="294" t="s">
        <v>951</v>
      </c>
      <c r="C132" s="294">
        <v>46</v>
      </c>
      <c r="D132" s="294" t="s">
        <v>927</v>
      </c>
      <c r="E132" s="309" t="s">
        <v>1140</v>
      </c>
      <c r="F132" s="294" t="s">
        <v>1141</v>
      </c>
      <c r="G132" s="294" t="s">
        <v>233</v>
      </c>
      <c r="H132" s="294">
        <v>10</v>
      </c>
      <c r="I132" s="299"/>
      <c r="J132" s="299">
        <f>H132*I132</f>
        <v>0</v>
      </c>
    </row>
    <row r="133" spans="5:10" s="294" customFormat="1" ht="12.75">
      <c r="E133" s="309"/>
      <c r="F133" s="293" t="s">
        <v>1142</v>
      </c>
      <c r="I133" s="299"/>
      <c r="J133" s="299"/>
    </row>
    <row r="134" spans="1:10" s="294" customFormat="1" ht="12.75">
      <c r="A134" s="294" t="s">
        <v>949</v>
      </c>
      <c r="B134" s="294" t="s">
        <v>951</v>
      </c>
      <c r="C134" s="294">
        <v>46</v>
      </c>
      <c r="D134" s="294" t="s">
        <v>927</v>
      </c>
      <c r="E134" s="309" t="s">
        <v>1143</v>
      </c>
      <c r="F134" s="294" t="s">
        <v>1144</v>
      </c>
      <c r="G134" s="294" t="s">
        <v>233</v>
      </c>
      <c r="H134" s="294">
        <v>37</v>
      </c>
      <c r="I134" s="299"/>
      <c r="J134" s="299">
        <f>H134*I134</f>
        <v>0</v>
      </c>
    </row>
    <row r="135" spans="5:10" s="294" customFormat="1" ht="12.75">
      <c r="E135" s="309"/>
      <c r="F135" s="293" t="s">
        <v>1145</v>
      </c>
      <c r="I135" s="299"/>
      <c r="J135" s="299"/>
    </row>
    <row r="136" spans="1:10" s="294" customFormat="1" ht="12.75">
      <c r="A136" s="294" t="s">
        <v>949</v>
      </c>
      <c r="B136" s="294" t="s">
        <v>951</v>
      </c>
      <c r="C136" s="294">
        <v>46</v>
      </c>
      <c r="D136" s="294" t="s">
        <v>927</v>
      </c>
      <c r="E136" s="309" t="s">
        <v>1146</v>
      </c>
      <c r="F136" s="294" t="s">
        <v>1147</v>
      </c>
      <c r="G136" s="294" t="s">
        <v>233</v>
      </c>
      <c r="H136" s="294">
        <v>19</v>
      </c>
      <c r="I136" s="299"/>
      <c r="J136" s="299">
        <f>H136*I136</f>
        <v>0</v>
      </c>
    </row>
    <row r="137" spans="5:10" s="294" customFormat="1" ht="12.75">
      <c r="E137" s="309"/>
      <c r="F137" s="293" t="s">
        <v>1148</v>
      </c>
      <c r="I137" s="299"/>
      <c r="J137" s="299"/>
    </row>
    <row r="138" spans="1:10" s="294" customFormat="1" ht="12.75">
      <c r="A138" s="294" t="s">
        <v>949</v>
      </c>
      <c r="B138" s="294" t="s">
        <v>951</v>
      </c>
      <c r="C138" s="294">
        <v>46</v>
      </c>
      <c r="D138" s="294" t="s">
        <v>927</v>
      </c>
      <c r="E138" s="309" t="s">
        <v>1149</v>
      </c>
      <c r="F138" s="294" t="s">
        <v>1150</v>
      </c>
      <c r="G138" s="294" t="s">
        <v>137</v>
      </c>
      <c r="H138" s="294">
        <v>1</v>
      </c>
      <c r="I138" s="299"/>
      <c r="J138" s="299">
        <f>H138*I138</f>
        <v>0</v>
      </c>
    </row>
    <row r="139" spans="1:10" s="294" customFormat="1" ht="12.75">
      <c r="A139" s="294" t="s">
        <v>949</v>
      </c>
      <c r="B139" s="294" t="s">
        <v>951</v>
      </c>
      <c r="C139" s="294">
        <v>46</v>
      </c>
      <c r="D139" s="294" t="s">
        <v>927</v>
      </c>
      <c r="E139" s="309" t="s">
        <v>1151</v>
      </c>
      <c r="F139" s="294" t="s">
        <v>1152</v>
      </c>
      <c r="G139" s="294" t="s">
        <v>106</v>
      </c>
      <c r="H139" s="294">
        <v>68.48</v>
      </c>
      <c r="I139" s="299"/>
      <c r="J139" s="299">
        <f>H139*I139</f>
        <v>0</v>
      </c>
    </row>
    <row r="140" spans="5:10" s="294" customFormat="1" ht="12.75">
      <c r="E140" s="309"/>
      <c r="F140" s="293" t="s">
        <v>1153</v>
      </c>
      <c r="I140" s="299"/>
      <c r="J140" s="299"/>
    </row>
    <row r="141" spans="5:10" s="294" customFormat="1" ht="12.75">
      <c r="E141" s="309"/>
      <c r="F141" s="293" t="s">
        <v>1154</v>
      </c>
      <c r="I141" s="299"/>
      <c r="J141" s="299"/>
    </row>
    <row r="142" spans="1:10" s="294" customFormat="1" ht="12.75">
      <c r="A142" s="294" t="s">
        <v>949</v>
      </c>
      <c r="B142" s="294" t="s">
        <v>951</v>
      </c>
      <c r="C142" s="294">
        <v>46</v>
      </c>
      <c r="D142" s="294" t="s">
        <v>927</v>
      </c>
      <c r="E142" s="309" t="s">
        <v>1155</v>
      </c>
      <c r="F142" s="294" t="s">
        <v>1156</v>
      </c>
      <c r="G142" s="294" t="s">
        <v>233</v>
      </c>
      <c r="H142" s="294">
        <v>6</v>
      </c>
      <c r="I142" s="299"/>
      <c r="J142" s="299">
        <f>H142*I142</f>
        <v>0</v>
      </c>
    </row>
    <row r="143" spans="1:10" s="294" customFormat="1" ht="12.75">
      <c r="A143" s="294" t="s">
        <v>949</v>
      </c>
      <c r="B143" s="294" t="s">
        <v>951</v>
      </c>
      <c r="C143" s="294">
        <v>46</v>
      </c>
      <c r="D143" s="294" t="s">
        <v>927</v>
      </c>
      <c r="E143" s="309" t="s">
        <v>1157</v>
      </c>
      <c r="F143" s="294" t="s">
        <v>1158</v>
      </c>
      <c r="G143" s="294" t="s">
        <v>233</v>
      </c>
      <c r="H143" s="294">
        <v>6</v>
      </c>
      <c r="I143" s="299"/>
      <c r="J143" s="299">
        <f>H143*I143</f>
        <v>0</v>
      </c>
    </row>
    <row r="144" spans="1:10" s="294" customFormat="1" ht="12.75">
      <c r="A144" s="294" t="s">
        <v>949</v>
      </c>
      <c r="B144" s="294" t="s">
        <v>951</v>
      </c>
      <c r="C144" s="294">
        <v>46</v>
      </c>
      <c r="D144" s="294" t="s">
        <v>927</v>
      </c>
      <c r="E144" s="309" t="s">
        <v>1159</v>
      </c>
      <c r="F144" s="294" t="s">
        <v>1160</v>
      </c>
      <c r="G144" s="294" t="s">
        <v>233</v>
      </c>
      <c r="H144" s="294">
        <v>14</v>
      </c>
      <c r="I144" s="299"/>
      <c r="J144" s="299">
        <f>H144*I144</f>
        <v>0</v>
      </c>
    </row>
    <row r="145" spans="1:10" s="294" customFormat="1" ht="12.75">
      <c r="A145" s="294" t="s">
        <v>949</v>
      </c>
      <c r="B145" s="294" t="s">
        <v>951</v>
      </c>
      <c r="C145" s="294">
        <v>46</v>
      </c>
      <c r="D145" s="294" t="s">
        <v>927</v>
      </c>
      <c r="E145" s="309" t="s">
        <v>1161</v>
      </c>
      <c r="F145" s="294" t="s">
        <v>1162</v>
      </c>
      <c r="G145" s="294" t="s">
        <v>233</v>
      </c>
      <c r="H145" s="294">
        <v>106.05</v>
      </c>
      <c r="I145" s="299"/>
      <c r="J145" s="299">
        <f>H145*I145</f>
        <v>0</v>
      </c>
    </row>
    <row r="146" spans="5:10" s="294" customFormat="1" ht="12.75">
      <c r="E146" s="309"/>
      <c r="F146" s="293" t="s">
        <v>1055</v>
      </c>
      <c r="I146" s="299"/>
      <c r="J146" s="299"/>
    </row>
    <row r="147" spans="1:10" s="294" customFormat="1" ht="12.75">
      <c r="A147" s="294" t="s">
        <v>949</v>
      </c>
      <c r="B147" s="294" t="s">
        <v>951</v>
      </c>
      <c r="C147" s="294">
        <v>46</v>
      </c>
      <c r="D147" s="294" t="s">
        <v>927</v>
      </c>
      <c r="E147" s="309" t="s">
        <v>1163</v>
      </c>
      <c r="F147" s="294" t="s">
        <v>1164</v>
      </c>
      <c r="G147" s="294" t="s">
        <v>137</v>
      </c>
      <c r="H147" s="294">
        <v>1</v>
      </c>
      <c r="I147" s="299"/>
      <c r="J147" s="299">
        <f>H147*I147</f>
        <v>0</v>
      </c>
    </row>
    <row r="148" spans="1:10" s="294" customFormat="1" ht="12.75">
      <c r="A148" s="294" t="s">
        <v>949</v>
      </c>
      <c r="B148" s="294" t="s">
        <v>951</v>
      </c>
      <c r="C148" s="294">
        <v>46</v>
      </c>
      <c r="D148" s="294" t="s">
        <v>927</v>
      </c>
      <c r="E148" s="309" t="s">
        <v>1165</v>
      </c>
      <c r="F148" s="294" t="s">
        <v>1166</v>
      </c>
      <c r="G148" s="294" t="s">
        <v>233</v>
      </c>
      <c r="H148" s="294">
        <v>87.55</v>
      </c>
      <c r="I148" s="299"/>
      <c r="J148" s="299">
        <f>H148*I148</f>
        <v>0</v>
      </c>
    </row>
    <row r="149" spans="5:10" s="294" customFormat="1" ht="12.75">
      <c r="E149" s="309"/>
      <c r="F149" s="293" t="s">
        <v>1167</v>
      </c>
      <c r="I149" s="299"/>
      <c r="J149" s="299"/>
    </row>
    <row r="150" spans="1:10" s="294" customFormat="1" ht="12.75">
      <c r="A150" s="294" t="s">
        <v>949</v>
      </c>
      <c r="B150" s="294" t="s">
        <v>951</v>
      </c>
      <c r="C150" s="294">
        <v>46</v>
      </c>
      <c r="D150" s="294" t="s">
        <v>927</v>
      </c>
      <c r="E150" s="309" t="s">
        <v>1168</v>
      </c>
      <c r="F150" s="294" t="s">
        <v>1169</v>
      </c>
      <c r="G150" s="294" t="s">
        <v>233</v>
      </c>
      <c r="H150" s="294">
        <v>10.5</v>
      </c>
      <c r="I150" s="299"/>
      <c r="J150" s="299">
        <f>H150*I150</f>
        <v>0</v>
      </c>
    </row>
    <row r="151" spans="5:10" s="294" customFormat="1" ht="12.75">
      <c r="E151" s="309"/>
      <c r="F151" s="293" t="s">
        <v>1170</v>
      </c>
      <c r="I151" s="299"/>
      <c r="J151" s="299"/>
    </row>
    <row r="152" spans="1:10" s="294" customFormat="1" ht="12.75">
      <c r="A152" s="294" t="s">
        <v>949</v>
      </c>
      <c r="B152" s="294" t="s">
        <v>951</v>
      </c>
      <c r="C152" s="294">
        <v>46</v>
      </c>
      <c r="D152" s="294" t="s">
        <v>927</v>
      </c>
      <c r="E152" s="309" t="s">
        <v>1171</v>
      </c>
      <c r="F152" s="294" t="s">
        <v>1172</v>
      </c>
      <c r="G152" s="294" t="s">
        <v>106</v>
      </c>
      <c r="H152" s="294">
        <v>31.27</v>
      </c>
      <c r="I152" s="299"/>
      <c r="J152" s="299">
        <f>H152*I152</f>
        <v>0</v>
      </c>
    </row>
    <row r="153" spans="1:10" s="294" customFormat="1" ht="12.75">
      <c r="A153" s="294" t="s">
        <v>949</v>
      </c>
      <c r="B153" s="294" t="s">
        <v>951</v>
      </c>
      <c r="C153" s="294">
        <v>46</v>
      </c>
      <c r="D153" s="294" t="s">
        <v>927</v>
      </c>
      <c r="E153" s="309" t="s">
        <v>1173</v>
      </c>
      <c r="F153" s="294" t="s">
        <v>1174</v>
      </c>
      <c r="G153" s="294" t="s">
        <v>106</v>
      </c>
      <c r="H153" s="294">
        <v>218.89</v>
      </c>
      <c r="I153" s="299"/>
      <c r="J153" s="299">
        <f>H153*I153</f>
        <v>0</v>
      </c>
    </row>
    <row r="154" spans="5:10" s="294" customFormat="1" ht="12.75">
      <c r="E154" s="309"/>
      <c r="F154" s="294" t="s">
        <v>1175</v>
      </c>
      <c r="I154" s="299"/>
      <c r="J154" s="299"/>
    </row>
    <row r="155" spans="1:10" s="294" customFormat="1" ht="12.75">
      <c r="A155" s="294" t="s">
        <v>949</v>
      </c>
      <c r="B155" s="294" t="s">
        <v>951</v>
      </c>
      <c r="C155" s="294">
        <v>46</v>
      </c>
      <c r="D155" s="294" t="s">
        <v>927</v>
      </c>
      <c r="E155" s="309" t="s">
        <v>1176</v>
      </c>
      <c r="F155" s="294" t="s">
        <v>1177</v>
      </c>
      <c r="G155" s="294" t="s">
        <v>197</v>
      </c>
      <c r="H155" s="294">
        <v>47.45</v>
      </c>
      <c r="I155" s="299"/>
      <c r="J155" s="299">
        <f>H155*I155</f>
        <v>0</v>
      </c>
    </row>
    <row r="156" spans="5:10" s="294" customFormat="1" ht="12.75">
      <c r="E156" s="309"/>
      <c r="F156" s="293" t="s">
        <v>1100</v>
      </c>
      <c r="I156" s="299"/>
      <c r="J156" s="299"/>
    </row>
    <row r="157" spans="5:10" s="294" customFormat="1" ht="12.75">
      <c r="E157" s="309"/>
      <c r="F157" s="293" t="s">
        <v>1178</v>
      </c>
      <c r="I157" s="299"/>
      <c r="J157" s="299"/>
    </row>
    <row r="158" spans="1:10" s="294" customFormat="1" ht="12.75">
      <c r="A158" s="294" t="s">
        <v>949</v>
      </c>
      <c r="B158" s="294" t="s">
        <v>951</v>
      </c>
      <c r="C158" s="294">
        <v>46</v>
      </c>
      <c r="D158" s="294" t="s">
        <v>927</v>
      </c>
      <c r="E158" s="309" t="s">
        <v>1179</v>
      </c>
      <c r="F158" s="294" t="s">
        <v>1180</v>
      </c>
      <c r="G158" s="294" t="s">
        <v>197</v>
      </c>
      <c r="H158" s="294">
        <v>47.45</v>
      </c>
      <c r="I158" s="299"/>
      <c r="J158" s="299">
        <f>H158*I158</f>
        <v>0</v>
      </c>
    </row>
    <row r="159" spans="5:10" s="294" customFormat="1" ht="12.75">
      <c r="E159" s="309"/>
      <c r="F159" s="293" t="s">
        <v>1100</v>
      </c>
      <c r="I159" s="299"/>
      <c r="J159" s="299"/>
    </row>
    <row r="160" spans="5:10" s="294" customFormat="1" ht="12.75">
      <c r="E160" s="309"/>
      <c r="F160" s="293" t="s">
        <v>1178</v>
      </c>
      <c r="I160" s="299"/>
      <c r="J160" s="299"/>
    </row>
    <row r="161" spans="1:10" s="294" customFormat="1" ht="12.75">
      <c r="A161" s="294" t="s">
        <v>949</v>
      </c>
      <c r="B161" s="294" t="s">
        <v>951</v>
      </c>
      <c r="C161" s="294">
        <v>46</v>
      </c>
      <c r="D161" s="294" t="s">
        <v>927</v>
      </c>
      <c r="E161" s="309" t="s">
        <v>1181</v>
      </c>
      <c r="F161" s="294" t="s">
        <v>1182</v>
      </c>
      <c r="G161" s="294" t="s">
        <v>197</v>
      </c>
      <c r="H161" s="294">
        <v>120.3</v>
      </c>
      <c r="I161" s="299"/>
      <c r="J161" s="299">
        <f>H161*I161</f>
        <v>0</v>
      </c>
    </row>
    <row r="162" spans="5:10" s="294" customFormat="1" ht="12.75">
      <c r="E162" s="309"/>
      <c r="F162" s="293" t="s">
        <v>1183</v>
      </c>
      <c r="I162" s="299"/>
      <c r="J162" s="299"/>
    </row>
    <row r="163" spans="1:10" s="294" customFormat="1" ht="12.75">
      <c r="A163" s="294" t="s">
        <v>949</v>
      </c>
      <c r="B163" s="294" t="s">
        <v>951</v>
      </c>
      <c r="C163" s="294">
        <v>46</v>
      </c>
      <c r="D163" s="294" t="s">
        <v>927</v>
      </c>
      <c r="E163" s="309" t="s">
        <v>1184</v>
      </c>
      <c r="F163" s="294" t="s">
        <v>1185</v>
      </c>
      <c r="G163" s="294" t="s">
        <v>106</v>
      </c>
      <c r="H163" s="294">
        <v>5.6</v>
      </c>
      <c r="I163" s="299"/>
      <c r="J163" s="299">
        <f>H163*I163</f>
        <v>0</v>
      </c>
    </row>
    <row r="164" spans="5:10" s="294" customFormat="1" ht="12.75">
      <c r="E164" s="309"/>
      <c r="F164" s="294" t="s">
        <v>1186</v>
      </c>
      <c r="I164" s="299"/>
      <c r="J164" s="299"/>
    </row>
    <row r="165" spans="1:10" s="294" customFormat="1" ht="12.75">
      <c r="A165" s="294" t="s">
        <v>949</v>
      </c>
      <c r="B165" s="294" t="s">
        <v>951</v>
      </c>
      <c r="C165" s="294">
        <v>46</v>
      </c>
      <c r="D165" s="294" t="s">
        <v>927</v>
      </c>
      <c r="E165" s="309" t="s">
        <v>1187</v>
      </c>
      <c r="F165" s="294" t="s">
        <v>1188</v>
      </c>
      <c r="G165" s="294" t="s">
        <v>197</v>
      </c>
      <c r="H165" s="294">
        <v>22.4</v>
      </c>
      <c r="I165" s="299"/>
      <c r="J165" s="299">
        <f>H165*I165</f>
        <v>0</v>
      </c>
    </row>
    <row r="166" spans="5:10" s="294" customFormat="1" ht="12.75">
      <c r="E166" s="309"/>
      <c r="F166" s="293" t="s">
        <v>1189</v>
      </c>
      <c r="I166" s="299"/>
      <c r="J166" s="299"/>
    </row>
    <row r="167" spans="1:10" s="294" customFormat="1" ht="12.75">
      <c r="A167" s="294" t="s">
        <v>949</v>
      </c>
      <c r="B167" s="294" t="s">
        <v>951</v>
      </c>
      <c r="C167" s="294">
        <v>46</v>
      </c>
      <c r="D167" s="294" t="s">
        <v>927</v>
      </c>
      <c r="E167" s="309" t="s">
        <v>1190</v>
      </c>
      <c r="F167" s="294" t="s">
        <v>1191</v>
      </c>
      <c r="G167" s="294" t="s">
        <v>197</v>
      </c>
      <c r="H167" s="294">
        <v>8</v>
      </c>
      <c r="I167" s="299"/>
      <c r="J167" s="299">
        <f>H167*I167</f>
        <v>0</v>
      </c>
    </row>
    <row r="168" spans="5:10" s="294" customFormat="1" ht="12.75">
      <c r="E168" s="309"/>
      <c r="F168" s="293" t="s">
        <v>1192</v>
      </c>
      <c r="I168" s="299"/>
      <c r="J168" s="299"/>
    </row>
    <row r="169" spans="1:10" s="294" customFormat="1" ht="12.75">
      <c r="A169" s="294" t="s">
        <v>949</v>
      </c>
      <c r="B169" s="294" t="s">
        <v>951</v>
      </c>
      <c r="C169" s="294">
        <v>46</v>
      </c>
      <c r="D169" s="294" t="s">
        <v>927</v>
      </c>
      <c r="E169" s="309" t="s">
        <v>1193</v>
      </c>
      <c r="F169" s="294" t="s">
        <v>1194</v>
      </c>
      <c r="G169" s="294" t="s">
        <v>197</v>
      </c>
      <c r="H169" s="294">
        <v>8</v>
      </c>
      <c r="I169" s="299"/>
      <c r="J169" s="299">
        <f>H169*I169</f>
        <v>0</v>
      </c>
    </row>
    <row r="170" spans="5:10" s="294" customFormat="1" ht="12.75">
      <c r="E170" s="309"/>
      <c r="F170" s="293" t="s">
        <v>1192</v>
      </c>
      <c r="I170" s="299"/>
      <c r="J170" s="299"/>
    </row>
    <row r="171" spans="1:10" s="294" customFormat="1" ht="12.75">
      <c r="A171" s="294" t="s">
        <v>949</v>
      </c>
      <c r="B171" s="294" t="s">
        <v>951</v>
      </c>
      <c r="C171" s="294">
        <v>46</v>
      </c>
      <c r="D171" s="294" t="s">
        <v>927</v>
      </c>
      <c r="E171" s="309" t="s">
        <v>1195</v>
      </c>
      <c r="F171" s="294" t="s">
        <v>1196</v>
      </c>
      <c r="G171" s="294" t="s">
        <v>197</v>
      </c>
      <c r="H171" s="294">
        <v>8</v>
      </c>
      <c r="I171" s="299"/>
      <c r="J171" s="299">
        <f>H171*I171</f>
        <v>0</v>
      </c>
    </row>
    <row r="172" spans="5:10" s="294" customFormat="1" ht="12.75">
      <c r="E172" s="309"/>
      <c r="F172" s="293" t="s">
        <v>1192</v>
      </c>
      <c r="I172" s="299"/>
      <c r="J172" s="299"/>
    </row>
    <row r="173" spans="1:10" s="294" customFormat="1" ht="12.75">
      <c r="A173" s="294" t="s">
        <v>949</v>
      </c>
      <c r="B173" s="294" t="s">
        <v>951</v>
      </c>
      <c r="C173" s="294">
        <v>46</v>
      </c>
      <c r="D173" s="294" t="s">
        <v>927</v>
      </c>
      <c r="E173" s="309" t="s">
        <v>1197</v>
      </c>
      <c r="F173" s="294" t="s">
        <v>1198</v>
      </c>
      <c r="G173" s="294" t="s">
        <v>197</v>
      </c>
      <c r="H173" s="294">
        <v>8</v>
      </c>
      <c r="I173" s="299"/>
      <c r="J173" s="299">
        <f>H173*I173</f>
        <v>0</v>
      </c>
    </row>
    <row r="174" spans="5:10" s="294" customFormat="1" ht="12.75">
      <c r="E174" s="309"/>
      <c r="F174" s="293" t="s">
        <v>1199</v>
      </c>
      <c r="I174" s="299"/>
      <c r="J174" s="299"/>
    </row>
    <row r="175" spans="1:10" s="294" customFormat="1" ht="12.75">
      <c r="A175" s="294" t="s">
        <v>949</v>
      </c>
      <c r="B175" s="294" t="s">
        <v>951</v>
      </c>
      <c r="C175" s="294">
        <v>46</v>
      </c>
      <c r="D175" s="294" t="s">
        <v>927</v>
      </c>
      <c r="E175" s="309" t="s">
        <v>1200</v>
      </c>
      <c r="F175" s="294" t="s">
        <v>1201</v>
      </c>
      <c r="G175" s="294" t="s">
        <v>137</v>
      </c>
      <c r="H175" s="294">
        <v>1</v>
      </c>
      <c r="I175" s="299"/>
      <c r="J175" s="299">
        <f>H175*I175</f>
        <v>0</v>
      </c>
    </row>
    <row r="176" spans="5:10" s="294" customFormat="1" ht="12.75">
      <c r="E176" s="309"/>
      <c r="F176" s="294" t="s">
        <v>1202</v>
      </c>
      <c r="I176" s="299"/>
      <c r="J176" s="299"/>
    </row>
    <row r="177" spans="1:10" s="294" customFormat="1" ht="12.75">
      <c r="A177" s="294" t="s">
        <v>949</v>
      </c>
      <c r="B177" s="294" t="s">
        <v>951</v>
      </c>
      <c r="C177" s="294">
        <v>46</v>
      </c>
      <c r="D177" s="294" t="s">
        <v>927</v>
      </c>
      <c r="E177" s="309" t="s">
        <v>1203</v>
      </c>
      <c r="F177" s="294" t="s">
        <v>1204</v>
      </c>
      <c r="G177" s="294" t="s">
        <v>137</v>
      </c>
      <c r="H177" s="294">
        <v>3</v>
      </c>
      <c r="I177" s="299"/>
      <c r="J177" s="299">
        <f>H177*I177</f>
        <v>0</v>
      </c>
    </row>
    <row r="178" spans="1:10" s="294" customFormat="1" ht="12.75">
      <c r="A178" s="294" t="s">
        <v>949</v>
      </c>
      <c r="B178" s="294" t="s">
        <v>951</v>
      </c>
      <c r="C178" s="294">
        <v>46</v>
      </c>
      <c r="D178" s="294" t="s">
        <v>1030</v>
      </c>
      <c r="E178" s="309" t="s">
        <v>1205</v>
      </c>
      <c r="F178" s="294" t="s">
        <v>1206</v>
      </c>
      <c r="G178" s="294" t="s">
        <v>499</v>
      </c>
      <c r="H178" s="294">
        <v>56.29</v>
      </c>
      <c r="I178" s="299"/>
      <c r="J178" s="299">
        <f>H178*I178</f>
        <v>0</v>
      </c>
    </row>
    <row r="179" spans="5:10" s="294" customFormat="1" ht="12.75">
      <c r="E179" s="309"/>
      <c r="F179" s="293" t="s">
        <v>1207</v>
      </c>
      <c r="I179" s="299"/>
      <c r="J179" s="299"/>
    </row>
    <row r="180" spans="1:10" s="294" customFormat="1" ht="12.75">
      <c r="A180" s="294" t="s">
        <v>949</v>
      </c>
      <c r="B180" s="294" t="s">
        <v>951</v>
      </c>
      <c r="C180" s="294">
        <v>46</v>
      </c>
      <c r="D180" s="294" t="s">
        <v>1030</v>
      </c>
      <c r="E180" s="309" t="s">
        <v>1208</v>
      </c>
      <c r="F180" s="294" t="s">
        <v>1209</v>
      </c>
      <c r="G180" s="294" t="s">
        <v>137</v>
      </c>
      <c r="H180" s="294">
        <v>1</v>
      </c>
      <c r="I180" s="299"/>
      <c r="J180" s="299">
        <f>H180*I180</f>
        <v>0</v>
      </c>
    </row>
    <row r="181" spans="1:10" s="294" customFormat="1" ht="12.75">
      <c r="A181" s="294" t="s">
        <v>949</v>
      </c>
      <c r="B181" s="294" t="s">
        <v>951</v>
      </c>
      <c r="C181" s="294">
        <v>46</v>
      </c>
      <c r="D181" s="294" t="s">
        <v>1030</v>
      </c>
      <c r="E181" s="309" t="s">
        <v>1210</v>
      </c>
      <c r="F181" s="294" t="s">
        <v>1211</v>
      </c>
      <c r="G181" s="294" t="s">
        <v>233</v>
      </c>
      <c r="H181" s="294">
        <v>101</v>
      </c>
      <c r="I181" s="299"/>
      <c r="J181" s="299">
        <f>H181*I181</f>
        <v>0</v>
      </c>
    </row>
    <row r="182" spans="1:10" s="294" customFormat="1" ht="12.75">
      <c r="A182" s="294" t="s">
        <v>949</v>
      </c>
      <c r="B182" s="294" t="s">
        <v>951</v>
      </c>
      <c r="C182" s="294">
        <v>46</v>
      </c>
      <c r="D182" s="294" t="s">
        <v>1030</v>
      </c>
      <c r="E182" s="309" t="s">
        <v>1212</v>
      </c>
      <c r="F182" s="294" t="s">
        <v>1213</v>
      </c>
      <c r="G182" s="294" t="s">
        <v>233</v>
      </c>
      <c r="H182" s="294">
        <v>101</v>
      </c>
      <c r="I182" s="299"/>
      <c r="J182" s="299">
        <f>H182*I182</f>
        <v>0</v>
      </c>
    </row>
    <row r="183" spans="1:10" s="294" customFormat="1" ht="12.75">
      <c r="A183" s="294" t="s">
        <v>949</v>
      </c>
      <c r="B183" s="294" t="s">
        <v>951</v>
      </c>
      <c r="C183" s="294">
        <v>46</v>
      </c>
      <c r="D183" s="294" t="s">
        <v>951</v>
      </c>
      <c r="E183" s="309" t="s">
        <v>1214</v>
      </c>
      <c r="F183" s="294" t="s">
        <v>1215</v>
      </c>
      <c r="G183" s="294" t="s">
        <v>9</v>
      </c>
      <c r="H183" s="294">
        <v>1.6</v>
      </c>
      <c r="I183" s="299"/>
      <c r="J183" s="299">
        <f>H183*I183</f>
        <v>0</v>
      </c>
    </row>
    <row r="184" spans="1:10" s="294" customFormat="1" ht="12.75">
      <c r="A184" s="294" t="s">
        <v>949</v>
      </c>
      <c r="B184" s="294" t="s">
        <v>951</v>
      </c>
      <c r="C184" s="294">
        <v>46</v>
      </c>
      <c r="D184" s="294" t="s">
        <v>951</v>
      </c>
      <c r="E184" s="309" t="s">
        <v>1033</v>
      </c>
      <c r="F184" s="294" t="s">
        <v>1034</v>
      </c>
      <c r="G184" s="294" t="s">
        <v>9</v>
      </c>
      <c r="H184" s="294">
        <v>1</v>
      </c>
      <c r="I184" s="299"/>
      <c r="J184" s="299">
        <f>H184*I184</f>
        <v>0</v>
      </c>
    </row>
    <row r="185" spans="5:10" s="294" customFormat="1" ht="12.75">
      <c r="E185" s="309"/>
      <c r="I185" s="299"/>
      <c r="J185" s="299"/>
    </row>
    <row r="186" spans="1:10" s="294" customFormat="1" ht="15.75">
      <c r="A186" s="294" t="s">
        <v>949</v>
      </c>
      <c r="B186" s="294" t="s">
        <v>950</v>
      </c>
      <c r="C186" s="294" t="s">
        <v>935</v>
      </c>
      <c r="D186" s="294" t="s">
        <v>1216</v>
      </c>
      <c r="E186" s="309"/>
      <c r="F186" s="295" t="s">
        <v>936</v>
      </c>
      <c r="G186" s="295"/>
      <c r="H186" s="295"/>
      <c r="I186" s="310"/>
      <c r="J186" s="310">
        <f>SUM(J187:J188)</f>
        <v>0</v>
      </c>
    </row>
    <row r="187" spans="1:10" s="294" customFormat="1" ht="12.75">
      <c r="A187" s="294" t="s">
        <v>949</v>
      </c>
      <c r="B187" s="294" t="s">
        <v>951</v>
      </c>
      <c r="C187" s="294" t="s">
        <v>935</v>
      </c>
      <c r="D187" s="294" t="s">
        <v>1216</v>
      </c>
      <c r="E187" s="309">
        <v>107</v>
      </c>
      <c r="F187" s="294" t="s">
        <v>1217</v>
      </c>
      <c r="G187" s="294" t="s">
        <v>9</v>
      </c>
      <c r="H187" s="294">
        <v>2.3</v>
      </c>
      <c r="I187" s="299"/>
      <c r="J187" s="299">
        <f>H187*I187</f>
        <v>0</v>
      </c>
    </row>
    <row r="188" spans="1:10" s="294" customFormat="1" ht="12.75">
      <c r="A188" s="294" t="s">
        <v>949</v>
      </c>
      <c r="B188" s="294" t="s">
        <v>951</v>
      </c>
      <c r="C188" s="294" t="s">
        <v>935</v>
      </c>
      <c r="D188" s="294" t="s">
        <v>1216</v>
      </c>
      <c r="E188" s="309">
        <v>17</v>
      </c>
      <c r="F188" s="294" t="s">
        <v>1218</v>
      </c>
      <c r="G188" s="294" t="s">
        <v>9</v>
      </c>
      <c r="H188" s="294">
        <v>1.9</v>
      </c>
      <c r="I188" s="299"/>
      <c r="J188" s="299">
        <f>H188*I188</f>
        <v>0</v>
      </c>
    </row>
    <row r="189" s="294" customFormat="1" ht="12.75">
      <c r="E189" s="309"/>
    </row>
    <row r="190" s="294" customFormat="1" ht="12.75">
      <c r="E190" s="309"/>
    </row>
    <row r="191" s="294" customFormat="1" ht="12.75">
      <c r="E191" s="309"/>
    </row>
    <row r="192" s="294" customFormat="1" ht="12.75">
      <c r="E192" s="309"/>
    </row>
    <row r="193" s="294" customFormat="1" ht="12.75">
      <c r="E193" s="309"/>
    </row>
    <row r="194" s="294" customFormat="1" ht="12.75">
      <c r="E194" s="309"/>
    </row>
    <row r="195" s="294" customFormat="1" ht="12.75">
      <c r="E195" s="309"/>
    </row>
    <row r="196" s="294" customFormat="1" ht="12.75">
      <c r="E196" s="309"/>
    </row>
    <row r="197" s="294" customFormat="1" ht="12.75">
      <c r="E197" s="309"/>
    </row>
    <row r="198" s="294" customFormat="1" ht="12.75">
      <c r="E198" s="309"/>
    </row>
    <row r="199" s="294" customFormat="1" ht="12.75">
      <c r="E199" s="309"/>
    </row>
    <row r="200" s="294" customFormat="1" ht="12.75">
      <c r="E200" s="309"/>
    </row>
    <row r="201" s="294" customFormat="1" ht="12.75">
      <c r="E201" s="309"/>
    </row>
    <row r="202" s="294" customFormat="1" ht="12.75">
      <c r="E202" s="309"/>
    </row>
    <row r="203" s="294" customFormat="1" ht="12.75">
      <c r="E203" s="309"/>
    </row>
    <row r="204" s="294" customFormat="1" ht="12.75">
      <c r="E204" s="309"/>
    </row>
    <row r="205" s="294" customFormat="1" ht="12.75">
      <c r="E205" s="309"/>
    </row>
    <row r="206" s="294" customFormat="1" ht="12.75">
      <c r="E206" s="309"/>
    </row>
    <row r="207" s="294" customFormat="1" ht="12.75">
      <c r="E207" s="309"/>
    </row>
    <row r="208" s="294" customFormat="1" ht="12.75">
      <c r="E208" s="309"/>
    </row>
    <row r="209" s="294" customFormat="1" ht="12.75">
      <c r="E209" s="309"/>
    </row>
    <row r="210" s="294" customFormat="1" ht="12.75">
      <c r="E210" s="309"/>
    </row>
    <row r="211" s="294" customFormat="1" ht="12.75">
      <c r="E211" s="309"/>
    </row>
    <row r="212" s="294" customFormat="1" ht="12.75">
      <c r="E212" s="309"/>
    </row>
    <row r="213" s="294" customFormat="1" ht="12.75">
      <c r="E213" s="309"/>
    </row>
    <row r="214" s="294" customFormat="1" ht="12.75">
      <c r="E214" s="309"/>
    </row>
    <row r="215" s="294" customFormat="1" ht="12.75">
      <c r="E215" s="309"/>
    </row>
    <row r="216" s="294" customFormat="1" ht="12.75">
      <c r="E216" s="309"/>
    </row>
    <row r="217" s="294" customFormat="1" ht="12.75">
      <c r="E217" s="309"/>
    </row>
    <row r="218" s="294" customFormat="1" ht="12.75">
      <c r="E218" s="309"/>
    </row>
    <row r="219" s="294" customFormat="1" ht="12.75">
      <c r="E219" s="309"/>
    </row>
    <row r="220" s="294" customFormat="1" ht="12.75">
      <c r="E220" s="309"/>
    </row>
    <row r="221" s="294" customFormat="1" ht="12.75">
      <c r="E221" s="309"/>
    </row>
    <row r="222" s="294" customFormat="1" ht="12.75">
      <c r="E222" s="309"/>
    </row>
    <row r="223" s="294" customFormat="1" ht="12.75">
      <c r="E223" s="309"/>
    </row>
    <row r="224" s="294" customFormat="1" ht="12.75">
      <c r="E224" s="309"/>
    </row>
    <row r="225" s="294" customFormat="1" ht="12.75">
      <c r="E225" s="309"/>
    </row>
    <row r="226" s="294" customFormat="1" ht="12.75">
      <c r="E226" s="309"/>
    </row>
    <row r="227" s="294" customFormat="1" ht="12.75">
      <c r="E227" s="309"/>
    </row>
    <row r="228" s="294" customFormat="1" ht="12.75">
      <c r="E228" s="309"/>
    </row>
    <row r="229" s="294" customFormat="1" ht="12.75">
      <c r="E229" s="309"/>
    </row>
    <row r="230" s="294" customFormat="1" ht="12.75">
      <c r="E230" s="309"/>
    </row>
    <row r="231" s="294" customFormat="1" ht="12.75">
      <c r="E231" s="309"/>
    </row>
    <row r="232" s="294" customFormat="1" ht="12.75">
      <c r="E232" s="309"/>
    </row>
    <row r="233" s="294" customFormat="1" ht="12.75">
      <c r="E233" s="309"/>
    </row>
    <row r="234" s="294" customFormat="1" ht="12.75">
      <c r="E234" s="309"/>
    </row>
    <row r="235" s="294" customFormat="1" ht="12.75">
      <c r="E235" s="309"/>
    </row>
    <row r="236" s="294" customFormat="1" ht="12.75">
      <c r="E236" s="309"/>
    </row>
    <row r="237" s="294" customFormat="1" ht="12.75">
      <c r="E237" s="309"/>
    </row>
    <row r="238" s="294" customFormat="1" ht="12.75">
      <c r="E238" s="309"/>
    </row>
    <row r="239" s="294" customFormat="1" ht="12.75">
      <c r="E239" s="309"/>
    </row>
    <row r="240" s="294" customFormat="1" ht="12.75">
      <c r="E240" s="309"/>
    </row>
    <row r="241" s="294" customFormat="1" ht="12.75">
      <c r="E241" s="309"/>
    </row>
    <row r="242" s="294" customFormat="1" ht="12.75">
      <c r="E242" s="309"/>
    </row>
    <row r="243" s="294" customFormat="1" ht="12.75">
      <c r="E243" s="309"/>
    </row>
    <row r="244" s="294" customFormat="1" ht="12.75">
      <c r="E244" s="309"/>
    </row>
    <row r="245" s="294" customFormat="1" ht="12.75">
      <c r="E245" s="309"/>
    </row>
    <row r="246" s="294" customFormat="1" ht="12.75">
      <c r="E246" s="309"/>
    </row>
    <row r="247" s="294" customFormat="1" ht="12.75">
      <c r="E247" s="309"/>
    </row>
    <row r="248" s="294" customFormat="1" ht="12.75">
      <c r="E248" s="309"/>
    </row>
    <row r="249" s="294" customFormat="1" ht="12.75">
      <c r="E249" s="309"/>
    </row>
    <row r="250" s="294" customFormat="1" ht="12.75">
      <c r="E250" s="309"/>
    </row>
    <row r="251" s="294" customFormat="1" ht="12.75">
      <c r="E251" s="309"/>
    </row>
    <row r="252" s="294" customFormat="1" ht="12.75">
      <c r="E252" s="309"/>
    </row>
    <row r="253" s="294" customFormat="1" ht="12.75">
      <c r="E253" s="309"/>
    </row>
    <row r="254" s="294" customFormat="1" ht="12.75">
      <c r="E254" s="309"/>
    </row>
    <row r="255" s="294" customFormat="1" ht="12.75">
      <c r="E255" s="309"/>
    </row>
    <row r="256" s="294" customFormat="1" ht="12.75">
      <c r="E256" s="309"/>
    </row>
    <row r="257" s="294" customFormat="1" ht="12.75">
      <c r="E257" s="309"/>
    </row>
    <row r="258" s="294" customFormat="1" ht="12.75">
      <c r="E258" s="309"/>
    </row>
    <row r="259" s="294" customFormat="1" ht="12.75">
      <c r="E259" s="309"/>
    </row>
    <row r="260" s="294" customFormat="1" ht="12.75">
      <c r="E260" s="309"/>
    </row>
    <row r="261" s="294" customFormat="1" ht="12.75">
      <c r="E261" s="309"/>
    </row>
    <row r="262" s="294" customFormat="1" ht="12.75">
      <c r="E262" s="309"/>
    </row>
    <row r="263" s="294" customFormat="1" ht="12.75">
      <c r="E263" s="309"/>
    </row>
    <row r="264" s="294" customFormat="1" ht="12.75">
      <c r="E264" s="309"/>
    </row>
    <row r="265" s="294" customFormat="1" ht="12.75">
      <c r="E265" s="309"/>
    </row>
    <row r="266" s="294" customFormat="1" ht="12.75">
      <c r="E266" s="309"/>
    </row>
    <row r="267" s="294" customFormat="1" ht="12.75">
      <c r="E267" s="309"/>
    </row>
    <row r="268" s="294" customFormat="1" ht="12.75">
      <c r="E268" s="309"/>
    </row>
    <row r="269" s="294" customFormat="1" ht="12.75">
      <c r="E269" s="309"/>
    </row>
    <row r="270" s="294" customFormat="1" ht="12.75">
      <c r="E270" s="309"/>
    </row>
    <row r="271" s="294" customFormat="1" ht="12.75">
      <c r="E271" s="309"/>
    </row>
    <row r="272" s="294" customFormat="1" ht="12.75">
      <c r="E272" s="309"/>
    </row>
    <row r="273" s="294" customFormat="1" ht="12.75">
      <c r="E273" s="309"/>
    </row>
    <row r="274" s="294" customFormat="1" ht="12.75">
      <c r="E274" s="309"/>
    </row>
    <row r="275" s="294" customFormat="1" ht="12.75">
      <c r="E275" s="309"/>
    </row>
    <row r="276" s="294" customFormat="1" ht="12.75">
      <c r="E276" s="309"/>
    </row>
    <row r="277" s="294" customFormat="1" ht="12.75">
      <c r="E277" s="309"/>
    </row>
    <row r="278" s="294" customFormat="1" ht="12.75">
      <c r="E278" s="309"/>
    </row>
    <row r="279" s="294" customFormat="1" ht="12.75">
      <c r="E279" s="309"/>
    </row>
    <row r="280" s="294" customFormat="1" ht="12.75">
      <c r="E280" s="309"/>
    </row>
    <row r="281" s="294" customFormat="1" ht="12.75">
      <c r="E281" s="309"/>
    </row>
    <row r="282" s="294" customFormat="1" ht="12.75">
      <c r="E282" s="309"/>
    </row>
    <row r="283" s="294" customFormat="1" ht="12.75">
      <c r="E283" s="309"/>
    </row>
    <row r="284" s="294" customFormat="1" ht="12.75">
      <c r="E284" s="309"/>
    </row>
    <row r="285" s="294" customFormat="1" ht="12.75">
      <c r="E285" s="309"/>
    </row>
    <row r="286" s="294" customFormat="1" ht="12.75">
      <c r="E286" s="309"/>
    </row>
    <row r="287" s="294" customFormat="1" ht="12.75">
      <c r="E287" s="309"/>
    </row>
    <row r="288" s="294" customFormat="1" ht="12.75">
      <c r="E288" s="309"/>
    </row>
    <row r="289" s="294" customFormat="1" ht="12.75">
      <c r="E289" s="309"/>
    </row>
    <row r="290" s="294" customFormat="1" ht="12.75">
      <c r="E290" s="309"/>
    </row>
    <row r="291" s="294" customFormat="1" ht="12.75">
      <c r="E291" s="309"/>
    </row>
    <row r="292" s="294" customFormat="1" ht="12.75">
      <c r="E292" s="309"/>
    </row>
    <row r="293" s="294" customFormat="1" ht="12.75">
      <c r="E293" s="309"/>
    </row>
    <row r="294" s="294" customFormat="1" ht="12.75">
      <c r="E294" s="309"/>
    </row>
    <row r="295" s="294" customFormat="1" ht="12.75">
      <c r="E295" s="309"/>
    </row>
    <row r="296" s="294" customFormat="1" ht="12.75">
      <c r="E296" s="309"/>
    </row>
    <row r="297" s="294" customFormat="1" ht="12.75">
      <c r="E297" s="309"/>
    </row>
    <row r="298" s="294" customFormat="1" ht="12.75">
      <c r="E298" s="309"/>
    </row>
    <row r="299" s="294" customFormat="1" ht="12.75">
      <c r="E299" s="309"/>
    </row>
    <row r="300" s="294" customFormat="1" ht="12.75">
      <c r="E300" s="309"/>
    </row>
    <row r="301" s="294" customFormat="1" ht="12.75">
      <c r="E301" s="309"/>
    </row>
    <row r="302" s="294" customFormat="1" ht="12.75">
      <c r="E302" s="309"/>
    </row>
    <row r="303" s="294" customFormat="1" ht="12.75">
      <c r="E303" s="309"/>
    </row>
    <row r="304" s="294" customFormat="1" ht="12.75">
      <c r="E304" s="309"/>
    </row>
    <row r="305" s="294" customFormat="1" ht="12.75">
      <c r="E305" s="309"/>
    </row>
    <row r="306" s="294" customFormat="1" ht="12.75">
      <c r="E306" s="309"/>
    </row>
    <row r="307" s="294" customFormat="1" ht="12.75">
      <c r="E307" s="309"/>
    </row>
    <row r="308" s="294" customFormat="1" ht="12.75">
      <c r="E308" s="309"/>
    </row>
    <row r="309" s="294" customFormat="1" ht="12.75">
      <c r="E309" s="309"/>
    </row>
    <row r="310" s="294" customFormat="1" ht="12.75">
      <c r="E310" s="309"/>
    </row>
    <row r="311" s="294" customFormat="1" ht="12.75">
      <c r="E311" s="309"/>
    </row>
    <row r="312" s="294" customFormat="1" ht="12.75">
      <c r="E312" s="309"/>
    </row>
    <row r="313" s="294" customFormat="1" ht="12.75">
      <c r="E313" s="309"/>
    </row>
    <row r="314" s="294" customFormat="1" ht="12.75">
      <c r="E314" s="309"/>
    </row>
    <row r="315" s="294" customFormat="1" ht="12.75">
      <c r="E315" s="309"/>
    </row>
    <row r="316" s="294" customFormat="1" ht="12.75">
      <c r="E316" s="309"/>
    </row>
    <row r="317" s="294" customFormat="1" ht="12.75">
      <c r="E317" s="309"/>
    </row>
    <row r="318" s="294" customFormat="1" ht="12.75">
      <c r="E318" s="309"/>
    </row>
    <row r="319" s="294" customFormat="1" ht="12.75">
      <c r="E319" s="309"/>
    </row>
    <row r="320" s="294" customFormat="1" ht="12.75">
      <c r="E320" s="309"/>
    </row>
    <row r="321" s="294" customFormat="1" ht="12.75">
      <c r="E321" s="309"/>
    </row>
    <row r="322" s="294" customFormat="1" ht="12.75">
      <c r="E322" s="309"/>
    </row>
    <row r="323" s="294" customFormat="1" ht="12.75">
      <c r="E323" s="309"/>
    </row>
    <row r="324" s="294" customFormat="1" ht="12.75">
      <c r="E324" s="309"/>
    </row>
    <row r="325" s="294" customFormat="1" ht="12.75">
      <c r="E325" s="309"/>
    </row>
    <row r="326" s="294" customFormat="1" ht="12.75">
      <c r="E326" s="309"/>
    </row>
    <row r="327" s="294" customFormat="1" ht="12.75">
      <c r="E327" s="309"/>
    </row>
    <row r="328" s="294" customFormat="1" ht="12.75">
      <c r="E328" s="309"/>
    </row>
    <row r="329" s="294" customFormat="1" ht="12.75">
      <c r="E329" s="309"/>
    </row>
    <row r="330" s="294" customFormat="1" ht="12.75">
      <c r="E330" s="309"/>
    </row>
    <row r="331" s="294" customFormat="1" ht="12.75">
      <c r="E331" s="309"/>
    </row>
    <row r="332" s="294" customFormat="1" ht="12.75">
      <c r="E332" s="309"/>
    </row>
    <row r="333" s="294" customFormat="1" ht="12.75">
      <c r="E333" s="309"/>
    </row>
    <row r="334" s="294" customFormat="1" ht="12.75">
      <c r="E334" s="309"/>
    </row>
    <row r="335" s="294" customFormat="1" ht="12.75">
      <c r="E335" s="309"/>
    </row>
    <row r="336" s="294" customFormat="1" ht="12.75">
      <c r="E336" s="309"/>
    </row>
    <row r="337" s="294" customFormat="1" ht="12.75">
      <c r="E337" s="309"/>
    </row>
    <row r="338" s="294" customFormat="1" ht="12.75">
      <c r="E338" s="309"/>
    </row>
    <row r="339" s="294" customFormat="1" ht="12.75">
      <c r="E339" s="309"/>
    </row>
    <row r="340" s="294" customFormat="1" ht="12.75">
      <c r="E340" s="309"/>
    </row>
    <row r="341" s="294" customFormat="1" ht="12.75">
      <c r="E341" s="309"/>
    </row>
    <row r="342" s="294" customFormat="1" ht="12.75">
      <c r="E342" s="309"/>
    </row>
    <row r="343" s="294" customFormat="1" ht="12.75">
      <c r="E343" s="309"/>
    </row>
    <row r="344" s="294" customFormat="1" ht="12.75">
      <c r="E344" s="309"/>
    </row>
    <row r="345" s="294" customFormat="1" ht="12.75">
      <c r="E345" s="309"/>
    </row>
    <row r="346" s="294" customFormat="1" ht="12.75">
      <c r="E346" s="309"/>
    </row>
    <row r="347" s="294" customFormat="1" ht="12.75">
      <c r="E347" s="309"/>
    </row>
    <row r="348" s="294" customFormat="1" ht="12.75">
      <c r="E348" s="309"/>
    </row>
    <row r="349" s="294" customFormat="1" ht="12.75">
      <c r="E349" s="309"/>
    </row>
    <row r="350" s="294" customFormat="1" ht="12.75">
      <c r="E350" s="309"/>
    </row>
    <row r="351" s="294" customFormat="1" ht="12.75">
      <c r="E351" s="309"/>
    </row>
    <row r="352" s="294" customFormat="1" ht="12.75">
      <c r="E352" s="309"/>
    </row>
    <row r="353" s="294" customFormat="1" ht="12.75">
      <c r="E353" s="309"/>
    </row>
    <row r="354" s="294" customFormat="1" ht="12.75">
      <c r="E354" s="309"/>
    </row>
    <row r="355" s="294" customFormat="1" ht="12.75">
      <c r="E355" s="309"/>
    </row>
    <row r="356" s="294" customFormat="1" ht="12.75">
      <c r="E356" s="309"/>
    </row>
    <row r="357" s="294" customFormat="1" ht="12.75">
      <c r="E357" s="309"/>
    </row>
    <row r="358" s="294" customFormat="1" ht="12.75">
      <c r="E358" s="309"/>
    </row>
    <row r="359" s="294" customFormat="1" ht="12.75">
      <c r="E359" s="309"/>
    </row>
    <row r="360" s="294" customFormat="1" ht="12.75">
      <c r="E360" s="309"/>
    </row>
    <row r="361" s="294" customFormat="1" ht="12.75">
      <c r="E361" s="309"/>
    </row>
    <row r="362" s="294" customFormat="1" ht="12.75">
      <c r="E362" s="309"/>
    </row>
    <row r="363" s="294" customFormat="1" ht="12.75">
      <c r="E363" s="309"/>
    </row>
    <row r="364" s="294" customFormat="1" ht="12.75">
      <c r="E364" s="309"/>
    </row>
    <row r="365" s="294" customFormat="1" ht="12.75">
      <c r="E365" s="309"/>
    </row>
    <row r="366" s="294" customFormat="1" ht="12.75">
      <c r="E366" s="309"/>
    </row>
    <row r="367" s="294" customFormat="1" ht="12.75">
      <c r="E367" s="309"/>
    </row>
    <row r="368" s="294" customFormat="1" ht="12.75">
      <c r="E368" s="309"/>
    </row>
    <row r="369" s="294" customFormat="1" ht="12.75">
      <c r="E369" s="309"/>
    </row>
    <row r="370" s="294" customFormat="1" ht="12.75">
      <c r="E370" s="309"/>
    </row>
    <row r="371" s="294" customFormat="1" ht="12.75">
      <c r="E371" s="309"/>
    </row>
    <row r="372" s="294" customFormat="1" ht="12.75">
      <c r="E372" s="309"/>
    </row>
    <row r="373" s="294" customFormat="1" ht="12.75">
      <c r="E373" s="309"/>
    </row>
    <row r="374" s="294" customFormat="1" ht="12.75">
      <c r="E374" s="309"/>
    </row>
    <row r="375" s="294" customFormat="1" ht="12.75">
      <c r="E375" s="309"/>
    </row>
    <row r="376" s="294" customFormat="1" ht="12.75">
      <c r="E376" s="309"/>
    </row>
    <row r="377" s="294" customFormat="1" ht="12.75">
      <c r="E377" s="309"/>
    </row>
    <row r="378" s="294" customFormat="1" ht="12.75">
      <c r="E378" s="309"/>
    </row>
    <row r="379" s="294" customFormat="1" ht="12.75">
      <c r="E379" s="309"/>
    </row>
    <row r="380" s="294" customFormat="1" ht="12.75">
      <c r="E380" s="309"/>
    </row>
    <row r="381" s="294" customFormat="1" ht="12.75">
      <c r="E381" s="309"/>
    </row>
    <row r="382" s="294" customFormat="1" ht="12.75">
      <c r="E382" s="309"/>
    </row>
    <row r="383" s="294" customFormat="1" ht="12.75">
      <c r="E383" s="309"/>
    </row>
    <row r="384" s="294" customFormat="1" ht="12.75">
      <c r="E384" s="309"/>
    </row>
    <row r="385" s="294" customFormat="1" ht="12.75">
      <c r="E385" s="309"/>
    </row>
    <row r="386" s="294" customFormat="1" ht="12.75">
      <c r="E386" s="309"/>
    </row>
    <row r="387" s="294" customFormat="1" ht="12.75">
      <c r="E387" s="309"/>
    </row>
    <row r="388" s="294" customFormat="1" ht="12.75">
      <c r="E388" s="309"/>
    </row>
    <row r="389" s="294" customFormat="1" ht="12.75">
      <c r="E389" s="309"/>
    </row>
    <row r="390" s="294" customFormat="1" ht="12.75">
      <c r="E390" s="309"/>
    </row>
    <row r="391" s="294" customFormat="1" ht="12.75">
      <c r="E391" s="309"/>
    </row>
    <row r="392" s="294" customFormat="1" ht="12.75">
      <c r="E392" s="309"/>
    </row>
    <row r="393" s="294" customFormat="1" ht="12.75">
      <c r="E393" s="309"/>
    </row>
    <row r="394" s="294" customFormat="1" ht="12.75">
      <c r="E394" s="309"/>
    </row>
    <row r="395" s="294" customFormat="1" ht="12.75">
      <c r="E395" s="309"/>
    </row>
    <row r="396" s="294" customFormat="1" ht="12.75">
      <c r="E396" s="309"/>
    </row>
    <row r="397" s="294" customFormat="1" ht="12.75">
      <c r="E397" s="309"/>
    </row>
    <row r="398" s="294" customFormat="1" ht="12.75">
      <c r="E398" s="309"/>
    </row>
    <row r="399" s="294" customFormat="1" ht="12.75">
      <c r="E399" s="309"/>
    </row>
    <row r="400" s="294" customFormat="1" ht="12.75">
      <c r="E400" s="309"/>
    </row>
    <row r="401" s="294" customFormat="1" ht="12.75">
      <c r="E401" s="309"/>
    </row>
    <row r="402" s="294" customFormat="1" ht="12.75">
      <c r="E402" s="309"/>
    </row>
    <row r="403" s="294" customFormat="1" ht="12.75">
      <c r="E403" s="309"/>
    </row>
    <row r="404" s="294" customFormat="1" ht="12.75">
      <c r="E404" s="309"/>
    </row>
    <row r="405" s="294" customFormat="1" ht="12.75">
      <c r="E405" s="309"/>
    </row>
    <row r="406" s="294" customFormat="1" ht="12.75">
      <c r="E406" s="309"/>
    </row>
    <row r="407" s="294" customFormat="1" ht="12.75">
      <c r="E407" s="309"/>
    </row>
    <row r="408" s="294" customFormat="1" ht="12.75">
      <c r="E408" s="309"/>
    </row>
    <row r="409" s="294" customFormat="1" ht="12.75">
      <c r="E409" s="309"/>
    </row>
    <row r="410" s="294" customFormat="1" ht="12.75">
      <c r="E410" s="309"/>
    </row>
    <row r="411" s="294" customFormat="1" ht="12.75">
      <c r="E411" s="309"/>
    </row>
    <row r="412" s="294" customFormat="1" ht="12.75">
      <c r="E412" s="309"/>
    </row>
    <row r="413" s="294" customFormat="1" ht="12.75">
      <c r="E413" s="309"/>
    </row>
    <row r="414" s="294" customFormat="1" ht="12.75">
      <c r="E414" s="309"/>
    </row>
    <row r="415" s="294" customFormat="1" ht="12.75">
      <c r="E415" s="309"/>
    </row>
    <row r="416" s="294" customFormat="1" ht="12.75">
      <c r="E416" s="309"/>
    </row>
    <row r="417" s="294" customFormat="1" ht="12.75">
      <c r="E417" s="309"/>
    </row>
    <row r="418" s="294" customFormat="1" ht="12.75">
      <c r="E418" s="309"/>
    </row>
    <row r="419" s="294" customFormat="1" ht="12.75">
      <c r="E419" s="309"/>
    </row>
    <row r="420" s="294" customFormat="1" ht="12.75">
      <c r="E420" s="309"/>
    </row>
    <row r="421" s="294" customFormat="1" ht="12.75">
      <c r="E421" s="309"/>
    </row>
    <row r="422" s="294" customFormat="1" ht="12.75">
      <c r="E422" s="309"/>
    </row>
    <row r="423" s="294" customFormat="1" ht="12.75">
      <c r="E423" s="309"/>
    </row>
    <row r="424" s="294" customFormat="1" ht="12.75">
      <c r="E424" s="309"/>
    </row>
    <row r="425" s="294" customFormat="1" ht="12.75">
      <c r="E425" s="309"/>
    </row>
    <row r="426" s="294" customFormat="1" ht="12.75">
      <c r="E426" s="309"/>
    </row>
    <row r="427" s="294" customFormat="1" ht="12.75">
      <c r="E427" s="309"/>
    </row>
    <row r="428" s="294" customFormat="1" ht="12.75">
      <c r="E428" s="309"/>
    </row>
    <row r="429" s="294" customFormat="1" ht="12.75">
      <c r="E429" s="309"/>
    </row>
    <row r="430" s="294" customFormat="1" ht="12.75">
      <c r="E430" s="309"/>
    </row>
    <row r="431" s="294" customFormat="1" ht="12.75">
      <c r="E431" s="309"/>
    </row>
    <row r="432" s="294" customFormat="1" ht="12.75">
      <c r="E432" s="309"/>
    </row>
    <row r="433" s="294" customFormat="1" ht="12.75">
      <c r="E433" s="309"/>
    </row>
    <row r="434" s="294" customFormat="1" ht="12.75">
      <c r="E434" s="309"/>
    </row>
    <row r="435" s="294" customFormat="1" ht="12.75">
      <c r="E435" s="309"/>
    </row>
    <row r="436" s="294" customFormat="1" ht="12.75">
      <c r="E436" s="309"/>
    </row>
    <row r="437" s="294" customFormat="1" ht="12.75">
      <c r="E437" s="309"/>
    </row>
    <row r="438" s="294" customFormat="1" ht="12.75">
      <c r="E438" s="309"/>
    </row>
    <row r="439" s="294" customFormat="1" ht="12.75">
      <c r="E439" s="309"/>
    </row>
    <row r="440" s="294" customFormat="1" ht="12.75">
      <c r="E440" s="309"/>
    </row>
    <row r="441" s="294" customFormat="1" ht="12.75">
      <c r="E441" s="309"/>
    </row>
    <row r="442" s="294" customFormat="1" ht="12.75">
      <c r="E442" s="309"/>
    </row>
    <row r="443" s="294" customFormat="1" ht="12.75">
      <c r="E443" s="309"/>
    </row>
    <row r="444" s="294" customFormat="1" ht="12.75">
      <c r="E444" s="309"/>
    </row>
    <row r="445" s="294" customFormat="1" ht="12.75">
      <c r="E445" s="309"/>
    </row>
    <row r="446" s="294" customFormat="1" ht="12.75">
      <c r="E446" s="309"/>
    </row>
    <row r="447" s="294" customFormat="1" ht="12.75">
      <c r="E447" s="309"/>
    </row>
    <row r="448" s="294" customFormat="1" ht="12.75">
      <c r="E448" s="309"/>
    </row>
    <row r="449" s="294" customFormat="1" ht="12.75">
      <c r="E449" s="309"/>
    </row>
    <row r="450" s="294" customFormat="1" ht="12.75">
      <c r="E450" s="309"/>
    </row>
    <row r="451" s="294" customFormat="1" ht="12.75">
      <c r="E451" s="309"/>
    </row>
    <row r="452" s="294" customFormat="1" ht="12.75">
      <c r="E452" s="309"/>
    </row>
    <row r="453" s="294" customFormat="1" ht="12.75">
      <c r="E453" s="309"/>
    </row>
    <row r="454" s="294" customFormat="1" ht="12.75">
      <c r="E454" s="309"/>
    </row>
    <row r="455" s="294" customFormat="1" ht="12.75">
      <c r="E455" s="309"/>
    </row>
    <row r="456" s="294" customFormat="1" ht="12.75">
      <c r="E456" s="309"/>
    </row>
    <row r="457" s="294" customFormat="1" ht="12.75">
      <c r="E457" s="309"/>
    </row>
    <row r="458" s="294" customFormat="1" ht="12.75">
      <c r="E458" s="309"/>
    </row>
    <row r="459" s="294" customFormat="1" ht="12.75">
      <c r="E459" s="309"/>
    </row>
    <row r="460" s="294" customFormat="1" ht="12.75">
      <c r="E460" s="309"/>
    </row>
    <row r="461" s="294" customFormat="1" ht="12.75">
      <c r="E461" s="309"/>
    </row>
    <row r="462" s="294" customFormat="1" ht="12.75">
      <c r="E462" s="309"/>
    </row>
    <row r="463" s="294" customFormat="1" ht="12.75">
      <c r="E463" s="309"/>
    </row>
    <row r="464" s="294" customFormat="1" ht="12.75">
      <c r="E464" s="309"/>
    </row>
    <row r="465" s="294" customFormat="1" ht="12.75">
      <c r="E465" s="309"/>
    </row>
    <row r="466" s="294" customFormat="1" ht="12.75">
      <c r="E466" s="309"/>
    </row>
    <row r="467" s="294" customFormat="1" ht="12.75">
      <c r="E467" s="309"/>
    </row>
    <row r="468" s="294" customFormat="1" ht="12.75">
      <c r="E468" s="309"/>
    </row>
    <row r="469" s="294" customFormat="1" ht="12.75">
      <c r="E469" s="309"/>
    </row>
    <row r="470" s="294" customFormat="1" ht="12.75">
      <c r="E470" s="309"/>
    </row>
    <row r="471" s="294" customFormat="1" ht="12.75">
      <c r="E471" s="309"/>
    </row>
    <row r="472" s="294" customFormat="1" ht="12.75">
      <c r="E472" s="309"/>
    </row>
    <row r="473" s="294" customFormat="1" ht="12.75">
      <c r="E473" s="309"/>
    </row>
    <row r="474" s="294" customFormat="1" ht="12.75">
      <c r="E474" s="309"/>
    </row>
    <row r="475" s="294" customFormat="1" ht="12.75">
      <c r="E475" s="309"/>
    </row>
    <row r="476" s="294" customFormat="1" ht="12.75">
      <c r="E476" s="309"/>
    </row>
    <row r="477" s="294" customFormat="1" ht="12.75">
      <c r="E477" s="309"/>
    </row>
    <row r="478" s="294" customFormat="1" ht="12.75">
      <c r="E478" s="309"/>
    </row>
    <row r="479" s="294" customFormat="1" ht="12.75">
      <c r="E479" s="309"/>
    </row>
    <row r="480" s="294" customFormat="1" ht="12.75">
      <c r="E480" s="309"/>
    </row>
    <row r="481" s="294" customFormat="1" ht="12.75">
      <c r="E481" s="309"/>
    </row>
    <row r="482" s="294" customFormat="1" ht="12.75">
      <c r="E482" s="309"/>
    </row>
    <row r="483" s="294" customFormat="1" ht="12.75">
      <c r="E483" s="309"/>
    </row>
    <row r="484" s="294" customFormat="1" ht="12.75">
      <c r="E484" s="309"/>
    </row>
    <row r="485" s="294" customFormat="1" ht="12.75">
      <c r="E485" s="309"/>
    </row>
    <row r="486" s="294" customFormat="1" ht="12.75">
      <c r="E486" s="309"/>
    </row>
    <row r="487" s="294" customFormat="1" ht="12.75">
      <c r="E487" s="309"/>
    </row>
    <row r="488" s="294" customFormat="1" ht="12.75">
      <c r="E488" s="309"/>
    </row>
    <row r="489" s="294" customFormat="1" ht="12.75">
      <c r="E489" s="309"/>
    </row>
    <row r="490" s="294" customFormat="1" ht="12.75">
      <c r="E490" s="309"/>
    </row>
    <row r="491" s="294" customFormat="1" ht="12.75">
      <c r="E491" s="309"/>
    </row>
    <row r="492" s="294" customFormat="1" ht="12.75">
      <c r="E492" s="309"/>
    </row>
    <row r="493" s="294" customFormat="1" ht="12.75">
      <c r="E493" s="309"/>
    </row>
    <row r="494" s="294" customFormat="1" ht="12.75">
      <c r="E494" s="309"/>
    </row>
    <row r="495" s="294" customFormat="1" ht="12.75">
      <c r="E495" s="309"/>
    </row>
    <row r="496" s="294" customFormat="1" ht="12.75">
      <c r="E496" s="309"/>
    </row>
    <row r="497" s="294" customFormat="1" ht="12.75">
      <c r="E497" s="309"/>
    </row>
    <row r="498" s="294" customFormat="1" ht="12.75">
      <c r="E498" s="309"/>
    </row>
    <row r="499" s="294" customFormat="1" ht="12.75">
      <c r="E499" s="309"/>
    </row>
    <row r="500" s="294" customFormat="1" ht="12.75">
      <c r="E500" s="309"/>
    </row>
    <row r="501" s="294" customFormat="1" ht="12.75">
      <c r="E501" s="309"/>
    </row>
    <row r="502" s="294" customFormat="1" ht="12.75">
      <c r="E502" s="309"/>
    </row>
    <row r="503" s="294" customFormat="1" ht="12.75">
      <c r="E503" s="309"/>
    </row>
    <row r="504" s="294" customFormat="1" ht="12.75">
      <c r="E504" s="309"/>
    </row>
    <row r="505" s="294" customFormat="1" ht="12.75">
      <c r="E505" s="309"/>
    </row>
    <row r="506" s="294" customFormat="1" ht="12.75">
      <c r="E506" s="309"/>
    </row>
    <row r="507" s="294" customFormat="1" ht="12.75">
      <c r="E507" s="309"/>
    </row>
    <row r="508" s="294" customFormat="1" ht="12.75">
      <c r="E508" s="309"/>
    </row>
    <row r="509" s="294" customFormat="1" ht="12.75">
      <c r="E509" s="309"/>
    </row>
    <row r="510" s="294" customFormat="1" ht="12.75">
      <c r="E510" s="309"/>
    </row>
    <row r="511" s="294" customFormat="1" ht="12.75">
      <c r="E511" s="309"/>
    </row>
    <row r="512" s="294" customFormat="1" ht="12.75">
      <c r="E512" s="309"/>
    </row>
    <row r="513" s="294" customFormat="1" ht="12.75">
      <c r="E513" s="309"/>
    </row>
    <row r="514" s="294" customFormat="1" ht="12.75">
      <c r="E514" s="309"/>
    </row>
    <row r="515" s="294" customFormat="1" ht="12.75">
      <c r="E515" s="309"/>
    </row>
    <row r="516" s="294" customFormat="1" ht="12.75">
      <c r="E516" s="309"/>
    </row>
    <row r="517" s="294" customFormat="1" ht="12.75">
      <c r="E517" s="309"/>
    </row>
    <row r="518" s="294" customFormat="1" ht="12.75">
      <c r="E518" s="309"/>
    </row>
    <row r="519" s="294" customFormat="1" ht="12.75">
      <c r="E519" s="309"/>
    </row>
    <row r="520" s="294" customFormat="1" ht="12.75">
      <c r="E520" s="309"/>
    </row>
    <row r="521" s="294" customFormat="1" ht="12.75">
      <c r="E521" s="309"/>
    </row>
    <row r="522" s="294" customFormat="1" ht="12.75">
      <c r="E522" s="309"/>
    </row>
    <row r="523" s="294" customFormat="1" ht="12.75">
      <c r="E523" s="309"/>
    </row>
    <row r="524" s="294" customFormat="1" ht="12.75">
      <c r="E524" s="309"/>
    </row>
    <row r="525" s="294" customFormat="1" ht="12.75">
      <c r="E525" s="309"/>
    </row>
    <row r="526" s="294" customFormat="1" ht="12.75">
      <c r="E526" s="309"/>
    </row>
    <row r="527" s="294" customFormat="1" ht="12.75">
      <c r="E527" s="309"/>
    </row>
    <row r="528" s="294" customFormat="1" ht="12.75">
      <c r="E528" s="309"/>
    </row>
    <row r="529" s="294" customFormat="1" ht="12.75">
      <c r="E529" s="309"/>
    </row>
    <row r="530" s="294" customFormat="1" ht="12.75">
      <c r="E530" s="309"/>
    </row>
    <row r="531" s="294" customFormat="1" ht="12.75">
      <c r="E531" s="309"/>
    </row>
    <row r="532" s="294" customFormat="1" ht="12.75">
      <c r="E532" s="309"/>
    </row>
    <row r="533" s="294" customFormat="1" ht="12.75">
      <c r="E533" s="309"/>
    </row>
    <row r="534" s="294" customFormat="1" ht="12.75">
      <c r="E534" s="309"/>
    </row>
    <row r="535" s="294" customFormat="1" ht="12.75">
      <c r="E535" s="309"/>
    </row>
    <row r="536" s="294" customFormat="1" ht="12.75">
      <c r="E536" s="309"/>
    </row>
    <row r="537" s="294" customFormat="1" ht="12.75">
      <c r="E537" s="309"/>
    </row>
    <row r="538" s="294" customFormat="1" ht="12.75">
      <c r="E538" s="309"/>
    </row>
    <row r="539" s="294" customFormat="1" ht="12.75">
      <c r="E539" s="309"/>
    </row>
    <row r="540" s="294" customFormat="1" ht="12.75">
      <c r="E540" s="309"/>
    </row>
    <row r="541" s="294" customFormat="1" ht="12.75">
      <c r="E541" s="309"/>
    </row>
    <row r="542" s="294" customFormat="1" ht="12.75">
      <c r="E542" s="309"/>
    </row>
    <row r="543" s="294" customFormat="1" ht="12.75">
      <c r="E543" s="309"/>
    </row>
    <row r="544" s="294" customFormat="1" ht="12.75">
      <c r="E544" s="309"/>
    </row>
    <row r="545" s="294" customFormat="1" ht="12.75">
      <c r="E545" s="309"/>
    </row>
    <row r="546" s="294" customFormat="1" ht="12.75">
      <c r="E546" s="309"/>
    </row>
    <row r="547" s="294" customFormat="1" ht="12.75">
      <c r="E547" s="309"/>
    </row>
    <row r="548" s="294" customFormat="1" ht="12.75">
      <c r="E548" s="309"/>
    </row>
    <row r="549" s="294" customFormat="1" ht="12.75">
      <c r="E549" s="309"/>
    </row>
    <row r="550" s="294" customFormat="1" ht="12.75">
      <c r="E550" s="309"/>
    </row>
    <row r="551" s="294" customFormat="1" ht="12.75">
      <c r="E551" s="309"/>
    </row>
    <row r="552" s="294" customFormat="1" ht="12.75">
      <c r="E552" s="309"/>
    </row>
    <row r="553" s="294" customFormat="1" ht="12.75">
      <c r="E553" s="309"/>
    </row>
    <row r="554" s="294" customFormat="1" ht="12.75">
      <c r="E554" s="309"/>
    </row>
    <row r="555" s="294" customFormat="1" ht="12.75">
      <c r="E555" s="309"/>
    </row>
    <row r="556" s="294" customFormat="1" ht="12.75">
      <c r="E556" s="309"/>
    </row>
    <row r="557" s="294" customFormat="1" ht="12.75">
      <c r="E557" s="309"/>
    </row>
    <row r="558" s="294" customFormat="1" ht="12.75">
      <c r="E558" s="309"/>
    </row>
    <row r="559" s="294" customFormat="1" ht="12.75">
      <c r="E559" s="309"/>
    </row>
    <row r="560" s="294" customFormat="1" ht="12.75">
      <c r="E560" s="309"/>
    </row>
    <row r="561" s="294" customFormat="1" ht="12.75">
      <c r="E561" s="309"/>
    </row>
    <row r="562" s="294" customFormat="1" ht="12.75">
      <c r="E562" s="309"/>
    </row>
    <row r="563" s="294" customFormat="1" ht="12.75">
      <c r="E563" s="309"/>
    </row>
    <row r="564" s="294" customFormat="1" ht="12.75">
      <c r="E564" s="309"/>
    </row>
    <row r="565" s="294" customFormat="1" ht="12.75">
      <c r="E565" s="309"/>
    </row>
    <row r="566" s="294" customFormat="1" ht="12.75">
      <c r="E566" s="309"/>
    </row>
    <row r="567" s="294" customFormat="1" ht="12.75">
      <c r="E567" s="309"/>
    </row>
    <row r="568" s="294" customFormat="1" ht="12.75">
      <c r="E568" s="309"/>
    </row>
    <row r="569" s="294" customFormat="1" ht="12.75">
      <c r="E569" s="309"/>
    </row>
    <row r="570" s="294" customFormat="1" ht="12.75">
      <c r="E570" s="309"/>
    </row>
    <row r="571" s="294" customFormat="1" ht="12.75">
      <c r="E571" s="309"/>
    </row>
    <row r="572" s="294" customFormat="1" ht="12.75">
      <c r="E572" s="309"/>
    </row>
    <row r="573" s="294" customFormat="1" ht="12.75">
      <c r="E573" s="309"/>
    </row>
    <row r="574" s="294" customFormat="1" ht="12.75">
      <c r="E574" s="309"/>
    </row>
    <row r="575" s="294" customFormat="1" ht="12.75">
      <c r="E575" s="309"/>
    </row>
    <row r="576" s="294" customFormat="1" ht="12.75">
      <c r="E576" s="309"/>
    </row>
    <row r="577" s="294" customFormat="1" ht="12.75">
      <c r="E577" s="309"/>
    </row>
    <row r="578" s="294" customFormat="1" ht="12.75">
      <c r="E578" s="309"/>
    </row>
    <row r="579" s="294" customFormat="1" ht="12.75">
      <c r="E579" s="309"/>
    </row>
    <row r="580" s="294" customFormat="1" ht="12.75">
      <c r="E580" s="309"/>
    </row>
    <row r="581" s="294" customFormat="1" ht="12.75">
      <c r="E581" s="309"/>
    </row>
    <row r="582" s="294" customFormat="1" ht="12.75">
      <c r="E582" s="309"/>
    </row>
    <row r="583" s="294" customFormat="1" ht="12.75">
      <c r="E583" s="309"/>
    </row>
    <row r="584" s="294" customFormat="1" ht="12.75">
      <c r="E584" s="309"/>
    </row>
    <row r="585" s="294" customFormat="1" ht="12.75">
      <c r="E585" s="309"/>
    </row>
    <row r="586" s="294" customFormat="1" ht="12.75">
      <c r="E586" s="309"/>
    </row>
    <row r="587" s="294" customFormat="1" ht="12.75">
      <c r="E587" s="309"/>
    </row>
    <row r="588" s="294" customFormat="1" ht="12.75">
      <c r="E588" s="309"/>
    </row>
    <row r="589" s="294" customFormat="1" ht="12.75">
      <c r="E589" s="309"/>
    </row>
    <row r="590" s="294" customFormat="1" ht="12.75">
      <c r="E590" s="309"/>
    </row>
    <row r="591" s="294" customFormat="1" ht="12.75">
      <c r="E591" s="309"/>
    </row>
    <row r="592" s="294" customFormat="1" ht="12.75">
      <c r="E592" s="309"/>
    </row>
    <row r="593" s="294" customFormat="1" ht="12.75">
      <c r="E593" s="309"/>
    </row>
    <row r="594" s="294" customFormat="1" ht="12.75">
      <c r="E594" s="309"/>
    </row>
    <row r="595" s="294" customFormat="1" ht="12.75">
      <c r="E595" s="309"/>
    </row>
    <row r="596" s="294" customFormat="1" ht="12.75">
      <c r="E596" s="309"/>
    </row>
    <row r="597" s="294" customFormat="1" ht="12.75">
      <c r="E597" s="309"/>
    </row>
    <row r="598" s="294" customFormat="1" ht="12.75">
      <c r="E598" s="309"/>
    </row>
    <row r="599" s="294" customFormat="1" ht="12.75">
      <c r="E599" s="309"/>
    </row>
    <row r="600" s="294" customFormat="1" ht="12.75">
      <c r="E600" s="309"/>
    </row>
    <row r="601" s="294" customFormat="1" ht="12.75">
      <c r="E601" s="309"/>
    </row>
    <row r="602" s="294" customFormat="1" ht="12.75">
      <c r="E602" s="309"/>
    </row>
    <row r="603" s="294" customFormat="1" ht="12.75">
      <c r="E603" s="309"/>
    </row>
    <row r="604" s="294" customFormat="1" ht="12.75">
      <c r="E604" s="309"/>
    </row>
    <row r="605" s="294" customFormat="1" ht="12.75">
      <c r="E605" s="309"/>
    </row>
    <row r="606" s="294" customFormat="1" ht="12.75">
      <c r="E606" s="309"/>
    </row>
    <row r="607" s="294" customFormat="1" ht="12.75">
      <c r="E607" s="309"/>
    </row>
    <row r="608" s="294" customFormat="1" ht="12.75">
      <c r="E608" s="309"/>
    </row>
    <row r="609" s="294" customFormat="1" ht="12.75">
      <c r="E609" s="309"/>
    </row>
    <row r="610" s="294" customFormat="1" ht="12.75">
      <c r="E610" s="309"/>
    </row>
    <row r="611" s="294" customFormat="1" ht="12.75">
      <c r="E611" s="309"/>
    </row>
    <row r="612" s="294" customFormat="1" ht="12.75">
      <c r="E612" s="309"/>
    </row>
    <row r="613" s="294" customFormat="1" ht="12.75">
      <c r="E613" s="309"/>
    </row>
    <row r="614" s="294" customFormat="1" ht="12.75">
      <c r="E614" s="309"/>
    </row>
    <row r="615" s="294" customFormat="1" ht="12.75">
      <c r="E615" s="309"/>
    </row>
    <row r="616" s="294" customFormat="1" ht="12.75">
      <c r="E616" s="309"/>
    </row>
    <row r="617" s="294" customFormat="1" ht="12.75">
      <c r="E617" s="309"/>
    </row>
    <row r="618" s="294" customFormat="1" ht="12.75">
      <c r="E618" s="309"/>
    </row>
    <row r="619" s="294" customFormat="1" ht="12.75">
      <c r="E619" s="309"/>
    </row>
    <row r="620" s="294" customFormat="1" ht="12.75">
      <c r="E620" s="309"/>
    </row>
    <row r="621" s="294" customFormat="1" ht="12.75">
      <c r="E621" s="309"/>
    </row>
    <row r="622" s="294" customFormat="1" ht="12.75">
      <c r="E622" s="309"/>
    </row>
    <row r="623" s="294" customFormat="1" ht="12.75">
      <c r="E623" s="309"/>
    </row>
    <row r="624" s="294" customFormat="1" ht="12.75">
      <c r="E624" s="309"/>
    </row>
    <row r="625" s="294" customFormat="1" ht="12.75">
      <c r="E625" s="309"/>
    </row>
    <row r="626" s="294" customFormat="1" ht="12.75">
      <c r="E626" s="309"/>
    </row>
    <row r="627" s="294" customFormat="1" ht="12.75">
      <c r="E627" s="309"/>
    </row>
    <row r="628" s="294" customFormat="1" ht="12.75">
      <c r="E628" s="309"/>
    </row>
    <row r="629" s="294" customFormat="1" ht="12.75">
      <c r="E629" s="309"/>
    </row>
    <row r="630" s="294" customFormat="1" ht="12.75">
      <c r="E630" s="309"/>
    </row>
    <row r="631" s="294" customFormat="1" ht="12.75">
      <c r="E631" s="309"/>
    </row>
    <row r="632" s="294" customFormat="1" ht="12.75">
      <c r="E632" s="309"/>
    </row>
    <row r="633" s="294" customFormat="1" ht="12.75">
      <c r="E633" s="309"/>
    </row>
    <row r="634" s="294" customFormat="1" ht="12.75">
      <c r="E634" s="309"/>
    </row>
    <row r="635" s="294" customFormat="1" ht="12.75">
      <c r="E635" s="309"/>
    </row>
    <row r="636" s="294" customFormat="1" ht="12.75">
      <c r="E636" s="309"/>
    </row>
    <row r="637" s="294" customFormat="1" ht="12.75">
      <c r="E637" s="309"/>
    </row>
    <row r="638" s="294" customFormat="1" ht="12.75">
      <c r="E638" s="309"/>
    </row>
    <row r="639" s="294" customFormat="1" ht="12.75">
      <c r="E639" s="309"/>
    </row>
    <row r="640" s="294" customFormat="1" ht="12.75">
      <c r="E640" s="309"/>
    </row>
    <row r="641" s="294" customFormat="1" ht="12.75">
      <c r="E641" s="309"/>
    </row>
    <row r="642" s="294" customFormat="1" ht="12.75">
      <c r="E642" s="309"/>
    </row>
    <row r="643" s="294" customFormat="1" ht="12.75">
      <c r="E643" s="309"/>
    </row>
    <row r="644" s="294" customFormat="1" ht="12.75">
      <c r="E644" s="309"/>
    </row>
    <row r="645" s="294" customFormat="1" ht="12.75">
      <c r="E645" s="309"/>
    </row>
    <row r="646" s="294" customFormat="1" ht="12.75">
      <c r="E646" s="309"/>
    </row>
    <row r="647" s="294" customFormat="1" ht="12.75">
      <c r="E647" s="309"/>
    </row>
    <row r="648" s="294" customFormat="1" ht="12.75">
      <c r="E648" s="309"/>
    </row>
    <row r="649" s="294" customFormat="1" ht="12.75">
      <c r="E649" s="309"/>
    </row>
    <row r="650" s="294" customFormat="1" ht="12.75">
      <c r="E650" s="309"/>
    </row>
    <row r="651" s="294" customFormat="1" ht="12.75">
      <c r="E651" s="309"/>
    </row>
    <row r="652" s="294" customFormat="1" ht="12.75">
      <c r="E652" s="309"/>
    </row>
    <row r="653" s="294" customFormat="1" ht="12.75">
      <c r="E653" s="309"/>
    </row>
    <row r="654" s="294" customFormat="1" ht="12.75">
      <c r="E654" s="309"/>
    </row>
    <row r="655" s="294" customFormat="1" ht="12.75">
      <c r="E655" s="309"/>
    </row>
    <row r="656" s="294" customFormat="1" ht="12.75">
      <c r="E656" s="309"/>
    </row>
    <row r="657" s="294" customFormat="1" ht="12.75">
      <c r="E657" s="309"/>
    </row>
    <row r="658" s="294" customFormat="1" ht="12.75">
      <c r="E658" s="309"/>
    </row>
    <row r="659" s="294" customFormat="1" ht="12.75">
      <c r="E659" s="309"/>
    </row>
    <row r="660" s="294" customFormat="1" ht="12.75">
      <c r="E660" s="309"/>
    </row>
    <row r="661" s="294" customFormat="1" ht="12.75">
      <c r="E661" s="309"/>
    </row>
    <row r="662" s="294" customFormat="1" ht="12.75">
      <c r="E662" s="309"/>
    </row>
    <row r="663" s="294" customFormat="1" ht="12.75">
      <c r="E663" s="309"/>
    </row>
    <row r="664" s="294" customFormat="1" ht="12.75">
      <c r="E664" s="309"/>
    </row>
    <row r="665" s="294" customFormat="1" ht="12.75">
      <c r="E665" s="309"/>
    </row>
    <row r="666" s="294" customFormat="1" ht="12.75">
      <c r="E666" s="309"/>
    </row>
    <row r="667" s="294" customFormat="1" ht="12.75">
      <c r="E667" s="309"/>
    </row>
    <row r="668" s="294" customFormat="1" ht="12.75">
      <c r="E668" s="309"/>
    </row>
    <row r="669" s="294" customFormat="1" ht="12.75">
      <c r="E669" s="309"/>
    </row>
    <row r="670" s="294" customFormat="1" ht="12.75">
      <c r="E670" s="309"/>
    </row>
    <row r="671" s="294" customFormat="1" ht="12.75">
      <c r="E671" s="309"/>
    </row>
    <row r="672" s="294" customFormat="1" ht="12.75">
      <c r="E672" s="309"/>
    </row>
    <row r="673" s="294" customFormat="1" ht="12.75">
      <c r="E673" s="309"/>
    </row>
    <row r="674" s="294" customFormat="1" ht="12.75">
      <c r="E674" s="309"/>
    </row>
    <row r="675" s="294" customFormat="1" ht="12.75">
      <c r="E675" s="309"/>
    </row>
    <row r="676" s="294" customFormat="1" ht="12.75">
      <c r="E676" s="309"/>
    </row>
    <row r="677" s="294" customFormat="1" ht="12.75">
      <c r="E677" s="309"/>
    </row>
    <row r="678" s="294" customFormat="1" ht="12.75">
      <c r="E678" s="309"/>
    </row>
    <row r="679" s="294" customFormat="1" ht="12.75">
      <c r="E679" s="309"/>
    </row>
    <row r="680" s="294" customFormat="1" ht="12.75">
      <c r="E680" s="309"/>
    </row>
    <row r="681" s="294" customFormat="1" ht="12.75">
      <c r="E681" s="309"/>
    </row>
    <row r="682" s="294" customFormat="1" ht="12.75">
      <c r="E682" s="309"/>
    </row>
    <row r="683" s="294" customFormat="1" ht="12.75">
      <c r="E683" s="309"/>
    </row>
    <row r="684" s="294" customFormat="1" ht="12.75">
      <c r="E684" s="309"/>
    </row>
    <row r="685" s="294" customFormat="1" ht="12.75">
      <c r="E685" s="309"/>
    </row>
    <row r="686" s="294" customFormat="1" ht="12.75">
      <c r="E686" s="309"/>
    </row>
    <row r="687" s="294" customFormat="1" ht="12.75">
      <c r="E687" s="309"/>
    </row>
    <row r="688" s="294" customFormat="1" ht="12.75">
      <c r="E688" s="309"/>
    </row>
    <row r="689" s="294" customFormat="1" ht="12.75">
      <c r="E689" s="309"/>
    </row>
    <row r="690" s="294" customFormat="1" ht="12.75">
      <c r="E690" s="309"/>
    </row>
    <row r="691" s="294" customFormat="1" ht="12.75">
      <c r="E691" s="309"/>
    </row>
    <row r="692" s="294" customFormat="1" ht="12.75">
      <c r="E692" s="309"/>
    </row>
    <row r="693" s="294" customFormat="1" ht="12.75">
      <c r="E693" s="309"/>
    </row>
    <row r="694" s="294" customFormat="1" ht="12.75">
      <c r="E694" s="309"/>
    </row>
    <row r="695" s="294" customFormat="1" ht="12.75">
      <c r="E695" s="309"/>
    </row>
    <row r="696" s="294" customFormat="1" ht="12.75">
      <c r="E696" s="309"/>
    </row>
    <row r="697" s="294" customFormat="1" ht="12.75">
      <c r="E697" s="309"/>
    </row>
    <row r="698" s="294" customFormat="1" ht="12.75">
      <c r="E698" s="309"/>
    </row>
    <row r="699" s="294" customFormat="1" ht="12.75">
      <c r="E699" s="309"/>
    </row>
    <row r="700" s="294" customFormat="1" ht="12.75">
      <c r="E700" s="309"/>
    </row>
    <row r="701" s="294" customFormat="1" ht="12.75">
      <c r="E701" s="309"/>
    </row>
    <row r="702" s="294" customFormat="1" ht="12.75">
      <c r="E702" s="309"/>
    </row>
    <row r="703" s="294" customFormat="1" ht="12.75">
      <c r="E703" s="309"/>
    </row>
    <row r="704" s="294" customFormat="1" ht="12.75">
      <c r="E704" s="309"/>
    </row>
    <row r="705" s="294" customFormat="1" ht="12.75">
      <c r="E705" s="309"/>
    </row>
    <row r="706" s="294" customFormat="1" ht="12.75">
      <c r="E706" s="309"/>
    </row>
    <row r="707" s="294" customFormat="1" ht="12.75">
      <c r="E707" s="309"/>
    </row>
    <row r="708" s="294" customFormat="1" ht="12.75">
      <c r="E708" s="309"/>
    </row>
    <row r="709" s="294" customFormat="1" ht="12.75">
      <c r="E709" s="309"/>
    </row>
    <row r="710" s="294" customFormat="1" ht="12.75">
      <c r="E710" s="309"/>
    </row>
    <row r="711" s="294" customFormat="1" ht="12.75">
      <c r="E711" s="309"/>
    </row>
    <row r="712" s="294" customFormat="1" ht="12.75">
      <c r="E712" s="309"/>
    </row>
    <row r="713" s="294" customFormat="1" ht="12.75">
      <c r="E713" s="309"/>
    </row>
    <row r="714" s="294" customFormat="1" ht="12.75">
      <c r="E714" s="309"/>
    </row>
    <row r="715" s="294" customFormat="1" ht="12.75">
      <c r="E715" s="309"/>
    </row>
    <row r="716" s="294" customFormat="1" ht="12.75">
      <c r="E716" s="309"/>
    </row>
    <row r="717" s="294" customFormat="1" ht="12.75">
      <c r="E717" s="309"/>
    </row>
    <row r="718" s="294" customFormat="1" ht="12.75">
      <c r="E718" s="309"/>
    </row>
    <row r="719" s="294" customFormat="1" ht="12.75">
      <c r="E719" s="309"/>
    </row>
    <row r="720" s="294" customFormat="1" ht="12.75">
      <c r="E720" s="309"/>
    </row>
    <row r="721" s="294" customFormat="1" ht="12.75">
      <c r="E721" s="309"/>
    </row>
    <row r="722" s="294" customFormat="1" ht="12.75">
      <c r="E722" s="309"/>
    </row>
    <row r="723" s="294" customFormat="1" ht="12.75">
      <c r="E723" s="309"/>
    </row>
    <row r="724" s="294" customFormat="1" ht="12.75">
      <c r="E724" s="309"/>
    </row>
    <row r="725" s="294" customFormat="1" ht="12.75">
      <c r="E725" s="309"/>
    </row>
    <row r="726" s="294" customFormat="1" ht="12.75">
      <c r="E726" s="309"/>
    </row>
    <row r="727" s="294" customFormat="1" ht="12.75">
      <c r="E727" s="309"/>
    </row>
    <row r="728" s="294" customFormat="1" ht="12.75">
      <c r="E728" s="309"/>
    </row>
    <row r="729" s="294" customFormat="1" ht="12.75">
      <c r="E729" s="309"/>
    </row>
    <row r="730" s="294" customFormat="1" ht="12.75">
      <c r="E730" s="309"/>
    </row>
    <row r="731" s="294" customFormat="1" ht="12.75">
      <c r="E731" s="309"/>
    </row>
    <row r="732" s="294" customFormat="1" ht="12.75">
      <c r="E732" s="309"/>
    </row>
    <row r="733" s="294" customFormat="1" ht="12.75">
      <c r="E733" s="309"/>
    </row>
    <row r="734" s="294" customFormat="1" ht="12.75">
      <c r="E734" s="309"/>
    </row>
    <row r="735" s="294" customFormat="1" ht="12.75">
      <c r="E735" s="309"/>
    </row>
    <row r="736" s="294" customFormat="1" ht="12.75">
      <c r="E736" s="309"/>
    </row>
    <row r="737" s="294" customFormat="1" ht="12.75">
      <c r="E737" s="309"/>
    </row>
    <row r="738" s="294" customFormat="1" ht="12.75">
      <c r="E738" s="309"/>
    </row>
    <row r="739" s="294" customFormat="1" ht="12.75">
      <c r="E739" s="309"/>
    </row>
    <row r="740" s="294" customFormat="1" ht="12.75">
      <c r="E740" s="309"/>
    </row>
    <row r="741" s="294" customFormat="1" ht="12.75">
      <c r="E741" s="309"/>
    </row>
    <row r="742" s="294" customFormat="1" ht="12.75">
      <c r="E742" s="309"/>
    </row>
    <row r="743" s="294" customFormat="1" ht="12.75">
      <c r="E743" s="309"/>
    </row>
    <row r="744" s="294" customFormat="1" ht="12.75">
      <c r="E744" s="309"/>
    </row>
    <row r="745" s="294" customFormat="1" ht="12.75">
      <c r="E745" s="309"/>
    </row>
    <row r="746" s="294" customFormat="1" ht="12.75">
      <c r="E746" s="309"/>
    </row>
    <row r="747" s="294" customFormat="1" ht="12.75">
      <c r="E747" s="309"/>
    </row>
    <row r="748" s="294" customFormat="1" ht="12.75">
      <c r="E748" s="309"/>
    </row>
    <row r="749" s="294" customFormat="1" ht="12.75">
      <c r="E749" s="309"/>
    </row>
    <row r="750" s="294" customFormat="1" ht="12.75">
      <c r="E750" s="309"/>
    </row>
    <row r="751" s="294" customFormat="1" ht="12.75">
      <c r="E751" s="309"/>
    </row>
    <row r="752" s="294" customFormat="1" ht="12.75">
      <c r="E752" s="309"/>
    </row>
    <row r="753" s="294" customFormat="1" ht="12.75">
      <c r="E753" s="309"/>
    </row>
    <row r="754" s="294" customFormat="1" ht="12.75">
      <c r="E754" s="309"/>
    </row>
    <row r="755" s="294" customFormat="1" ht="12.75">
      <c r="E755" s="309"/>
    </row>
    <row r="756" s="294" customFormat="1" ht="12.75">
      <c r="E756" s="309"/>
    </row>
    <row r="757" s="294" customFormat="1" ht="12.75">
      <c r="E757" s="309"/>
    </row>
    <row r="758" s="294" customFormat="1" ht="12.75">
      <c r="E758" s="309"/>
    </row>
    <row r="759" s="294" customFormat="1" ht="12.75">
      <c r="E759" s="309"/>
    </row>
    <row r="760" s="294" customFormat="1" ht="12.75">
      <c r="E760" s="309"/>
    </row>
    <row r="761" s="294" customFormat="1" ht="12.75">
      <c r="E761" s="309"/>
    </row>
    <row r="762" s="294" customFormat="1" ht="12.75">
      <c r="E762" s="309"/>
    </row>
    <row r="763" s="294" customFormat="1" ht="12.75">
      <c r="E763" s="309"/>
    </row>
    <row r="764" s="294" customFormat="1" ht="12.75">
      <c r="E764" s="309"/>
    </row>
    <row r="765" s="294" customFormat="1" ht="12.75">
      <c r="E765" s="309"/>
    </row>
    <row r="766" s="294" customFormat="1" ht="12.75">
      <c r="E766" s="309"/>
    </row>
    <row r="767" s="294" customFormat="1" ht="12.75">
      <c r="E767" s="309"/>
    </row>
    <row r="768" s="294" customFormat="1" ht="12.75">
      <c r="E768" s="309"/>
    </row>
    <row r="769" s="294" customFormat="1" ht="12.75">
      <c r="E769" s="309"/>
    </row>
    <row r="770" s="294" customFormat="1" ht="12.75">
      <c r="E770" s="309"/>
    </row>
    <row r="771" s="294" customFormat="1" ht="12.75">
      <c r="E771" s="309"/>
    </row>
    <row r="772" s="294" customFormat="1" ht="12.75">
      <c r="E772" s="309"/>
    </row>
    <row r="773" s="294" customFormat="1" ht="12.75">
      <c r="E773" s="309"/>
    </row>
    <row r="774" s="294" customFormat="1" ht="12.75">
      <c r="E774" s="309"/>
    </row>
    <row r="775" s="294" customFormat="1" ht="12.75">
      <c r="E775" s="309"/>
    </row>
    <row r="776" s="294" customFormat="1" ht="12.75">
      <c r="E776" s="309"/>
    </row>
    <row r="777" s="294" customFormat="1" ht="12.75">
      <c r="E777" s="309"/>
    </row>
    <row r="778" s="294" customFormat="1" ht="12.75">
      <c r="E778" s="309"/>
    </row>
    <row r="779" s="294" customFormat="1" ht="12.75">
      <c r="E779" s="309"/>
    </row>
    <row r="780" s="294" customFormat="1" ht="12.75">
      <c r="E780" s="309"/>
    </row>
    <row r="781" s="294" customFormat="1" ht="12.75">
      <c r="E781" s="309"/>
    </row>
    <row r="782" s="294" customFormat="1" ht="12.75">
      <c r="E782" s="309"/>
    </row>
    <row r="783" s="294" customFormat="1" ht="12.75">
      <c r="E783" s="309"/>
    </row>
    <row r="784" s="294" customFormat="1" ht="12.75">
      <c r="E784" s="309"/>
    </row>
    <row r="785" s="294" customFormat="1" ht="12.75">
      <c r="E785" s="309"/>
    </row>
    <row r="786" s="294" customFormat="1" ht="12.75">
      <c r="E786" s="309"/>
    </row>
    <row r="787" s="294" customFormat="1" ht="12.75">
      <c r="E787" s="309"/>
    </row>
    <row r="788" s="294" customFormat="1" ht="12.75">
      <c r="E788" s="309"/>
    </row>
    <row r="789" s="294" customFormat="1" ht="12.75">
      <c r="E789" s="309"/>
    </row>
    <row r="790" s="294" customFormat="1" ht="12.75">
      <c r="E790" s="309"/>
    </row>
    <row r="791" s="294" customFormat="1" ht="12.75">
      <c r="E791" s="309"/>
    </row>
    <row r="792" s="294" customFormat="1" ht="12.75">
      <c r="E792" s="309"/>
    </row>
    <row r="793" s="294" customFormat="1" ht="12.75">
      <c r="E793" s="309"/>
    </row>
    <row r="794" s="294" customFormat="1" ht="12.75">
      <c r="E794" s="309"/>
    </row>
    <row r="795" s="294" customFormat="1" ht="12.75">
      <c r="E795" s="309"/>
    </row>
    <row r="796" s="294" customFormat="1" ht="12.75">
      <c r="E796" s="309"/>
    </row>
    <row r="797" s="294" customFormat="1" ht="12.75">
      <c r="E797" s="309"/>
    </row>
    <row r="798" s="294" customFormat="1" ht="12.75">
      <c r="E798" s="309"/>
    </row>
    <row r="799" s="294" customFormat="1" ht="12.75">
      <c r="E799" s="309"/>
    </row>
    <row r="800" s="294" customFormat="1" ht="12.75">
      <c r="E800" s="309"/>
    </row>
    <row r="801" s="294" customFormat="1" ht="12.75">
      <c r="E801" s="309"/>
    </row>
    <row r="802" s="294" customFormat="1" ht="12.75">
      <c r="E802" s="309"/>
    </row>
    <row r="803" s="294" customFormat="1" ht="12.75">
      <c r="E803" s="309"/>
    </row>
    <row r="804" s="294" customFormat="1" ht="12.75">
      <c r="E804" s="309"/>
    </row>
    <row r="805" s="294" customFormat="1" ht="12.75">
      <c r="E805" s="309"/>
    </row>
    <row r="806" s="294" customFormat="1" ht="12.75">
      <c r="E806" s="309"/>
    </row>
    <row r="807" s="294" customFormat="1" ht="12.75">
      <c r="E807" s="309"/>
    </row>
    <row r="808" s="294" customFormat="1" ht="12.75">
      <c r="E808" s="309"/>
    </row>
    <row r="809" s="294" customFormat="1" ht="12.75">
      <c r="E809" s="309"/>
    </row>
    <row r="810" s="294" customFormat="1" ht="12.75">
      <c r="E810" s="309"/>
    </row>
    <row r="811" s="294" customFormat="1" ht="12.75">
      <c r="E811" s="309"/>
    </row>
    <row r="812" s="294" customFormat="1" ht="12.75">
      <c r="E812" s="309"/>
    </row>
    <row r="813" s="294" customFormat="1" ht="12.75">
      <c r="E813" s="309"/>
    </row>
    <row r="814" s="294" customFormat="1" ht="12.75">
      <c r="E814" s="309"/>
    </row>
    <row r="815" s="294" customFormat="1" ht="12.75">
      <c r="E815" s="309"/>
    </row>
    <row r="816" s="294" customFormat="1" ht="12.75">
      <c r="E816" s="309"/>
    </row>
    <row r="817" s="294" customFormat="1" ht="12.75">
      <c r="E817" s="309"/>
    </row>
    <row r="818" s="294" customFormat="1" ht="12.75">
      <c r="E818" s="309"/>
    </row>
    <row r="819" s="294" customFormat="1" ht="12.75">
      <c r="E819" s="309"/>
    </row>
    <row r="820" s="294" customFormat="1" ht="12.75">
      <c r="E820" s="309"/>
    </row>
    <row r="821" s="294" customFormat="1" ht="12.75">
      <c r="E821" s="309"/>
    </row>
    <row r="822" s="294" customFormat="1" ht="12.75">
      <c r="E822" s="309"/>
    </row>
    <row r="823" s="294" customFormat="1" ht="12.75">
      <c r="E823" s="309"/>
    </row>
    <row r="824" s="294" customFormat="1" ht="12.75">
      <c r="E824" s="309"/>
    </row>
    <row r="825" s="294" customFormat="1" ht="12.75">
      <c r="E825" s="309"/>
    </row>
    <row r="826" s="294" customFormat="1" ht="12.75">
      <c r="E826" s="309"/>
    </row>
    <row r="827" s="294" customFormat="1" ht="12.75">
      <c r="E827" s="309"/>
    </row>
    <row r="828" s="294" customFormat="1" ht="12.75">
      <c r="E828" s="309"/>
    </row>
    <row r="829" s="294" customFormat="1" ht="12.75">
      <c r="E829" s="309"/>
    </row>
    <row r="830" s="294" customFormat="1" ht="12.75">
      <c r="E830" s="309"/>
    </row>
    <row r="831" s="294" customFormat="1" ht="12.75">
      <c r="E831" s="309"/>
    </row>
    <row r="832" s="294" customFormat="1" ht="12.75">
      <c r="E832" s="309"/>
    </row>
    <row r="833" s="294" customFormat="1" ht="12.75">
      <c r="E833" s="309"/>
    </row>
    <row r="834" s="294" customFormat="1" ht="12.75">
      <c r="E834" s="309"/>
    </row>
    <row r="835" s="294" customFormat="1" ht="12.75">
      <c r="E835" s="309"/>
    </row>
    <row r="836" s="294" customFormat="1" ht="12.75">
      <c r="E836" s="309"/>
    </row>
    <row r="837" s="294" customFormat="1" ht="12.75">
      <c r="E837" s="309"/>
    </row>
    <row r="838" s="294" customFormat="1" ht="12.75">
      <c r="E838" s="309"/>
    </row>
    <row r="839" s="294" customFormat="1" ht="12.75">
      <c r="E839" s="309"/>
    </row>
    <row r="840" s="294" customFormat="1" ht="12.75">
      <c r="E840" s="309"/>
    </row>
    <row r="841" s="294" customFormat="1" ht="12.75">
      <c r="E841" s="309"/>
    </row>
    <row r="842" s="294" customFormat="1" ht="12.75">
      <c r="E842" s="309"/>
    </row>
    <row r="843" s="294" customFormat="1" ht="12.75">
      <c r="E843" s="309"/>
    </row>
    <row r="844" s="294" customFormat="1" ht="12.75">
      <c r="E844" s="309"/>
    </row>
    <row r="845" s="294" customFormat="1" ht="12.75">
      <c r="E845" s="309"/>
    </row>
    <row r="846" s="294" customFormat="1" ht="12.75">
      <c r="E846" s="309"/>
    </row>
    <row r="847" s="294" customFormat="1" ht="12.75">
      <c r="E847" s="309"/>
    </row>
    <row r="848" s="294" customFormat="1" ht="12.75">
      <c r="E848" s="309"/>
    </row>
    <row r="849" s="294" customFormat="1" ht="12.75">
      <c r="E849" s="309"/>
    </row>
    <row r="850" s="294" customFormat="1" ht="12.75">
      <c r="E850" s="309"/>
    </row>
    <row r="851" s="294" customFormat="1" ht="12.75">
      <c r="E851" s="309"/>
    </row>
    <row r="852" s="294" customFormat="1" ht="12.75">
      <c r="E852" s="309"/>
    </row>
    <row r="853" s="294" customFormat="1" ht="12.75">
      <c r="E853" s="309"/>
    </row>
    <row r="854" s="294" customFormat="1" ht="12.75">
      <c r="E854" s="309"/>
    </row>
    <row r="855" s="294" customFormat="1" ht="12.75">
      <c r="E855" s="309"/>
    </row>
    <row r="856" s="294" customFormat="1" ht="12.75">
      <c r="E856" s="309"/>
    </row>
    <row r="857" s="294" customFormat="1" ht="12.75">
      <c r="E857" s="309"/>
    </row>
    <row r="858" s="294" customFormat="1" ht="12.75">
      <c r="E858" s="309"/>
    </row>
    <row r="859" s="294" customFormat="1" ht="12.75">
      <c r="E859" s="309"/>
    </row>
    <row r="860" s="294" customFormat="1" ht="12.75">
      <c r="E860" s="309"/>
    </row>
    <row r="861" s="294" customFormat="1" ht="12.75">
      <c r="E861" s="309"/>
    </row>
    <row r="862" s="294" customFormat="1" ht="12.75">
      <c r="E862" s="309"/>
    </row>
    <row r="863" s="294" customFormat="1" ht="12.75">
      <c r="E863" s="309"/>
    </row>
    <row r="864" s="294" customFormat="1" ht="12.75">
      <c r="E864" s="309"/>
    </row>
    <row r="865" s="294" customFormat="1" ht="12.75">
      <c r="E865" s="309"/>
    </row>
    <row r="866" s="294" customFormat="1" ht="12.75">
      <c r="E866" s="309"/>
    </row>
    <row r="867" s="294" customFormat="1" ht="12.75">
      <c r="E867" s="309"/>
    </row>
    <row r="868" s="294" customFormat="1" ht="12.75">
      <c r="E868" s="309"/>
    </row>
    <row r="869" s="294" customFormat="1" ht="12.75">
      <c r="E869" s="309"/>
    </row>
    <row r="870" s="294" customFormat="1" ht="12.75">
      <c r="E870" s="309"/>
    </row>
    <row r="871" s="294" customFormat="1" ht="12.75">
      <c r="E871" s="309"/>
    </row>
    <row r="872" s="294" customFormat="1" ht="12.75">
      <c r="E872" s="309"/>
    </row>
    <row r="873" s="294" customFormat="1" ht="12.75">
      <c r="E873" s="309"/>
    </row>
    <row r="874" s="294" customFormat="1" ht="12.75">
      <c r="E874" s="309"/>
    </row>
    <row r="875" s="294" customFormat="1" ht="12.75">
      <c r="E875" s="309"/>
    </row>
    <row r="876" s="294" customFormat="1" ht="12.75">
      <c r="E876" s="309"/>
    </row>
    <row r="877" s="294" customFormat="1" ht="12.75">
      <c r="E877" s="309"/>
    </row>
    <row r="878" s="294" customFormat="1" ht="12.75">
      <c r="E878" s="309"/>
    </row>
    <row r="879" s="294" customFormat="1" ht="12.75">
      <c r="E879" s="309"/>
    </row>
    <row r="880" s="294" customFormat="1" ht="12.75">
      <c r="E880" s="309"/>
    </row>
    <row r="881" s="294" customFormat="1" ht="12.75">
      <c r="E881" s="309"/>
    </row>
    <row r="882" s="294" customFormat="1" ht="12.75">
      <c r="E882" s="309"/>
    </row>
    <row r="883" s="294" customFormat="1" ht="12.75">
      <c r="E883" s="309"/>
    </row>
    <row r="884" s="294" customFormat="1" ht="12.75">
      <c r="E884" s="309"/>
    </row>
    <row r="885" s="294" customFormat="1" ht="12.75">
      <c r="E885" s="309"/>
    </row>
    <row r="886" s="294" customFormat="1" ht="12.75">
      <c r="E886" s="309"/>
    </row>
    <row r="887" s="294" customFormat="1" ht="12.75">
      <c r="E887" s="309"/>
    </row>
    <row r="888" s="294" customFormat="1" ht="12.75">
      <c r="E888" s="309"/>
    </row>
    <row r="889" s="294" customFormat="1" ht="12.75">
      <c r="E889" s="309"/>
    </row>
    <row r="890" s="294" customFormat="1" ht="12.75">
      <c r="E890" s="309"/>
    </row>
    <row r="891" s="294" customFormat="1" ht="12.75">
      <c r="E891" s="309"/>
    </row>
    <row r="892" s="294" customFormat="1" ht="12.75">
      <c r="E892" s="309"/>
    </row>
    <row r="893" s="294" customFormat="1" ht="12.75">
      <c r="E893" s="309"/>
    </row>
    <row r="894" s="294" customFormat="1" ht="12.75">
      <c r="E894" s="309"/>
    </row>
    <row r="895" s="294" customFormat="1" ht="12.75">
      <c r="E895" s="309"/>
    </row>
    <row r="896" s="294" customFormat="1" ht="12.75">
      <c r="E896" s="309"/>
    </row>
    <row r="897" s="294" customFormat="1" ht="12.75">
      <c r="E897" s="309"/>
    </row>
    <row r="898" s="294" customFormat="1" ht="12.75">
      <c r="E898" s="309"/>
    </row>
    <row r="899" s="294" customFormat="1" ht="12.75">
      <c r="E899" s="309"/>
    </row>
    <row r="900" s="294" customFormat="1" ht="12.75">
      <c r="E900" s="309"/>
    </row>
    <row r="901" s="294" customFormat="1" ht="12.75">
      <c r="E901" s="309"/>
    </row>
    <row r="902" s="294" customFormat="1" ht="12.75">
      <c r="E902" s="309"/>
    </row>
    <row r="903" s="294" customFormat="1" ht="12.75">
      <c r="E903" s="309"/>
    </row>
    <row r="904" s="294" customFormat="1" ht="12.75">
      <c r="E904" s="309"/>
    </row>
    <row r="905" s="294" customFormat="1" ht="12.75">
      <c r="E905" s="309"/>
    </row>
    <row r="906" s="294" customFormat="1" ht="12.75">
      <c r="E906" s="309"/>
    </row>
    <row r="907" s="294" customFormat="1" ht="12.75">
      <c r="E907" s="309"/>
    </row>
    <row r="908" s="294" customFormat="1" ht="12.75">
      <c r="E908" s="309"/>
    </row>
    <row r="909" s="294" customFormat="1" ht="12.75">
      <c r="E909" s="309"/>
    </row>
    <row r="910" s="294" customFormat="1" ht="12.75">
      <c r="E910" s="309"/>
    </row>
    <row r="911" s="294" customFormat="1" ht="12.75">
      <c r="E911" s="309"/>
    </row>
    <row r="912" s="294" customFormat="1" ht="12.75">
      <c r="E912" s="309"/>
    </row>
    <row r="913" s="294" customFormat="1" ht="12.75">
      <c r="E913" s="309"/>
    </row>
    <row r="914" s="294" customFormat="1" ht="12.75">
      <c r="E914" s="309"/>
    </row>
    <row r="915" s="294" customFormat="1" ht="12.75">
      <c r="E915" s="309"/>
    </row>
    <row r="916" s="294" customFormat="1" ht="12.75">
      <c r="E916" s="309"/>
    </row>
    <row r="917" s="294" customFormat="1" ht="12.75">
      <c r="E917" s="309"/>
    </row>
    <row r="918" s="294" customFormat="1" ht="12.75">
      <c r="E918" s="309"/>
    </row>
    <row r="919" s="294" customFormat="1" ht="12.75">
      <c r="E919" s="309"/>
    </row>
    <row r="920" s="294" customFormat="1" ht="12.75">
      <c r="E920" s="309"/>
    </row>
    <row r="921" s="294" customFormat="1" ht="12.75">
      <c r="E921" s="309"/>
    </row>
    <row r="922" s="294" customFormat="1" ht="12.75">
      <c r="E922" s="309"/>
    </row>
    <row r="923" s="294" customFormat="1" ht="12.75">
      <c r="E923" s="309"/>
    </row>
    <row r="924" s="294" customFormat="1" ht="12.75">
      <c r="E924" s="309"/>
    </row>
    <row r="925" s="294" customFormat="1" ht="12.75">
      <c r="E925" s="309"/>
    </row>
    <row r="926" s="294" customFormat="1" ht="12.75">
      <c r="E926" s="309"/>
    </row>
    <row r="927" s="294" customFormat="1" ht="12.75">
      <c r="E927" s="309"/>
    </row>
    <row r="928" s="294" customFormat="1" ht="12.75">
      <c r="E928" s="309"/>
    </row>
    <row r="929" s="294" customFormat="1" ht="12.75">
      <c r="E929" s="309"/>
    </row>
    <row r="930" s="294" customFormat="1" ht="12.75">
      <c r="E930" s="309"/>
    </row>
    <row r="931" s="294" customFormat="1" ht="12.75">
      <c r="E931" s="309"/>
    </row>
    <row r="932" s="294" customFormat="1" ht="12.75">
      <c r="E932" s="309"/>
    </row>
    <row r="933" s="294" customFormat="1" ht="12.75">
      <c r="E933" s="309"/>
    </row>
    <row r="934" s="294" customFormat="1" ht="12.75">
      <c r="E934" s="309"/>
    </row>
    <row r="935" s="294" customFormat="1" ht="12.75">
      <c r="E935" s="309"/>
    </row>
    <row r="936" s="294" customFormat="1" ht="12.75">
      <c r="E936" s="309"/>
    </row>
    <row r="937" s="294" customFormat="1" ht="12.75">
      <c r="E937" s="309"/>
    </row>
    <row r="938" s="294" customFormat="1" ht="12.75">
      <c r="E938" s="309"/>
    </row>
    <row r="939" s="294" customFormat="1" ht="12.75">
      <c r="E939" s="309"/>
    </row>
    <row r="940" s="294" customFormat="1" ht="12.75">
      <c r="E940" s="309"/>
    </row>
    <row r="941" s="294" customFormat="1" ht="12.75">
      <c r="E941" s="309"/>
    </row>
    <row r="942" s="294" customFormat="1" ht="12.75">
      <c r="E942" s="309"/>
    </row>
    <row r="943" s="294" customFormat="1" ht="12.75">
      <c r="E943" s="309"/>
    </row>
    <row r="944" s="294" customFormat="1" ht="12.75">
      <c r="E944" s="309"/>
    </row>
    <row r="945" s="294" customFormat="1" ht="12.75">
      <c r="E945" s="309"/>
    </row>
    <row r="946" s="294" customFormat="1" ht="12.75">
      <c r="E946" s="309"/>
    </row>
    <row r="947" s="294" customFormat="1" ht="12.75">
      <c r="E947" s="309"/>
    </row>
    <row r="948" s="294" customFormat="1" ht="12.75">
      <c r="E948" s="309"/>
    </row>
    <row r="949" s="294" customFormat="1" ht="12.75">
      <c r="E949" s="309"/>
    </row>
    <row r="950" s="294" customFormat="1" ht="12.75">
      <c r="E950" s="309"/>
    </row>
    <row r="951" s="294" customFormat="1" ht="12.75">
      <c r="E951" s="309"/>
    </row>
    <row r="952" s="294" customFormat="1" ht="12.75">
      <c r="E952" s="309"/>
    </row>
    <row r="953" s="294" customFormat="1" ht="12.75">
      <c r="E953" s="309"/>
    </row>
    <row r="954" s="294" customFormat="1" ht="12.75">
      <c r="E954" s="309"/>
    </row>
    <row r="955" s="294" customFormat="1" ht="12.75">
      <c r="E955" s="309"/>
    </row>
    <row r="956" s="294" customFormat="1" ht="12.75">
      <c r="E956" s="309"/>
    </row>
    <row r="957" s="294" customFormat="1" ht="12.75">
      <c r="E957" s="309"/>
    </row>
    <row r="958" s="294" customFormat="1" ht="12.75">
      <c r="E958" s="309"/>
    </row>
    <row r="959" s="294" customFormat="1" ht="12.75">
      <c r="E959" s="309"/>
    </row>
    <row r="960" s="294" customFormat="1" ht="12.75">
      <c r="E960" s="309"/>
    </row>
    <row r="961" s="294" customFormat="1" ht="12.75">
      <c r="E961" s="309"/>
    </row>
    <row r="962" s="294" customFormat="1" ht="12.75">
      <c r="E962" s="309"/>
    </row>
    <row r="963" s="294" customFormat="1" ht="12.75">
      <c r="E963" s="309"/>
    </row>
    <row r="964" s="294" customFormat="1" ht="12.75">
      <c r="E964" s="309"/>
    </row>
    <row r="965" s="294" customFormat="1" ht="12.75">
      <c r="E965" s="309"/>
    </row>
    <row r="966" s="294" customFormat="1" ht="12.75">
      <c r="E966" s="309"/>
    </row>
    <row r="967" s="294" customFormat="1" ht="12.75">
      <c r="E967" s="309"/>
    </row>
    <row r="968" s="294" customFormat="1" ht="12.75">
      <c r="E968" s="309"/>
    </row>
    <row r="969" s="294" customFormat="1" ht="12.75">
      <c r="E969" s="309"/>
    </row>
    <row r="970" s="294" customFormat="1" ht="12.75">
      <c r="E970" s="309"/>
    </row>
    <row r="971" s="294" customFormat="1" ht="12.75">
      <c r="E971" s="309"/>
    </row>
    <row r="972" s="294" customFormat="1" ht="12.75">
      <c r="E972" s="309"/>
    </row>
    <row r="973" s="294" customFormat="1" ht="12.75">
      <c r="E973" s="309"/>
    </row>
    <row r="974" s="294" customFormat="1" ht="12.75">
      <c r="E974" s="309"/>
    </row>
    <row r="975" s="294" customFormat="1" ht="12.75">
      <c r="E975" s="309"/>
    </row>
    <row r="976" s="294" customFormat="1" ht="12.75">
      <c r="E976" s="309"/>
    </row>
    <row r="977" s="294" customFormat="1" ht="12.75">
      <c r="E977" s="309"/>
    </row>
    <row r="978" s="294" customFormat="1" ht="12.75">
      <c r="E978" s="309"/>
    </row>
    <row r="979" s="294" customFormat="1" ht="12.75">
      <c r="E979" s="309"/>
    </row>
    <row r="980" s="294" customFormat="1" ht="12.75">
      <c r="E980" s="309"/>
    </row>
    <row r="981" s="294" customFormat="1" ht="12.75">
      <c r="E981" s="309"/>
    </row>
    <row r="982" s="294" customFormat="1" ht="12.75">
      <c r="E982" s="309"/>
    </row>
    <row r="983" s="294" customFormat="1" ht="12.75">
      <c r="E983" s="309"/>
    </row>
    <row r="984" s="294" customFormat="1" ht="12.75">
      <c r="E984" s="309"/>
    </row>
    <row r="985" s="294" customFormat="1" ht="12.75">
      <c r="E985" s="309"/>
    </row>
    <row r="986" s="294" customFormat="1" ht="12.75">
      <c r="E986" s="309"/>
    </row>
    <row r="987" s="294" customFormat="1" ht="12.75">
      <c r="E987" s="309"/>
    </row>
    <row r="988" s="294" customFormat="1" ht="12.75">
      <c r="E988" s="309"/>
    </row>
    <row r="989" s="294" customFormat="1" ht="12.75">
      <c r="E989" s="309"/>
    </row>
    <row r="990" s="294" customFormat="1" ht="12.75">
      <c r="E990" s="309"/>
    </row>
    <row r="991" s="294" customFormat="1" ht="12.75">
      <c r="E991" s="309"/>
    </row>
    <row r="992" s="294" customFormat="1" ht="12.75">
      <c r="E992" s="309"/>
    </row>
    <row r="993" s="294" customFormat="1" ht="12.75">
      <c r="E993" s="309"/>
    </row>
    <row r="994" s="294" customFormat="1" ht="12.75">
      <c r="E994" s="309"/>
    </row>
    <row r="995" s="294" customFormat="1" ht="12.75">
      <c r="E995" s="309"/>
    </row>
    <row r="996" s="294" customFormat="1" ht="12.75">
      <c r="E996" s="309"/>
    </row>
    <row r="997" s="294" customFormat="1" ht="12.75">
      <c r="E997" s="309"/>
    </row>
    <row r="998" s="294" customFormat="1" ht="12.75">
      <c r="E998" s="309"/>
    </row>
    <row r="999" s="294" customFormat="1" ht="12.75">
      <c r="E999" s="309"/>
    </row>
    <row r="1000" s="294" customFormat="1" ht="12.75">
      <c r="E1000" s="309"/>
    </row>
    <row r="1001" s="294" customFormat="1" ht="12.75">
      <c r="E1001" s="309"/>
    </row>
    <row r="1002" s="294" customFormat="1" ht="12.75">
      <c r="E1002" s="309"/>
    </row>
    <row r="1003" s="294" customFormat="1" ht="12.75">
      <c r="E1003" s="309"/>
    </row>
    <row r="1004" s="294" customFormat="1" ht="12.75">
      <c r="E1004" s="309"/>
    </row>
    <row r="1005" s="294" customFormat="1" ht="12.75">
      <c r="E1005" s="309"/>
    </row>
    <row r="1006" s="294" customFormat="1" ht="12.75">
      <c r="E1006" s="309"/>
    </row>
    <row r="1007" s="294" customFormat="1" ht="12.75">
      <c r="E1007" s="309"/>
    </row>
    <row r="1008" s="294" customFormat="1" ht="12.75">
      <c r="E1008" s="309"/>
    </row>
    <row r="1009" s="294" customFormat="1" ht="12.75">
      <c r="E1009" s="309"/>
    </row>
    <row r="1010" s="294" customFormat="1" ht="12.75">
      <c r="E1010" s="309"/>
    </row>
    <row r="1011" s="294" customFormat="1" ht="12.75">
      <c r="E1011" s="309"/>
    </row>
    <row r="1012" s="294" customFormat="1" ht="12.75">
      <c r="E1012" s="309"/>
    </row>
    <row r="1013" s="294" customFormat="1" ht="12.75">
      <c r="E1013" s="309"/>
    </row>
    <row r="1014" s="294" customFormat="1" ht="12.75">
      <c r="E1014" s="309"/>
    </row>
    <row r="1015" s="294" customFormat="1" ht="12.75">
      <c r="E1015" s="309"/>
    </row>
    <row r="1016" s="294" customFormat="1" ht="12.75">
      <c r="E1016" s="309"/>
    </row>
    <row r="1017" s="294" customFormat="1" ht="12.75">
      <c r="E1017" s="309"/>
    </row>
    <row r="1018" s="294" customFormat="1" ht="12.75">
      <c r="E1018" s="309"/>
    </row>
    <row r="1019" s="294" customFormat="1" ht="12.75">
      <c r="E1019" s="309"/>
    </row>
    <row r="1020" s="294" customFormat="1" ht="12.75">
      <c r="E1020" s="309"/>
    </row>
    <row r="1021" s="294" customFormat="1" ht="12.75">
      <c r="E1021" s="309"/>
    </row>
    <row r="1022" s="294" customFormat="1" ht="12.75">
      <c r="E1022" s="309"/>
    </row>
    <row r="1023" s="294" customFormat="1" ht="12.75">
      <c r="E1023" s="309"/>
    </row>
    <row r="1024" s="294" customFormat="1" ht="12.75">
      <c r="E1024" s="309"/>
    </row>
    <row r="1025" s="294" customFormat="1" ht="12.75">
      <c r="E1025" s="309"/>
    </row>
    <row r="1026" s="294" customFormat="1" ht="12.75">
      <c r="E1026" s="309"/>
    </row>
    <row r="1027" s="294" customFormat="1" ht="12.75">
      <c r="E1027" s="309"/>
    </row>
    <row r="1028" s="294" customFormat="1" ht="12.75">
      <c r="E1028" s="309"/>
    </row>
    <row r="1029" s="294" customFormat="1" ht="12.75">
      <c r="E1029" s="309"/>
    </row>
    <row r="1030" s="294" customFormat="1" ht="12.75">
      <c r="E1030" s="309"/>
    </row>
    <row r="1031" s="294" customFormat="1" ht="12.75">
      <c r="E1031" s="309"/>
    </row>
    <row r="1032" s="294" customFormat="1" ht="12.75">
      <c r="E1032" s="309"/>
    </row>
    <row r="1033" s="294" customFormat="1" ht="12.75">
      <c r="E1033" s="309"/>
    </row>
    <row r="1034" s="294" customFormat="1" ht="12.75">
      <c r="E1034" s="309"/>
    </row>
    <row r="1035" s="294" customFormat="1" ht="12.75">
      <c r="E1035" s="309"/>
    </row>
    <row r="1036" s="294" customFormat="1" ht="12.75">
      <c r="E1036" s="309"/>
    </row>
    <row r="1037" s="294" customFormat="1" ht="12.75">
      <c r="E1037" s="309"/>
    </row>
    <row r="1038" s="294" customFormat="1" ht="12.75">
      <c r="E1038" s="309"/>
    </row>
    <row r="1039" s="294" customFormat="1" ht="12.75">
      <c r="E1039" s="309"/>
    </row>
    <row r="1040" s="294" customFormat="1" ht="12.75">
      <c r="E1040" s="309"/>
    </row>
    <row r="1041" s="294" customFormat="1" ht="12.75">
      <c r="E1041" s="309"/>
    </row>
    <row r="1042" s="294" customFormat="1" ht="12.75">
      <c r="E1042" s="309"/>
    </row>
    <row r="1043" s="294" customFormat="1" ht="12.75">
      <c r="E1043" s="309"/>
    </row>
    <row r="1044" s="294" customFormat="1" ht="12.75">
      <c r="E1044" s="309"/>
    </row>
    <row r="1045" s="294" customFormat="1" ht="12.75">
      <c r="E1045" s="309"/>
    </row>
    <row r="1046" s="294" customFormat="1" ht="12.75">
      <c r="E1046" s="309"/>
    </row>
    <row r="1047" s="294" customFormat="1" ht="12.75">
      <c r="E1047" s="309"/>
    </row>
    <row r="1048" s="294" customFormat="1" ht="12.75">
      <c r="E1048" s="309"/>
    </row>
    <row r="1049" s="294" customFormat="1" ht="12.75">
      <c r="E1049" s="309"/>
    </row>
    <row r="1050" s="294" customFormat="1" ht="12.75">
      <c r="E1050" s="309"/>
    </row>
    <row r="1051" s="294" customFormat="1" ht="12.75">
      <c r="E1051" s="309"/>
    </row>
    <row r="1052" s="294" customFormat="1" ht="12.75">
      <c r="E1052" s="309"/>
    </row>
    <row r="1053" s="294" customFormat="1" ht="12.75">
      <c r="E1053" s="309"/>
    </row>
    <row r="1054" s="294" customFormat="1" ht="12.75">
      <c r="E1054" s="309"/>
    </row>
    <row r="1055" s="294" customFormat="1" ht="12.75">
      <c r="E1055" s="309"/>
    </row>
    <row r="1056" s="294" customFormat="1" ht="12.75">
      <c r="E1056" s="309"/>
    </row>
    <row r="1057" s="294" customFormat="1" ht="12.75">
      <c r="E1057" s="309"/>
    </row>
    <row r="1058" s="294" customFormat="1" ht="12.75">
      <c r="E1058" s="309"/>
    </row>
    <row r="1059" s="294" customFormat="1" ht="12.75">
      <c r="E1059" s="309"/>
    </row>
    <row r="1060" s="294" customFormat="1" ht="12.75">
      <c r="E1060" s="309"/>
    </row>
    <row r="1061" s="294" customFormat="1" ht="12.75">
      <c r="E1061" s="309"/>
    </row>
    <row r="1062" s="294" customFormat="1" ht="12.75">
      <c r="E1062" s="309"/>
    </row>
    <row r="1063" s="294" customFormat="1" ht="12.75">
      <c r="E1063" s="309"/>
    </row>
    <row r="1064" s="294" customFormat="1" ht="12.75">
      <c r="E1064" s="309"/>
    </row>
    <row r="1065" s="294" customFormat="1" ht="12.75">
      <c r="E1065" s="309"/>
    </row>
    <row r="1066" s="294" customFormat="1" ht="12.75">
      <c r="E1066" s="309"/>
    </row>
    <row r="1067" s="294" customFormat="1" ht="12.75">
      <c r="E1067" s="309"/>
    </row>
    <row r="1068" s="294" customFormat="1" ht="12.75">
      <c r="E1068" s="309"/>
    </row>
    <row r="1069" s="294" customFormat="1" ht="12.75">
      <c r="E1069" s="309"/>
    </row>
    <row r="1070" s="294" customFormat="1" ht="12.75">
      <c r="E1070" s="309"/>
    </row>
    <row r="1071" s="294" customFormat="1" ht="12.75">
      <c r="E1071" s="309"/>
    </row>
    <row r="1072" s="294" customFormat="1" ht="12.75">
      <c r="E1072" s="309"/>
    </row>
    <row r="1073" s="294" customFormat="1" ht="12.75">
      <c r="E1073" s="309"/>
    </row>
    <row r="1074" s="294" customFormat="1" ht="12.75">
      <c r="E1074" s="309"/>
    </row>
    <row r="1075" s="294" customFormat="1" ht="12.75">
      <c r="E1075" s="309"/>
    </row>
    <row r="1076" s="294" customFormat="1" ht="12.75">
      <c r="E1076" s="309"/>
    </row>
    <row r="1077" s="294" customFormat="1" ht="12.75">
      <c r="E1077" s="309"/>
    </row>
    <row r="1078" s="294" customFormat="1" ht="12.75">
      <c r="E1078" s="309"/>
    </row>
    <row r="1079" s="294" customFormat="1" ht="12.75">
      <c r="E1079" s="309"/>
    </row>
    <row r="1080" s="294" customFormat="1" ht="12.75">
      <c r="E1080" s="309"/>
    </row>
    <row r="1081" s="294" customFormat="1" ht="12.75">
      <c r="E1081" s="309"/>
    </row>
    <row r="1082" s="294" customFormat="1" ht="12.75">
      <c r="E1082" s="309"/>
    </row>
    <row r="1083" s="294" customFormat="1" ht="12.75">
      <c r="E1083" s="309"/>
    </row>
    <row r="1084" s="294" customFormat="1" ht="12.75">
      <c r="E1084" s="309"/>
    </row>
    <row r="1085" s="294" customFormat="1" ht="12.75">
      <c r="E1085" s="309"/>
    </row>
    <row r="1086" s="294" customFormat="1" ht="12.75">
      <c r="E1086" s="309"/>
    </row>
    <row r="1087" s="294" customFormat="1" ht="12.75">
      <c r="E1087" s="309"/>
    </row>
    <row r="1088" s="294" customFormat="1" ht="12.75">
      <c r="E1088" s="309"/>
    </row>
    <row r="1089" s="294" customFormat="1" ht="12.75">
      <c r="E1089" s="309"/>
    </row>
    <row r="1090" s="294" customFormat="1" ht="12.75">
      <c r="E1090" s="309"/>
    </row>
    <row r="1091" s="294" customFormat="1" ht="12.75">
      <c r="E1091" s="309"/>
    </row>
    <row r="1092" s="294" customFormat="1" ht="12.75">
      <c r="E1092" s="309"/>
    </row>
    <row r="1093" s="294" customFormat="1" ht="12.75">
      <c r="E1093" s="309"/>
    </row>
    <row r="1094" s="294" customFormat="1" ht="12.75">
      <c r="E1094" s="309"/>
    </row>
    <row r="1095" s="294" customFormat="1" ht="12.75">
      <c r="E1095" s="309"/>
    </row>
    <row r="1096" s="294" customFormat="1" ht="12.75">
      <c r="E1096" s="309"/>
    </row>
    <row r="1097" s="294" customFormat="1" ht="12.75">
      <c r="E1097" s="309"/>
    </row>
    <row r="1098" s="294" customFormat="1" ht="12.75">
      <c r="E1098" s="309"/>
    </row>
    <row r="1099" s="294" customFormat="1" ht="12.75">
      <c r="E1099" s="309"/>
    </row>
    <row r="1100" s="294" customFormat="1" ht="12.75">
      <c r="E1100" s="309"/>
    </row>
    <row r="1101" s="294" customFormat="1" ht="12.75">
      <c r="E1101" s="309"/>
    </row>
    <row r="1102" s="294" customFormat="1" ht="12.75">
      <c r="E1102" s="309"/>
    </row>
    <row r="1103" s="294" customFormat="1" ht="12.75">
      <c r="E1103" s="309"/>
    </row>
    <row r="1104" s="294" customFormat="1" ht="12.75">
      <c r="E1104" s="309"/>
    </row>
    <row r="1105" s="294" customFormat="1" ht="12.75">
      <c r="E1105" s="309"/>
    </row>
    <row r="1106" s="294" customFormat="1" ht="12.75">
      <c r="E1106" s="309"/>
    </row>
    <row r="1107" s="294" customFormat="1" ht="12.75">
      <c r="E1107" s="309"/>
    </row>
    <row r="1108" s="294" customFormat="1" ht="12.75">
      <c r="E1108" s="309"/>
    </row>
    <row r="1109" s="294" customFormat="1" ht="12.75">
      <c r="E1109" s="309"/>
    </row>
    <row r="1110" s="294" customFormat="1" ht="12.75">
      <c r="E1110" s="309"/>
    </row>
    <row r="1111" s="294" customFormat="1" ht="12.75">
      <c r="E1111" s="309"/>
    </row>
    <row r="1112" s="294" customFormat="1" ht="12.75">
      <c r="E1112" s="309"/>
    </row>
    <row r="1113" s="294" customFormat="1" ht="12.75">
      <c r="E1113" s="309"/>
    </row>
    <row r="1114" s="294" customFormat="1" ht="12.75">
      <c r="E1114" s="309"/>
    </row>
    <row r="1115" s="294" customFormat="1" ht="12.75">
      <c r="E1115" s="309"/>
    </row>
    <row r="1116" s="294" customFormat="1" ht="12.75">
      <c r="E1116" s="309"/>
    </row>
    <row r="1117" s="294" customFormat="1" ht="12.75">
      <c r="E1117" s="309"/>
    </row>
    <row r="1118" s="294" customFormat="1" ht="12.75">
      <c r="E1118" s="309"/>
    </row>
    <row r="1119" s="294" customFormat="1" ht="12.75">
      <c r="E1119" s="309"/>
    </row>
    <row r="1120" s="294" customFormat="1" ht="12.75">
      <c r="E1120" s="309"/>
    </row>
    <row r="1121" s="294" customFormat="1" ht="12.75">
      <c r="E1121" s="309"/>
    </row>
    <row r="1122" s="294" customFormat="1" ht="12.75">
      <c r="E1122" s="309"/>
    </row>
    <row r="1123" s="294" customFormat="1" ht="12.75">
      <c r="E1123" s="309"/>
    </row>
    <row r="1124" s="294" customFormat="1" ht="12.75">
      <c r="E1124" s="309"/>
    </row>
    <row r="1125" s="294" customFormat="1" ht="12.75">
      <c r="E1125" s="309"/>
    </row>
    <row r="1126" s="294" customFormat="1" ht="12.75">
      <c r="E1126" s="309"/>
    </row>
    <row r="1127" s="294" customFormat="1" ht="12.75">
      <c r="E1127" s="309"/>
    </row>
    <row r="1128" s="294" customFormat="1" ht="12.75">
      <c r="E1128" s="309"/>
    </row>
    <row r="1129" s="294" customFormat="1" ht="12.75">
      <c r="E1129" s="309"/>
    </row>
    <row r="1130" s="294" customFormat="1" ht="12.75">
      <c r="E1130" s="309"/>
    </row>
    <row r="1131" s="294" customFormat="1" ht="12.75">
      <c r="E1131" s="309"/>
    </row>
    <row r="1132" s="294" customFormat="1" ht="12.75">
      <c r="E1132" s="309"/>
    </row>
    <row r="1133" s="294" customFormat="1" ht="12.75">
      <c r="E1133" s="309"/>
    </row>
    <row r="1134" s="294" customFormat="1" ht="12.75">
      <c r="E1134" s="309"/>
    </row>
    <row r="1135" s="294" customFormat="1" ht="12.75">
      <c r="E1135" s="309"/>
    </row>
    <row r="1136" s="294" customFormat="1" ht="12.75">
      <c r="E1136" s="309"/>
    </row>
    <row r="1137" s="294" customFormat="1" ht="12.75">
      <c r="E1137" s="309"/>
    </row>
    <row r="1138" s="294" customFormat="1" ht="12.75">
      <c r="E1138" s="309"/>
    </row>
    <row r="1139" s="294" customFormat="1" ht="12.75">
      <c r="E1139" s="309"/>
    </row>
    <row r="1140" s="294" customFormat="1" ht="12.75">
      <c r="E1140" s="309"/>
    </row>
    <row r="1141" s="294" customFormat="1" ht="12.75">
      <c r="E1141" s="309"/>
    </row>
    <row r="1142" s="294" customFormat="1" ht="12.75">
      <c r="E1142" s="309"/>
    </row>
    <row r="1143" s="294" customFormat="1" ht="12.75">
      <c r="E1143" s="309"/>
    </row>
    <row r="1144" s="294" customFormat="1" ht="12.75">
      <c r="E1144" s="309"/>
    </row>
    <row r="1145" s="294" customFormat="1" ht="12.75">
      <c r="E1145" s="309"/>
    </row>
    <row r="1146" s="294" customFormat="1" ht="12.75">
      <c r="E1146" s="309"/>
    </row>
    <row r="1147" s="294" customFormat="1" ht="12.75">
      <c r="E1147" s="309"/>
    </row>
    <row r="1148" s="294" customFormat="1" ht="12.75">
      <c r="E1148" s="309"/>
    </row>
    <row r="1149" s="294" customFormat="1" ht="12.75">
      <c r="E1149" s="309"/>
    </row>
    <row r="1150" s="294" customFormat="1" ht="12.75">
      <c r="E1150" s="309"/>
    </row>
    <row r="1151" s="294" customFormat="1" ht="12.75">
      <c r="E1151" s="309"/>
    </row>
    <row r="1152" s="294" customFormat="1" ht="12.75">
      <c r="E1152" s="309"/>
    </row>
    <row r="1153" s="294" customFormat="1" ht="12.75">
      <c r="E1153" s="309"/>
    </row>
    <row r="1154" s="294" customFormat="1" ht="12.75">
      <c r="E1154" s="309"/>
    </row>
    <row r="1155" s="294" customFormat="1" ht="12.75">
      <c r="E1155" s="309"/>
    </row>
    <row r="1156" s="294" customFormat="1" ht="12.75">
      <c r="E1156" s="309"/>
    </row>
    <row r="1157" s="294" customFormat="1" ht="12.75">
      <c r="E1157" s="309"/>
    </row>
    <row r="1158" s="294" customFormat="1" ht="12.75">
      <c r="E1158" s="309"/>
    </row>
    <row r="1159" s="294" customFormat="1" ht="12.75">
      <c r="E1159" s="309"/>
    </row>
    <row r="1160" s="294" customFormat="1" ht="12.75">
      <c r="E1160" s="309"/>
    </row>
    <row r="1161" s="294" customFormat="1" ht="12.75">
      <c r="E1161" s="309"/>
    </row>
    <row r="1162" s="294" customFormat="1" ht="12.75">
      <c r="E1162" s="309"/>
    </row>
    <row r="1163" s="294" customFormat="1" ht="12.75">
      <c r="E1163" s="309"/>
    </row>
    <row r="1164" s="294" customFormat="1" ht="12.75">
      <c r="E1164" s="309"/>
    </row>
    <row r="1165" s="294" customFormat="1" ht="12.75">
      <c r="E1165" s="309"/>
    </row>
    <row r="1166" s="294" customFormat="1" ht="12.75">
      <c r="E1166" s="309"/>
    </row>
    <row r="1167" s="294" customFormat="1" ht="12.75">
      <c r="E1167" s="309"/>
    </row>
    <row r="1168" s="294" customFormat="1" ht="12.75">
      <c r="E1168" s="309"/>
    </row>
    <row r="1169" s="294" customFormat="1" ht="12.75">
      <c r="E1169" s="309"/>
    </row>
    <row r="1170" s="294" customFormat="1" ht="12.75">
      <c r="E1170" s="309"/>
    </row>
    <row r="1171" s="294" customFormat="1" ht="12.75">
      <c r="E1171" s="309"/>
    </row>
    <row r="1172" s="294" customFormat="1" ht="12.75">
      <c r="E1172" s="309"/>
    </row>
    <row r="1173" s="294" customFormat="1" ht="12.75">
      <c r="E1173" s="309"/>
    </row>
    <row r="1174" s="294" customFormat="1" ht="12.75">
      <c r="E1174" s="309"/>
    </row>
    <row r="1175" s="294" customFormat="1" ht="12.75">
      <c r="E1175" s="309"/>
    </row>
    <row r="1176" s="294" customFormat="1" ht="12.75">
      <c r="E1176" s="309"/>
    </row>
    <row r="1177" s="294" customFormat="1" ht="12.75">
      <c r="E1177" s="309"/>
    </row>
    <row r="1178" s="294" customFormat="1" ht="12.75">
      <c r="E1178" s="309"/>
    </row>
    <row r="1179" s="294" customFormat="1" ht="12.75">
      <c r="E1179" s="309"/>
    </row>
    <row r="1180" s="294" customFormat="1" ht="12.75">
      <c r="E1180" s="309"/>
    </row>
    <row r="1181" s="294" customFormat="1" ht="12.75">
      <c r="E1181" s="309"/>
    </row>
    <row r="1182" s="294" customFormat="1" ht="12.75">
      <c r="E1182" s="309"/>
    </row>
    <row r="1183" s="294" customFormat="1" ht="12.75">
      <c r="E1183" s="309"/>
    </row>
    <row r="1184" s="294" customFormat="1" ht="12.75">
      <c r="E1184" s="309"/>
    </row>
    <row r="1185" s="294" customFormat="1" ht="12.75">
      <c r="E1185" s="309"/>
    </row>
    <row r="1186" s="294" customFormat="1" ht="12.75">
      <c r="E1186" s="309"/>
    </row>
    <row r="1187" s="294" customFormat="1" ht="12.75">
      <c r="E1187" s="309"/>
    </row>
    <row r="1188" s="294" customFormat="1" ht="12.75">
      <c r="E1188" s="309"/>
    </row>
    <row r="1189" s="294" customFormat="1" ht="12.75">
      <c r="E1189" s="309"/>
    </row>
    <row r="1190" s="294" customFormat="1" ht="12.75">
      <c r="E1190" s="309"/>
    </row>
    <row r="1191" s="294" customFormat="1" ht="12.75">
      <c r="E1191" s="309"/>
    </row>
    <row r="1192" s="294" customFormat="1" ht="12.75">
      <c r="E1192" s="309"/>
    </row>
    <row r="1193" s="294" customFormat="1" ht="12.75">
      <c r="E1193" s="309"/>
    </row>
    <row r="1194" s="294" customFormat="1" ht="12.75">
      <c r="E1194" s="309"/>
    </row>
    <row r="1195" s="294" customFormat="1" ht="12.75">
      <c r="E1195" s="309"/>
    </row>
    <row r="1196" s="294" customFormat="1" ht="12.75">
      <c r="E1196" s="309"/>
    </row>
    <row r="1197" s="294" customFormat="1" ht="12.75">
      <c r="E1197" s="309"/>
    </row>
    <row r="1198" s="294" customFormat="1" ht="12.75">
      <c r="E1198" s="309"/>
    </row>
    <row r="1199" s="294" customFormat="1" ht="12.75">
      <c r="E1199" s="309"/>
    </row>
    <row r="1200" s="294" customFormat="1" ht="12.75">
      <c r="E1200" s="309"/>
    </row>
    <row r="1201" s="294" customFormat="1" ht="12.75">
      <c r="E1201" s="309"/>
    </row>
    <row r="1202" s="294" customFormat="1" ht="12.75">
      <c r="E1202" s="309"/>
    </row>
    <row r="1203" s="294" customFormat="1" ht="12.75">
      <c r="E1203" s="309"/>
    </row>
    <row r="1204" s="294" customFormat="1" ht="12.75">
      <c r="E1204" s="309"/>
    </row>
    <row r="1205" s="294" customFormat="1" ht="12.75">
      <c r="E1205" s="309"/>
    </row>
    <row r="1206" s="294" customFormat="1" ht="12.75">
      <c r="E1206" s="309"/>
    </row>
    <row r="1207" s="294" customFormat="1" ht="12.75">
      <c r="E1207" s="309"/>
    </row>
    <row r="1208" s="294" customFormat="1" ht="12.75">
      <c r="E1208" s="309"/>
    </row>
    <row r="1209" s="294" customFormat="1" ht="12.75">
      <c r="E1209" s="309"/>
    </row>
    <row r="1210" s="294" customFormat="1" ht="12.75">
      <c r="E1210" s="309"/>
    </row>
    <row r="1211" s="294" customFormat="1" ht="12.75">
      <c r="E1211" s="309"/>
    </row>
    <row r="1212" s="294" customFormat="1" ht="12.75">
      <c r="E1212" s="309"/>
    </row>
    <row r="1213" s="294" customFormat="1" ht="12.75">
      <c r="E1213" s="309"/>
    </row>
    <row r="1214" s="294" customFormat="1" ht="12.75">
      <c r="E1214" s="309"/>
    </row>
    <row r="1215" s="294" customFormat="1" ht="12.75">
      <c r="E1215" s="309"/>
    </row>
    <row r="1216" s="294" customFormat="1" ht="12.75">
      <c r="E1216" s="309"/>
    </row>
    <row r="1217" s="294" customFormat="1" ht="12.75">
      <c r="E1217" s="309"/>
    </row>
    <row r="1218" s="294" customFormat="1" ht="12.75">
      <c r="E1218" s="309"/>
    </row>
    <row r="1219" s="294" customFormat="1" ht="12.75">
      <c r="E1219" s="309"/>
    </row>
    <row r="1220" s="294" customFormat="1" ht="12.75">
      <c r="E1220" s="309"/>
    </row>
    <row r="1221" s="294" customFormat="1" ht="12.75">
      <c r="E1221" s="309"/>
    </row>
    <row r="1222" s="294" customFormat="1" ht="12.75">
      <c r="E1222" s="309"/>
    </row>
    <row r="1223" s="294" customFormat="1" ht="12.75">
      <c r="E1223" s="309"/>
    </row>
    <row r="1224" s="294" customFormat="1" ht="12.75">
      <c r="E1224" s="309"/>
    </row>
    <row r="1225" s="294" customFormat="1" ht="12.75">
      <c r="E1225" s="309"/>
    </row>
    <row r="1226" s="294" customFormat="1" ht="12.75">
      <c r="E1226" s="309"/>
    </row>
    <row r="1227" s="294" customFormat="1" ht="12.75">
      <c r="E1227" s="309"/>
    </row>
    <row r="1228" s="294" customFormat="1" ht="12.75">
      <c r="E1228" s="309"/>
    </row>
    <row r="1229" s="294" customFormat="1" ht="12.75">
      <c r="E1229" s="309"/>
    </row>
    <row r="1230" s="294" customFormat="1" ht="12.75">
      <c r="E1230" s="309"/>
    </row>
    <row r="1231" s="294" customFormat="1" ht="12.75">
      <c r="E1231" s="309"/>
    </row>
    <row r="1232" s="294" customFormat="1" ht="12.75">
      <c r="E1232" s="309"/>
    </row>
    <row r="1233" s="294" customFormat="1" ht="12.75">
      <c r="E1233" s="309"/>
    </row>
    <row r="1234" s="294" customFormat="1" ht="12.75">
      <c r="E1234" s="309"/>
    </row>
    <row r="1235" s="294" customFormat="1" ht="12.75">
      <c r="E1235" s="309"/>
    </row>
    <row r="1236" s="294" customFormat="1" ht="12.75">
      <c r="E1236" s="309"/>
    </row>
    <row r="1237" s="294" customFormat="1" ht="12.75">
      <c r="E1237" s="309"/>
    </row>
    <row r="1238" s="294" customFormat="1" ht="12.75">
      <c r="E1238" s="309"/>
    </row>
    <row r="1239" s="294" customFormat="1" ht="12.75">
      <c r="E1239" s="309"/>
    </row>
    <row r="1240" s="294" customFormat="1" ht="12.75">
      <c r="E1240" s="309"/>
    </row>
    <row r="1241" s="294" customFormat="1" ht="12.75">
      <c r="E1241" s="309"/>
    </row>
    <row r="1242" s="294" customFormat="1" ht="12.75">
      <c r="E1242" s="309"/>
    </row>
    <row r="1243" s="294" customFormat="1" ht="12.75">
      <c r="E1243" s="309"/>
    </row>
    <row r="1244" s="294" customFormat="1" ht="12.75">
      <c r="E1244" s="309"/>
    </row>
    <row r="1245" s="294" customFormat="1" ht="12.75">
      <c r="E1245" s="309"/>
    </row>
    <row r="1246" s="294" customFormat="1" ht="12.75">
      <c r="E1246" s="309"/>
    </row>
    <row r="1247" s="294" customFormat="1" ht="12.75">
      <c r="E1247" s="309"/>
    </row>
    <row r="1248" s="294" customFormat="1" ht="12.75">
      <c r="E1248" s="309"/>
    </row>
    <row r="1249" s="294" customFormat="1" ht="12.75">
      <c r="E1249" s="309"/>
    </row>
    <row r="1250" s="294" customFormat="1" ht="12.75">
      <c r="E1250" s="309"/>
    </row>
    <row r="1251" s="294" customFormat="1" ht="12.75">
      <c r="E1251" s="309"/>
    </row>
    <row r="1252" s="294" customFormat="1" ht="12.75">
      <c r="E1252" s="309"/>
    </row>
    <row r="1253" s="294" customFormat="1" ht="12.75">
      <c r="E1253" s="309"/>
    </row>
    <row r="1254" s="294" customFormat="1" ht="12.75">
      <c r="E1254" s="309"/>
    </row>
    <row r="1255" s="294" customFormat="1" ht="12.75">
      <c r="E1255" s="309"/>
    </row>
    <row r="1256" s="294" customFormat="1" ht="12.75">
      <c r="E1256" s="309"/>
    </row>
    <row r="1257" s="294" customFormat="1" ht="12.75">
      <c r="E1257" s="309"/>
    </row>
    <row r="1258" s="294" customFormat="1" ht="12.75">
      <c r="E1258" s="309"/>
    </row>
    <row r="1259" s="294" customFormat="1" ht="12.75">
      <c r="E1259" s="309"/>
    </row>
    <row r="1260" s="294" customFormat="1" ht="12.75">
      <c r="E1260" s="309"/>
    </row>
    <row r="1261" s="294" customFormat="1" ht="12.75">
      <c r="E1261" s="309"/>
    </row>
    <row r="1262" s="294" customFormat="1" ht="12.75">
      <c r="E1262" s="309"/>
    </row>
    <row r="1263" s="294" customFormat="1" ht="12.75">
      <c r="E1263" s="309"/>
    </row>
    <row r="1264" s="294" customFormat="1" ht="12.75">
      <c r="E1264" s="309"/>
    </row>
    <row r="1265" s="294" customFormat="1" ht="12.75">
      <c r="E1265" s="309"/>
    </row>
    <row r="1266" s="294" customFormat="1" ht="12.75">
      <c r="E1266" s="309"/>
    </row>
    <row r="1267" s="294" customFormat="1" ht="12.75">
      <c r="E1267" s="309"/>
    </row>
    <row r="1268" s="294" customFormat="1" ht="12.75">
      <c r="E1268" s="309"/>
    </row>
    <row r="1269" s="294" customFormat="1" ht="12.75">
      <c r="E1269" s="309"/>
    </row>
    <row r="1270" s="294" customFormat="1" ht="12.75">
      <c r="E1270" s="309"/>
    </row>
    <row r="1271" s="294" customFormat="1" ht="12.75">
      <c r="E1271" s="309"/>
    </row>
    <row r="1272" s="294" customFormat="1" ht="12.75">
      <c r="E1272" s="309"/>
    </row>
    <row r="1273" s="294" customFormat="1" ht="12.75">
      <c r="E1273" s="309"/>
    </row>
    <row r="1274" s="294" customFormat="1" ht="12.75">
      <c r="E1274" s="309"/>
    </row>
    <row r="1275" s="294" customFormat="1" ht="12.75">
      <c r="E1275" s="309"/>
    </row>
    <row r="1276" s="294" customFormat="1" ht="12.75">
      <c r="E1276" s="309"/>
    </row>
    <row r="1277" s="294" customFormat="1" ht="12.75">
      <c r="E1277" s="309"/>
    </row>
    <row r="1278" s="294" customFormat="1" ht="12.75">
      <c r="E1278" s="309"/>
    </row>
    <row r="1279" s="294" customFormat="1" ht="12.75">
      <c r="E1279" s="309"/>
    </row>
    <row r="1280" s="294" customFormat="1" ht="12.75">
      <c r="E1280" s="309"/>
    </row>
    <row r="1281" s="294" customFormat="1" ht="12.75">
      <c r="E1281" s="309"/>
    </row>
    <row r="1282" s="294" customFormat="1" ht="12.75">
      <c r="E1282" s="309"/>
    </row>
    <row r="1283" s="294" customFormat="1" ht="12.75">
      <c r="E1283" s="309"/>
    </row>
    <row r="1284" s="294" customFormat="1" ht="12.75">
      <c r="E1284" s="309"/>
    </row>
    <row r="1285" s="294" customFormat="1" ht="12.75">
      <c r="E1285" s="309"/>
    </row>
    <row r="1286" s="294" customFormat="1" ht="12.75">
      <c r="E1286" s="309"/>
    </row>
    <row r="1287" s="294" customFormat="1" ht="12.75">
      <c r="E1287" s="309"/>
    </row>
    <row r="1288" s="294" customFormat="1" ht="12.75">
      <c r="E1288" s="309"/>
    </row>
    <row r="1289" s="294" customFormat="1" ht="12.75">
      <c r="E1289" s="309"/>
    </row>
    <row r="1290" s="294" customFormat="1" ht="12.75">
      <c r="E1290" s="309"/>
    </row>
    <row r="1291" s="294" customFormat="1" ht="12.75">
      <c r="E1291" s="309"/>
    </row>
    <row r="1292" s="294" customFormat="1" ht="12.75">
      <c r="E1292" s="309"/>
    </row>
    <row r="1293" s="294" customFormat="1" ht="12.75">
      <c r="E1293" s="309"/>
    </row>
    <row r="1294" s="294" customFormat="1" ht="12.75">
      <c r="E1294" s="309"/>
    </row>
    <row r="1295" s="294" customFormat="1" ht="12.75">
      <c r="E1295" s="309"/>
    </row>
    <row r="1296" s="294" customFormat="1" ht="12.75">
      <c r="E1296" s="309"/>
    </row>
    <row r="1297" s="294" customFormat="1" ht="12.75">
      <c r="E1297" s="309"/>
    </row>
    <row r="1298" s="294" customFormat="1" ht="12.75">
      <c r="E1298" s="309"/>
    </row>
    <row r="1299" s="294" customFormat="1" ht="12.75">
      <c r="E1299" s="309"/>
    </row>
    <row r="1300" s="294" customFormat="1" ht="12.75">
      <c r="E1300" s="309"/>
    </row>
    <row r="1301" s="294" customFormat="1" ht="12.75">
      <c r="E1301" s="309"/>
    </row>
    <row r="1302" s="294" customFormat="1" ht="12.75">
      <c r="E1302" s="309"/>
    </row>
    <row r="1303" s="294" customFormat="1" ht="12.75">
      <c r="E1303" s="309"/>
    </row>
    <row r="1304" s="294" customFormat="1" ht="12.75">
      <c r="E1304" s="309"/>
    </row>
    <row r="1305" s="294" customFormat="1" ht="12.75">
      <c r="E1305" s="309"/>
    </row>
    <row r="1306" s="294" customFormat="1" ht="12.75">
      <c r="E1306" s="309"/>
    </row>
    <row r="1307" s="294" customFormat="1" ht="12.75">
      <c r="E1307" s="309"/>
    </row>
    <row r="1308" s="294" customFormat="1" ht="12.75">
      <c r="E1308" s="309"/>
    </row>
    <row r="1309" s="294" customFormat="1" ht="12.75">
      <c r="E1309" s="309"/>
    </row>
    <row r="1310" s="294" customFormat="1" ht="12.75">
      <c r="E1310" s="309"/>
    </row>
    <row r="1311" s="294" customFormat="1" ht="12.75">
      <c r="E1311" s="309"/>
    </row>
    <row r="1312" s="294" customFormat="1" ht="12.75">
      <c r="E1312" s="309"/>
    </row>
    <row r="1313" s="294" customFormat="1" ht="12.75">
      <c r="E1313" s="309"/>
    </row>
    <row r="1314" s="294" customFormat="1" ht="12.75">
      <c r="E1314" s="309"/>
    </row>
    <row r="1315" s="294" customFormat="1" ht="12.75">
      <c r="E1315" s="309"/>
    </row>
    <row r="1316" s="294" customFormat="1" ht="12.75">
      <c r="E1316" s="309"/>
    </row>
    <row r="1317" s="294" customFormat="1" ht="12.75">
      <c r="E1317" s="309"/>
    </row>
    <row r="1318" s="294" customFormat="1" ht="12.75">
      <c r="E1318" s="309"/>
    </row>
    <row r="1319" s="294" customFormat="1" ht="12.75">
      <c r="E1319" s="309"/>
    </row>
    <row r="1320" s="294" customFormat="1" ht="12.75">
      <c r="E1320" s="309"/>
    </row>
    <row r="1321" s="294" customFormat="1" ht="12.75">
      <c r="E1321" s="309"/>
    </row>
    <row r="1322" s="294" customFormat="1" ht="12.75">
      <c r="E1322" s="309"/>
    </row>
    <row r="1323" s="294" customFormat="1" ht="12.75">
      <c r="E1323" s="309"/>
    </row>
    <row r="1324" s="294" customFormat="1" ht="12.75">
      <c r="E1324" s="309"/>
    </row>
    <row r="1325" s="294" customFormat="1" ht="12.75">
      <c r="E1325" s="309"/>
    </row>
    <row r="1326" s="294" customFormat="1" ht="12.75">
      <c r="E1326" s="309"/>
    </row>
    <row r="1327" s="294" customFormat="1" ht="12.75">
      <c r="E1327" s="309"/>
    </row>
    <row r="1328" s="294" customFormat="1" ht="12.75">
      <c r="E1328" s="309"/>
    </row>
    <row r="1329" s="294" customFormat="1" ht="12.75">
      <c r="E1329" s="309"/>
    </row>
    <row r="1330" s="294" customFormat="1" ht="12.75">
      <c r="E1330" s="309"/>
    </row>
    <row r="1331" s="294" customFormat="1" ht="12.75">
      <c r="E1331" s="309"/>
    </row>
    <row r="1332" s="294" customFormat="1" ht="12.75">
      <c r="E1332" s="309"/>
    </row>
    <row r="1333" s="294" customFormat="1" ht="12.75">
      <c r="E1333" s="309"/>
    </row>
    <row r="1334" s="294" customFormat="1" ht="12.75">
      <c r="E1334" s="309"/>
    </row>
    <row r="1335" s="294" customFormat="1" ht="12.75">
      <c r="E1335" s="309"/>
    </row>
    <row r="1336" s="294" customFormat="1" ht="12.75">
      <c r="E1336" s="309"/>
    </row>
    <row r="1337" s="294" customFormat="1" ht="12.75">
      <c r="E1337" s="309"/>
    </row>
    <row r="1338" s="294" customFormat="1" ht="12.75">
      <c r="E1338" s="309"/>
    </row>
    <row r="1339" s="294" customFormat="1" ht="12.75">
      <c r="E1339" s="309"/>
    </row>
    <row r="1340" s="294" customFormat="1" ht="12.75">
      <c r="E1340" s="309"/>
    </row>
    <row r="1341" s="294" customFormat="1" ht="12.75">
      <c r="E1341" s="309"/>
    </row>
    <row r="1342" s="294" customFormat="1" ht="12.75">
      <c r="E1342" s="309"/>
    </row>
    <row r="1343" s="294" customFormat="1" ht="12.75">
      <c r="E1343" s="309"/>
    </row>
    <row r="1344" s="294" customFormat="1" ht="12.75">
      <c r="E1344" s="309"/>
    </row>
    <row r="1345" s="294" customFormat="1" ht="12.75">
      <c r="E1345" s="309"/>
    </row>
    <row r="1346" s="294" customFormat="1" ht="12.75">
      <c r="E1346" s="309"/>
    </row>
    <row r="1347" s="294" customFormat="1" ht="12.75">
      <c r="E1347" s="309"/>
    </row>
    <row r="1348" s="294" customFormat="1" ht="12.75">
      <c r="E1348" s="309"/>
    </row>
    <row r="1349" s="294" customFormat="1" ht="12.75">
      <c r="E1349" s="309"/>
    </row>
    <row r="1350" s="294" customFormat="1" ht="12.75">
      <c r="E1350" s="309"/>
    </row>
    <row r="1351" s="294" customFormat="1" ht="12.75">
      <c r="E1351" s="309"/>
    </row>
    <row r="1352" s="294" customFormat="1" ht="12.75">
      <c r="E1352" s="309"/>
    </row>
    <row r="1353" s="294" customFormat="1" ht="12.75">
      <c r="E1353" s="309"/>
    </row>
    <row r="1354" s="294" customFormat="1" ht="12.75">
      <c r="E1354" s="309"/>
    </row>
    <row r="1355" s="294" customFormat="1" ht="12.75">
      <c r="E1355" s="309"/>
    </row>
    <row r="1356" s="294" customFormat="1" ht="12.75">
      <c r="E1356" s="309"/>
    </row>
    <row r="1357" s="294" customFormat="1" ht="12.75">
      <c r="E1357" s="309"/>
    </row>
    <row r="1358" s="294" customFormat="1" ht="12.75">
      <c r="E1358" s="309"/>
    </row>
    <row r="1359" s="294" customFormat="1" ht="12.75">
      <c r="E1359" s="309"/>
    </row>
    <row r="1360" s="294" customFormat="1" ht="12.75">
      <c r="E1360" s="309"/>
    </row>
    <row r="1361" s="294" customFormat="1" ht="12.75">
      <c r="E1361" s="309"/>
    </row>
    <row r="1362" s="294" customFormat="1" ht="12.75">
      <c r="E1362" s="309"/>
    </row>
    <row r="1363" s="294" customFormat="1" ht="12.75">
      <c r="E1363" s="309"/>
    </row>
    <row r="1364" s="294" customFormat="1" ht="12.75">
      <c r="E1364" s="309"/>
    </row>
    <row r="1365" s="294" customFormat="1" ht="12.75">
      <c r="E1365" s="309"/>
    </row>
    <row r="1366" s="294" customFormat="1" ht="12.75">
      <c r="E1366" s="309"/>
    </row>
    <row r="1367" s="294" customFormat="1" ht="12.75">
      <c r="E1367" s="309"/>
    </row>
    <row r="1368" s="294" customFormat="1" ht="12.75">
      <c r="E1368" s="309"/>
    </row>
    <row r="1369" s="294" customFormat="1" ht="12.75">
      <c r="E1369" s="309"/>
    </row>
    <row r="1370" s="294" customFormat="1" ht="12.75">
      <c r="E1370" s="309"/>
    </row>
    <row r="1371" s="294" customFormat="1" ht="12.75">
      <c r="E1371" s="309"/>
    </row>
    <row r="1372" s="294" customFormat="1" ht="12.75">
      <c r="E1372" s="309"/>
    </row>
    <row r="1373" s="294" customFormat="1" ht="12.75">
      <c r="E1373" s="309"/>
    </row>
    <row r="1374" s="294" customFormat="1" ht="12.75">
      <c r="E1374" s="309"/>
    </row>
    <row r="1375" s="294" customFormat="1" ht="12.75">
      <c r="E1375" s="309"/>
    </row>
    <row r="1376" s="294" customFormat="1" ht="12.75">
      <c r="E1376" s="309"/>
    </row>
    <row r="1377" s="294" customFormat="1" ht="12.75">
      <c r="E1377" s="309"/>
    </row>
    <row r="1378" s="294" customFormat="1" ht="12.75">
      <c r="E1378" s="309"/>
    </row>
    <row r="1379" s="294" customFormat="1" ht="12.75">
      <c r="E1379" s="309"/>
    </row>
    <row r="1380" s="294" customFormat="1" ht="12.75">
      <c r="E1380" s="309"/>
    </row>
    <row r="1381" s="294" customFormat="1" ht="12.75">
      <c r="E1381" s="309"/>
    </row>
    <row r="1382" s="294" customFormat="1" ht="12.75">
      <c r="E1382" s="309"/>
    </row>
    <row r="1383" s="294" customFormat="1" ht="12.75">
      <c r="E1383" s="309"/>
    </row>
    <row r="1384" s="294" customFormat="1" ht="12.75">
      <c r="E1384" s="309"/>
    </row>
    <row r="1385" s="294" customFormat="1" ht="12.75">
      <c r="E1385" s="309"/>
    </row>
    <row r="1386" s="294" customFormat="1" ht="12.75">
      <c r="E1386" s="309"/>
    </row>
    <row r="1387" s="294" customFormat="1" ht="12.75">
      <c r="E1387" s="309"/>
    </row>
    <row r="1388" s="294" customFormat="1" ht="12.75">
      <c r="E1388" s="309"/>
    </row>
    <row r="1389" s="294" customFormat="1" ht="12.75">
      <c r="E1389" s="309"/>
    </row>
    <row r="1390" s="294" customFormat="1" ht="12.75">
      <c r="E1390" s="309"/>
    </row>
    <row r="1391" s="294" customFormat="1" ht="12.75">
      <c r="E1391" s="309"/>
    </row>
    <row r="1392" s="294" customFormat="1" ht="12.75">
      <c r="E1392" s="309"/>
    </row>
    <row r="1393" s="294" customFormat="1" ht="12.75">
      <c r="E1393" s="309"/>
    </row>
    <row r="1394" s="294" customFormat="1" ht="12.75">
      <c r="E1394" s="309"/>
    </row>
    <row r="1395" s="294" customFormat="1" ht="12.75">
      <c r="E1395" s="309"/>
    </row>
    <row r="1396" s="294" customFormat="1" ht="12.75">
      <c r="E1396" s="309"/>
    </row>
    <row r="1397" s="294" customFormat="1" ht="12.75">
      <c r="E1397" s="309"/>
    </row>
    <row r="1398" s="294" customFormat="1" ht="12.75">
      <c r="E1398" s="309"/>
    </row>
    <row r="1399" s="294" customFormat="1" ht="12.75">
      <c r="E1399" s="309"/>
    </row>
    <row r="1400" s="294" customFormat="1" ht="12.75">
      <c r="E1400" s="309"/>
    </row>
    <row r="1401" s="294" customFormat="1" ht="12.75">
      <c r="E1401" s="309"/>
    </row>
    <row r="1402" s="294" customFormat="1" ht="12.75">
      <c r="E1402" s="309"/>
    </row>
    <row r="1403" s="294" customFormat="1" ht="12.75">
      <c r="E1403" s="309"/>
    </row>
    <row r="1404" s="294" customFormat="1" ht="12.75">
      <c r="E1404" s="309"/>
    </row>
    <row r="1405" s="294" customFormat="1" ht="12.75">
      <c r="E1405" s="309"/>
    </row>
    <row r="1406" s="294" customFormat="1" ht="12.75">
      <c r="E1406" s="309"/>
    </row>
    <row r="1407" s="294" customFormat="1" ht="12.75">
      <c r="E1407" s="309"/>
    </row>
    <row r="1408" s="294" customFormat="1" ht="12.75">
      <c r="E1408" s="309"/>
    </row>
    <row r="1409" s="294" customFormat="1" ht="12.75">
      <c r="E1409" s="309"/>
    </row>
    <row r="1410" s="294" customFormat="1" ht="12.75">
      <c r="E1410" s="309"/>
    </row>
    <row r="1411" s="294" customFormat="1" ht="12.75">
      <c r="E1411" s="309"/>
    </row>
    <row r="1412" s="294" customFormat="1" ht="12.75">
      <c r="E1412" s="309"/>
    </row>
    <row r="1413" s="294" customFormat="1" ht="12.75">
      <c r="E1413" s="309"/>
    </row>
    <row r="1414" s="294" customFormat="1" ht="12.75">
      <c r="E1414" s="309"/>
    </row>
    <row r="1415" s="294" customFormat="1" ht="12.75">
      <c r="E1415" s="309"/>
    </row>
    <row r="1416" s="294" customFormat="1" ht="12.75">
      <c r="E1416" s="309"/>
    </row>
    <row r="1417" s="294" customFormat="1" ht="12.75">
      <c r="E1417" s="309"/>
    </row>
    <row r="1418" s="294" customFormat="1" ht="12.75">
      <c r="E1418" s="309"/>
    </row>
    <row r="1419" s="294" customFormat="1" ht="12.75">
      <c r="E1419" s="309"/>
    </row>
    <row r="1420" s="294" customFormat="1" ht="12.75">
      <c r="E1420" s="309"/>
    </row>
    <row r="1421" s="294" customFormat="1" ht="12.75">
      <c r="E1421" s="309"/>
    </row>
    <row r="1422" s="294" customFormat="1" ht="12.75">
      <c r="E1422" s="309"/>
    </row>
    <row r="1423" s="294" customFormat="1" ht="12.75">
      <c r="E1423" s="309"/>
    </row>
    <row r="1424" s="294" customFormat="1" ht="12.75">
      <c r="E1424" s="309"/>
    </row>
    <row r="1425" s="294" customFormat="1" ht="12.75">
      <c r="E1425" s="309"/>
    </row>
    <row r="1426" s="294" customFormat="1" ht="12.75">
      <c r="E1426" s="309"/>
    </row>
    <row r="1427" s="294" customFormat="1" ht="12.75">
      <c r="E1427" s="309"/>
    </row>
    <row r="1428" s="294" customFormat="1" ht="12.75">
      <c r="E1428" s="309"/>
    </row>
    <row r="1429" s="294" customFormat="1" ht="12.75">
      <c r="E1429" s="309"/>
    </row>
    <row r="1430" s="294" customFormat="1" ht="12.75">
      <c r="E1430" s="309"/>
    </row>
    <row r="1431" s="294" customFormat="1" ht="12.75">
      <c r="E1431" s="309"/>
    </row>
    <row r="1432" s="294" customFormat="1" ht="12.75">
      <c r="E1432" s="309"/>
    </row>
    <row r="1433" s="294" customFormat="1" ht="12.75">
      <c r="E1433" s="309"/>
    </row>
    <row r="1434" s="294" customFormat="1" ht="12.75">
      <c r="E1434" s="309"/>
    </row>
    <row r="1435" s="294" customFormat="1" ht="12.75">
      <c r="E1435" s="309"/>
    </row>
    <row r="1436" s="294" customFormat="1" ht="12.75">
      <c r="E1436" s="309"/>
    </row>
    <row r="1437" s="294" customFormat="1" ht="12.75">
      <c r="E1437" s="309"/>
    </row>
    <row r="1438" s="294" customFormat="1" ht="12.75">
      <c r="E1438" s="309"/>
    </row>
    <row r="1439" s="294" customFormat="1" ht="12.75">
      <c r="E1439" s="309"/>
    </row>
    <row r="1440" s="294" customFormat="1" ht="12.75">
      <c r="E1440" s="309"/>
    </row>
    <row r="1441" s="294" customFormat="1" ht="12.75">
      <c r="E1441" s="309"/>
    </row>
    <row r="1442" s="294" customFormat="1" ht="12.75">
      <c r="E1442" s="309"/>
    </row>
    <row r="1443" s="294" customFormat="1" ht="12.75">
      <c r="E1443" s="309"/>
    </row>
    <row r="1444" s="294" customFormat="1" ht="12.75">
      <c r="E1444" s="309"/>
    </row>
    <row r="1445" s="294" customFormat="1" ht="12.75">
      <c r="E1445" s="309"/>
    </row>
    <row r="1446" s="294" customFormat="1" ht="12.75">
      <c r="E1446" s="309"/>
    </row>
    <row r="1447" s="294" customFormat="1" ht="12.75">
      <c r="E1447" s="309"/>
    </row>
    <row r="1448" s="294" customFormat="1" ht="12.75">
      <c r="E1448" s="309"/>
    </row>
    <row r="1449" s="294" customFormat="1" ht="12.75">
      <c r="E1449" s="309"/>
    </row>
    <row r="1450" s="294" customFormat="1" ht="12.75">
      <c r="E1450" s="309"/>
    </row>
    <row r="1451" s="294" customFormat="1" ht="12.75">
      <c r="E1451" s="309"/>
    </row>
    <row r="1452" s="294" customFormat="1" ht="12.75">
      <c r="E1452" s="309"/>
    </row>
    <row r="1453" s="294" customFormat="1" ht="12.75">
      <c r="E1453" s="309"/>
    </row>
    <row r="1454" s="294" customFormat="1" ht="12.75">
      <c r="E1454" s="309"/>
    </row>
    <row r="1455" s="294" customFormat="1" ht="12.75">
      <c r="E1455" s="309"/>
    </row>
    <row r="1456" s="294" customFormat="1" ht="12.75">
      <c r="E1456" s="309"/>
    </row>
    <row r="1457" s="294" customFormat="1" ht="12.75">
      <c r="E1457" s="309"/>
    </row>
    <row r="1458" s="294" customFormat="1" ht="12.75">
      <c r="E1458" s="309"/>
    </row>
    <row r="1459" s="294" customFormat="1" ht="12.75">
      <c r="E1459" s="309"/>
    </row>
    <row r="1460" s="294" customFormat="1" ht="12.75">
      <c r="E1460" s="309"/>
    </row>
    <row r="1461" s="294" customFormat="1" ht="12.75">
      <c r="E1461" s="309"/>
    </row>
    <row r="1462" s="294" customFormat="1" ht="12.75">
      <c r="E1462" s="309"/>
    </row>
    <row r="1463" s="294" customFormat="1" ht="12.75">
      <c r="E1463" s="309"/>
    </row>
    <row r="1464" s="294" customFormat="1" ht="12.75">
      <c r="E1464" s="309"/>
    </row>
    <row r="1465" s="294" customFormat="1" ht="12.75">
      <c r="E1465" s="309"/>
    </row>
    <row r="1466" s="294" customFormat="1" ht="12.75">
      <c r="E1466" s="309"/>
    </row>
    <row r="1467" s="294" customFormat="1" ht="12.75">
      <c r="E1467" s="309"/>
    </row>
    <row r="1468" s="294" customFormat="1" ht="12.75">
      <c r="E1468" s="309"/>
    </row>
    <row r="1469" s="294" customFormat="1" ht="12.75">
      <c r="E1469" s="309"/>
    </row>
    <row r="1470" s="294" customFormat="1" ht="12.75">
      <c r="E1470" s="309"/>
    </row>
    <row r="1471" s="294" customFormat="1" ht="12.75">
      <c r="E1471" s="309"/>
    </row>
    <row r="1472" s="294" customFormat="1" ht="12.75">
      <c r="E1472" s="309"/>
    </row>
    <row r="1473" s="294" customFormat="1" ht="12.75">
      <c r="E1473" s="309"/>
    </row>
    <row r="1474" s="294" customFormat="1" ht="12.75">
      <c r="E1474" s="309"/>
    </row>
    <row r="1475" s="294" customFormat="1" ht="12.75">
      <c r="E1475" s="309"/>
    </row>
    <row r="1476" s="294" customFormat="1" ht="12.75">
      <c r="E1476" s="309"/>
    </row>
    <row r="1477" s="294" customFormat="1" ht="12.75">
      <c r="E1477" s="309"/>
    </row>
    <row r="1478" s="294" customFormat="1" ht="12.75">
      <c r="E1478" s="309"/>
    </row>
    <row r="1479" s="294" customFormat="1" ht="12.75">
      <c r="E1479" s="309"/>
    </row>
    <row r="1480" s="294" customFormat="1" ht="12.75">
      <c r="E1480" s="309"/>
    </row>
    <row r="1481" s="294" customFormat="1" ht="12.75">
      <c r="E1481" s="309"/>
    </row>
    <row r="1482" s="294" customFormat="1" ht="12.75">
      <c r="E1482" s="309"/>
    </row>
    <row r="1483" s="294" customFormat="1" ht="12.75">
      <c r="E1483" s="309"/>
    </row>
    <row r="1484" s="294" customFormat="1" ht="12.75">
      <c r="E1484" s="309"/>
    </row>
    <row r="1485" s="294" customFormat="1" ht="12.75">
      <c r="E1485" s="309"/>
    </row>
    <row r="1486" s="294" customFormat="1" ht="12.75">
      <c r="E1486" s="309"/>
    </row>
    <row r="1487" s="294" customFormat="1" ht="12.75">
      <c r="E1487" s="309"/>
    </row>
    <row r="1488" s="294" customFormat="1" ht="12.75">
      <c r="E1488" s="309"/>
    </row>
    <row r="1489" s="294" customFormat="1" ht="12.75">
      <c r="E1489" s="309"/>
    </row>
    <row r="1490" s="294" customFormat="1" ht="12.75">
      <c r="E1490" s="309"/>
    </row>
    <row r="1491" s="294" customFormat="1" ht="12.75">
      <c r="E1491" s="309"/>
    </row>
    <row r="1492" s="294" customFormat="1" ht="12.75">
      <c r="E1492" s="309"/>
    </row>
    <row r="1493" s="294" customFormat="1" ht="12.75">
      <c r="E1493" s="309"/>
    </row>
    <row r="1494" s="294" customFormat="1" ht="12.75">
      <c r="E1494" s="309"/>
    </row>
    <row r="1495" s="294" customFormat="1" ht="12.75">
      <c r="E1495" s="309"/>
    </row>
    <row r="1496" s="294" customFormat="1" ht="12.75">
      <c r="E1496" s="309"/>
    </row>
    <row r="1497" s="294" customFormat="1" ht="12.75">
      <c r="E1497" s="309"/>
    </row>
    <row r="1498" s="294" customFormat="1" ht="12.75">
      <c r="E1498" s="309"/>
    </row>
    <row r="1499" s="294" customFormat="1" ht="12.75">
      <c r="E1499" s="309"/>
    </row>
    <row r="1500" s="294" customFormat="1" ht="12.75">
      <c r="E1500" s="309"/>
    </row>
    <row r="1501" s="294" customFormat="1" ht="12.75">
      <c r="E1501" s="309"/>
    </row>
    <row r="1502" s="294" customFormat="1" ht="12.75">
      <c r="E1502" s="309"/>
    </row>
    <row r="1503" s="294" customFormat="1" ht="12.75">
      <c r="E1503" s="309"/>
    </row>
    <row r="1504" s="294" customFormat="1" ht="12.75">
      <c r="E1504" s="309"/>
    </row>
    <row r="1505" s="294" customFormat="1" ht="12.75">
      <c r="E1505" s="309"/>
    </row>
    <row r="1506" s="294" customFormat="1" ht="12.75">
      <c r="E1506" s="309"/>
    </row>
    <row r="1507" s="294" customFormat="1" ht="12.75">
      <c r="E1507" s="309"/>
    </row>
    <row r="1508" s="294" customFormat="1" ht="12.75">
      <c r="E1508" s="309"/>
    </row>
    <row r="1509" s="294" customFormat="1" ht="12.75">
      <c r="E1509" s="309"/>
    </row>
    <row r="1510" s="294" customFormat="1" ht="12.75">
      <c r="E1510" s="309"/>
    </row>
    <row r="1511" s="294" customFormat="1" ht="12.75">
      <c r="E1511" s="309"/>
    </row>
    <row r="1512" s="294" customFormat="1" ht="12.75">
      <c r="E1512" s="309"/>
    </row>
    <row r="1513" s="294" customFormat="1" ht="12.75">
      <c r="E1513" s="309"/>
    </row>
    <row r="1514" s="294" customFormat="1" ht="12.75">
      <c r="E1514" s="309"/>
    </row>
    <row r="1515" s="294" customFormat="1" ht="12.75">
      <c r="E1515" s="309"/>
    </row>
    <row r="1516" s="294" customFormat="1" ht="12.75">
      <c r="E1516" s="309"/>
    </row>
    <row r="1517" s="294" customFormat="1" ht="12.75">
      <c r="E1517" s="309"/>
    </row>
    <row r="1518" s="294" customFormat="1" ht="12.75">
      <c r="E1518" s="309"/>
    </row>
    <row r="1519" s="294" customFormat="1" ht="12.75">
      <c r="E1519" s="309"/>
    </row>
    <row r="1520" s="294" customFormat="1" ht="12.75">
      <c r="E1520" s="309"/>
    </row>
    <row r="1521" s="294" customFormat="1" ht="12.75">
      <c r="E1521" s="309"/>
    </row>
    <row r="1522" s="294" customFormat="1" ht="12.75">
      <c r="E1522" s="309"/>
    </row>
    <row r="1523" s="294" customFormat="1" ht="12.75">
      <c r="E1523" s="309"/>
    </row>
    <row r="1524" s="294" customFormat="1" ht="12.75">
      <c r="E1524" s="309"/>
    </row>
    <row r="1525" s="294" customFormat="1" ht="12.75">
      <c r="E1525" s="309"/>
    </row>
    <row r="1526" s="294" customFormat="1" ht="12.75">
      <c r="E1526" s="309"/>
    </row>
    <row r="1527" s="294" customFormat="1" ht="12.75">
      <c r="E1527" s="309"/>
    </row>
    <row r="1528" s="294" customFormat="1" ht="12.75">
      <c r="E1528" s="309"/>
    </row>
    <row r="1529" s="294" customFormat="1" ht="12.75">
      <c r="E1529" s="309"/>
    </row>
    <row r="1530" s="294" customFormat="1" ht="12.75">
      <c r="E1530" s="309"/>
    </row>
    <row r="1531" s="294" customFormat="1" ht="12.75">
      <c r="E1531" s="309"/>
    </row>
    <row r="1532" s="294" customFormat="1" ht="12.75">
      <c r="E1532" s="309"/>
    </row>
    <row r="1533" s="294" customFormat="1" ht="12.75">
      <c r="E1533" s="309"/>
    </row>
    <row r="1534" s="294" customFormat="1" ht="12.75">
      <c r="E1534" s="309"/>
    </row>
    <row r="1535" s="294" customFormat="1" ht="12.75">
      <c r="E1535" s="309"/>
    </row>
    <row r="1536" s="294" customFormat="1" ht="12.75">
      <c r="E1536" s="309"/>
    </row>
    <row r="1537" s="294" customFormat="1" ht="12.75">
      <c r="E1537" s="309"/>
    </row>
    <row r="1538" s="294" customFormat="1" ht="12.75">
      <c r="E1538" s="309"/>
    </row>
    <row r="1539" s="294" customFormat="1" ht="12.75">
      <c r="E1539" s="309"/>
    </row>
    <row r="1540" s="294" customFormat="1" ht="12.75">
      <c r="E1540" s="309"/>
    </row>
    <row r="1541" s="294" customFormat="1" ht="12.75">
      <c r="E1541" s="309"/>
    </row>
    <row r="1542" s="294" customFormat="1" ht="12.75">
      <c r="E1542" s="309"/>
    </row>
    <row r="1543" s="294" customFormat="1" ht="12.75">
      <c r="E1543" s="309"/>
    </row>
    <row r="1544" s="294" customFormat="1" ht="12.75">
      <c r="E1544" s="309"/>
    </row>
    <row r="1545" s="294" customFormat="1" ht="12.75">
      <c r="E1545" s="309"/>
    </row>
    <row r="1546" s="294" customFormat="1" ht="12.75">
      <c r="E1546" s="309"/>
    </row>
    <row r="1547" s="294" customFormat="1" ht="12.75">
      <c r="E1547" s="309"/>
    </row>
    <row r="1548" s="294" customFormat="1" ht="12.75">
      <c r="E1548" s="309"/>
    </row>
    <row r="1549" s="294" customFormat="1" ht="12.75">
      <c r="E1549" s="309"/>
    </row>
    <row r="1550" s="294" customFormat="1" ht="12.75">
      <c r="E1550" s="309"/>
    </row>
    <row r="1551" s="294" customFormat="1" ht="12.75">
      <c r="E1551" s="309"/>
    </row>
    <row r="1552" s="294" customFormat="1" ht="12.75">
      <c r="E1552" s="309"/>
    </row>
    <row r="1553" s="294" customFormat="1" ht="12.75">
      <c r="E1553" s="309"/>
    </row>
    <row r="1554" s="294" customFormat="1" ht="12.75">
      <c r="E1554" s="309"/>
    </row>
    <row r="1555" s="294" customFormat="1" ht="12.75">
      <c r="E1555" s="309"/>
    </row>
    <row r="1556" s="294" customFormat="1" ht="12.75">
      <c r="E1556" s="309"/>
    </row>
    <row r="1557" s="294" customFormat="1" ht="12.75">
      <c r="E1557" s="309"/>
    </row>
    <row r="1558" s="294" customFormat="1" ht="12.75">
      <c r="E1558" s="309"/>
    </row>
    <row r="1559" s="294" customFormat="1" ht="12.75">
      <c r="E1559" s="309"/>
    </row>
    <row r="1560" s="294" customFormat="1" ht="12.75">
      <c r="E1560" s="309"/>
    </row>
    <row r="1561" s="294" customFormat="1" ht="12.75">
      <c r="E1561" s="309"/>
    </row>
    <row r="1562" s="294" customFormat="1" ht="12.75">
      <c r="E1562" s="309"/>
    </row>
    <row r="1563" s="294" customFormat="1" ht="12.75">
      <c r="E1563" s="309"/>
    </row>
    <row r="1564" s="294" customFormat="1" ht="12.75">
      <c r="E1564" s="309"/>
    </row>
    <row r="1565" s="294" customFormat="1" ht="12.75">
      <c r="E1565" s="309"/>
    </row>
    <row r="1566" s="294" customFormat="1" ht="12.75">
      <c r="E1566" s="309"/>
    </row>
    <row r="1567" s="294" customFormat="1" ht="12.75">
      <c r="E1567" s="309"/>
    </row>
    <row r="1568" s="294" customFormat="1" ht="12.75">
      <c r="E1568" s="309"/>
    </row>
    <row r="1569" s="294" customFormat="1" ht="12.75">
      <c r="E1569" s="309"/>
    </row>
    <row r="1570" s="294" customFormat="1" ht="12.75">
      <c r="E1570" s="309"/>
    </row>
    <row r="1571" s="294" customFormat="1" ht="12.75">
      <c r="E1571" s="309"/>
    </row>
    <row r="1572" s="294" customFormat="1" ht="12.75">
      <c r="E1572" s="309"/>
    </row>
    <row r="1573" s="294" customFormat="1" ht="12.75">
      <c r="E1573" s="309"/>
    </row>
    <row r="1574" s="294" customFormat="1" ht="12.75">
      <c r="E1574" s="309"/>
    </row>
    <row r="1575" s="294" customFormat="1" ht="12.75">
      <c r="E1575" s="309"/>
    </row>
    <row r="1576" s="294" customFormat="1" ht="12.75">
      <c r="E1576" s="309"/>
    </row>
    <row r="1577" s="294" customFormat="1" ht="12.75">
      <c r="E1577" s="309"/>
    </row>
    <row r="1578" s="294" customFormat="1" ht="12.75">
      <c r="E1578" s="309"/>
    </row>
    <row r="1579" s="294" customFormat="1" ht="12.75">
      <c r="E1579" s="309"/>
    </row>
    <row r="1580" s="294" customFormat="1" ht="12.75">
      <c r="E1580" s="309"/>
    </row>
    <row r="1581" s="294" customFormat="1" ht="12.75">
      <c r="E1581" s="309"/>
    </row>
    <row r="1582" s="294" customFormat="1" ht="12.75">
      <c r="E1582" s="309"/>
    </row>
    <row r="1583" s="294" customFormat="1" ht="12.75">
      <c r="E1583" s="309"/>
    </row>
    <row r="1584" s="294" customFormat="1" ht="12.75">
      <c r="E1584" s="309"/>
    </row>
    <row r="1585" s="294" customFormat="1" ht="12.75">
      <c r="E1585" s="309"/>
    </row>
    <row r="1586" s="294" customFormat="1" ht="12.75">
      <c r="E1586" s="309"/>
    </row>
    <row r="1587" s="294" customFormat="1" ht="12.75">
      <c r="E1587" s="309"/>
    </row>
    <row r="1588" s="294" customFormat="1" ht="12.75">
      <c r="E1588" s="309"/>
    </row>
    <row r="1589" s="294" customFormat="1" ht="12.75">
      <c r="E1589" s="309"/>
    </row>
    <row r="1590" s="294" customFormat="1" ht="12.75">
      <c r="E1590" s="309"/>
    </row>
    <row r="1591" s="294" customFormat="1" ht="12.75">
      <c r="E1591" s="309"/>
    </row>
    <row r="1592" s="294" customFormat="1" ht="12.75">
      <c r="E1592" s="309"/>
    </row>
    <row r="1593" s="294" customFormat="1" ht="12.75">
      <c r="E1593" s="309"/>
    </row>
    <row r="1594" s="294" customFormat="1" ht="12.75">
      <c r="E1594" s="309"/>
    </row>
    <row r="1595" s="294" customFormat="1" ht="12.75">
      <c r="E1595" s="309"/>
    </row>
    <row r="1596" s="294" customFormat="1" ht="12.75">
      <c r="E1596" s="309"/>
    </row>
    <row r="1597" s="294" customFormat="1" ht="12.75">
      <c r="E1597" s="309"/>
    </row>
    <row r="1598" s="294" customFormat="1" ht="12.75">
      <c r="E1598" s="309"/>
    </row>
    <row r="1599" s="294" customFormat="1" ht="12.75">
      <c r="E1599" s="309"/>
    </row>
    <row r="1600" s="294" customFormat="1" ht="12.75">
      <c r="E1600" s="309"/>
    </row>
    <row r="1601" s="294" customFormat="1" ht="12.75">
      <c r="E1601" s="309"/>
    </row>
    <row r="1602" s="294" customFormat="1" ht="12.75">
      <c r="E1602" s="309"/>
    </row>
    <row r="1603" s="294" customFormat="1" ht="12.75">
      <c r="E1603" s="309"/>
    </row>
    <row r="1604" s="294" customFormat="1" ht="12.75">
      <c r="E1604" s="309"/>
    </row>
    <row r="1605" s="294" customFormat="1" ht="12.75">
      <c r="E1605" s="309"/>
    </row>
    <row r="1606" s="294" customFormat="1" ht="12.75">
      <c r="E1606" s="309"/>
    </row>
    <row r="1607" s="294" customFormat="1" ht="12.75">
      <c r="E1607" s="309"/>
    </row>
    <row r="1608" s="294" customFormat="1" ht="12.75">
      <c r="E1608" s="309"/>
    </row>
    <row r="1609" s="294" customFormat="1" ht="12.75">
      <c r="E1609" s="309"/>
    </row>
    <row r="1610" s="294" customFormat="1" ht="12.75">
      <c r="E1610" s="309"/>
    </row>
    <row r="1611" s="294" customFormat="1" ht="12.75">
      <c r="E1611" s="309"/>
    </row>
    <row r="1612" s="294" customFormat="1" ht="12.75">
      <c r="E1612" s="309"/>
    </row>
    <row r="1613" s="294" customFormat="1" ht="12.75">
      <c r="E1613" s="309"/>
    </row>
    <row r="1614" s="294" customFormat="1" ht="12.75">
      <c r="E1614" s="309"/>
    </row>
    <row r="1615" s="294" customFormat="1" ht="12.75">
      <c r="E1615" s="309"/>
    </row>
    <row r="1616" s="294" customFormat="1" ht="12.75">
      <c r="E1616" s="309"/>
    </row>
    <row r="1617" s="294" customFormat="1" ht="12.75">
      <c r="E1617" s="309"/>
    </row>
    <row r="1618" s="294" customFormat="1" ht="12.75">
      <c r="E1618" s="309"/>
    </row>
    <row r="1619" s="294" customFormat="1" ht="12.75">
      <c r="E1619" s="309"/>
    </row>
    <row r="1620" s="294" customFormat="1" ht="12.75">
      <c r="E1620" s="309"/>
    </row>
    <row r="1621" s="294" customFormat="1" ht="12.75">
      <c r="E1621" s="309"/>
    </row>
    <row r="1622" s="294" customFormat="1" ht="12.75">
      <c r="E1622" s="309"/>
    </row>
    <row r="1623" s="294" customFormat="1" ht="12.75">
      <c r="E1623" s="309"/>
    </row>
    <row r="1624" s="294" customFormat="1" ht="12.75">
      <c r="E1624" s="309"/>
    </row>
    <row r="1625" s="294" customFormat="1" ht="12.75">
      <c r="E1625" s="309"/>
    </row>
    <row r="1626" s="294" customFormat="1" ht="12.75">
      <c r="E1626" s="309"/>
    </row>
    <row r="1627" s="294" customFormat="1" ht="12.75">
      <c r="E1627" s="309"/>
    </row>
    <row r="1628" s="294" customFormat="1" ht="12.75">
      <c r="E1628" s="309"/>
    </row>
    <row r="1629" s="294" customFormat="1" ht="12.75">
      <c r="E1629" s="309"/>
    </row>
    <row r="1630" s="294" customFormat="1" ht="12.75">
      <c r="E1630" s="309"/>
    </row>
    <row r="1631" s="294" customFormat="1" ht="12.75">
      <c r="E1631" s="309"/>
    </row>
    <row r="1632" s="294" customFormat="1" ht="12.75">
      <c r="E1632" s="309"/>
    </row>
    <row r="1633" s="294" customFormat="1" ht="12.75">
      <c r="E1633" s="309"/>
    </row>
    <row r="1634" s="294" customFormat="1" ht="12.75">
      <c r="E1634" s="309"/>
    </row>
    <row r="1635" s="294" customFormat="1" ht="12.75">
      <c r="E1635" s="309"/>
    </row>
    <row r="1636" s="294" customFormat="1" ht="12.75">
      <c r="E1636" s="309"/>
    </row>
    <row r="1637" s="294" customFormat="1" ht="12.75">
      <c r="E1637" s="309"/>
    </row>
    <row r="1638" s="294" customFormat="1" ht="12.75">
      <c r="E1638" s="309"/>
    </row>
    <row r="1639" s="294" customFormat="1" ht="12.75">
      <c r="E1639" s="309"/>
    </row>
    <row r="1640" s="294" customFormat="1" ht="12.75">
      <c r="E1640" s="309"/>
    </row>
    <row r="1641" s="294" customFormat="1" ht="12.75">
      <c r="E1641" s="309"/>
    </row>
    <row r="1642" s="294" customFormat="1" ht="12.75">
      <c r="E1642" s="309"/>
    </row>
    <row r="1643" s="294" customFormat="1" ht="12.75">
      <c r="E1643" s="309"/>
    </row>
    <row r="1644" s="294" customFormat="1" ht="12.75">
      <c r="E1644" s="309"/>
    </row>
    <row r="1645" s="294" customFormat="1" ht="12.75">
      <c r="E1645" s="309"/>
    </row>
    <row r="1646" s="294" customFormat="1" ht="12.75">
      <c r="E1646" s="309"/>
    </row>
    <row r="1647" s="294" customFormat="1" ht="12.75">
      <c r="E1647" s="309"/>
    </row>
    <row r="1648" s="294" customFormat="1" ht="12.75">
      <c r="E1648" s="309"/>
    </row>
    <row r="1649" s="294" customFormat="1" ht="12.75">
      <c r="E1649" s="309"/>
    </row>
    <row r="1650" s="294" customFormat="1" ht="12.75">
      <c r="E1650" s="309"/>
    </row>
    <row r="1651" s="294" customFormat="1" ht="12.75">
      <c r="E1651" s="309"/>
    </row>
    <row r="1652" s="294" customFormat="1" ht="12.75">
      <c r="E1652" s="309"/>
    </row>
    <row r="1653" s="294" customFormat="1" ht="12.75">
      <c r="E1653" s="309"/>
    </row>
    <row r="1654" s="294" customFormat="1" ht="12.75">
      <c r="E1654" s="309"/>
    </row>
    <row r="1655" s="294" customFormat="1" ht="12.75">
      <c r="E1655" s="309"/>
    </row>
    <row r="1656" s="294" customFormat="1" ht="12.75">
      <c r="E1656" s="309"/>
    </row>
    <row r="1657" s="294" customFormat="1" ht="12.75">
      <c r="E1657" s="309"/>
    </row>
    <row r="1658" s="294" customFormat="1" ht="12.75">
      <c r="E1658" s="309"/>
    </row>
    <row r="1659" s="294" customFormat="1" ht="12.75">
      <c r="E1659" s="309"/>
    </row>
    <row r="1660" s="294" customFormat="1" ht="12.75">
      <c r="E1660" s="309"/>
    </row>
    <row r="1661" s="294" customFormat="1" ht="12.75">
      <c r="E1661" s="309"/>
    </row>
    <row r="1662" s="294" customFormat="1" ht="12.75">
      <c r="E1662" s="309"/>
    </row>
    <row r="1663" s="294" customFormat="1" ht="12.75">
      <c r="E1663" s="309"/>
    </row>
    <row r="1664" s="294" customFormat="1" ht="12.75">
      <c r="E1664" s="309"/>
    </row>
    <row r="1665" s="294" customFormat="1" ht="12.75">
      <c r="E1665" s="309"/>
    </row>
    <row r="1666" s="294" customFormat="1" ht="12.75">
      <c r="E1666" s="309"/>
    </row>
    <row r="1667" s="294" customFormat="1" ht="12.75">
      <c r="E1667" s="309"/>
    </row>
    <row r="1668" s="294" customFormat="1" ht="12.75">
      <c r="E1668" s="309"/>
    </row>
    <row r="1669" s="294" customFormat="1" ht="12.75">
      <c r="E1669" s="309"/>
    </row>
    <row r="1670" s="294" customFormat="1" ht="12.75">
      <c r="E1670" s="309"/>
    </row>
    <row r="1671" s="294" customFormat="1" ht="12.75">
      <c r="E1671" s="309"/>
    </row>
    <row r="1672" s="294" customFormat="1" ht="12.75">
      <c r="E1672" s="309"/>
    </row>
    <row r="1673" s="294" customFormat="1" ht="12.75">
      <c r="E1673" s="309"/>
    </row>
    <row r="1674" s="294" customFormat="1" ht="12.75">
      <c r="E1674" s="309"/>
    </row>
    <row r="1675" s="294" customFormat="1" ht="12.75">
      <c r="E1675" s="309"/>
    </row>
    <row r="1676" s="294" customFormat="1" ht="12.75">
      <c r="E1676" s="309"/>
    </row>
    <row r="1677" s="294" customFormat="1" ht="12.75">
      <c r="E1677" s="309"/>
    </row>
    <row r="1678" s="294" customFormat="1" ht="12.75">
      <c r="E1678" s="309"/>
    </row>
    <row r="1679" s="294" customFormat="1" ht="12.75">
      <c r="E1679" s="309"/>
    </row>
    <row r="1680" s="294" customFormat="1" ht="12.75">
      <c r="E1680" s="309"/>
    </row>
    <row r="1681" s="294" customFormat="1" ht="12.75">
      <c r="E1681" s="309"/>
    </row>
    <row r="1682" s="294" customFormat="1" ht="12.75">
      <c r="E1682" s="309"/>
    </row>
    <row r="1683" s="294" customFormat="1" ht="12.75">
      <c r="E1683" s="309"/>
    </row>
    <row r="1684" s="294" customFormat="1" ht="12.75">
      <c r="E1684" s="309"/>
    </row>
    <row r="1685" s="294" customFormat="1" ht="12.75">
      <c r="E1685" s="309"/>
    </row>
    <row r="1686" s="294" customFormat="1" ht="12.75">
      <c r="E1686" s="309"/>
    </row>
    <row r="1687" s="294" customFormat="1" ht="12.75">
      <c r="E1687" s="309"/>
    </row>
    <row r="1688" s="294" customFormat="1" ht="12.75">
      <c r="E1688" s="309"/>
    </row>
    <row r="1689" s="294" customFormat="1" ht="12.75">
      <c r="E1689" s="309"/>
    </row>
    <row r="1690" s="294" customFormat="1" ht="12.75">
      <c r="E1690" s="309"/>
    </row>
    <row r="1691" s="294" customFormat="1" ht="12.75">
      <c r="E1691" s="309"/>
    </row>
    <row r="1692" s="294" customFormat="1" ht="12.75">
      <c r="E1692" s="309"/>
    </row>
    <row r="1693" s="294" customFormat="1" ht="12.75">
      <c r="E1693" s="309"/>
    </row>
    <row r="1694" s="294" customFormat="1" ht="12.75">
      <c r="E1694" s="309"/>
    </row>
    <row r="1695" s="294" customFormat="1" ht="12.75">
      <c r="E1695" s="309"/>
    </row>
    <row r="1696" s="294" customFormat="1" ht="12.75">
      <c r="E1696" s="309"/>
    </row>
    <row r="1697" s="294" customFormat="1" ht="12.75">
      <c r="E1697" s="309"/>
    </row>
    <row r="1698" s="294" customFormat="1" ht="12.75">
      <c r="E1698" s="309"/>
    </row>
    <row r="1699" s="294" customFormat="1" ht="12.75">
      <c r="E1699" s="309"/>
    </row>
    <row r="1700" s="294" customFormat="1" ht="12.75">
      <c r="E1700" s="309"/>
    </row>
    <row r="1701" s="294" customFormat="1" ht="12.75">
      <c r="E1701" s="309"/>
    </row>
    <row r="1702" s="294" customFormat="1" ht="12.75">
      <c r="E1702" s="309"/>
    </row>
    <row r="1703" s="294" customFormat="1" ht="12.75">
      <c r="E1703" s="309"/>
    </row>
    <row r="1704" s="294" customFormat="1" ht="12.75">
      <c r="E1704" s="309"/>
    </row>
    <row r="1705" s="294" customFormat="1" ht="12.75">
      <c r="E1705" s="309"/>
    </row>
    <row r="1706" s="294" customFormat="1" ht="12.75">
      <c r="E1706" s="309"/>
    </row>
    <row r="1707" s="294" customFormat="1" ht="12.75">
      <c r="E1707" s="309"/>
    </row>
    <row r="1708" s="294" customFormat="1" ht="12.75">
      <c r="E1708" s="309"/>
    </row>
    <row r="1709" s="294" customFormat="1" ht="12.75">
      <c r="E1709" s="309"/>
    </row>
    <row r="1710" s="294" customFormat="1" ht="12.75">
      <c r="E1710" s="309"/>
    </row>
    <row r="1711" s="294" customFormat="1" ht="12.75">
      <c r="E1711" s="309"/>
    </row>
    <row r="1712" s="294" customFormat="1" ht="12.75">
      <c r="E1712" s="309"/>
    </row>
    <row r="1713" s="294" customFormat="1" ht="12.75">
      <c r="E1713" s="309"/>
    </row>
    <row r="1714" s="294" customFormat="1" ht="12.75">
      <c r="E1714" s="309"/>
    </row>
    <row r="1715" s="294" customFormat="1" ht="12.75">
      <c r="E1715" s="309"/>
    </row>
    <row r="1716" s="294" customFormat="1" ht="12.75">
      <c r="E1716" s="309"/>
    </row>
    <row r="1717" s="294" customFormat="1" ht="12.75">
      <c r="E1717" s="309"/>
    </row>
    <row r="1718" s="294" customFormat="1" ht="12.75">
      <c r="E1718" s="309"/>
    </row>
    <row r="1719" s="294" customFormat="1" ht="12.75">
      <c r="E1719" s="309"/>
    </row>
    <row r="1720" s="294" customFormat="1" ht="12.75">
      <c r="E1720" s="309"/>
    </row>
    <row r="1721" s="294" customFormat="1" ht="12.75">
      <c r="E1721" s="309"/>
    </row>
    <row r="1722" s="294" customFormat="1" ht="12.75">
      <c r="E1722" s="309"/>
    </row>
    <row r="1723" s="294" customFormat="1" ht="12.75">
      <c r="E1723" s="309"/>
    </row>
    <row r="1724" s="294" customFormat="1" ht="12.75">
      <c r="E1724" s="309"/>
    </row>
    <row r="1725" s="294" customFormat="1" ht="12.75">
      <c r="E1725" s="309"/>
    </row>
    <row r="1726" s="294" customFormat="1" ht="12.75">
      <c r="E1726" s="309"/>
    </row>
    <row r="1727" s="294" customFormat="1" ht="12.75">
      <c r="E1727" s="309"/>
    </row>
    <row r="1728" s="294" customFormat="1" ht="12.75">
      <c r="E1728" s="309"/>
    </row>
    <row r="1729" s="294" customFormat="1" ht="12.75">
      <c r="E1729" s="309"/>
    </row>
    <row r="1730" s="294" customFormat="1" ht="12.75">
      <c r="E1730" s="309"/>
    </row>
    <row r="1731" s="294" customFormat="1" ht="12.75">
      <c r="E1731" s="309"/>
    </row>
    <row r="1732" s="294" customFormat="1" ht="12.75">
      <c r="E1732" s="309"/>
    </row>
    <row r="1733" s="294" customFormat="1" ht="12.75">
      <c r="E1733" s="309"/>
    </row>
    <row r="1734" s="294" customFormat="1" ht="12.75">
      <c r="E1734" s="309"/>
    </row>
    <row r="1735" s="294" customFormat="1" ht="12.75">
      <c r="E1735" s="309"/>
    </row>
    <row r="1736" s="294" customFormat="1" ht="12.75">
      <c r="E1736" s="309"/>
    </row>
    <row r="1737" s="294" customFormat="1" ht="12.75">
      <c r="E1737" s="309"/>
    </row>
    <row r="1738" s="294" customFormat="1" ht="12.75">
      <c r="E1738" s="309"/>
    </row>
    <row r="1739" s="294" customFormat="1" ht="12.75">
      <c r="E1739" s="309"/>
    </row>
    <row r="1740" s="294" customFormat="1" ht="12.75">
      <c r="E1740" s="309"/>
    </row>
    <row r="1741" s="294" customFormat="1" ht="12.75">
      <c r="E1741" s="309"/>
    </row>
    <row r="1742" s="294" customFormat="1" ht="12.75">
      <c r="E1742" s="309"/>
    </row>
    <row r="1743" s="294" customFormat="1" ht="12.75">
      <c r="E1743" s="309"/>
    </row>
    <row r="1744" s="294" customFormat="1" ht="12.75">
      <c r="E1744" s="309"/>
    </row>
    <row r="1745" s="294" customFormat="1" ht="12.75">
      <c r="E1745" s="309"/>
    </row>
    <row r="1746" s="294" customFormat="1" ht="12.75">
      <c r="E1746" s="309"/>
    </row>
    <row r="1747" s="294" customFormat="1" ht="12.75">
      <c r="E1747" s="309"/>
    </row>
    <row r="1748" s="294" customFormat="1" ht="12.75">
      <c r="E1748" s="309"/>
    </row>
    <row r="1749" s="294" customFormat="1" ht="12.75">
      <c r="E1749" s="309"/>
    </row>
    <row r="1750" s="294" customFormat="1" ht="12.75">
      <c r="E1750" s="309"/>
    </row>
    <row r="1751" s="294" customFormat="1" ht="12.75">
      <c r="E1751" s="309"/>
    </row>
    <row r="1752" s="294" customFormat="1" ht="12.75">
      <c r="E1752" s="309"/>
    </row>
    <row r="1753" s="294" customFormat="1" ht="12.75">
      <c r="E1753" s="309"/>
    </row>
    <row r="1754" s="294" customFormat="1" ht="12.75">
      <c r="E1754" s="309"/>
    </row>
    <row r="1755" s="294" customFormat="1" ht="12.75">
      <c r="E1755" s="309"/>
    </row>
    <row r="1756" s="294" customFormat="1" ht="12.75">
      <c r="E1756" s="309"/>
    </row>
    <row r="1757" s="294" customFormat="1" ht="12.75">
      <c r="E1757" s="309"/>
    </row>
    <row r="1758" s="294" customFormat="1" ht="12.75">
      <c r="E1758" s="309"/>
    </row>
    <row r="1759" s="294" customFormat="1" ht="12.75">
      <c r="E1759" s="309"/>
    </row>
    <row r="1760" s="294" customFormat="1" ht="12.75">
      <c r="E1760" s="309"/>
    </row>
    <row r="1761" s="294" customFormat="1" ht="12.75">
      <c r="E1761" s="309"/>
    </row>
    <row r="1762" s="294" customFormat="1" ht="12.75">
      <c r="E1762" s="309"/>
    </row>
    <row r="1763" s="294" customFormat="1" ht="12.75">
      <c r="E1763" s="309"/>
    </row>
    <row r="1764" s="294" customFormat="1" ht="12.75">
      <c r="E1764" s="309"/>
    </row>
    <row r="1765" s="294" customFormat="1" ht="12.75">
      <c r="E1765" s="309"/>
    </row>
    <row r="1766" s="294" customFormat="1" ht="12.75">
      <c r="E1766" s="309"/>
    </row>
    <row r="1767" s="294" customFormat="1" ht="12.75">
      <c r="E1767" s="309"/>
    </row>
    <row r="1768" s="294" customFormat="1" ht="12.75">
      <c r="E1768" s="309"/>
    </row>
    <row r="1769" s="294" customFormat="1" ht="12.75">
      <c r="E1769" s="309"/>
    </row>
    <row r="1770" s="294" customFormat="1" ht="12.75">
      <c r="E1770" s="309"/>
    </row>
    <row r="1771" s="294" customFormat="1" ht="12.75">
      <c r="E1771" s="309"/>
    </row>
    <row r="1772" s="294" customFormat="1" ht="12.75">
      <c r="E1772" s="309"/>
    </row>
    <row r="1773" s="294" customFormat="1" ht="12.75">
      <c r="E1773" s="309"/>
    </row>
    <row r="1774" s="294" customFormat="1" ht="12.75">
      <c r="E1774" s="309"/>
    </row>
    <row r="1775" s="294" customFormat="1" ht="12.75">
      <c r="E1775" s="309"/>
    </row>
    <row r="1776" s="294" customFormat="1" ht="12.75">
      <c r="E1776" s="309"/>
    </row>
    <row r="1777" s="294" customFormat="1" ht="12.75">
      <c r="E1777" s="309"/>
    </row>
    <row r="1778" s="294" customFormat="1" ht="12.75">
      <c r="E1778" s="309"/>
    </row>
    <row r="1779" s="294" customFormat="1" ht="12.75">
      <c r="E1779" s="309"/>
    </row>
    <row r="1780" s="294" customFormat="1" ht="12.75">
      <c r="E1780" s="309"/>
    </row>
    <row r="1781" s="294" customFormat="1" ht="12.75">
      <c r="E1781" s="309"/>
    </row>
    <row r="1782" s="294" customFormat="1" ht="12.75">
      <c r="E1782" s="309"/>
    </row>
    <row r="1783" s="294" customFormat="1" ht="12.75">
      <c r="E1783" s="309"/>
    </row>
    <row r="1784" s="294" customFormat="1" ht="12.75">
      <c r="E1784" s="309"/>
    </row>
    <row r="1785" s="294" customFormat="1" ht="12.75">
      <c r="E1785" s="309"/>
    </row>
    <row r="1786" s="294" customFormat="1" ht="12.75">
      <c r="E1786" s="309"/>
    </row>
    <row r="1787" s="294" customFormat="1" ht="12.75">
      <c r="E1787" s="309"/>
    </row>
    <row r="1788" s="294" customFormat="1" ht="12.75">
      <c r="E1788" s="309"/>
    </row>
    <row r="1789" s="294" customFormat="1" ht="12.75">
      <c r="E1789" s="309"/>
    </row>
    <row r="1790" s="294" customFormat="1" ht="12.75">
      <c r="E1790" s="309"/>
    </row>
    <row r="1791" s="294" customFormat="1" ht="12.75">
      <c r="E1791" s="309"/>
    </row>
    <row r="1792" s="294" customFormat="1" ht="12.75">
      <c r="E1792" s="309"/>
    </row>
    <row r="1793" s="294" customFormat="1" ht="12.75">
      <c r="E1793" s="309"/>
    </row>
    <row r="1794" s="294" customFormat="1" ht="12.75">
      <c r="E1794" s="309"/>
    </row>
    <row r="1795" s="294" customFormat="1" ht="12.75">
      <c r="E1795" s="309"/>
    </row>
    <row r="1796" s="294" customFormat="1" ht="12.75">
      <c r="E1796" s="309"/>
    </row>
    <row r="1797" s="294" customFormat="1" ht="12.75">
      <c r="E1797" s="309"/>
    </row>
    <row r="1798" s="294" customFormat="1" ht="12.75">
      <c r="E1798" s="309"/>
    </row>
    <row r="1799" s="294" customFormat="1" ht="12.75">
      <c r="E1799" s="309"/>
    </row>
    <row r="1800" s="294" customFormat="1" ht="12.75">
      <c r="E1800" s="309"/>
    </row>
    <row r="1801" s="294" customFormat="1" ht="12.75">
      <c r="E1801" s="309"/>
    </row>
    <row r="1802" s="294" customFormat="1" ht="12.75">
      <c r="E1802" s="309"/>
    </row>
    <row r="1803" s="294" customFormat="1" ht="12.75">
      <c r="E1803" s="309"/>
    </row>
    <row r="1804" s="294" customFormat="1" ht="12.75">
      <c r="E1804" s="309"/>
    </row>
    <row r="1805" s="294" customFormat="1" ht="12.75">
      <c r="E1805" s="309"/>
    </row>
    <row r="1806" s="294" customFormat="1" ht="12.75">
      <c r="E1806" s="309"/>
    </row>
    <row r="1807" s="294" customFormat="1" ht="12.75">
      <c r="E1807" s="309"/>
    </row>
    <row r="1808" s="294" customFormat="1" ht="12.75">
      <c r="E1808" s="309"/>
    </row>
    <row r="1809" s="294" customFormat="1" ht="12.75">
      <c r="E1809" s="309"/>
    </row>
    <row r="1810" s="294" customFormat="1" ht="12.75">
      <c r="E1810" s="309"/>
    </row>
    <row r="1811" s="294" customFormat="1" ht="12.75">
      <c r="E1811" s="309"/>
    </row>
    <row r="1812" s="294" customFormat="1" ht="12.75">
      <c r="E1812" s="309"/>
    </row>
    <row r="1813" s="294" customFormat="1" ht="12.75">
      <c r="E1813" s="309"/>
    </row>
    <row r="1814" s="294" customFormat="1" ht="12.75">
      <c r="E1814" s="309"/>
    </row>
    <row r="1815" s="294" customFormat="1" ht="12.75">
      <c r="E1815" s="309"/>
    </row>
    <row r="1816" s="294" customFormat="1" ht="12.75">
      <c r="E1816" s="309"/>
    </row>
    <row r="1817" s="294" customFormat="1" ht="12.75">
      <c r="E1817" s="309"/>
    </row>
    <row r="1818" s="294" customFormat="1" ht="12.75">
      <c r="E1818" s="309"/>
    </row>
    <row r="1819" s="294" customFormat="1" ht="12.75">
      <c r="E1819" s="309"/>
    </row>
    <row r="1820" s="294" customFormat="1" ht="12.75">
      <c r="E1820" s="309"/>
    </row>
    <row r="1821" s="294" customFormat="1" ht="12.75">
      <c r="E1821" s="309"/>
    </row>
    <row r="1822" s="294" customFormat="1" ht="12.75">
      <c r="E1822" s="309"/>
    </row>
    <row r="1823" s="294" customFormat="1" ht="12.75">
      <c r="E1823" s="309"/>
    </row>
    <row r="1824" s="294" customFormat="1" ht="12.75">
      <c r="E1824" s="309"/>
    </row>
    <row r="1825" s="294" customFormat="1" ht="12.75">
      <c r="E1825" s="309"/>
    </row>
    <row r="1826" s="294" customFormat="1" ht="12.75">
      <c r="E1826" s="309"/>
    </row>
    <row r="1827" s="294" customFormat="1" ht="12.75">
      <c r="E1827" s="309"/>
    </row>
    <row r="1828" s="294" customFormat="1" ht="12.75">
      <c r="E1828" s="309"/>
    </row>
    <row r="1829" s="294" customFormat="1" ht="12.75">
      <c r="E1829" s="309"/>
    </row>
    <row r="1830" s="294" customFormat="1" ht="12.75">
      <c r="E1830" s="309"/>
    </row>
    <row r="1831" s="294" customFormat="1" ht="12.75">
      <c r="E1831" s="309"/>
    </row>
    <row r="1832" s="294" customFormat="1" ht="12.75">
      <c r="E1832" s="309"/>
    </row>
    <row r="1833" s="294" customFormat="1" ht="12.75">
      <c r="E1833" s="309"/>
    </row>
    <row r="1834" s="294" customFormat="1" ht="12.75">
      <c r="E1834" s="309"/>
    </row>
    <row r="1835" s="294" customFormat="1" ht="12.75">
      <c r="E1835" s="309"/>
    </row>
    <row r="1836" s="294" customFormat="1" ht="12.75">
      <c r="E1836" s="309"/>
    </row>
    <row r="1837" s="294" customFormat="1" ht="12.75">
      <c r="E1837" s="309"/>
    </row>
    <row r="1838" s="294" customFormat="1" ht="12.75">
      <c r="E1838" s="309"/>
    </row>
    <row r="1839" s="294" customFormat="1" ht="12.75">
      <c r="E1839" s="309"/>
    </row>
    <row r="1840" s="294" customFormat="1" ht="12.75">
      <c r="E1840" s="309"/>
    </row>
    <row r="1841" s="294" customFormat="1" ht="12.75">
      <c r="E1841" s="309"/>
    </row>
    <row r="1842" s="294" customFormat="1" ht="12.75">
      <c r="E1842" s="309"/>
    </row>
    <row r="1843" s="294" customFormat="1" ht="12.75">
      <c r="E1843" s="309"/>
    </row>
    <row r="1844" s="294" customFormat="1" ht="12.75">
      <c r="E1844" s="309"/>
    </row>
    <row r="1845" s="294" customFormat="1" ht="12.75">
      <c r="E1845" s="309"/>
    </row>
    <row r="1846" s="294" customFormat="1" ht="12.75">
      <c r="E1846" s="309"/>
    </row>
    <row r="1847" s="294" customFormat="1" ht="12.75">
      <c r="E1847" s="309"/>
    </row>
    <row r="1848" s="294" customFormat="1" ht="12.75">
      <c r="E1848" s="309"/>
    </row>
    <row r="1849" s="294" customFormat="1" ht="12.75">
      <c r="E1849" s="309"/>
    </row>
    <row r="1850" s="294" customFormat="1" ht="12.75">
      <c r="E1850" s="309"/>
    </row>
    <row r="1851" s="294" customFormat="1" ht="12.75">
      <c r="E1851" s="309"/>
    </row>
    <row r="1852" s="294" customFormat="1" ht="12.75">
      <c r="E1852" s="309"/>
    </row>
    <row r="1853" s="294" customFormat="1" ht="12.75">
      <c r="E1853" s="309"/>
    </row>
    <row r="1854" s="294" customFormat="1" ht="12.75">
      <c r="E1854" s="309"/>
    </row>
    <row r="1855" s="294" customFormat="1" ht="12.75">
      <c r="E1855" s="309"/>
    </row>
    <row r="1856" s="294" customFormat="1" ht="12.75">
      <c r="E1856" s="309"/>
    </row>
    <row r="1857" s="294" customFormat="1" ht="12.75">
      <c r="E1857" s="309"/>
    </row>
    <row r="1858" s="294" customFormat="1" ht="12.75">
      <c r="E1858" s="309"/>
    </row>
    <row r="1859" s="294" customFormat="1" ht="12.75">
      <c r="E1859" s="309"/>
    </row>
    <row r="1860" s="294" customFormat="1" ht="12.75">
      <c r="E1860" s="309"/>
    </row>
    <row r="1861" s="294" customFormat="1" ht="12.75">
      <c r="E1861" s="309"/>
    </row>
    <row r="1862" s="294" customFormat="1" ht="12.75">
      <c r="E1862" s="309"/>
    </row>
    <row r="1863" s="294" customFormat="1" ht="12.75">
      <c r="E1863" s="309"/>
    </row>
    <row r="1864" s="294" customFormat="1" ht="12.75">
      <c r="E1864" s="309"/>
    </row>
    <row r="1865" s="294" customFormat="1" ht="12.75">
      <c r="E1865" s="309"/>
    </row>
    <row r="1866" s="294" customFormat="1" ht="12.75">
      <c r="E1866" s="309"/>
    </row>
    <row r="1867" s="294" customFormat="1" ht="12.75">
      <c r="E1867" s="309"/>
    </row>
    <row r="1868" s="294" customFormat="1" ht="12.75">
      <c r="E1868" s="309"/>
    </row>
    <row r="1869" s="294" customFormat="1" ht="12.75">
      <c r="E1869" s="309"/>
    </row>
    <row r="1870" s="294" customFormat="1" ht="12.75">
      <c r="E1870" s="309"/>
    </row>
    <row r="1871" s="294" customFormat="1" ht="12.75">
      <c r="E1871" s="309"/>
    </row>
    <row r="1872" s="294" customFormat="1" ht="12.75">
      <c r="E1872" s="309"/>
    </row>
    <row r="1873" s="294" customFormat="1" ht="12.75">
      <c r="E1873" s="309"/>
    </row>
    <row r="1874" s="294" customFormat="1" ht="12.75">
      <c r="E1874" s="309"/>
    </row>
    <row r="1875" s="294" customFormat="1" ht="12.75">
      <c r="E1875" s="309"/>
    </row>
    <row r="1876" s="294" customFormat="1" ht="12.75">
      <c r="E1876" s="309"/>
    </row>
    <row r="1877" s="294" customFormat="1" ht="12.75">
      <c r="E1877" s="309"/>
    </row>
    <row r="1878" s="294" customFormat="1" ht="12.75">
      <c r="E1878" s="309"/>
    </row>
    <row r="1879" s="294" customFormat="1" ht="12.75">
      <c r="E1879" s="309"/>
    </row>
    <row r="1880" s="294" customFormat="1" ht="12.75">
      <c r="E1880" s="309"/>
    </row>
    <row r="1881" s="294" customFormat="1" ht="12.75">
      <c r="E1881" s="309"/>
    </row>
    <row r="1882" s="294" customFormat="1" ht="12.75">
      <c r="E1882" s="309"/>
    </row>
    <row r="1883" s="294" customFormat="1" ht="12.75">
      <c r="E1883" s="309"/>
    </row>
    <row r="1884" s="294" customFormat="1" ht="12.75">
      <c r="E1884" s="309"/>
    </row>
    <row r="1885" s="294" customFormat="1" ht="12.75">
      <c r="E1885" s="309"/>
    </row>
    <row r="1886" s="294" customFormat="1" ht="12.75">
      <c r="E1886" s="309"/>
    </row>
    <row r="1887" s="294" customFormat="1" ht="12.75">
      <c r="E1887" s="309"/>
    </row>
    <row r="1888" s="294" customFormat="1" ht="12.75">
      <c r="E1888" s="309"/>
    </row>
    <row r="1889" s="294" customFormat="1" ht="12.75">
      <c r="E1889" s="309"/>
    </row>
    <row r="1890" s="294" customFormat="1" ht="12.75">
      <c r="E1890" s="309"/>
    </row>
    <row r="1891" s="294" customFormat="1" ht="12.75">
      <c r="E1891" s="309"/>
    </row>
    <row r="1892" s="294" customFormat="1" ht="12.75">
      <c r="E1892" s="309"/>
    </row>
    <row r="1893" s="294" customFormat="1" ht="12.75">
      <c r="E1893" s="309"/>
    </row>
    <row r="1894" s="294" customFormat="1" ht="12.75">
      <c r="E1894" s="309"/>
    </row>
    <row r="1895" s="294" customFormat="1" ht="12.75">
      <c r="E1895" s="309"/>
    </row>
    <row r="1896" s="294" customFormat="1" ht="12.75">
      <c r="E1896" s="309"/>
    </row>
    <row r="1897" s="294" customFormat="1" ht="12.75">
      <c r="E1897" s="309"/>
    </row>
    <row r="1898" s="294" customFormat="1" ht="12.75">
      <c r="E1898" s="309"/>
    </row>
    <row r="1899" s="294" customFormat="1" ht="12.75">
      <c r="E1899" s="309"/>
    </row>
    <row r="1900" s="294" customFormat="1" ht="12.75">
      <c r="E1900" s="309"/>
    </row>
    <row r="1901" s="294" customFormat="1" ht="12.75">
      <c r="E1901" s="309"/>
    </row>
    <row r="1902" s="294" customFormat="1" ht="12.75">
      <c r="E1902" s="309"/>
    </row>
    <row r="1903" s="294" customFormat="1" ht="12.75">
      <c r="E1903" s="309"/>
    </row>
    <row r="1904" s="294" customFormat="1" ht="12.75">
      <c r="E1904" s="309"/>
    </row>
    <row r="1905" s="294" customFormat="1" ht="12.75">
      <c r="E1905" s="309"/>
    </row>
    <row r="1906" s="294" customFormat="1" ht="12.75">
      <c r="E1906" s="309"/>
    </row>
    <row r="1907" s="294" customFormat="1" ht="12.75">
      <c r="E1907" s="309"/>
    </row>
    <row r="1908" s="294" customFormat="1" ht="12.75">
      <c r="E1908" s="309"/>
    </row>
    <row r="1909" s="294" customFormat="1" ht="12.75">
      <c r="E1909" s="309"/>
    </row>
    <row r="1910" s="294" customFormat="1" ht="12.75">
      <c r="E1910" s="309"/>
    </row>
    <row r="1911" s="294" customFormat="1" ht="12.75">
      <c r="E1911" s="309"/>
    </row>
    <row r="1912" s="294" customFormat="1" ht="12.75">
      <c r="E1912" s="309"/>
    </row>
    <row r="1913" s="294" customFormat="1" ht="12.75">
      <c r="E1913" s="309"/>
    </row>
    <row r="1914" s="294" customFormat="1" ht="12.75">
      <c r="E1914" s="309"/>
    </row>
    <row r="1915" s="294" customFormat="1" ht="12.75">
      <c r="E1915" s="309"/>
    </row>
    <row r="1916" s="294" customFormat="1" ht="12.75">
      <c r="E1916" s="309"/>
    </row>
    <row r="1917" s="294" customFormat="1" ht="12.75">
      <c r="E1917" s="309"/>
    </row>
    <row r="1918" s="294" customFormat="1" ht="12.75">
      <c r="E1918" s="309"/>
    </row>
    <row r="1919" s="294" customFormat="1" ht="12.75">
      <c r="E1919" s="309"/>
    </row>
    <row r="1920" s="294" customFormat="1" ht="12.75">
      <c r="E1920" s="309"/>
    </row>
    <row r="1921" s="294" customFormat="1" ht="12.75">
      <c r="E1921" s="309"/>
    </row>
    <row r="1922" s="294" customFormat="1" ht="12.75">
      <c r="E1922" s="309"/>
    </row>
    <row r="1923" s="294" customFormat="1" ht="12.75">
      <c r="E1923" s="309"/>
    </row>
    <row r="1924" s="294" customFormat="1" ht="12.75">
      <c r="E1924" s="309"/>
    </row>
    <row r="1925" s="294" customFormat="1" ht="12.75">
      <c r="E1925" s="309"/>
    </row>
    <row r="1926" s="294" customFormat="1" ht="12.75">
      <c r="E1926" s="309"/>
    </row>
    <row r="1927" s="294" customFormat="1" ht="12.75">
      <c r="E1927" s="309"/>
    </row>
    <row r="1928" s="294" customFormat="1" ht="12.75">
      <c r="E1928" s="309"/>
    </row>
    <row r="1929" s="294" customFormat="1" ht="12.75">
      <c r="E1929" s="309"/>
    </row>
    <row r="1930" s="294" customFormat="1" ht="12.75">
      <c r="E1930" s="309"/>
    </row>
    <row r="1931" s="294" customFormat="1" ht="12.75">
      <c r="E1931" s="309"/>
    </row>
    <row r="1932" s="294" customFormat="1" ht="12.75">
      <c r="E1932" s="309"/>
    </row>
    <row r="1933" s="294" customFormat="1" ht="12.75">
      <c r="E1933" s="309"/>
    </row>
    <row r="1934" s="294" customFormat="1" ht="12.75">
      <c r="E1934" s="309"/>
    </row>
    <row r="1935" s="294" customFormat="1" ht="12.75">
      <c r="E1935" s="309"/>
    </row>
    <row r="1936" s="294" customFormat="1" ht="12.75">
      <c r="E1936" s="309"/>
    </row>
    <row r="1937" s="294" customFormat="1" ht="12.75">
      <c r="E1937" s="309"/>
    </row>
    <row r="1938" s="294" customFormat="1" ht="12.75">
      <c r="E1938" s="309"/>
    </row>
    <row r="1939" s="294" customFormat="1" ht="12.75">
      <c r="E1939" s="309"/>
    </row>
    <row r="1940" s="294" customFormat="1" ht="12.75">
      <c r="E1940" s="309"/>
    </row>
    <row r="1941" s="294" customFormat="1" ht="12.75">
      <c r="E1941" s="309"/>
    </row>
    <row r="1942" s="294" customFormat="1" ht="12.75">
      <c r="E1942" s="309"/>
    </row>
    <row r="1943" s="294" customFormat="1" ht="12.75">
      <c r="E1943" s="309"/>
    </row>
    <row r="1944" s="294" customFormat="1" ht="12.75">
      <c r="E1944" s="309"/>
    </row>
    <row r="1945" s="294" customFormat="1" ht="12.75">
      <c r="E1945" s="309"/>
    </row>
    <row r="1946" s="294" customFormat="1" ht="12.75">
      <c r="E1946" s="309"/>
    </row>
    <row r="1947" s="294" customFormat="1" ht="12.75">
      <c r="E1947" s="309"/>
    </row>
    <row r="1948" s="294" customFormat="1" ht="12.75">
      <c r="E1948" s="309"/>
    </row>
    <row r="1949" s="294" customFormat="1" ht="12.75">
      <c r="E1949" s="309"/>
    </row>
    <row r="1950" s="294" customFormat="1" ht="12.75">
      <c r="E1950" s="309"/>
    </row>
    <row r="1951" s="294" customFormat="1" ht="12.75">
      <c r="E1951" s="309"/>
    </row>
    <row r="1952" s="294" customFormat="1" ht="12.75">
      <c r="E1952" s="309"/>
    </row>
    <row r="1953" s="294" customFormat="1" ht="12.75">
      <c r="E1953" s="309"/>
    </row>
    <row r="1954" s="294" customFormat="1" ht="12.75">
      <c r="E1954" s="309"/>
    </row>
    <row r="1955" s="294" customFormat="1" ht="12.75">
      <c r="E1955" s="309"/>
    </row>
    <row r="1956" s="294" customFormat="1" ht="12.75">
      <c r="E1956" s="309"/>
    </row>
    <row r="1957" s="294" customFormat="1" ht="12.75">
      <c r="E1957" s="309"/>
    </row>
    <row r="1958" s="294" customFormat="1" ht="12.75">
      <c r="E1958" s="309"/>
    </row>
    <row r="1959" s="294" customFormat="1" ht="12.75">
      <c r="E1959" s="309"/>
    </row>
    <row r="1960" s="294" customFormat="1" ht="12.75">
      <c r="E1960" s="309"/>
    </row>
    <row r="1961" s="294" customFormat="1" ht="12.75">
      <c r="E1961" s="309"/>
    </row>
    <row r="1962" s="294" customFormat="1" ht="12.75">
      <c r="E1962" s="309"/>
    </row>
    <row r="1963" s="294" customFormat="1" ht="12.75">
      <c r="E1963" s="309"/>
    </row>
    <row r="1964" s="294" customFormat="1" ht="12.75">
      <c r="E1964" s="309"/>
    </row>
    <row r="1965" s="294" customFormat="1" ht="12.75">
      <c r="E1965" s="309"/>
    </row>
    <row r="1966" s="294" customFormat="1" ht="12.75">
      <c r="E1966" s="309"/>
    </row>
  </sheetData>
  <sheetProtection/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1"/>
  <sheetViews>
    <sheetView showGridLines="0" zoomScaleSheetLayoutView="75" zoomScalePageLayoutView="0" workbookViewId="0" topLeftCell="B1">
      <selection activeCell="B13" sqref="A13:IV1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916</v>
      </c>
      <c r="E2" s="5"/>
      <c r="F2" s="4"/>
      <c r="G2" s="6"/>
      <c r="H2" s="7" t="s">
        <v>0</v>
      </c>
      <c r="I2" s="8">
        <v>42110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96</v>
      </c>
      <c r="E5" s="13" t="s">
        <v>97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352</v>
      </c>
      <c r="H7" s="18" t="s">
        <v>4</v>
      </c>
      <c r="I7" s="2" t="s">
        <v>914</v>
      </c>
      <c r="J7" s="17"/>
      <c r="K7" s="17"/>
    </row>
    <row r="8" spans="4:11" ht="12.75">
      <c r="D8" s="17" t="s">
        <v>911</v>
      </c>
      <c r="H8" s="18" t="s">
        <v>5</v>
      </c>
      <c r="J8" s="17"/>
      <c r="K8" s="17"/>
    </row>
    <row r="9" spans="3:10" ht="12.75">
      <c r="C9" s="18" t="s">
        <v>913</v>
      </c>
      <c r="D9" s="17" t="s">
        <v>912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 t="s">
        <v>351</v>
      </c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2:11" ht="13.5" customHeight="1">
      <c r="B13" s="19"/>
      <c r="C13" s="20"/>
      <c r="D13" s="20"/>
      <c r="E13" s="21"/>
      <c r="F13" s="22"/>
      <c r="G13" s="23"/>
      <c r="H13" s="24"/>
      <c r="I13" s="23"/>
      <c r="J13" s="25" t="s">
        <v>7</v>
      </c>
      <c r="K13" s="26"/>
    </row>
    <row r="14" spans="2:11" ht="15" customHeight="1">
      <c r="B14" s="27" t="s">
        <v>8</v>
      </c>
      <c r="C14" s="28"/>
      <c r="D14" s="29">
        <v>15</v>
      </c>
      <c r="E14" s="30" t="s">
        <v>9</v>
      </c>
      <c r="F14" s="31"/>
      <c r="G14" s="32"/>
      <c r="H14" s="32"/>
      <c r="I14" s="314">
        <f>ROUND(G28,0)</f>
        <v>0</v>
      </c>
      <c r="J14" s="315"/>
      <c r="K14" s="33"/>
    </row>
    <row r="15" spans="2:11" ht="12.75">
      <c r="B15" s="27" t="s">
        <v>10</v>
      </c>
      <c r="C15" s="28"/>
      <c r="D15" s="29">
        <f>SazbaDPH1</f>
        <v>15</v>
      </c>
      <c r="E15" s="30" t="s">
        <v>9</v>
      </c>
      <c r="F15" s="34"/>
      <c r="G15" s="35"/>
      <c r="H15" s="35"/>
      <c r="I15" s="316">
        <f>ROUND(I14*D15/100,0)</f>
        <v>0</v>
      </c>
      <c r="J15" s="317"/>
      <c r="K15" s="33"/>
    </row>
    <row r="16" spans="2:11" ht="12.75">
      <c r="B16" s="27" t="s">
        <v>8</v>
      </c>
      <c r="C16" s="28"/>
      <c r="D16" s="29">
        <v>21</v>
      </c>
      <c r="E16" s="30" t="s">
        <v>9</v>
      </c>
      <c r="F16" s="34"/>
      <c r="G16" s="35"/>
      <c r="H16" s="35"/>
      <c r="I16" s="316">
        <f>ROUND(H28,0)</f>
        <v>0</v>
      </c>
      <c r="J16" s="317"/>
      <c r="K16" s="33"/>
    </row>
    <row r="17" spans="2:11" ht="13.5" thickBot="1">
      <c r="B17" s="27" t="s">
        <v>10</v>
      </c>
      <c r="C17" s="28"/>
      <c r="D17" s="29">
        <f>SazbaDPH2</f>
        <v>21</v>
      </c>
      <c r="E17" s="30" t="s">
        <v>9</v>
      </c>
      <c r="F17" s="36"/>
      <c r="G17" s="37"/>
      <c r="H17" s="37"/>
      <c r="I17" s="318">
        <f>ROUND(I16*D16/100,0)</f>
        <v>0</v>
      </c>
      <c r="J17" s="319"/>
      <c r="K17" s="33"/>
    </row>
    <row r="18" spans="2:11" ht="16.5" thickBot="1">
      <c r="B18" s="38" t="s">
        <v>11</v>
      </c>
      <c r="C18" s="39"/>
      <c r="D18" s="39"/>
      <c r="E18" s="40"/>
      <c r="F18" s="41"/>
      <c r="G18" s="42"/>
      <c r="H18" s="42"/>
      <c r="I18" s="320">
        <f>SUM(I14:I17)</f>
        <v>0</v>
      </c>
      <c r="J18" s="321"/>
      <c r="K18" s="43"/>
    </row>
    <row r="20" spans="2:12" ht="11.25" customHeight="1">
      <c r="B20" s="13" t="s">
        <v>12</v>
      </c>
      <c r="C20" s="44"/>
      <c r="D20" s="44"/>
      <c r="E20" s="44"/>
      <c r="F20" s="44"/>
      <c r="G20" s="44"/>
      <c r="H20" s="44"/>
      <c r="I20" s="44"/>
      <c r="J20" s="44"/>
      <c r="K20" s="44"/>
      <c r="L20" s="45"/>
    </row>
    <row r="21" ht="5.25" customHeight="1">
      <c r="L21" s="45"/>
    </row>
    <row r="22" spans="2:10" ht="24" customHeight="1">
      <c r="B22" s="46" t="s">
        <v>13</v>
      </c>
      <c r="C22" s="47"/>
      <c r="D22" s="47"/>
      <c r="E22" s="48"/>
      <c r="F22" s="49" t="s">
        <v>14</v>
      </c>
      <c r="G22" s="50" t="str">
        <f>CONCATENATE("Základ DPH ",SazbaDPH1," %")</f>
        <v>Základ DPH 15 %</v>
      </c>
      <c r="H22" s="49" t="str">
        <f>CONCATENATE("Základ DPH ",SazbaDPH2," %")</f>
        <v>Základ DPH 21 %</v>
      </c>
      <c r="I22" s="49" t="s">
        <v>15</v>
      </c>
      <c r="J22" s="49" t="s">
        <v>9</v>
      </c>
    </row>
    <row r="23" spans="2:10" ht="12.75">
      <c r="B23" s="51" t="s">
        <v>99</v>
      </c>
      <c r="C23" s="52" t="s">
        <v>100</v>
      </c>
      <c r="D23" s="53"/>
      <c r="E23" s="54"/>
      <c r="F23" s="55">
        <f>G23+H23+I23</f>
        <v>0</v>
      </c>
      <c r="G23" s="56">
        <v>0</v>
      </c>
      <c r="H23" s="57">
        <v>0</v>
      </c>
      <c r="I23" s="57">
        <f>(G23*SazbaDPH1)/100+(H23*SazbaDPH2)/100</f>
        <v>0</v>
      </c>
      <c r="J23" s="58">
        <f aca="true" t="shared" si="0" ref="J23:J28">IF(CelkemObjekty=0,"",F23/CelkemObjekty*100)</f>
      </c>
    </row>
    <row r="24" spans="2:10" ht="12.75">
      <c r="B24" s="59" t="s">
        <v>354</v>
      </c>
      <c r="C24" s="60" t="s">
        <v>355</v>
      </c>
      <c r="D24" s="61"/>
      <c r="E24" s="62"/>
      <c r="F24" s="63">
        <f>G24+H24+I24</f>
        <v>0</v>
      </c>
      <c r="G24" s="64">
        <v>0</v>
      </c>
      <c r="H24" s="65">
        <v>0</v>
      </c>
      <c r="I24" s="65">
        <f>(G24*SazbaDPH1)/100+(H24*SazbaDPH2)/100</f>
        <v>0</v>
      </c>
      <c r="J24" s="58">
        <f t="shared" si="0"/>
      </c>
    </row>
    <row r="25" spans="2:10" ht="12.75">
      <c r="B25" s="59" t="s">
        <v>513</v>
      </c>
      <c r="C25" s="60" t="s">
        <v>514</v>
      </c>
      <c r="D25" s="61"/>
      <c r="E25" s="62"/>
      <c r="F25" s="63">
        <f>G25+H25+I25</f>
        <v>0</v>
      </c>
      <c r="G25" s="64">
        <v>0</v>
      </c>
      <c r="H25" s="65">
        <v>0</v>
      </c>
      <c r="I25" s="65">
        <f>(G25*SazbaDPH1)/100+(H25*SazbaDPH2)/100</f>
        <v>0</v>
      </c>
      <c r="J25" s="58">
        <f t="shared" si="0"/>
      </c>
    </row>
    <row r="26" spans="2:10" ht="12.75">
      <c r="B26" s="59" t="s">
        <v>608</v>
      </c>
      <c r="C26" s="60" t="s">
        <v>609</v>
      </c>
      <c r="D26" s="61"/>
      <c r="E26" s="62"/>
      <c r="F26" s="63">
        <f>G26+H26+I26</f>
        <v>0</v>
      </c>
      <c r="G26" s="64">
        <v>0</v>
      </c>
      <c r="H26" s="65">
        <v>0</v>
      </c>
      <c r="I26" s="65">
        <f>(G26*SazbaDPH1)/100+(H26*SazbaDPH2)/100</f>
        <v>0</v>
      </c>
      <c r="J26" s="58">
        <f t="shared" si="0"/>
      </c>
    </row>
    <row r="27" spans="2:10" ht="12.75">
      <c r="B27" s="59" t="s">
        <v>900</v>
      </c>
      <c r="C27" s="60" t="s">
        <v>901</v>
      </c>
      <c r="D27" s="61"/>
      <c r="E27" s="62"/>
      <c r="F27" s="63">
        <f>G27+H27+I27</f>
        <v>0</v>
      </c>
      <c r="G27" s="64">
        <v>0</v>
      </c>
      <c r="H27" s="65">
        <v>0</v>
      </c>
      <c r="I27" s="65">
        <f>(G27*SazbaDPH1)/100+(H27*SazbaDPH2)/100</f>
        <v>0</v>
      </c>
      <c r="J27" s="58">
        <f t="shared" si="0"/>
      </c>
    </row>
    <row r="28" spans="2:10" ht="17.25" customHeight="1">
      <c r="B28" s="66" t="s">
        <v>16</v>
      </c>
      <c r="C28" s="67"/>
      <c r="D28" s="68"/>
      <c r="E28" s="69"/>
      <c r="F28" s="70">
        <f>SUM(F23:F27)</f>
        <v>0</v>
      </c>
      <c r="G28" s="70">
        <f>SUM(G23:G27)</f>
        <v>0</v>
      </c>
      <c r="H28" s="70">
        <f>SUM(H23:H27)</f>
        <v>0</v>
      </c>
      <c r="I28" s="70">
        <f>SUM(I23:I27)</f>
        <v>0</v>
      </c>
      <c r="J28" s="71">
        <f t="shared" si="0"/>
      </c>
    </row>
    <row r="29" spans="2:11" ht="12.75"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2:11" ht="14.25" customHeight="1">
      <c r="B30" s="13" t="s">
        <v>17</v>
      </c>
      <c r="C30" s="44"/>
      <c r="D30" s="44"/>
      <c r="E30" s="44"/>
      <c r="F30" s="44"/>
      <c r="G30" s="44"/>
      <c r="H30" s="44"/>
      <c r="I30" s="44"/>
      <c r="J30" s="44"/>
      <c r="K30" s="72"/>
    </row>
    <row r="31" ht="12.75">
      <c r="K31" s="72"/>
    </row>
    <row r="32" spans="2:10" ht="25.5">
      <c r="B32" s="73" t="s">
        <v>18</v>
      </c>
      <c r="C32" s="74" t="s">
        <v>19</v>
      </c>
      <c r="D32" s="47"/>
      <c r="E32" s="48"/>
      <c r="F32" s="49" t="s">
        <v>14</v>
      </c>
      <c r="G32" s="50" t="str">
        <f>CONCATENATE("Základ DPH ",SazbaDPH1," %")</f>
        <v>Základ DPH 15 %</v>
      </c>
      <c r="H32" s="49" t="str">
        <f>CONCATENATE("Základ DPH ",SazbaDPH2," %")</f>
        <v>Základ DPH 21 %</v>
      </c>
      <c r="I32" s="50" t="s">
        <v>15</v>
      </c>
      <c r="J32" s="49" t="s">
        <v>9</v>
      </c>
    </row>
    <row r="33" spans="2:10" ht="12.75">
      <c r="B33" s="75" t="s">
        <v>99</v>
      </c>
      <c r="C33" s="76" t="s">
        <v>353</v>
      </c>
      <c r="D33" s="53"/>
      <c r="E33" s="54"/>
      <c r="F33" s="55">
        <f>G33+H33+I33</f>
        <v>0</v>
      </c>
      <c r="G33" s="56">
        <v>0</v>
      </c>
      <c r="H33" s="57">
        <v>0</v>
      </c>
      <c r="I33" s="64">
        <f>(G33*SazbaDPH1)/100+(H33*SazbaDPH2)/100</f>
        <v>0</v>
      </c>
      <c r="J33" s="58">
        <f aca="true" t="shared" si="1" ref="J33:J38">IF(CelkemObjekty=0,"",F33/CelkemObjekty*100)</f>
      </c>
    </row>
    <row r="34" spans="2:10" ht="12.75">
      <c r="B34" s="77" t="s">
        <v>354</v>
      </c>
      <c r="C34" s="78" t="s">
        <v>512</v>
      </c>
      <c r="D34" s="61"/>
      <c r="E34" s="62"/>
      <c r="F34" s="63">
        <f>G34+H34+I34</f>
        <v>0</v>
      </c>
      <c r="G34" s="64">
        <v>0</v>
      </c>
      <c r="H34" s="65">
        <v>0</v>
      </c>
      <c r="I34" s="64">
        <f>(G34*SazbaDPH1)/100+(H34*SazbaDPH2)/100</f>
        <v>0</v>
      </c>
      <c r="J34" s="58">
        <f t="shared" si="1"/>
      </c>
    </row>
    <row r="35" spans="2:10" ht="12.75">
      <c r="B35" s="77" t="s">
        <v>513</v>
      </c>
      <c r="C35" s="78" t="s">
        <v>607</v>
      </c>
      <c r="D35" s="61"/>
      <c r="E35" s="62"/>
      <c r="F35" s="63">
        <f>G35+H35+I35</f>
        <v>0</v>
      </c>
      <c r="G35" s="64">
        <v>0</v>
      </c>
      <c r="H35" s="65">
        <v>0</v>
      </c>
      <c r="I35" s="64">
        <f>(G35*SazbaDPH1)/100+(H35*SazbaDPH2)/100</f>
        <v>0</v>
      </c>
      <c r="J35" s="58">
        <f t="shared" si="1"/>
      </c>
    </row>
    <row r="36" spans="2:10" ht="12.75">
      <c r="B36" s="77" t="s">
        <v>608</v>
      </c>
      <c r="C36" s="78" t="s">
        <v>899</v>
      </c>
      <c r="D36" s="61"/>
      <c r="E36" s="62"/>
      <c r="F36" s="63">
        <f>G36+H36+I36</f>
        <v>0</v>
      </c>
      <c r="G36" s="64">
        <v>0</v>
      </c>
      <c r="H36" s="65">
        <v>0</v>
      </c>
      <c r="I36" s="64">
        <f>(G36*SazbaDPH1)/100+(H36*SazbaDPH2)/100</f>
        <v>0</v>
      </c>
      <c r="J36" s="58">
        <f t="shared" si="1"/>
      </c>
    </row>
    <row r="37" spans="2:10" ht="12.75">
      <c r="B37" s="77" t="s">
        <v>900</v>
      </c>
      <c r="C37" s="78" t="s">
        <v>910</v>
      </c>
      <c r="D37" s="61"/>
      <c r="E37" s="62"/>
      <c r="F37" s="63">
        <f>G37+H37+I37</f>
        <v>0</v>
      </c>
      <c r="G37" s="64">
        <v>0</v>
      </c>
      <c r="H37" s="65">
        <v>0</v>
      </c>
      <c r="I37" s="64">
        <f>(G37*SazbaDPH1)/100+(H37*SazbaDPH2)/100</f>
        <v>0</v>
      </c>
      <c r="J37" s="58">
        <f t="shared" si="1"/>
      </c>
    </row>
    <row r="38" spans="2:10" ht="12.75">
      <c r="B38" s="66" t="s">
        <v>16</v>
      </c>
      <c r="C38" s="67"/>
      <c r="D38" s="68"/>
      <c r="E38" s="69"/>
      <c r="F38" s="70">
        <f>SUM(F33:F37)</f>
        <v>0</v>
      </c>
      <c r="G38" s="79">
        <f>SUM(G33:G37)</f>
        <v>0</v>
      </c>
      <c r="H38" s="70">
        <f>SUM(H33:H37)</f>
        <v>0</v>
      </c>
      <c r="I38" s="79">
        <f>SUM(I33:I37)</f>
        <v>0</v>
      </c>
      <c r="J38" s="71">
        <f t="shared" si="1"/>
      </c>
    </row>
    <row r="39" ht="9" customHeight="1"/>
    <row r="40" spans="2:10" ht="18" customHeight="1">
      <c r="B40" s="13" t="s">
        <v>20</v>
      </c>
      <c r="C40" s="44"/>
      <c r="D40" s="44"/>
      <c r="E40" s="44"/>
      <c r="F40" s="44"/>
      <c r="G40" s="44"/>
      <c r="H40" s="44"/>
      <c r="I40" s="44"/>
      <c r="J40" s="44"/>
    </row>
    <row r="41" ht="9" customHeight="1"/>
    <row r="42" spans="2:10" ht="12.75">
      <c r="B42" s="46" t="s">
        <v>21</v>
      </c>
      <c r="C42" s="47"/>
      <c r="D42" s="47"/>
      <c r="E42" s="49" t="s">
        <v>9</v>
      </c>
      <c r="F42" s="49" t="s">
        <v>22</v>
      </c>
      <c r="G42" s="50" t="s">
        <v>23</v>
      </c>
      <c r="H42" s="49" t="s">
        <v>24</v>
      </c>
      <c r="I42" s="50" t="s">
        <v>25</v>
      </c>
      <c r="J42" s="80" t="s">
        <v>26</v>
      </c>
    </row>
    <row r="43" spans="2:10" ht="12.75">
      <c r="B43" s="51" t="s">
        <v>92</v>
      </c>
      <c r="C43" s="52" t="s">
        <v>93</v>
      </c>
      <c r="D43" s="53"/>
      <c r="E43" s="81">
        <f aca="true" t="shared" si="2" ref="E43:E60">IF(SUM(SoucetDilu)=0,"",SUM(F43:J43)/SUM(SoucetDilu)*100)</f>
      </c>
      <c r="F43" s="57">
        <v>0</v>
      </c>
      <c r="G43" s="56">
        <v>0</v>
      </c>
      <c r="H43" s="57">
        <v>0</v>
      </c>
      <c r="I43" s="56">
        <v>0</v>
      </c>
      <c r="J43" s="57">
        <v>0</v>
      </c>
    </row>
    <row r="44" spans="2:10" ht="12.75">
      <c r="B44" s="59" t="s">
        <v>475</v>
      </c>
      <c r="C44" s="60" t="s">
        <v>476</v>
      </c>
      <c r="D44" s="61"/>
      <c r="E44" s="82">
        <f t="shared" si="2"/>
      </c>
      <c r="F44" s="65">
        <v>0</v>
      </c>
      <c r="G44" s="64">
        <v>0</v>
      </c>
      <c r="H44" s="65">
        <v>0</v>
      </c>
      <c r="I44" s="64">
        <v>0</v>
      </c>
      <c r="J44" s="65">
        <v>0</v>
      </c>
    </row>
    <row r="45" spans="2:10" ht="12.75">
      <c r="B45" s="59" t="s">
        <v>129</v>
      </c>
      <c r="C45" s="60" t="s">
        <v>130</v>
      </c>
      <c r="D45" s="61"/>
      <c r="E45" s="82">
        <f t="shared" si="2"/>
      </c>
      <c r="F45" s="65">
        <v>0</v>
      </c>
      <c r="G45" s="64">
        <v>0</v>
      </c>
      <c r="H45" s="65">
        <v>0</v>
      </c>
      <c r="I45" s="64">
        <v>0</v>
      </c>
      <c r="J45" s="65">
        <v>0</v>
      </c>
    </row>
    <row r="46" spans="2:10" ht="12.75">
      <c r="B46" s="59" t="s">
        <v>415</v>
      </c>
      <c r="C46" s="60" t="s">
        <v>416</v>
      </c>
      <c r="D46" s="61"/>
      <c r="E46" s="82">
        <f t="shared" si="2"/>
      </c>
      <c r="F46" s="65">
        <v>0</v>
      </c>
      <c r="G46" s="64">
        <v>0</v>
      </c>
      <c r="H46" s="65">
        <v>0</v>
      </c>
      <c r="I46" s="64">
        <v>0</v>
      </c>
      <c r="J46" s="65">
        <v>0</v>
      </c>
    </row>
    <row r="47" spans="2:10" ht="12.75">
      <c r="B47" s="59" t="s">
        <v>217</v>
      </c>
      <c r="C47" s="60" t="s">
        <v>218</v>
      </c>
      <c r="D47" s="61"/>
      <c r="E47" s="82">
        <f t="shared" si="2"/>
      </c>
      <c r="F47" s="65">
        <v>0</v>
      </c>
      <c r="G47" s="64">
        <v>0</v>
      </c>
      <c r="H47" s="65">
        <v>0</v>
      </c>
      <c r="I47" s="64">
        <v>0</v>
      </c>
      <c r="J47" s="65">
        <v>0</v>
      </c>
    </row>
    <row r="48" spans="2:10" ht="12.75">
      <c r="B48" s="59" t="s">
        <v>612</v>
      </c>
      <c r="C48" s="60" t="s">
        <v>613</v>
      </c>
      <c r="D48" s="61"/>
      <c r="E48" s="82">
        <f t="shared" si="2"/>
      </c>
      <c r="F48" s="65">
        <v>0</v>
      </c>
      <c r="G48" s="64">
        <v>0</v>
      </c>
      <c r="H48" s="65">
        <v>0</v>
      </c>
      <c r="I48" s="64">
        <v>0</v>
      </c>
      <c r="J48" s="65">
        <v>0</v>
      </c>
    </row>
    <row r="49" spans="2:10" ht="12.75">
      <c r="B49" s="59" t="s">
        <v>658</v>
      </c>
      <c r="C49" s="60" t="s">
        <v>659</v>
      </c>
      <c r="D49" s="61"/>
      <c r="E49" s="82">
        <f t="shared" si="2"/>
      </c>
      <c r="F49" s="65">
        <v>0</v>
      </c>
      <c r="G49" s="64">
        <v>0</v>
      </c>
      <c r="H49" s="65">
        <v>0</v>
      </c>
      <c r="I49" s="64">
        <v>0</v>
      </c>
      <c r="J49" s="65">
        <v>0</v>
      </c>
    </row>
    <row r="50" spans="2:10" ht="12.75">
      <c r="B50" s="59" t="s">
        <v>750</v>
      </c>
      <c r="C50" s="60" t="s">
        <v>609</v>
      </c>
      <c r="D50" s="61"/>
      <c r="E50" s="82">
        <f t="shared" si="2"/>
      </c>
      <c r="F50" s="65">
        <v>0</v>
      </c>
      <c r="G50" s="64">
        <v>0</v>
      </c>
      <c r="H50" s="65">
        <v>0</v>
      </c>
      <c r="I50" s="64">
        <v>0</v>
      </c>
      <c r="J50" s="65">
        <v>0</v>
      </c>
    </row>
    <row r="51" spans="2:10" ht="12.75">
      <c r="B51" s="59" t="s">
        <v>819</v>
      </c>
      <c r="C51" s="60" t="s">
        <v>820</v>
      </c>
      <c r="D51" s="61"/>
      <c r="E51" s="82">
        <f t="shared" si="2"/>
      </c>
      <c r="F51" s="65">
        <v>0</v>
      </c>
      <c r="G51" s="64">
        <v>0</v>
      </c>
      <c r="H51" s="65">
        <v>0</v>
      </c>
      <c r="I51" s="64">
        <v>0</v>
      </c>
      <c r="J51" s="65">
        <v>0</v>
      </c>
    </row>
    <row r="52" spans="2:10" ht="12.75">
      <c r="B52" s="59" t="s">
        <v>228</v>
      </c>
      <c r="C52" s="60" t="s">
        <v>229</v>
      </c>
      <c r="D52" s="61"/>
      <c r="E52" s="82">
        <f t="shared" si="2"/>
      </c>
      <c r="F52" s="65">
        <v>0</v>
      </c>
      <c r="G52" s="64">
        <v>0</v>
      </c>
      <c r="H52" s="65">
        <v>0</v>
      </c>
      <c r="I52" s="64">
        <v>0</v>
      </c>
      <c r="J52" s="65">
        <v>0</v>
      </c>
    </row>
    <row r="53" spans="2:10" ht="12.75">
      <c r="B53" s="59" t="s">
        <v>517</v>
      </c>
      <c r="C53" s="60" t="s">
        <v>518</v>
      </c>
      <c r="D53" s="61"/>
      <c r="E53" s="82">
        <f t="shared" si="2"/>
      </c>
      <c r="F53" s="65">
        <v>0</v>
      </c>
      <c r="G53" s="64">
        <v>0</v>
      </c>
      <c r="H53" s="65">
        <v>0</v>
      </c>
      <c r="I53" s="64">
        <v>0</v>
      </c>
      <c r="J53" s="65">
        <v>0</v>
      </c>
    </row>
    <row r="54" spans="2:10" ht="12.75">
      <c r="B54" s="59" t="s">
        <v>531</v>
      </c>
      <c r="C54" s="60" t="s">
        <v>532</v>
      </c>
      <c r="D54" s="61"/>
      <c r="E54" s="82">
        <f t="shared" si="2"/>
      </c>
      <c r="F54" s="65">
        <v>0</v>
      </c>
      <c r="G54" s="64">
        <v>0</v>
      </c>
      <c r="H54" s="65">
        <v>0</v>
      </c>
      <c r="I54" s="64">
        <v>0</v>
      </c>
      <c r="J54" s="65">
        <v>0</v>
      </c>
    </row>
    <row r="55" spans="2:10" ht="12.75">
      <c r="B55" s="59" t="s">
        <v>239</v>
      </c>
      <c r="C55" s="60" t="s">
        <v>240</v>
      </c>
      <c r="D55" s="61"/>
      <c r="E55" s="82">
        <f t="shared" si="2"/>
      </c>
      <c r="F55" s="65">
        <v>0</v>
      </c>
      <c r="G55" s="64">
        <v>0</v>
      </c>
      <c r="H55" s="65">
        <v>0</v>
      </c>
      <c r="I55" s="64">
        <v>0</v>
      </c>
      <c r="J55" s="65">
        <v>0</v>
      </c>
    </row>
    <row r="56" spans="2:10" ht="12.75">
      <c r="B56" s="59" t="s">
        <v>285</v>
      </c>
      <c r="C56" s="60" t="s">
        <v>286</v>
      </c>
      <c r="D56" s="61"/>
      <c r="E56" s="82">
        <f t="shared" si="2"/>
      </c>
      <c r="F56" s="65">
        <v>0</v>
      </c>
      <c r="G56" s="64">
        <v>0</v>
      </c>
      <c r="H56" s="65">
        <v>0</v>
      </c>
      <c r="I56" s="64">
        <v>0</v>
      </c>
      <c r="J56" s="65">
        <v>0</v>
      </c>
    </row>
    <row r="57" spans="2:10" ht="12.75">
      <c r="B57" s="59" t="s">
        <v>904</v>
      </c>
      <c r="C57" s="60" t="s">
        <v>905</v>
      </c>
      <c r="D57" s="61"/>
      <c r="E57" s="82">
        <f t="shared" si="2"/>
      </c>
      <c r="F57" s="65">
        <v>0</v>
      </c>
      <c r="G57" s="64">
        <v>0</v>
      </c>
      <c r="H57" s="65">
        <v>0</v>
      </c>
      <c r="I57" s="64">
        <v>0</v>
      </c>
      <c r="J57" s="65">
        <v>0</v>
      </c>
    </row>
    <row r="58" spans="2:10" ht="12.75">
      <c r="B58" s="59" t="s">
        <v>290</v>
      </c>
      <c r="C58" s="60" t="s">
        <v>291</v>
      </c>
      <c r="D58" s="61"/>
      <c r="E58" s="82">
        <f t="shared" si="2"/>
      </c>
      <c r="F58" s="65">
        <v>0</v>
      </c>
      <c r="G58" s="64">
        <v>0</v>
      </c>
      <c r="H58" s="65">
        <v>0</v>
      </c>
      <c r="I58" s="64">
        <v>0</v>
      </c>
      <c r="J58" s="65">
        <v>0</v>
      </c>
    </row>
    <row r="59" spans="2:10" ht="12.75">
      <c r="B59" s="59" t="s">
        <v>321</v>
      </c>
      <c r="C59" s="60" t="s">
        <v>322</v>
      </c>
      <c r="D59" s="61"/>
      <c r="E59" s="82">
        <f t="shared" si="2"/>
      </c>
      <c r="F59" s="65">
        <v>0</v>
      </c>
      <c r="G59" s="64">
        <v>0</v>
      </c>
      <c r="H59" s="65">
        <v>0</v>
      </c>
      <c r="I59" s="64">
        <v>0</v>
      </c>
      <c r="J59" s="65">
        <v>0</v>
      </c>
    </row>
    <row r="60" spans="2:10" ht="12.75">
      <c r="B60" s="66" t="s">
        <v>16</v>
      </c>
      <c r="C60" s="67"/>
      <c r="D60" s="68"/>
      <c r="E60" s="83">
        <f t="shared" si="2"/>
      </c>
      <c r="F60" s="70">
        <f>SUM(F43:F59)</f>
        <v>0</v>
      </c>
      <c r="G60" s="79">
        <f>SUM(G43:G59)</f>
        <v>0</v>
      </c>
      <c r="H60" s="70">
        <f>SUM(H43:H59)</f>
        <v>0</v>
      </c>
      <c r="I60" s="79">
        <f>SUM(I43:I59)</f>
        <v>0</v>
      </c>
      <c r="J60" s="70">
        <f>SUM(J43:J59)</f>
        <v>0</v>
      </c>
    </row>
    <row r="61" spans="9:10" ht="12.75">
      <c r="I61" s="1"/>
      <c r="J61" s="1"/>
    </row>
  </sheetData>
  <sheetProtection/>
  <mergeCells count="5">
    <mergeCell ref="I14:J14"/>
    <mergeCell ref="I15:J15"/>
    <mergeCell ref="I16:J16"/>
    <mergeCell ref="I17:J17"/>
    <mergeCell ref="I18:J18"/>
  </mergeCells>
  <printOptions/>
  <pageMargins left="0.3937007874015748" right="0.1968503937007874" top="0.3937007874015748" bottom="0.3937007874015748" header="0" footer="0.1968503937007874"/>
  <pageSetup fitToHeight="9999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4" t="s">
        <v>916</v>
      </c>
      <c r="B1" s="85"/>
      <c r="C1" s="85"/>
      <c r="D1" s="85"/>
      <c r="E1" s="85"/>
      <c r="F1" s="85"/>
      <c r="G1" s="85"/>
    </row>
    <row r="2" spans="1:7" ht="12.75" customHeight="1">
      <c r="A2" s="86" t="s">
        <v>27</v>
      </c>
      <c r="B2" s="87"/>
      <c r="C2" s="88" t="s">
        <v>102</v>
      </c>
      <c r="D2" s="88" t="s">
        <v>100</v>
      </c>
      <c r="E2" s="89"/>
      <c r="F2" s="90" t="s">
        <v>28</v>
      </c>
      <c r="G2" s="91"/>
    </row>
    <row r="3" spans="1:7" ht="3" customHeight="1" hidden="1">
      <c r="A3" s="92"/>
      <c r="B3" s="93"/>
      <c r="C3" s="94"/>
      <c r="D3" s="94"/>
      <c r="E3" s="95"/>
      <c r="F3" s="96"/>
      <c r="G3" s="97"/>
    </row>
    <row r="4" spans="1:7" ht="12" customHeight="1">
      <c r="A4" s="98" t="s">
        <v>29</v>
      </c>
      <c r="B4" s="93"/>
      <c r="C4" s="94"/>
      <c r="D4" s="94"/>
      <c r="E4" s="95"/>
      <c r="F4" s="96" t="s">
        <v>30</v>
      </c>
      <c r="G4" s="99"/>
    </row>
    <row r="5" spans="1:7" ht="12.75" customHeight="1">
      <c r="A5" s="100" t="s">
        <v>99</v>
      </c>
      <c r="B5" s="101"/>
      <c r="C5" s="102" t="s">
        <v>100</v>
      </c>
      <c r="D5" s="103"/>
      <c r="E5" s="101"/>
      <c r="F5" s="96" t="s">
        <v>31</v>
      </c>
      <c r="G5" s="97"/>
    </row>
    <row r="6" spans="1:15" ht="12.75" customHeight="1">
      <c r="A6" s="98" t="s">
        <v>32</v>
      </c>
      <c r="B6" s="93"/>
      <c r="C6" s="94"/>
      <c r="D6" s="94"/>
      <c r="E6" s="95"/>
      <c r="F6" s="104" t="s">
        <v>33</v>
      </c>
      <c r="G6" s="105">
        <v>0</v>
      </c>
      <c r="O6" s="106"/>
    </row>
    <row r="7" spans="1:7" ht="12.75" customHeight="1">
      <c r="A7" s="107" t="s">
        <v>96</v>
      </c>
      <c r="B7" s="108"/>
      <c r="C7" s="109" t="s">
        <v>97</v>
      </c>
      <c r="D7" s="110"/>
      <c r="E7" s="110"/>
      <c r="F7" s="111" t="s">
        <v>34</v>
      </c>
      <c r="G7" s="105">
        <f>IF(G6=0,,ROUND((F30+F32)/G6,1))</f>
        <v>0</v>
      </c>
    </row>
    <row r="8" spans="1:9" ht="12.75">
      <c r="A8" s="112" t="s">
        <v>35</v>
      </c>
      <c r="B8" s="96"/>
      <c r="C8" s="326"/>
      <c r="D8" s="326"/>
      <c r="E8" s="327"/>
      <c r="F8" s="113" t="s">
        <v>36</v>
      </c>
      <c r="G8" s="114"/>
      <c r="H8" s="115"/>
      <c r="I8" s="116"/>
    </row>
    <row r="9" spans="1:8" ht="12.75">
      <c r="A9" s="112" t="s">
        <v>37</v>
      </c>
      <c r="B9" s="96"/>
      <c r="C9" s="326"/>
      <c r="D9" s="326"/>
      <c r="E9" s="327"/>
      <c r="F9" s="96"/>
      <c r="G9" s="117"/>
      <c r="H9" s="118"/>
    </row>
    <row r="10" spans="1:8" ht="12.75">
      <c r="A10" s="112" t="s">
        <v>38</v>
      </c>
      <c r="B10" s="96"/>
      <c r="C10" s="326" t="s">
        <v>352</v>
      </c>
      <c r="D10" s="326"/>
      <c r="E10" s="326"/>
      <c r="F10" s="119"/>
      <c r="G10" s="120"/>
      <c r="H10" s="121"/>
    </row>
    <row r="11" spans="1:57" ht="13.5" customHeight="1">
      <c r="A11" s="112" t="s">
        <v>39</v>
      </c>
      <c r="B11" s="96"/>
      <c r="C11" s="326" t="s">
        <v>351</v>
      </c>
      <c r="D11" s="326"/>
      <c r="E11" s="326"/>
      <c r="F11" s="122" t="s">
        <v>40</v>
      </c>
      <c r="G11" s="123"/>
      <c r="H11" s="118"/>
      <c r="BA11" s="124"/>
      <c r="BB11" s="124"/>
      <c r="BC11" s="124"/>
      <c r="BD11" s="124"/>
      <c r="BE11" s="124"/>
    </row>
    <row r="12" spans="1:8" ht="12.75" customHeight="1">
      <c r="A12" s="125" t="s">
        <v>41</v>
      </c>
      <c r="B12" s="93"/>
      <c r="C12" s="328"/>
      <c r="D12" s="328"/>
      <c r="E12" s="328"/>
      <c r="F12" s="126" t="s">
        <v>42</v>
      </c>
      <c r="G12" s="127"/>
      <c r="H12" s="118"/>
    </row>
    <row r="13" spans="1:8" ht="28.5" customHeight="1" thickBot="1">
      <c r="A13" s="128" t="s">
        <v>43</v>
      </c>
      <c r="B13" s="129"/>
      <c r="C13" s="129"/>
      <c r="D13" s="129"/>
      <c r="E13" s="130"/>
      <c r="F13" s="130"/>
      <c r="G13" s="131"/>
      <c r="H13" s="118"/>
    </row>
    <row r="14" spans="1:7" ht="17.25" customHeight="1" thickBot="1">
      <c r="A14" s="132" t="s">
        <v>44</v>
      </c>
      <c r="B14" s="133"/>
      <c r="C14" s="134"/>
      <c r="D14" s="135" t="s">
        <v>45</v>
      </c>
      <c r="E14" s="136"/>
      <c r="F14" s="136"/>
      <c r="G14" s="134"/>
    </row>
    <row r="15" spans="1:7" ht="15.75" customHeight="1">
      <c r="A15" s="137"/>
      <c r="B15" s="138" t="s">
        <v>46</v>
      </c>
      <c r="C15" s="139">
        <f>'SO 001 001 Rek'!E15</f>
        <v>0</v>
      </c>
      <c r="D15" s="140">
        <f>'SO 001 001 Rek'!A23</f>
        <v>0</v>
      </c>
      <c r="E15" s="141"/>
      <c r="F15" s="142"/>
      <c r="G15" s="139">
        <f>'SO 001 001 Rek'!I23</f>
        <v>0</v>
      </c>
    </row>
    <row r="16" spans="1:7" ht="15.75" customHeight="1">
      <c r="A16" s="137" t="s">
        <v>47</v>
      </c>
      <c r="B16" s="138" t="s">
        <v>48</v>
      </c>
      <c r="C16" s="139">
        <f>'SO 001 001 Rek'!F15</f>
        <v>0</v>
      </c>
      <c r="D16" s="92"/>
      <c r="E16" s="143"/>
      <c r="F16" s="144"/>
      <c r="G16" s="139"/>
    </row>
    <row r="17" spans="1:7" ht="15.75" customHeight="1">
      <c r="A17" s="137" t="s">
        <v>49</v>
      </c>
      <c r="B17" s="138" t="s">
        <v>50</v>
      </c>
      <c r="C17" s="139">
        <f>'SO 001 001 Rek'!H15</f>
        <v>0</v>
      </c>
      <c r="D17" s="92"/>
      <c r="E17" s="143"/>
      <c r="F17" s="144"/>
      <c r="G17" s="139"/>
    </row>
    <row r="18" spans="1:7" ht="15.75" customHeight="1">
      <c r="A18" s="145" t="s">
        <v>51</v>
      </c>
      <c r="B18" s="146" t="s">
        <v>52</v>
      </c>
      <c r="C18" s="139">
        <f>'SO 001 001 Rek'!G15</f>
        <v>0</v>
      </c>
      <c r="D18" s="92"/>
      <c r="E18" s="143"/>
      <c r="F18" s="144"/>
      <c r="G18" s="139"/>
    </row>
    <row r="19" spans="1:7" ht="15.75" customHeight="1">
      <c r="A19" s="147" t="s">
        <v>53</v>
      </c>
      <c r="B19" s="138"/>
      <c r="C19" s="139">
        <f>SUM(C15:C18)</f>
        <v>0</v>
      </c>
      <c r="D19" s="92"/>
      <c r="E19" s="143"/>
      <c r="F19" s="144"/>
      <c r="G19" s="139"/>
    </row>
    <row r="20" spans="1:7" ht="15.75" customHeight="1">
      <c r="A20" s="147"/>
      <c r="B20" s="138"/>
      <c r="C20" s="139"/>
      <c r="D20" s="92"/>
      <c r="E20" s="143"/>
      <c r="F20" s="144"/>
      <c r="G20" s="139"/>
    </row>
    <row r="21" spans="1:7" ht="15.75" customHeight="1">
      <c r="A21" s="147" t="s">
        <v>26</v>
      </c>
      <c r="B21" s="138"/>
      <c r="C21" s="139">
        <f>'SO 001 001 Rek'!I15</f>
        <v>0</v>
      </c>
      <c r="D21" s="92"/>
      <c r="E21" s="143"/>
      <c r="F21" s="144"/>
      <c r="G21" s="139"/>
    </row>
    <row r="22" spans="1:7" ht="15.75" customHeight="1">
      <c r="A22" s="148" t="s">
        <v>54</v>
      </c>
      <c r="B22" s="118"/>
      <c r="C22" s="139">
        <f>C19+C21</f>
        <v>0</v>
      </c>
      <c r="D22" s="92" t="s">
        <v>55</v>
      </c>
      <c r="E22" s="143"/>
      <c r="F22" s="144"/>
      <c r="G22" s="139">
        <f>G23-SUM(G15:G21)</f>
        <v>0</v>
      </c>
    </row>
    <row r="23" spans="1:7" ht="15.75" customHeight="1" thickBot="1">
      <c r="A23" s="329" t="s">
        <v>56</v>
      </c>
      <c r="B23" s="330"/>
      <c r="C23" s="149">
        <f>C22+G23</f>
        <v>0</v>
      </c>
      <c r="D23" s="150" t="s">
        <v>57</v>
      </c>
      <c r="E23" s="151"/>
      <c r="F23" s="152"/>
      <c r="G23" s="139">
        <f>'SO 001 001 Rek'!H21</f>
        <v>0</v>
      </c>
    </row>
    <row r="24" spans="1:7" ht="12.75">
      <c r="A24" s="153" t="s">
        <v>58</v>
      </c>
      <c r="B24" s="154"/>
      <c r="C24" s="155"/>
      <c r="D24" s="154" t="s">
        <v>59</v>
      </c>
      <c r="E24" s="154"/>
      <c r="F24" s="156" t="s">
        <v>60</v>
      </c>
      <c r="G24" s="157"/>
    </row>
    <row r="25" spans="1:7" ht="12.75">
      <c r="A25" s="148" t="s">
        <v>61</v>
      </c>
      <c r="B25" s="118"/>
      <c r="C25" s="158"/>
      <c r="D25" s="118" t="s">
        <v>61</v>
      </c>
      <c r="F25" s="159" t="s">
        <v>61</v>
      </c>
      <c r="G25" s="160"/>
    </row>
    <row r="26" spans="1:7" ht="37.5" customHeight="1">
      <c r="A26" s="148" t="s">
        <v>62</v>
      </c>
      <c r="B26" s="161"/>
      <c r="C26" s="158"/>
      <c r="D26" s="118" t="s">
        <v>62</v>
      </c>
      <c r="F26" s="159" t="s">
        <v>62</v>
      </c>
      <c r="G26" s="160"/>
    </row>
    <row r="27" spans="1:7" ht="12.75">
      <c r="A27" s="148"/>
      <c r="B27" s="162"/>
      <c r="C27" s="158"/>
      <c r="D27" s="118"/>
      <c r="F27" s="159"/>
      <c r="G27" s="160"/>
    </row>
    <row r="28" spans="1:7" ht="12.75">
      <c r="A28" s="148" t="s">
        <v>63</v>
      </c>
      <c r="B28" s="118"/>
      <c r="C28" s="158"/>
      <c r="D28" s="159" t="s">
        <v>64</v>
      </c>
      <c r="E28" s="158"/>
      <c r="F28" s="163" t="s">
        <v>64</v>
      </c>
      <c r="G28" s="160"/>
    </row>
    <row r="29" spans="1:7" ht="69" customHeight="1">
      <c r="A29" s="148"/>
      <c r="B29" s="118"/>
      <c r="C29" s="164"/>
      <c r="D29" s="165"/>
      <c r="E29" s="164"/>
      <c r="F29" s="118"/>
      <c r="G29" s="160"/>
    </row>
    <row r="30" spans="1:7" ht="12.75">
      <c r="A30" s="166" t="s">
        <v>8</v>
      </c>
      <c r="B30" s="167"/>
      <c r="C30" s="168">
        <v>21</v>
      </c>
      <c r="D30" s="167" t="s">
        <v>65</v>
      </c>
      <c r="E30" s="169"/>
      <c r="F30" s="322">
        <f>C23-F32</f>
        <v>0</v>
      </c>
      <c r="G30" s="323"/>
    </row>
    <row r="31" spans="1:7" ht="12.75">
      <c r="A31" s="166" t="s">
        <v>66</v>
      </c>
      <c r="B31" s="167"/>
      <c r="C31" s="168">
        <f>C30</f>
        <v>21</v>
      </c>
      <c r="D31" s="167" t="s">
        <v>67</v>
      </c>
      <c r="E31" s="169"/>
      <c r="F31" s="322">
        <f>ROUND(PRODUCT(F30,C31/100),0)</f>
        <v>0</v>
      </c>
      <c r="G31" s="323"/>
    </row>
    <row r="32" spans="1:7" ht="12.75">
      <c r="A32" s="166" t="s">
        <v>8</v>
      </c>
      <c r="B32" s="167"/>
      <c r="C32" s="168">
        <v>0</v>
      </c>
      <c r="D32" s="167" t="s">
        <v>67</v>
      </c>
      <c r="E32" s="169"/>
      <c r="F32" s="322">
        <v>0</v>
      </c>
      <c r="G32" s="323"/>
    </row>
    <row r="33" spans="1:7" ht="12.75">
      <c r="A33" s="166" t="s">
        <v>66</v>
      </c>
      <c r="B33" s="170"/>
      <c r="C33" s="171">
        <f>C32</f>
        <v>0</v>
      </c>
      <c r="D33" s="167" t="s">
        <v>67</v>
      </c>
      <c r="E33" s="144"/>
      <c r="F33" s="322">
        <f>ROUND(PRODUCT(F32,C33/100),0)</f>
        <v>0</v>
      </c>
      <c r="G33" s="323"/>
    </row>
    <row r="34" spans="1:7" s="175" customFormat="1" ht="19.5" customHeight="1" thickBot="1">
      <c r="A34" s="172" t="s">
        <v>68</v>
      </c>
      <c r="B34" s="173"/>
      <c r="C34" s="173"/>
      <c r="D34" s="173"/>
      <c r="E34" s="174"/>
      <c r="F34" s="324">
        <f>ROUND(SUM(F30:F33),0)</f>
        <v>0</v>
      </c>
      <c r="G34" s="325"/>
    </row>
  </sheetData>
  <sheetProtection/>
  <mergeCells count="11">
    <mergeCell ref="A23:B23"/>
    <mergeCell ref="F30:G30"/>
    <mergeCell ref="F31:G31"/>
    <mergeCell ref="F32:G32"/>
    <mergeCell ref="F33:G33"/>
    <mergeCell ref="F34:G34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72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76" t="s">
        <v>98</v>
      </c>
      <c r="D1" s="177"/>
      <c r="E1" s="178"/>
      <c r="F1" s="177"/>
      <c r="G1" s="179" t="s">
        <v>69</v>
      </c>
      <c r="H1" s="180" t="s">
        <v>102</v>
      </c>
      <c r="I1" s="181"/>
    </row>
    <row r="2" spans="1:9" ht="13.5" thickBot="1">
      <c r="A2" s="333" t="s">
        <v>70</v>
      </c>
      <c r="B2" s="334"/>
      <c r="C2" s="182" t="s">
        <v>101</v>
      </c>
      <c r="D2" s="183"/>
      <c r="E2" s="184"/>
      <c r="F2" s="183"/>
      <c r="G2" s="335" t="s">
        <v>100</v>
      </c>
      <c r="H2" s="336"/>
      <c r="I2" s="337"/>
    </row>
    <row r="3" ht="13.5" thickTop="1">
      <c r="F3" s="118"/>
    </row>
    <row r="4" spans="1:9" ht="19.5" customHeight="1">
      <c r="A4" s="185" t="s">
        <v>71</v>
      </c>
      <c r="B4" s="186"/>
      <c r="C4" s="186"/>
      <c r="D4" s="186"/>
      <c r="E4" s="187"/>
      <c r="F4" s="186"/>
      <c r="G4" s="186"/>
      <c r="H4" s="186"/>
      <c r="I4" s="186"/>
    </row>
    <row r="5" ht="13.5" thickBot="1"/>
    <row r="6" spans="1:9" s="118" customFormat="1" ht="13.5" thickBot="1">
      <c r="A6" s="188"/>
      <c r="B6" s="189" t="s">
        <v>72</v>
      </c>
      <c r="C6" s="189"/>
      <c r="D6" s="190"/>
      <c r="E6" s="191" t="s">
        <v>22</v>
      </c>
      <c r="F6" s="192" t="s">
        <v>23</v>
      </c>
      <c r="G6" s="192" t="s">
        <v>24</v>
      </c>
      <c r="H6" s="192" t="s">
        <v>25</v>
      </c>
      <c r="I6" s="193" t="s">
        <v>26</v>
      </c>
    </row>
    <row r="7" spans="1:9" s="118" customFormat="1" ht="12.75">
      <c r="A7" s="284" t="str">
        <f>'SO 001 001 Pol'!B7</f>
        <v>1</v>
      </c>
      <c r="B7" s="61" t="str">
        <f>'SO 001 001 Pol'!C7</f>
        <v>Zemní práce</v>
      </c>
      <c r="D7" s="194"/>
      <c r="E7" s="285">
        <f>'SO 001 001 Pol'!BA25</f>
        <v>0</v>
      </c>
      <c r="F7" s="286">
        <f>'SO 001 001 Pol'!BB25</f>
        <v>0</v>
      </c>
      <c r="G7" s="286">
        <f>'SO 001 001 Pol'!BC25</f>
        <v>0</v>
      </c>
      <c r="H7" s="286">
        <f>'SO 001 001 Pol'!BD25</f>
        <v>0</v>
      </c>
      <c r="I7" s="287">
        <f>'SO 001 001 Pol'!BE25</f>
        <v>0</v>
      </c>
    </row>
    <row r="8" spans="1:9" s="118" customFormat="1" ht="12.75">
      <c r="A8" s="284" t="str">
        <f>'SO 001 001 Pol'!B26</f>
        <v>181</v>
      </c>
      <c r="B8" s="61" t="str">
        <f>'SO 001 001 Pol'!C26</f>
        <v>Sadové úpravy</v>
      </c>
      <c r="D8" s="194"/>
      <c r="E8" s="285">
        <f>'SO 001 001 Pol'!BA105</f>
        <v>0</v>
      </c>
      <c r="F8" s="286">
        <f>'SO 001 001 Pol'!BB105</f>
        <v>0</v>
      </c>
      <c r="G8" s="286">
        <f>'SO 001 001 Pol'!BC105</f>
        <v>0</v>
      </c>
      <c r="H8" s="286">
        <f>'SO 001 001 Pol'!BD105</f>
        <v>0</v>
      </c>
      <c r="I8" s="287">
        <f>'SO 001 001 Pol'!BE105</f>
        <v>0</v>
      </c>
    </row>
    <row r="9" spans="1:9" s="118" customFormat="1" ht="12.75">
      <c r="A9" s="284" t="str">
        <f>'SO 001 001 Pol'!B106</f>
        <v>5</v>
      </c>
      <c r="B9" s="61" t="str">
        <f>'SO 001 001 Pol'!C106</f>
        <v>Komunikace</v>
      </c>
      <c r="D9" s="194"/>
      <c r="E9" s="285">
        <f>'SO 001 001 Pol'!BA113</f>
        <v>0</v>
      </c>
      <c r="F9" s="286">
        <f>'SO 001 001 Pol'!BB113</f>
        <v>0</v>
      </c>
      <c r="G9" s="286">
        <f>'SO 001 001 Pol'!BC113</f>
        <v>0</v>
      </c>
      <c r="H9" s="286">
        <f>'SO 001 001 Pol'!BD113</f>
        <v>0</v>
      </c>
      <c r="I9" s="287">
        <f>'SO 001 001 Pol'!BE113</f>
        <v>0</v>
      </c>
    </row>
    <row r="10" spans="1:9" s="118" customFormat="1" ht="12.75">
      <c r="A10" s="284" t="str">
        <f>'SO 001 001 Pol'!B114</f>
        <v>91</v>
      </c>
      <c r="B10" s="61" t="str">
        <f>'SO 001 001 Pol'!C114</f>
        <v>Doplňující práce na komunikaci</v>
      </c>
      <c r="D10" s="194"/>
      <c r="E10" s="285">
        <f>'SO 001 001 Pol'!BA121</f>
        <v>0</v>
      </c>
      <c r="F10" s="286">
        <f>'SO 001 001 Pol'!BB121</f>
        <v>0</v>
      </c>
      <c r="G10" s="286">
        <f>'SO 001 001 Pol'!BC121</f>
        <v>0</v>
      </c>
      <c r="H10" s="286">
        <f>'SO 001 001 Pol'!BD121</f>
        <v>0</v>
      </c>
      <c r="I10" s="287">
        <f>'SO 001 001 Pol'!BE121</f>
        <v>0</v>
      </c>
    </row>
    <row r="11" spans="1:9" s="118" customFormat="1" ht="12.75">
      <c r="A11" s="284" t="str">
        <f>'SO 001 001 Pol'!B122</f>
        <v>98</v>
      </c>
      <c r="B11" s="61" t="str">
        <f>'SO 001 001 Pol'!C122</f>
        <v>Demolice</v>
      </c>
      <c r="D11" s="194"/>
      <c r="E11" s="285">
        <f>'SO 001 001 Pol'!BA158</f>
        <v>0</v>
      </c>
      <c r="F11" s="286">
        <f>'SO 001 001 Pol'!BB158</f>
        <v>0</v>
      </c>
      <c r="G11" s="286">
        <f>'SO 001 001 Pol'!BC158</f>
        <v>0</v>
      </c>
      <c r="H11" s="286">
        <f>'SO 001 001 Pol'!BD158</f>
        <v>0</v>
      </c>
      <c r="I11" s="287">
        <f>'SO 001 001 Pol'!BE158</f>
        <v>0</v>
      </c>
    </row>
    <row r="12" spans="1:9" s="118" customFormat="1" ht="12.75">
      <c r="A12" s="284" t="str">
        <f>'SO 001 001 Pol'!B159</f>
        <v>99</v>
      </c>
      <c r="B12" s="61" t="str">
        <f>'SO 001 001 Pol'!C159</f>
        <v>Staveništní přesun hmot</v>
      </c>
      <c r="D12" s="194"/>
      <c r="E12" s="285">
        <f>'SO 001 001 Pol'!BA161</f>
        <v>0</v>
      </c>
      <c r="F12" s="286">
        <f>'SO 001 001 Pol'!BB161</f>
        <v>0</v>
      </c>
      <c r="G12" s="286">
        <f>'SO 001 001 Pol'!BC161</f>
        <v>0</v>
      </c>
      <c r="H12" s="286">
        <f>'SO 001 001 Pol'!BD161</f>
        <v>0</v>
      </c>
      <c r="I12" s="287">
        <f>'SO 001 001 Pol'!BE161</f>
        <v>0</v>
      </c>
    </row>
    <row r="13" spans="1:9" s="118" customFormat="1" ht="12.75">
      <c r="A13" s="284" t="str">
        <f>'SO 001 001 Pol'!B162</f>
        <v>M99</v>
      </c>
      <c r="B13" s="61" t="str">
        <f>'SO 001 001 Pol'!C162</f>
        <v>Ostatní práce "M"</v>
      </c>
      <c r="D13" s="194"/>
      <c r="E13" s="285">
        <f>'SO 001 001 Pol'!BA194</f>
        <v>0</v>
      </c>
      <c r="F13" s="286">
        <f>'SO 001 001 Pol'!BB194</f>
        <v>0</v>
      </c>
      <c r="G13" s="286">
        <f>'SO 001 001 Pol'!BC194</f>
        <v>0</v>
      </c>
      <c r="H13" s="286">
        <f>'SO 001 001 Pol'!BD194</f>
        <v>0</v>
      </c>
      <c r="I13" s="287">
        <f>'SO 001 001 Pol'!BE194</f>
        <v>0</v>
      </c>
    </row>
    <row r="14" spans="1:9" s="118" customFormat="1" ht="13.5" thickBot="1">
      <c r="A14" s="284" t="str">
        <f>'SO 001 001 Pol'!B195</f>
        <v>VON</v>
      </c>
      <c r="B14" s="61" t="str">
        <f>'SO 001 001 Pol'!C195</f>
        <v>Vedlejší a ostatní náklady</v>
      </c>
      <c r="D14" s="194"/>
      <c r="E14" s="285">
        <f>'SO 001 001 Pol'!BA217</f>
        <v>0</v>
      </c>
      <c r="F14" s="286">
        <f>'SO 001 001 Pol'!BB217</f>
        <v>0</v>
      </c>
      <c r="G14" s="286">
        <f>'SO 001 001 Pol'!BC217</f>
        <v>0</v>
      </c>
      <c r="H14" s="286">
        <f>'SO 001 001 Pol'!BD217</f>
        <v>0</v>
      </c>
      <c r="I14" s="287">
        <f>'SO 001 001 Pol'!BE217</f>
        <v>0</v>
      </c>
    </row>
    <row r="15" spans="1:9" s="14" customFormat="1" ht="13.5" thickBot="1">
      <c r="A15" s="195"/>
      <c r="B15" s="196" t="s">
        <v>73</v>
      </c>
      <c r="C15" s="196"/>
      <c r="D15" s="197"/>
      <c r="E15" s="198">
        <f>SUM(E7:E14)</f>
        <v>0</v>
      </c>
      <c r="F15" s="199">
        <f>SUM(F7:F14)</f>
        <v>0</v>
      </c>
      <c r="G15" s="199">
        <f>SUM(G7:G14)</f>
        <v>0</v>
      </c>
      <c r="H15" s="199">
        <f>SUM(H7:H14)</f>
        <v>0</v>
      </c>
      <c r="I15" s="200">
        <f>SUM(I7:I14)</f>
        <v>0</v>
      </c>
    </row>
    <row r="16" spans="1:9" ht="12.75">
      <c r="A16" s="118"/>
      <c r="B16" s="118"/>
      <c r="C16" s="118"/>
      <c r="D16" s="118"/>
      <c r="E16" s="118"/>
      <c r="F16" s="118"/>
      <c r="G16" s="118"/>
      <c r="H16" s="118"/>
      <c r="I16" s="118"/>
    </row>
    <row r="17" spans="1:57" ht="19.5" customHeight="1">
      <c r="A17" s="186" t="s">
        <v>74</v>
      </c>
      <c r="B17" s="186"/>
      <c r="C17" s="186"/>
      <c r="D17" s="186"/>
      <c r="E17" s="186"/>
      <c r="F17" s="186"/>
      <c r="G17" s="201"/>
      <c r="H17" s="186"/>
      <c r="I17" s="186"/>
      <c r="BA17" s="124"/>
      <c r="BB17" s="124"/>
      <c r="BC17" s="124"/>
      <c r="BD17" s="124"/>
      <c r="BE17" s="124"/>
    </row>
    <row r="18" ht="13.5" thickBot="1"/>
    <row r="19" spans="1:9" ht="12.75">
      <c r="A19" s="153" t="s">
        <v>75</v>
      </c>
      <c r="B19" s="154"/>
      <c r="C19" s="154"/>
      <c r="D19" s="202"/>
      <c r="E19" s="203" t="s">
        <v>76</v>
      </c>
      <c r="F19" s="204" t="s">
        <v>9</v>
      </c>
      <c r="G19" s="205" t="s">
        <v>77</v>
      </c>
      <c r="H19" s="206"/>
      <c r="I19" s="207" t="s">
        <v>76</v>
      </c>
    </row>
    <row r="20" spans="1:53" ht="12.75">
      <c r="A20" s="147"/>
      <c r="B20" s="138"/>
      <c r="C20" s="138"/>
      <c r="D20" s="208"/>
      <c r="E20" s="209"/>
      <c r="F20" s="210"/>
      <c r="G20" s="211">
        <f>CHOOSE(BA20+1,E15+F15,E15+F15+H15,E15+F15+G15+H15,E15,F15,H15,G15,H15+G15,0)</f>
        <v>0</v>
      </c>
      <c r="H20" s="212"/>
      <c r="I20" s="213">
        <f>E20+F20*G20/100</f>
        <v>0</v>
      </c>
      <c r="BA20" s="1">
        <v>8</v>
      </c>
    </row>
    <row r="21" spans="1:9" ht="13.5" thickBot="1">
      <c r="A21" s="214"/>
      <c r="B21" s="215" t="s">
        <v>78</v>
      </c>
      <c r="C21" s="216"/>
      <c r="D21" s="217"/>
      <c r="E21" s="218"/>
      <c r="F21" s="219"/>
      <c r="G21" s="219"/>
      <c r="H21" s="338">
        <f>SUM(I20:I20)</f>
        <v>0</v>
      </c>
      <c r="I21" s="339"/>
    </row>
    <row r="23" spans="2:9" ht="12.75">
      <c r="B23" s="14"/>
      <c r="F23" s="220"/>
      <c r="G23" s="221"/>
      <c r="H23" s="221"/>
      <c r="I23" s="45"/>
    </row>
    <row r="24" spans="6:9" ht="12.75">
      <c r="F24" s="220"/>
      <c r="G24" s="221"/>
      <c r="H24" s="221"/>
      <c r="I24" s="45"/>
    </row>
    <row r="25" spans="6:9" ht="12.75">
      <c r="F25" s="220"/>
      <c r="G25" s="221"/>
      <c r="H25" s="221"/>
      <c r="I25" s="45"/>
    </row>
    <row r="26" spans="6:9" ht="12.75">
      <c r="F26" s="220"/>
      <c r="G26" s="221"/>
      <c r="H26" s="221"/>
      <c r="I26" s="45"/>
    </row>
    <row r="27" spans="6:9" ht="12.75">
      <c r="F27" s="220"/>
      <c r="G27" s="221"/>
      <c r="H27" s="221"/>
      <c r="I27" s="45"/>
    </row>
    <row r="28" spans="6:9" ht="12.75">
      <c r="F28" s="220"/>
      <c r="G28" s="221"/>
      <c r="H28" s="221"/>
      <c r="I28" s="45"/>
    </row>
    <row r="29" spans="6:9" ht="12.75">
      <c r="F29" s="220"/>
      <c r="G29" s="221"/>
      <c r="H29" s="221"/>
      <c r="I29" s="45"/>
    </row>
    <row r="30" spans="6:9" ht="12.75">
      <c r="F30" s="220"/>
      <c r="G30" s="221"/>
      <c r="H30" s="221"/>
      <c r="I30" s="45"/>
    </row>
    <row r="31" spans="6:9" ht="12.75">
      <c r="F31" s="220"/>
      <c r="G31" s="221"/>
      <c r="H31" s="221"/>
      <c r="I31" s="45"/>
    </row>
    <row r="32" spans="6:9" ht="12.75">
      <c r="F32" s="220"/>
      <c r="G32" s="221"/>
      <c r="H32" s="221"/>
      <c r="I32" s="45"/>
    </row>
    <row r="33" spans="6:9" ht="12.75">
      <c r="F33" s="220"/>
      <c r="G33" s="221"/>
      <c r="H33" s="221"/>
      <c r="I33" s="45"/>
    </row>
    <row r="34" spans="6:9" ht="12.75">
      <c r="F34" s="220"/>
      <c r="G34" s="221"/>
      <c r="H34" s="221"/>
      <c r="I34" s="45"/>
    </row>
    <row r="35" spans="6:9" ht="12.75">
      <c r="F35" s="220"/>
      <c r="G35" s="221"/>
      <c r="H35" s="221"/>
      <c r="I35" s="45"/>
    </row>
    <row r="36" spans="6:9" ht="12.75">
      <c r="F36" s="220"/>
      <c r="G36" s="221"/>
      <c r="H36" s="221"/>
      <c r="I36" s="45"/>
    </row>
    <row r="37" spans="6:9" ht="12.75">
      <c r="F37" s="220"/>
      <c r="G37" s="221"/>
      <c r="H37" s="221"/>
      <c r="I37" s="45"/>
    </row>
    <row r="38" spans="6:9" ht="12.75">
      <c r="F38" s="220"/>
      <c r="G38" s="221"/>
      <c r="H38" s="221"/>
      <c r="I38" s="45"/>
    </row>
    <row r="39" spans="6:9" ht="12.75">
      <c r="F39" s="220"/>
      <c r="G39" s="221"/>
      <c r="H39" s="221"/>
      <c r="I39" s="45"/>
    </row>
    <row r="40" spans="6:9" ht="12.75">
      <c r="F40" s="220"/>
      <c r="G40" s="221"/>
      <c r="H40" s="221"/>
      <c r="I40" s="45"/>
    </row>
    <row r="41" spans="6:9" ht="12.75">
      <c r="F41" s="220"/>
      <c r="G41" s="221"/>
      <c r="H41" s="221"/>
      <c r="I41" s="45"/>
    </row>
    <row r="42" spans="6:9" ht="12.75">
      <c r="F42" s="220"/>
      <c r="G42" s="221"/>
      <c r="H42" s="221"/>
      <c r="I42" s="45"/>
    </row>
    <row r="43" spans="6:9" ht="12.75">
      <c r="F43" s="220"/>
      <c r="G43" s="221"/>
      <c r="H43" s="221"/>
      <c r="I43" s="45"/>
    </row>
    <row r="44" spans="6:9" ht="12.75">
      <c r="F44" s="220"/>
      <c r="G44" s="221"/>
      <c r="H44" s="221"/>
      <c r="I44" s="45"/>
    </row>
    <row r="45" spans="6:9" ht="12.75">
      <c r="F45" s="220"/>
      <c r="G45" s="221"/>
      <c r="H45" s="221"/>
      <c r="I45" s="45"/>
    </row>
    <row r="46" spans="6:9" ht="12.75">
      <c r="F46" s="220"/>
      <c r="G46" s="221"/>
      <c r="H46" s="221"/>
      <c r="I46" s="45"/>
    </row>
    <row r="47" spans="6:9" ht="12.75">
      <c r="F47" s="220"/>
      <c r="G47" s="221"/>
      <c r="H47" s="221"/>
      <c r="I47" s="45"/>
    </row>
    <row r="48" spans="6:9" ht="12.75">
      <c r="F48" s="220"/>
      <c r="G48" s="221"/>
      <c r="H48" s="221"/>
      <c r="I48" s="45"/>
    </row>
    <row r="49" spans="6:9" ht="12.75">
      <c r="F49" s="220"/>
      <c r="G49" s="221"/>
      <c r="H49" s="221"/>
      <c r="I49" s="45"/>
    </row>
    <row r="50" spans="6:9" ht="12.75">
      <c r="F50" s="220"/>
      <c r="G50" s="221"/>
      <c r="H50" s="221"/>
      <c r="I50" s="45"/>
    </row>
    <row r="51" spans="6:9" ht="12.75">
      <c r="F51" s="220"/>
      <c r="G51" s="221"/>
      <c r="H51" s="221"/>
      <c r="I51" s="45"/>
    </row>
    <row r="52" spans="6:9" ht="12.75">
      <c r="F52" s="220"/>
      <c r="G52" s="221"/>
      <c r="H52" s="221"/>
      <c r="I52" s="45"/>
    </row>
    <row r="53" spans="6:9" ht="12.75">
      <c r="F53" s="220"/>
      <c r="G53" s="221"/>
      <c r="H53" s="221"/>
      <c r="I53" s="45"/>
    </row>
    <row r="54" spans="6:9" ht="12.75">
      <c r="F54" s="220"/>
      <c r="G54" s="221"/>
      <c r="H54" s="221"/>
      <c r="I54" s="45"/>
    </row>
    <row r="55" spans="6:9" ht="12.75">
      <c r="F55" s="220"/>
      <c r="G55" s="221"/>
      <c r="H55" s="221"/>
      <c r="I55" s="45"/>
    </row>
    <row r="56" spans="6:9" ht="12.75">
      <c r="F56" s="220"/>
      <c r="G56" s="221"/>
      <c r="H56" s="221"/>
      <c r="I56" s="45"/>
    </row>
    <row r="57" spans="6:9" ht="12.75">
      <c r="F57" s="220"/>
      <c r="G57" s="221"/>
      <c r="H57" s="221"/>
      <c r="I57" s="45"/>
    </row>
    <row r="58" spans="6:9" ht="12.75">
      <c r="F58" s="220"/>
      <c r="G58" s="221"/>
      <c r="H58" s="221"/>
      <c r="I58" s="45"/>
    </row>
    <row r="59" spans="6:9" ht="12.75">
      <c r="F59" s="220"/>
      <c r="G59" s="221"/>
      <c r="H59" s="221"/>
      <c r="I59" s="45"/>
    </row>
    <row r="60" spans="6:9" ht="12.75">
      <c r="F60" s="220"/>
      <c r="G60" s="221"/>
      <c r="H60" s="221"/>
      <c r="I60" s="45"/>
    </row>
    <row r="61" spans="6:9" ht="12.75">
      <c r="F61" s="220"/>
      <c r="G61" s="221"/>
      <c r="H61" s="221"/>
      <c r="I61" s="45"/>
    </row>
    <row r="62" spans="6:9" ht="12.75">
      <c r="F62" s="220"/>
      <c r="G62" s="221"/>
      <c r="H62" s="221"/>
      <c r="I62" s="45"/>
    </row>
    <row r="63" spans="6:9" ht="12.75">
      <c r="F63" s="220"/>
      <c r="G63" s="221"/>
      <c r="H63" s="221"/>
      <c r="I63" s="45"/>
    </row>
    <row r="64" spans="6:9" ht="12.75">
      <c r="F64" s="220"/>
      <c r="G64" s="221"/>
      <c r="H64" s="221"/>
      <c r="I64" s="45"/>
    </row>
    <row r="65" spans="6:9" ht="12.75">
      <c r="F65" s="220"/>
      <c r="G65" s="221"/>
      <c r="H65" s="221"/>
      <c r="I65" s="45"/>
    </row>
    <row r="66" spans="6:9" ht="12.75">
      <c r="F66" s="220"/>
      <c r="G66" s="221"/>
      <c r="H66" s="221"/>
      <c r="I66" s="45"/>
    </row>
    <row r="67" spans="6:9" ht="12.75">
      <c r="F67" s="220"/>
      <c r="G67" s="221"/>
      <c r="H67" s="221"/>
      <c r="I67" s="45"/>
    </row>
    <row r="68" spans="6:9" ht="12.75">
      <c r="F68" s="220"/>
      <c r="G68" s="221"/>
      <c r="H68" s="221"/>
      <c r="I68" s="45"/>
    </row>
    <row r="69" spans="6:9" ht="12.75">
      <c r="F69" s="220"/>
      <c r="G69" s="221"/>
      <c r="H69" s="221"/>
      <c r="I69" s="45"/>
    </row>
    <row r="70" spans="6:9" ht="12.75">
      <c r="F70" s="220"/>
      <c r="G70" s="221"/>
      <c r="H70" s="221"/>
      <c r="I70" s="45"/>
    </row>
    <row r="71" spans="6:9" ht="12.75">
      <c r="F71" s="220"/>
      <c r="G71" s="221"/>
      <c r="H71" s="221"/>
      <c r="I71" s="45"/>
    </row>
    <row r="72" spans="6:9" ht="12.75">
      <c r="F72" s="220"/>
      <c r="G72" s="221"/>
      <c r="H72" s="221"/>
      <c r="I72" s="4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290"/>
  <sheetViews>
    <sheetView showGridLines="0" showZeros="0" zoomScale="110" zoomScaleNormal="110" zoomScaleSheetLayoutView="100" zoomScalePageLayoutView="0" workbookViewId="0" topLeftCell="F4">
      <selection activeCell="M20" sqref="M20"/>
    </sheetView>
  </sheetViews>
  <sheetFormatPr defaultColWidth="9.00390625" defaultRowHeight="12.75"/>
  <cols>
    <col min="1" max="1" width="4.375" style="222" customWidth="1"/>
    <col min="2" max="2" width="11.625" style="222" customWidth="1"/>
    <col min="3" max="3" width="40.375" style="222" customWidth="1"/>
    <col min="4" max="4" width="5.625" style="222" customWidth="1"/>
    <col min="5" max="5" width="8.625" style="232" customWidth="1"/>
    <col min="6" max="6" width="9.875" style="222" customWidth="1"/>
    <col min="7" max="7" width="13.875" style="222" customWidth="1"/>
    <col min="8" max="8" width="11.75390625" style="222" hidden="1" customWidth="1"/>
    <col min="9" max="9" width="11.625" style="222" hidden="1" customWidth="1"/>
    <col min="10" max="10" width="11.00390625" style="222" hidden="1" customWidth="1"/>
    <col min="11" max="11" width="10.375" style="222" hidden="1" customWidth="1"/>
    <col min="12" max="12" width="75.375" style="222" customWidth="1"/>
    <col min="13" max="13" width="45.25390625" style="222" customWidth="1"/>
    <col min="14" max="16384" width="9.125" style="222" customWidth="1"/>
  </cols>
  <sheetData>
    <row r="1" spans="1:7" ht="15.75">
      <c r="A1" s="345" t="s">
        <v>916</v>
      </c>
      <c r="B1" s="345"/>
      <c r="C1" s="345"/>
      <c r="D1" s="345"/>
      <c r="E1" s="345"/>
      <c r="F1" s="345"/>
      <c r="G1" s="345"/>
    </row>
    <row r="2" spans="2:7" ht="14.25" customHeight="1" thickBot="1">
      <c r="B2" s="223"/>
      <c r="C2" s="224"/>
      <c r="D2" s="224"/>
      <c r="E2" s="225"/>
      <c r="F2" s="224"/>
      <c r="G2" s="224"/>
    </row>
    <row r="3" spans="1:7" ht="13.5" thickTop="1">
      <c r="A3" s="331" t="s">
        <v>2</v>
      </c>
      <c r="B3" s="332"/>
      <c r="C3" s="176" t="s">
        <v>98</v>
      </c>
      <c r="D3" s="226"/>
      <c r="E3" s="227" t="s">
        <v>79</v>
      </c>
      <c r="F3" s="228" t="str">
        <f>'SO 001 001 Rek'!H1</f>
        <v>001</v>
      </c>
      <c r="G3" s="229"/>
    </row>
    <row r="4" spans="1:7" ht="13.5" thickBot="1">
      <c r="A4" s="346" t="s">
        <v>70</v>
      </c>
      <c r="B4" s="334"/>
      <c r="C4" s="182" t="s">
        <v>101</v>
      </c>
      <c r="D4" s="230"/>
      <c r="E4" s="347" t="str">
        <f>'SO 001 001 Rek'!G2</f>
        <v>Příprava území</v>
      </c>
      <c r="F4" s="348"/>
      <c r="G4" s="349"/>
    </row>
    <row r="5" spans="1:7" ht="13.5" thickTop="1">
      <c r="A5" s="231"/>
      <c r="G5" s="233"/>
    </row>
    <row r="6" spans="1:11" ht="27" customHeight="1">
      <c r="A6" s="234" t="s">
        <v>80</v>
      </c>
      <c r="B6" s="235" t="s">
        <v>81</v>
      </c>
      <c r="C6" s="235" t="s">
        <v>82</v>
      </c>
      <c r="D6" s="235" t="s">
        <v>83</v>
      </c>
      <c r="E6" s="236" t="s">
        <v>84</v>
      </c>
      <c r="F6" s="235" t="s">
        <v>85</v>
      </c>
      <c r="G6" s="237" t="s">
        <v>86</v>
      </c>
      <c r="H6" s="238" t="s">
        <v>87</v>
      </c>
      <c r="I6" s="238" t="s">
        <v>88</v>
      </c>
      <c r="J6" s="238" t="s">
        <v>89</v>
      </c>
      <c r="K6" s="238" t="s">
        <v>90</v>
      </c>
    </row>
    <row r="7" spans="1:15" ht="12.75">
      <c r="A7" s="239" t="s">
        <v>91</v>
      </c>
      <c r="B7" s="240" t="s">
        <v>92</v>
      </c>
      <c r="C7" s="241" t="s">
        <v>93</v>
      </c>
      <c r="D7" s="242"/>
      <c r="E7" s="243"/>
      <c r="F7" s="243"/>
      <c r="G7" s="244"/>
      <c r="H7" s="245"/>
      <c r="I7" s="246"/>
      <c r="J7" s="247"/>
      <c r="K7" s="248"/>
      <c r="O7" s="249">
        <v>1</v>
      </c>
    </row>
    <row r="8" spans="1:80" ht="12.75">
      <c r="A8" s="250">
        <v>1</v>
      </c>
      <c r="B8" s="251" t="s">
        <v>104</v>
      </c>
      <c r="C8" s="252" t="s">
        <v>105</v>
      </c>
      <c r="D8" s="253" t="s">
        <v>106</v>
      </c>
      <c r="E8" s="289">
        <v>101.65</v>
      </c>
      <c r="F8" s="254"/>
      <c r="G8" s="255">
        <f>E8*F8</f>
        <v>0</v>
      </c>
      <c r="H8" s="256">
        <v>0</v>
      </c>
      <c r="I8" s="257">
        <f>E8*H8</f>
        <v>0</v>
      </c>
      <c r="J8" s="256">
        <v>0</v>
      </c>
      <c r="K8" s="257">
        <f>E8*J8</f>
        <v>0</v>
      </c>
      <c r="O8" s="249">
        <v>2</v>
      </c>
      <c r="AA8" s="222">
        <v>1</v>
      </c>
      <c r="AB8" s="222">
        <v>1</v>
      </c>
      <c r="AC8" s="222">
        <v>1</v>
      </c>
      <c r="AZ8" s="222">
        <v>1</v>
      </c>
      <c r="BA8" s="222">
        <f>IF(AZ8=1,G8,0)</f>
        <v>0</v>
      </c>
      <c r="BB8" s="222">
        <f>IF(AZ8=2,G8,0)</f>
        <v>0</v>
      </c>
      <c r="BC8" s="222">
        <f>IF(AZ8=3,G8,0)</f>
        <v>0</v>
      </c>
      <c r="BD8" s="222">
        <f>IF(AZ8=4,G8,0)</f>
        <v>0</v>
      </c>
      <c r="BE8" s="222">
        <f>IF(AZ8=5,G8,0)</f>
        <v>0</v>
      </c>
      <c r="CA8" s="249">
        <v>1</v>
      </c>
      <c r="CB8" s="249">
        <v>1</v>
      </c>
    </row>
    <row r="9" spans="1:15" ht="12.75">
      <c r="A9" s="258"/>
      <c r="B9" s="259"/>
      <c r="C9" s="340" t="s">
        <v>107</v>
      </c>
      <c r="D9" s="341"/>
      <c r="E9" s="341"/>
      <c r="F9" s="341"/>
      <c r="G9" s="342"/>
      <c r="I9" s="260"/>
      <c r="K9" s="260"/>
      <c r="L9" s="261" t="s">
        <v>107</v>
      </c>
      <c r="O9" s="249">
        <v>3</v>
      </c>
    </row>
    <row r="10" spans="1:15" ht="22.5">
      <c r="A10" s="258"/>
      <c r="B10" s="262"/>
      <c r="C10" s="343" t="s">
        <v>108</v>
      </c>
      <c r="D10" s="344"/>
      <c r="E10" s="290">
        <v>101.65</v>
      </c>
      <c r="F10" s="264"/>
      <c r="G10" s="265"/>
      <c r="H10" s="266"/>
      <c r="I10" s="260"/>
      <c r="J10" s="267"/>
      <c r="K10" s="260"/>
      <c r="M10" s="261" t="s">
        <v>108</v>
      </c>
      <c r="O10" s="249"/>
    </row>
    <row r="11" spans="1:80" ht="12.75">
      <c r="A11" s="250">
        <v>2</v>
      </c>
      <c r="B11" s="251" t="s">
        <v>109</v>
      </c>
      <c r="C11" s="252" t="s">
        <v>110</v>
      </c>
      <c r="D11" s="253" t="s">
        <v>106</v>
      </c>
      <c r="E11" s="289">
        <v>7.5</v>
      </c>
      <c r="F11" s="254"/>
      <c r="G11" s="255">
        <f>E11*F11</f>
        <v>0</v>
      </c>
      <c r="H11" s="256">
        <v>0</v>
      </c>
      <c r="I11" s="257">
        <f>E11*H11</f>
        <v>0</v>
      </c>
      <c r="J11" s="256">
        <v>0</v>
      </c>
      <c r="K11" s="257">
        <f>E11*J11</f>
        <v>0</v>
      </c>
      <c r="O11" s="249">
        <v>2</v>
      </c>
      <c r="AA11" s="222">
        <v>1</v>
      </c>
      <c r="AB11" s="222">
        <v>1</v>
      </c>
      <c r="AC11" s="222">
        <v>1</v>
      </c>
      <c r="AZ11" s="222">
        <v>1</v>
      </c>
      <c r="BA11" s="222">
        <f>IF(AZ11=1,G11,0)</f>
        <v>0</v>
      </c>
      <c r="BB11" s="222">
        <f>IF(AZ11=2,G11,0)</f>
        <v>0</v>
      </c>
      <c r="BC11" s="222">
        <f>IF(AZ11=3,G11,0)</f>
        <v>0</v>
      </c>
      <c r="BD11" s="222">
        <f>IF(AZ11=4,G11,0)</f>
        <v>0</v>
      </c>
      <c r="BE11" s="222">
        <f>IF(AZ11=5,G11,0)</f>
        <v>0</v>
      </c>
      <c r="CA11" s="249">
        <v>1</v>
      </c>
      <c r="CB11" s="249">
        <v>1</v>
      </c>
    </row>
    <row r="12" spans="1:15" ht="12.75">
      <c r="A12" s="258"/>
      <c r="B12" s="262"/>
      <c r="C12" s="343" t="s">
        <v>111</v>
      </c>
      <c r="D12" s="344"/>
      <c r="E12" s="290">
        <v>7.5</v>
      </c>
      <c r="F12" s="264"/>
      <c r="G12" s="265"/>
      <c r="H12" s="266"/>
      <c r="I12" s="260"/>
      <c r="J12" s="267"/>
      <c r="K12" s="260"/>
      <c r="M12" s="261" t="s">
        <v>111</v>
      </c>
      <c r="O12" s="249"/>
    </row>
    <row r="13" spans="1:80" ht="12.75">
      <c r="A13" s="250">
        <v>3</v>
      </c>
      <c r="B13" s="251" t="s">
        <v>112</v>
      </c>
      <c r="C13" s="252" t="s">
        <v>113</v>
      </c>
      <c r="D13" s="253" t="s">
        <v>106</v>
      </c>
      <c r="E13" s="289">
        <v>1.875</v>
      </c>
      <c r="F13" s="254"/>
      <c r="G13" s="255">
        <f>E13*F13</f>
        <v>0</v>
      </c>
      <c r="H13" s="256">
        <v>0</v>
      </c>
      <c r="I13" s="257">
        <f>E13*H13</f>
        <v>0</v>
      </c>
      <c r="J13" s="256">
        <v>0</v>
      </c>
      <c r="K13" s="257">
        <f>E13*J13</f>
        <v>0</v>
      </c>
      <c r="O13" s="249">
        <v>2</v>
      </c>
      <c r="AA13" s="222">
        <v>1</v>
      </c>
      <c r="AB13" s="222">
        <v>1</v>
      </c>
      <c r="AC13" s="222">
        <v>1</v>
      </c>
      <c r="AZ13" s="222">
        <v>1</v>
      </c>
      <c r="BA13" s="222">
        <f>IF(AZ13=1,G13,0)</f>
        <v>0</v>
      </c>
      <c r="BB13" s="222">
        <f>IF(AZ13=2,G13,0)</f>
        <v>0</v>
      </c>
      <c r="BC13" s="222">
        <f>IF(AZ13=3,G13,0)</f>
        <v>0</v>
      </c>
      <c r="BD13" s="222">
        <f>IF(AZ13=4,G13,0)</f>
        <v>0</v>
      </c>
      <c r="BE13" s="222">
        <f>IF(AZ13=5,G13,0)</f>
        <v>0</v>
      </c>
      <c r="CA13" s="249">
        <v>1</v>
      </c>
      <c r="CB13" s="249">
        <v>1</v>
      </c>
    </row>
    <row r="14" spans="1:15" ht="12.75">
      <c r="A14" s="258"/>
      <c r="B14" s="262"/>
      <c r="C14" s="343" t="s">
        <v>114</v>
      </c>
      <c r="D14" s="344"/>
      <c r="E14" s="290">
        <v>1.875</v>
      </c>
      <c r="F14" s="264"/>
      <c r="G14" s="265"/>
      <c r="H14" s="266"/>
      <c r="I14" s="260"/>
      <c r="J14" s="267"/>
      <c r="K14" s="260"/>
      <c r="M14" s="261" t="s">
        <v>114</v>
      </c>
      <c r="O14" s="249"/>
    </row>
    <row r="15" spans="1:80" ht="22.5">
      <c r="A15" s="250">
        <v>4</v>
      </c>
      <c r="B15" s="251" t="s">
        <v>115</v>
      </c>
      <c r="C15" s="252" t="s">
        <v>1298</v>
      </c>
      <c r="D15" s="253" t="s">
        <v>106</v>
      </c>
      <c r="E15" s="289">
        <v>7.5</v>
      </c>
      <c r="F15" s="254"/>
      <c r="G15" s="255">
        <f>E15*F15</f>
        <v>0</v>
      </c>
      <c r="H15" s="256">
        <v>0</v>
      </c>
      <c r="I15" s="257">
        <f>E15*H15</f>
        <v>0</v>
      </c>
      <c r="J15" s="256">
        <v>0</v>
      </c>
      <c r="K15" s="257">
        <f>E15*J15</f>
        <v>0</v>
      </c>
      <c r="O15" s="249">
        <v>2</v>
      </c>
      <c r="AA15" s="222">
        <v>1</v>
      </c>
      <c r="AB15" s="222">
        <v>1</v>
      </c>
      <c r="AC15" s="222">
        <v>1</v>
      </c>
      <c r="AZ15" s="222">
        <v>1</v>
      </c>
      <c r="BA15" s="222">
        <f>IF(AZ15=1,G15,0)</f>
        <v>0</v>
      </c>
      <c r="BB15" s="222">
        <f>IF(AZ15=2,G15,0)</f>
        <v>0</v>
      </c>
      <c r="BC15" s="222">
        <f>IF(AZ15=3,G15,0)</f>
        <v>0</v>
      </c>
      <c r="BD15" s="222">
        <f>IF(AZ15=4,G15,0)</f>
        <v>0</v>
      </c>
      <c r="BE15" s="222">
        <f>IF(AZ15=5,G15,0)</f>
        <v>0</v>
      </c>
      <c r="CA15" s="249">
        <v>1</v>
      </c>
      <c r="CB15" s="249">
        <v>1</v>
      </c>
    </row>
    <row r="16" spans="1:15" ht="12.75">
      <c r="A16" s="258"/>
      <c r="B16" s="262"/>
      <c r="C16" s="343" t="s">
        <v>116</v>
      </c>
      <c r="D16" s="344"/>
      <c r="E16" s="290">
        <v>7.5</v>
      </c>
      <c r="F16" s="264"/>
      <c r="G16" s="265"/>
      <c r="H16" s="266"/>
      <c r="I16" s="260"/>
      <c r="J16" s="267"/>
      <c r="K16" s="260"/>
      <c r="M16" s="261" t="s">
        <v>116</v>
      </c>
      <c r="O16" s="249"/>
    </row>
    <row r="17" spans="1:80" ht="12.75">
      <c r="A17" s="250">
        <v>5</v>
      </c>
      <c r="B17" s="251" t="s">
        <v>117</v>
      </c>
      <c r="C17" s="252" t="s">
        <v>118</v>
      </c>
      <c r="D17" s="253" t="s">
        <v>106</v>
      </c>
      <c r="E17" s="289">
        <v>7.5</v>
      </c>
      <c r="F17" s="254"/>
      <c r="G17" s="255">
        <f>E17*F17</f>
        <v>0</v>
      </c>
      <c r="H17" s="256">
        <v>0</v>
      </c>
      <c r="I17" s="257">
        <f>E17*H17</f>
        <v>0</v>
      </c>
      <c r="J17" s="256">
        <v>0</v>
      </c>
      <c r="K17" s="257">
        <f>E17*J17</f>
        <v>0</v>
      </c>
      <c r="O17" s="249">
        <v>2</v>
      </c>
      <c r="AA17" s="222">
        <v>1</v>
      </c>
      <c r="AB17" s="222">
        <v>1</v>
      </c>
      <c r="AC17" s="222">
        <v>1</v>
      </c>
      <c r="AZ17" s="222">
        <v>1</v>
      </c>
      <c r="BA17" s="222">
        <f>IF(AZ17=1,G17,0)</f>
        <v>0</v>
      </c>
      <c r="BB17" s="222">
        <f>IF(AZ17=2,G17,0)</f>
        <v>0</v>
      </c>
      <c r="BC17" s="222">
        <f>IF(AZ17=3,G17,0)</f>
        <v>0</v>
      </c>
      <c r="BD17" s="222">
        <f>IF(AZ17=4,G17,0)</f>
        <v>0</v>
      </c>
      <c r="BE17" s="222">
        <f>IF(AZ17=5,G17,0)</f>
        <v>0</v>
      </c>
      <c r="CA17" s="249">
        <v>1</v>
      </c>
      <c r="CB17" s="249">
        <v>1</v>
      </c>
    </row>
    <row r="18" spans="1:15" ht="12.75">
      <c r="A18" s="258"/>
      <c r="B18" s="262"/>
      <c r="C18" s="343" t="s">
        <v>119</v>
      </c>
      <c r="D18" s="344"/>
      <c r="E18" s="290">
        <v>7.5</v>
      </c>
      <c r="F18" s="264"/>
      <c r="G18" s="265"/>
      <c r="H18" s="266"/>
      <c r="I18" s="260"/>
      <c r="J18" s="267"/>
      <c r="K18" s="260"/>
      <c r="M18" s="261" t="s">
        <v>119</v>
      </c>
      <c r="O18" s="249"/>
    </row>
    <row r="19" spans="1:80" ht="22.5">
      <c r="A19" s="250">
        <v>6</v>
      </c>
      <c r="B19" s="251" t="s">
        <v>120</v>
      </c>
      <c r="C19" s="252" t="s">
        <v>1255</v>
      </c>
      <c r="D19" s="253" t="s">
        <v>121</v>
      </c>
      <c r="E19" s="289">
        <v>13.5</v>
      </c>
      <c r="F19" s="254"/>
      <c r="G19" s="255">
        <f>E19*F19</f>
        <v>0</v>
      </c>
      <c r="H19" s="256">
        <v>0</v>
      </c>
      <c r="I19" s="257">
        <f>E19*H19</f>
        <v>0</v>
      </c>
      <c r="J19" s="256"/>
      <c r="K19" s="257">
        <f>E19*J19</f>
        <v>0</v>
      </c>
      <c r="O19" s="249">
        <v>2</v>
      </c>
      <c r="AA19" s="222">
        <v>12</v>
      </c>
      <c r="AB19" s="222">
        <v>0</v>
      </c>
      <c r="AC19" s="222">
        <v>23</v>
      </c>
      <c r="AZ19" s="222">
        <v>1</v>
      </c>
      <c r="BA19" s="222">
        <f>IF(AZ19=1,G19,0)</f>
        <v>0</v>
      </c>
      <c r="BB19" s="222">
        <f>IF(AZ19=2,G19,0)</f>
        <v>0</v>
      </c>
      <c r="BC19" s="222">
        <f>IF(AZ19=3,G19,0)</f>
        <v>0</v>
      </c>
      <c r="BD19" s="222">
        <f>IF(AZ19=4,G19,0)</f>
        <v>0</v>
      </c>
      <c r="BE19" s="222">
        <f>IF(AZ19=5,G19,0)</f>
        <v>0</v>
      </c>
      <c r="CA19" s="249">
        <v>12</v>
      </c>
      <c r="CB19" s="249">
        <v>0</v>
      </c>
    </row>
    <row r="20" spans="1:15" ht="22.5">
      <c r="A20" s="258"/>
      <c r="B20" s="262"/>
      <c r="C20" s="343" t="s">
        <v>1299</v>
      </c>
      <c r="D20" s="344"/>
      <c r="E20" s="290">
        <v>13.5</v>
      </c>
      <c r="F20" s="264"/>
      <c r="G20" s="265"/>
      <c r="H20" s="266"/>
      <c r="I20" s="260"/>
      <c r="J20" s="267"/>
      <c r="K20" s="260"/>
      <c r="M20" s="261" t="s">
        <v>122</v>
      </c>
      <c r="O20" s="249"/>
    </row>
    <row r="21" spans="1:15" ht="12.75">
      <c r="A21" s="258"/>
      <c r="B21" s="262"/>
      <c r="C21" s="343" t="s">
        <v>123</v>
      </c>
      <c r="D21" s="344"/>
      <c r="E21" s="290">
        <v>0</v>
      </c>
      <c r="F21" s="264"/>
      <c r="G21" s="265"/>
      <c r="H21" s="266"/>
      <c r="I21" s="260"/>
      <c r="J21" s="267"/>
      <c r="K21" s="260"/>
      <c r="M21" s="261" t="s">
        <v>123</v>
      </c>
      <c r="O21" s="249"/>
    </row>
    <row r="22" spans="1:80" ht="12.75">
      <c r="A22" s="250">
        <v>7</v>
      </c>
      <c r="B22" s="251" t="s">
        <v>124</v>
      </c>
      <c r="C22" s="252" t="s">
        <v>125</v>
      </c>
      <c r="D22" s="253" t="s">
        <v>126</v>
      </c>
      <c r="E22" s="289">
        <v>1</v>
      </c>
      <c r="F22" s="254"/>
      <c r="G22" s="255">
        <f>E22*F22</f>
        <v>0</v>
      </c>
      <c r="H22" s="256">
        <v>0</v>
      </c>
      <c r="I22" s="257">
        <f>E22*H22</f>
        <v>0</v>
      </c>
      <c r="J22" s="256"/>
      <c r="K22" s="257">
        <f>E22*J22</f>
        <v>0</v>
      </c>
      <c r="O22" s="249">
        <v>2</v>
      </c>
      <c r="AA22" s="222">
        <v>12</v>
      </c>
      <c r="AB22" s="222">
        <v>0</v>
      </c>
      <c r="AC22" s="222">
        <v>66</v>
      </c>
      <c r="AZ22" s="222">
        <v>1</v>
      </c>
      <c r="BA22" s="222">
        <f>IF(AZ22=1,G22,0)</f>
        <v>0</v>
      </c>
      <c r="BB22" s="222">
        <f>IF(AZ22=2,G22,0)</f>
        <v>0</v>
      </c>
      <c r="BC22" s="222">
        <f>IF(AZ22=3,G22,0)</f>
        <v>0</v>
      </c>
      <c r="BD22" s="222">
        <f>IF(AZ22=4,G22,0)</f>
        <v>0</v>
      </c>
      <c r="BE22" s="222">
        <f>IF(AZ22=5,G22,0)</f>
        <v>0</v>
      </c>
      <c r="CA22" s="249">
        <v>12</v>
      </c>
      <c r="CB22" s="249">
        <v>0</v>
      </c>
    </row>
    <row r="23" spans="1:15" ht="12.75">
      <c r="A23" s="258"/>
      <c r="B23" s="259"/>
      <c r="C23" s="340" t="s">
        <v>127</v>
      </c>
      <c r="D23" s="341"/>
      <c r="E23" s="341"/>
      <c r="F23" s="341"/>
      <c r="G23" s="342"/>
      <c r="I23" s="260"/>
      <c r="K23" s="260"/>
      <c r="L23" s="261" t="s">
        <v>127</v>
      </c>
      <c r="O23" s="249">
        <v>3</v>
      </c>
    </row>
    <row r="24" spans="1:15" ht="22.5">
      <c r="A24" s="258"/>
      <c r="B24" s="259"/>
      <c r="C24" s="340" t="s">
        <v>128</v>
      </c>
      <c r="D24" s="341"/>
      <c r="E24" s="341"/>
      <c r="F24" s="341"/>
      <c r="G24" s="342"/>
      <c r="I24" s="260"/>
      <c r="K24" s="260"/>
      <c r="L24" s="261" t="s">
        <v>128</v>
      </c>
      <c r="O24" s="249">
        <v>3</v>
      </c>
    </row>
    <row r="25" spans="1:57" ht="12.75">
      <c r="A25" s="268"/>
      <c r="B25" s="269" t="s">
        <v>95</v>
      </c>
      <c r="C25" s="270" t="s">
        <v>103</v>
      </c>
      <c r="D25" s="271"/>
      <c r="E25" s="272"/>
      <c r="F25" s="273"/>
      <c r="G25" s="274">
        <f>SUM(G7:G24)</f>
        <v>0</v>
      </c>
      <c r="H25" s="275"/>
      <c r="I25" s="276">
        <f>SUM(I7:I24)</f>
        <v>0</v>
      </c>
      <c r="J25" s="275"/>
      <c r="K25" s="276">
        <f>SUM(K7:K24)</f>
        <v>0</v>
      </c>
      <c r="O25" s="249">
        <v>4</v>
      </c>
      <c r="BA25" s="277">
        <f>SUM(BA7:BA24)</f>
        <v>0</v>
      </c>
      <c r="BB25" s="277">
        <f>SUM(BB7:BB24)</f>
        <v>0</v>
      </c>
      <c r="BC25" s="277">
        <f>SUM(BC7:BC24)</f>
        <v>0</v>
      </c>
      <c r="BD25" s="277">
        <f>SUM(BD7:BD24)</f>
        <v>0</v>
      </c>
      <c r="BE25" s="277">
        <f>SUM(BE7:BE24)</f>
        <v>0</v>
      </c>
    </row>
    <row r="26" spans="1:15" ht="12.75">
      <c r="A26" s="239" t="s">
        <v>91</v>
      </c>
      <c r="B26" s="240" t="s">
        <v>129</v>
      </c>
      <c r="C26" s="241" t="s">
        <v>130</v>
      </c>
      <c r="D26" s="242"/>
      <c r="E26" s="243"/>
      <c r="F26" s="243"/>
      <c r="G26" s="244"/>
      <c r="H26" s="245"/>
      <c r="I26" s="246"/>
      <c r="J26" s="247"/>
      <c r="K26" s="248"/>
      <c r="O26" s="249">
        <v>1</v>
      </c>
    </row>
    <row r="27" spans="1:80" ht="12.75">
      <c r="A27" s="250">
        <v>8</v>
      </c>
      <c r="B27" s="251" t="s">
        <v>132</v>
      </c>
      <c r="C27" s="252" t="s">
        <v>133</v>
      </c>
      <c r="D27" s="253" t="s">
        <v>106</v>
      </c>
      <c r="E27" s="289">
        <v>5</v>
      </c>
      <c r="F27" s="254"/>
      <c r="G27" s="255">
        <f>E27*F27</f>
        <v>0</v>
      </c>
      <c r="H27" s="256">
        <v>0</v>
      </c>
      <c r="I27" s="257">
        <f>E27*H27</f>
        <v>0</v>
      </c>
      <c r="J27" s="256">
        <v>0</v>
      </c>
      <c r="K27" s="257">
        <f>E27*J27</f>
        <v>0</v>
      </c>
      <c r="O27" s="249">
        <v>2</v>
      </c>
      <c r="AA27" s="222">
        <v>1</v>
      </c>
      <c r="AB27" s="222">
        <v>1</v>
      </c>
      <c r="AC27" s="222">
        <v>1</v>
      </c>
      <c r="AZ27" s="222">
        <v>1</v>
      </c>
      <c r="BA27" s="222">
        <f>IF(AZ27=1,G27,0)</f>
        <v>0</v>
      </c>
      <c r="BB27" s="222">
        <f>IF(AZ27=2,G27,0)</f>
        <v>0</v>
      </c>
      <c r="BC27" s="222">
        <f>IF(AZ27=3,G27,0)</f>
        <v>0</v>
      </c>
      <c r="BD27" s="222">
        <f>IF(AZ27=4,G27,0)</f>
        <v>0</v>
      </c>
      <c r="BE27" s="222">
        <f>IF(AZ27=5,G27,0)</f>
        <v>0</v>
      </c>
      <c r="CA27" s="249">
        <v>1</v>
      </c>
      <c r="CB27" s="249">
        <v>1</v>
      </c>
    </row>
    <row r="28" spans="1:15" ht="12.75">
      <c r="A28" s="258"/>
      <c r="B28" s="262"/>
      <c r="C28" s="343" t="s">
        <v>134</v>
      </c>
      <c r="D28" s="344"/>
      <c r="E28" s="290">
        <v>5</v>
      </c>
      <c r="F28" s="264"/>
      <c r="G28" s="265"/>
      <c r="H28" s="266"/>
      <c r="I28" s="260"/>
      <c r="J28" s="267"/>
      <c r="K28" s="260"/>
      <c r="M28" s="261" t="s">
        <v>134</v>
      </c>
      <c r="O28" s="249"/>
    </row>
    <row r="29" spans="1:80" ht="12.75">
      <c r="A29" s="250">
        <v>9</v>
      </c>
      <c r="B29" s="251" t="s">
        <v>135</v>
      </c>
      <c r="C29" s="252" t="s">
        <v>136</v>
      </c>
      <c r="D29" s="253" t="s">
        <v>137</v>
      </c>
      <c r="E29" s="289">
        <v>13</v>
      </c>
      <c r="F29" s="254"/>
      <c r="G29" s="255">
        <f>E29*F29</f>
        <v>0</v>
      </c>
      <c r="H29" s="256">
        <v>0</v>
      </c>
      <c r="I29" s="257">
        <f>E29*H29</f>
        <v>0</v>
      </c>
      <c r="J29" s="256">
        <v>0</v>
      </c>
      <c r="K29" s="257">
        <f>E29*J29</f>
        <v>0</v>
      </c>
      <c r="O29" s="249">
        <v>2</v>
      </c>
      <c r="AA29" s="222">
        <v>1</v>
      </c>
      <c r="AB29" s="222">
        <v>1</v>
      </c>
      <c r="AC29" s="222">
        <v>1</v>
      </c>
      <c r="AZ29" s="222">
        <v>1</v>
      </c>
      <c r="BA29" s="222">
        <f>IF(AZ29=1,G29,0)</f>
        <v>0</v>
      </c>
      <c r="BB29" s="222">
        <f>IF(AZ29=2,G29,0)</f>
        <v>0</v>
      </c>
      <c r="BC29" s="222">
        <f>IF(AZ29=3,G29,0)</f>
        <v>0</v>
      </c>
      <c r="BD29" s="222">
        <f>IF(AZ29=4,G29,0)</f>
        <v>0</v>
      </c>
      <c r="BE29" s="222">
        <f>IF(AZ29=5,G29,0)</f>
        <v>0</v>
      </c>
      <c r="CA29" s="249">
        <v>1</v>
      </c>
      <c r="CB29" s="249">
        <v>1</v>
      </c>
    </row>
    <row r="30" spans="1:15" ht="12.75">
      <c r="A30" s="258"/>
      <c r="B30" s="262"/>
      <c r="C30" s="343" t="s">
        <v>138</v>
      </c>
      <c r="D30" s="344"/>
      <c r="E30" s="290">
        <v>0</v>
      </c>
      <c r="F30" s="264"/>
      <c r="G30" s="265"/>
      <c r="H30" s="266"/>
      <c r="I30" s="260"/>
      <c r="J30" s="267"/>
      <c r="K30" s="260"/>
      <c r="M30" s="261" t="s">
        <v>138</v>
      </c>
      <c r="O30" s="249"/>
    </row>
    <row r="31" spans="1:15" ht="12.75">
      <c r="A31" s="258"/>
      <c r="B31" s="262"/>
      <c r="C31" s="343" t="s">
        <v>139</v>
      </c>
      <c r="D31" s="344"/>
      <c r="E31" s="290">
        <v>8</v>
      </c>
      <c r="F31" s="264"/>
      <c r="G31" s="265"/>
      <c r="H31" s="266"/>
      <c r="I31" s="260"/>
      <c r="J31" s="267"/>
      <c r="K31" s="260"/>
      <c r="M31" s="261" t="s">
        <v>139</v>
      </c>
      <c r="O31" s="249"/>
    </row>
    <row r="32" spans="1:15" ht="12.75">
      <c r="A32" s="258"/>
      <c r="B32" s="262"/>
      <c r="C32" s="343" t="s">
        <v>140</v>
      </c>
      <c r="D32" s="344"/>
      <c r="E32" s="290">
        <v>5</v>
      </c>
      <c r="F32" s="264"/>
      <c r="G32" s="265"/>
      <c r="H32" s="266"/>
      <c r="I32" s="260"/>
      <c r="J32" s="267"/>
      <c r="K32" s="260"/>
      <c r="M32" s="261" t="s">
        <v>140</v>
      </c>
      <c r="O32" s="249"/>
    </row>
    <row r="33" spans="1:80" ht="12.75">
      <c r="A33" s="250">
        <v>10</v>
      </c>
      <c r="B33" s="251" t="s">
        <v>141</v>
      </c>
      <c r="C33" s="252" t="s">
        <v>142</v>
      </c>
      <c r="D33" s="253" t="s">
        <v>137</v>
      </c>
      <c r="E33" s="289">
        <v>1</v>
      </c>
      <c r="F33" s="254"/>
      <c r="G33" s="255">
        <f>E33*F33</f>
        <v>0</v>
      </c>
      <c r="H33" s="256">
        <v>0</v>
      </c>
      <c r="I33" s="257">
        <f>E33*H33</f>
        <v>0</v>
      </c>
      <c r="J33" s="256">
        <v>0</v>
      </c>
      <c r="K33" s="257">
        <f>E33*J33</f>
        <v>0</v>
      </c>
      <c r="O33" s="249">
        <v>2</v>
      </c>
      <c r="AA33" s="222">
        <v>1</v>
      </c>
      <c r="AB33" s="222">
        <v>1</v>
      </c>
      <c r="AC33" s="222">
        <v>1</v>
      </c>
      <c r="AZ33" s="222">
        <v>1</v>
      </c>
      <c r="BA33" s="222">
        <f>IF(AZ33=1,G33,0)</f>
        <v>0</v>
      </c>
      <c r="BB33" s="222">
        <f>IF(AZ33=2,G33,0)</f>
        <v>0</v>
      </c>
      <c r="BC33" s="222">
        <f>IF(AZ33=3,G33,0)</f>
        <v>0</v>
      </c>
      <c r="BD33" s="222">
        <f>IF(AZ33=4,G33,0)</f>
        <v>0</v>
      </c>
      <c r="BE33" s="222">
        <f>IF(AZ33=5,G33,0)</f>
        <v>0</v>
      </c>
      <c r="CA33" s="249">
        <v>1</v>
      </c>
      <c r="CB33" s="249">
        <v>1</v>
      </c>
    </row>
    <row r="34" spans="1:15" ht="12.75">
      <c r="A34" s="258"/>
      <c r="B34" s="262"/>
      <c r="C34" s="343" t="s">
        <v>143</v>
      </c>
      <c r="D34" s="344"/>
      <c r="E34" s="290">
        <v>0</v>
      </c>
      <c r="F34" s="264"/>
      <c r="G34" s="265"/>
      <c r="H34" s="266"/>
      <c r="I34" s="260"/>
      <c r="J34" s="267"/>
      <c r="K34" s="260"/>
      <c r="M34" s="261" t="s">
        <v>143</v>
      </c>
      <c r="O34" s="249"/>
    </row>
    <row r="35" spans="1:15" ht="12.75">
      <c r="A35" s="258"/>
      <c r="B35" s="262"/>
      <c r="C35" s="343" t="s">
        <v>144</v>
      </c>
      <c r="D35" s="344"/>
      <c r="E35" s="290">
        <v>1</v>
      </c>
      <c r="F35" s="264"/>
      <c r="G35" s="265"/>
      <c r="H35" s="266"/>
      <c r="I35" s="260"/>
      <c r="J35" s="267"/>
      <c r="K35" s="260"/>
      <c r="M35" s="261" t="s">
        <v>144</v>
      </c>
      <c r="O35" s="249"/>
    </row>
    <row r="36" spans="1:80" ht="12.75">
      <c r="A36" s="250">
        <v>11</v>
      </c>
      <c r="B36" s="251" t="s">
        <v>145</v>
      </c>
      <c r="C36" s="252" t="s">
        <v>146</v>
      </c>
      <c r="D36" s="253" t="s">
        <v>137</v>
      </c>
      <c r="E36" s="289">
        <v>2</v>
      </c>
      <c r="F36" s="254"/>
      <c r="G36" s="255">
        <f>E36*F36</f>
        <v>0</v>
      </c>
      <c r="H36" s="256">
        <v>0</v>
      </c>
      <c r="I36" s="257">
        <f>E36*H36</f>
        <v>0</v>
      </c>
      <c r="J36" s="256">
        <v>0</v>
      </c>
      <c r="K36" s="257">
        <f>E36*J36</f>
        <v>0</v>
      </c>
      <c r="O36" s="249">
        <v>2</v>
      </c>
      <c r="AA36" s="222">
        <v>1</v>
      </c>
      <c r="AB36" s="222">
        <v>1</v>
      </c>
      <c r="AC36" s="222">
        <v>1</v>
      </c>
      <c r="AZ36" s="222">
        <v>1</v>
      </c>
      <c r="BA36" s="222">
        <f>IF(AZ36=1,G36,0)</f>
        <v>0</v>
      </c>
      <c r="BB36" s="222">
        <f>IF(AZ36=2,G36,0)</f>
        <v>0</v>
      </c>
      <c r="BC36" s="222">
        <f>IF(AZ36=3,G36,0)</f>
        <v>0</v>
      </c>
      <c r="BD36" s="222">
        <f>IF(AZ36=4,G36,0)</f>
        <v>0</v>
      </c>
      <c r="BE36" s="222">
        <f>IF(AZ36=5,G36,0)</f>
        <v>0</v>
      </c>
      <c r="CA36" s="249">
        <v>1</v>
      </c>
      <c r="CB36" s="249">
        <v>1</v>
      </c>
    </row>
    <row r="37" spans="1:15" ht="12.75">
      <c r="A37" s="258"/>
      <c r="B37" s="262"/>
      <c r="C37" s="343" t="s">
        <v>143</v>
      </c>
      <c r="D37" s="344"/>
      <c r="E37" s="290">
        <v>0</v>
      </c>
      <c r="F37" s="264"/>
      <c r="G37" s="265"/>
      <c r="H37" s="266"/>
      <c r="I37" s="260"/>
      <c r="J37" s="267"/>
      <c r="K37" s="260"/>
      <c r="M37" s="261" t="s">
        <v>143</v>
      </c>
      <c r="O37" s="249"/>
    </row>
    <row r="38" spans="1:15" ht="12.75">
      <c r="A38" s="258"/>
      <c r="B38" s="262"/>
      <c r="C38" s="343" t="s">
        <v>147</v>
      </c>
      <c r="D38" s="344"/>
      <c r="E38" s="290">
        <v>2</v>
      </c>
      <c r="F38" s="264"/>
      <c r="G38" s="265"/>
      <c r="H38" s="266"/>
      <c r="I38" s="260"/>
      <c r="J38" s="267"/>
      <c r="K38" s="260"/>
      <c r="M38" s="261" t="s">
        <v>147</v>
      </c>
      <c r="O38" s="249"/>
    </row>
    <row r="39" spans="1:80" ht="12.75">
      <c r="A39" s="250">
        <v>12</v>
      </c>
      <c r="B39" s="251" t="s">
        <v>148</v>
      </c>
      <c r="C39" s="252" t="s">
        <v>149</v>
      </c>
      <c r="D39" s="253" t="s">
        <v>137</v>
      </c>
      <c r="E39" s="289">
        <v>14</v>
      </c>
      <c r="F39" s="254"/>
      <c r="G39" s="255">
        <f>E39*F39</f>
        <v>0</v>
      </c>
      <c r="H39" s="256">
        <v>5E-05</v>
      </c>
      <c r="I39" s="257">
        <f>E39*H39</f>
        <v>0.0007</v>
      </c>
      <c r="J39" s="256">
        <v>0</v>
      </c>
      <c r="K39" s="257">
        <f>E39*J39</f>
        <v>0</v>
      </c>
      <c r="O39" s="249">
        <v>2</v>
      </c>
      <c r="AA39" s="222">
        <v>1</v>
      </c>
      <c r="AB39" s="222">
        <v>1</v>
      </c>
      <c r="AC39" s="222">
        <v>1</v>
      </c>
      <c r="AZ39" s="222">
        <v>1</v>
      </c>
      <c r="BA39" s="222">
        <f>IF(AZ39=1,G39,0)</f>
        <v>0</v>
      </c>
      <c r="BB39" s="222">
        <f>IF(AZ39=2,G39,0)</f>
        <v>0</v>
      </c>
      <c r="BC39" s="222">
        <f>IF(AZ39=3,G39,0)</f>
        <v>0</v>
      </c>
      <c r="BD39" s="222">
        <f>IF(AZ39=4,G39,0)</f>
        <v>0</v>
      </c>
      <c r="BE39" s="222">
        <f>IF(AZ39=5,G39,0)</f>
        <v>0</v>
      </c>
      <c r="CA39" s="249">
        <v>1</v>
      </c>
      <c r="CB39" s="249">
        <v>1</v>
      </c>
    </row>
    <row r="40" spans="1:15" ht="12.75">
      <c r="A40" s="258"/>
      <c r="B40" s="262"/>
      <c r="C40" s="343" t="s">
        <v>138</v>
      </c>
      <c r="D40" s="344"/>
      <c r="E40" s="290">
        <v>0</v>
      </c>
      <c r="F40" s="264"/>
      <c r="G40" s="265"/>
      <c r="H40" s="266"/>
      <c r="I40" s="260"/>
      <c r="J40" s="267"/>
      <c r="K40" s="260"/>
      <c r="M40" s="261" t="s">
        <v>138</v>
      </c>
      <c r="O40" s="249"/>
    </row>
    <row r="41" spans="1:15" ht="12.75">
      <c r="A41" s="258"/>
      <c r="B41" s="262"/>
      <c r="C41" s="343" t="s">
        <v>150</v>
      </c>
      <c r="D41" s="344"/>
      <c r="E41" s="290">
        <v>9</v>
      </c>
      <c r="F41" s="264"/>
      <c r="G41" s="265"/>
      <c r="H41" s="266"/>
      <c r="I41" s="260"/>
      <c r="J41" s="267"/>
      <c r="K41" s="260"/>
      <c r="M41" s="261" t="s">
        <v>150</v>
      </c>
      <c r="O41" s="249"/>
    </row>
    <row r="42" spans="1:15" ht="12.75">
      <c r="A42" s="258"/>
      <c r="B42" s="262"/>
      <c r="C42" s="343" t="s">
        <v>140</v>
      </c>
      <c r="D42" s="344"/>
      <c r="E42" s="290">
        <v>5</v>
      </c>
      <c r="F42" s="264"/>
      <c r="G42" s="265"/>
      <c r="H42" s="266"/>
      <c r="I42" s="260"/>
      <c r="J42" s="267"/>
      <c r="K42" s="260"/>
      <c r="M42" s="261" t="s">
        <v>140</v>
      </c>
      <c r="O42" s="249"/>
    </row>
    <row r="43" spans="1:80" ht="12.75">
      <c r="A43" s="250">
        <v>13</v>
      </c>
      <c r="B43" s="251" t="s">
        <v>151</v>
      </c>
      <c r="C43" s="252" t="s">
        <v>152</v>
      </c>
      <c r="D43" s="253" t="s">
        <v>137</v>
      </c>
      <c r="E43" s="289">
        <v>2</v>
      </c>
      <c r="F43" s="254"/>
      <c r="G43" s="255">
        <f>E43*F43</f>
        <v>0</v>
      </c>
      <c r="H43" s="256">
        <v>5E-05</v>
      </c>
      <c r="I43" s="257">
        <f>E43*H43</f>
        <v>0.0001</v>
      </c>
      <c r="J43" s="256">
        <v>0</v>
      </c>
      <c r="K43" s="257">
        <f>E43*J43</f>
        <v>0</v>
      </c>
      <c r="O43" s="249">
        <v>2</v>
      </c>
      <c r="AA43" s="222">
        <v>1</v>
      </c>
      <c r="AB43" s="222">
        <v>1</v>
      </c>
      <c r="AC43" s="222">
        <v>1</v>
      </c>
      <c r="AZ43" s="222">
        <v>1</v>
      </c>
      <c r="BA43" s="222">
        <f>IF(AZ43=1,G43,0)</f>
        <v>0</v>
      </c>
      <c r="BB43" s="222">
        <f>IF(AZ43=2,G43,0)</f>
        <v>0</v>
      </c>
      <c r="BC43" s="222">
        <f>IF(AZ43=3,G43,0)</f>
        <v>0</v>
      </c>
      <c r="BD43" s="222">
        <f>IF(AZ43=4,G43,0)</f>
        <v>0</v>
      </c>
      <c r="BE43" s="222">
        <f>IF(AZ43=5,G43,0)</f>
        <v>0</v>
      </c>
      <c r="CA43" s="249">
        <v>1</v>
      </c>
      <c r="CB43" s="249">
        <v>1</v>
      </c>
    </row>
    <row r="44" spans="1:15" ht="12.75">
      <c r="A44" s="258"/>
      <c r="B44" s="262"/>
      <c r="C44" s="343" t="s">
        <v>138</v>
      </c>
      <c r="D44" s="344"/>
      <c r="E44" s="290">
        <v>0</v>
      </c>
      <c r="F44" s="264"/>
      <c r="G44" s="265"/>
      <c r="H44" s="266"/>
      <c r="I44" s="260"/>
      <c r="J44" s="267"/>
      <c r="K44" s="260"/>
      <c r="M44" s="261" t="s">
        <v>138</v>
      </c>
      <c r="O44" s="249"/>
    </row>
    <row r="45" spans="1:15" ht="12.75">
      <c r="A45" s="258"/>
      <c r="B45" s="262"/>
      <c r="C45" s="343" t="s">
        <v>147</v>
      </c>
      <c r="D45" s="344"/>
      <c r="E45" s="290">
        <v>2</v>
      </c>
      <c r="F45" s="264"/>
      <c r="G45" s="265"/>
      <c r="H45" s="266"/>
      <c r="I45" s="260"/>
      <c r="J45" s="267"/>
      <c r="K45" s="260"/>
      <c r="M45" s="261" t="s">
        <v>147</v>
      </c>
      <c r="O45" s="249"/>
    </row>
    <row r="46" spans="1:80" ht="12.75">
      <c r="A46" s="250">
        <v>14</v>
      </c>
      <c r="B46" s="251" t="s">
        <v>153</v>
      </c>
      <c r="C46" s="252" t="s">
        <v>154</v>
      </c>
      <c r="D46" s="253" t="s">
        <v>126</v>
      </c>
      <c r="E46" s="289">
        <v>1</v>
      </c>
      <c r="F46" s="254"/>
      <c r="G46" s="255">
        <f>E46*F46</f>
        <v>0</v>
      </c>
      <c r="H46" s="256">
        <v>0</v>
      </c>
      <c r="I46" s="257">
        <f>E46*H46</f>
        <v>0</v>
      </c>
      <c r="J46" s="256"/>
      <c r="K46" s="257">
        <f>E46*J46</f>
        <v>0</v>
      </c>
      <c r="O46" s="249">
        <v>2</v>
      </c>
      <c r="AA46" s="222">
        <v>12</v>
      </c>
      <c r="AB46" s="222">
        <v>0</v>
      </c>
      <c r="AC46" s="222">
        <v>47</v>
      </c>
      <c r="AZ46" s="222">
        <v>1</v>
      </c>
      <c r="BA46" s="222">
        <f>IF(AZ46=1,G46,0)</f>
        <v>0</v>
      </c>
      <c r="BB46" s="222">
        <f>IF(AZ46=2,G46,0)</f>
        <v>0</v>
      </c>
      <c r="BC46" s="222">
        <f>IF(AZ46=3,G46,0)</f>
        <v>0</v>
      </c>
      <c r="BD46" s="222">
        <f>IF(AZ46=4,G46,0)</f>
        <v>0</v>
      </c>
      <c r="BE46" s="222">
        <f>IF(AZ46=5,G46,0)</f>
        <v>0</v>
      </c>
      <c r="CA46" s="249">
        <v>12</v>
      </c>
      <c r="CB46" s="249">
        <v>0</v>
      </c>
    </row>
    <row r="47" spans="1:15" ht="12.75">
      <c r="A47" s="258"/>
      <c r="B47" s="259"/>
      <c r="C47" s="340" t="s">
        <v>127</v>
      </c>
      <c r="D47" s="341"/>
      <c r="E47" s="341"/>
      <c r="F47" s="341"/>
      <c r="G47" s="342"/>
      <c r="I47" s="260"/>
      <c r="K47" s="260"/>
      <c r="L47" s="261" t="s">
        <v>127</v>
      </c>
      <c r="O47" s="249">
        <v>3</v>
      </c>
    </row>
    <row r="48" spans="1:15" ht="12.75">
      <c r="A48" s="258"/>
      <c r="B48" s="259"/>
      <c r="C48" s="340" t="s">
        <v>155</v>
      </c>
      <c r="D48" s="341"/>
      <c r="E48" s="341"/>
      <c r="F48" s="341"/>
      <c r="G48" s="342"/>
      <c r="I48" s="260"/>
      <c r="K48" s="260"/>
      <c r="L48" s="261" t="s">
        <v>155</v>
      </c>
      <c r="O48" s="249">
        <v>3</v>
      </c>
    </row>
    <row r="49" spans="1:80" ht="12.75">
      <c r="A49" s="250">
        <v>15</v>
      </c>
      <c r="B49" s="251" t="s">
        <v>156</v>
      </c>
      <c r="C49" s="252" t="s">
        <v>157</v>
      </c>
      <c r="D49" s="253" t="s">
        <v>137</v>
      </c>
      <c r="E49" s="289">
        <v>14</v>
      </c>
      <c r="F49" s="254"/>
      <c r="G49" s="255">
        <f>E49*F49</f>
        <v>0</v>
      </c>
      <c r="H49" s="256">
        <v>0</v>
      </c>
      <c r="I49" s="257">
        <f>E49*H49</f>
        <v>0</v>
      </c>
      <c r="J49" s="256">
        <v>0</v>
      </c>
      <c r="K49" s="257">
        <f>E49*J49</f>
        <v>0</v>
      </c>
      <c r="O49" s="249">
        <v>2</v>
      </c>
      <c r="AA49" s="222">
        <v>1</v>
      </c>
      <c r="AB49" s="222">
        <v>1</v>
      </c>
      <c r="AC49" s="222">
        <v>1</v>
      </c>
      <c r="AZ49" s="222">
        <v>1</v>
      </c>
      <c r="BA49" s="222">
        <f>IF(AZ49=1,G49,0)</f>
        <v>0</v>
      </c>
      <c r="BB49" s="222">
        <f>IF(AZ49=2,G49,0)</f>
        <v>0</v>
      </c>
      <c r="BC49" s="222">
        <f>IF(AZ49=3,G49,0)</f>
        <v>0</v>
      </c>
      <c r="BD49" s="222">
        <f>IF(AZ49=4,G49,0)</f>
        <v>0</v>
      </c>
      <c r="BE49" s="222">
        <f>IF(AZ49=5,G49,0)</f>
        <v>0</v>
      </c>
      <c r="CA49" s="249">
        <v>1</v>
      </c>
      <c r="CB49" s="249">
        <v>1</v>
      </c>
    </row>
    <row r="50" spans="1:15" ht="22.5">
      <c r="A50" s="258"/>
      <c r="B50" s="262"/>
      <c r="C50" s="343" t="s">
        <v>158</v>
      </c>
      <c r="D50" s="344"/>
      <c r="E50" s="290">
        <v>0</v>
      </c>
      <c r="F50" s="264"/>
      <c r="G50" s="265"/>
      <c r="H50" s="266"/>
      <c r="I50" s="260"/>
      <c r="J50" s="267"/>
      <c r="K50" s="260"/>
      <c r="M50" s="261" t="s">
        <v>158</v>
      </c>
      <c r="O50" s="249"/>
    </row>
    <row r="51" spans="1:15" ht="12.75">
      <c r="A51" s="258"/>
      <c r="B51" s="262"/>
      <c r="C51" s="343" t="s">
        <v>150</v>
      </c>
      <c r="D51" s="344"/>
      <c r="E51" s="290">
        <v>9</v>
      </c>
      <c r="F51" s="264"/>
      <c r="G51" s="265"/>
      <c r="H51" s="266"/>
      <c r="I51" s="260"/>
      <c r="J51" s="267"/>
      <c r="K51" s="260"/>
      <c r="M51" s="261" t="s">
        <v>150</v>
      </c>
      <c r="O51" s="249"/>
    </row>
    <row r="52" spans="1:15" ht="12.75">
      <c r="A52" s="258"/>
      <c r="B52" s="262"/>
      <c r="C52" s="343" t="s">
        <v>140</v>
      </c>
      <c r="D52" s="344"/>
      <c r="E52" s="290">
        <v>5</v>
      </c>
      <c r="F52" s="264"/>
      <c r="G52" s="265"/>
      <c r="H52" s="266"/>
      <c r="I52" s="260"/>
      <c r="J52" s="267"/>
      <c r="K52" s="260"/>
      <c r="M52" s="261" t="s">
        <v>140</v>
      </c>
      <c r="O52" s="249"/>
    </row>
    <row r="53" spans="1:80" ht="12.75">
      <c r="A53" s="250">
        <v>16</v>
      </c>
      <c r="B53" s="251" t="s">
        <v>159</v>
      </c>
      <c r="C53" s="252" t="s">
        <v>160</v>
      </c>
      <c r="D53" s="253" t="s">
        <v>137</v>
      </c>
      <c r="E53" s="289">
        <v>2</v>
      </c>
      <c r="F53" s="254"/>
      <c r="G53" s="255">
        <f>E53*F53</f>
        <v>0</v>
      </c>
      <c r="H53" s="256">
        <v>0</v>
      </c>
      <c r="I53" s="257">
        <f>E53*H53</f>
        <v>0</v>
      </c>
      <c r="J53" s="256">
        <v>0</v>
      </c>
      <c r="K53" s="257">
        <f>E53*J53</f>
        <v>0</v>
      </c>
      <c r="O53" s="249">
        <v>2</v>
      </c>
      <c r="AA53" s="222">
        <v>1</v>
      </c>
      <c r="AB53" s="222">
        <v>1</v>
      </c>
      <c r="AC53" s="222">
        <v>1</v>
      </c>
      <c r="AZ53" s="222">
        <v>1</v>
      </c>
      <c r="BA53" s="222">
        <f>IF(AZ53=1,G53,0)</f>
        <v>0</v>
      </c>
      <c r="BB53" s="222">
        <f>IF(AZ53=2,G53,0)</f>
        <v>0</v>
      </c>
      <c r="BC53" s="222">
        <f>IF(AZ53=3,G53,0)</f>
        <v>0</v>
      </c>
      <c r="BD53" s="222">
        <f>IF(AZ53=4,G53,0)</f>
        <v>0</v>
      </c>
      <c r="BE53" s="222">
        <f>IF(AZ53=5,G53,0)</f>
        <v>0</v>
      </c>
      <c r="CA53" s="249">
        <v>1</v>
      </c>
      <c r="CB53" s="249">
        <v>1</v>
      </c>
    </row>
    <row r="54" spans="1:15" ht="22.5">
      <c r="A54" s="258"/>
      <c r="B54" s="262"/>
      <c r="C54" s="343" t="s">
        <v>158</v>
      </c>
      <c r="D54" s="344"/>
      <c r="E54" s="290">
        <v>0</v>
      </c>
      <c r="F54" s="264"/>
      <c r="G54" s="265"/>
      <c r="H54" s="266"/>
      <c r="I54" s="260"/>
      <c r="J54" s="267"/>
      <c r="K54" s="260"/>
      <c r="M54" s="261" t="s">
        <v>158</v>
      </c>
      <c r="O54" s="249"/>
    </row>
    <row r="55" spans="1:15" ht="12.75">
      <c r="A55" s="258"/>
      <c r="B55" s="262"/>
      <c r="C55" s="343" t="s">
        <v>147</v>
      </c>
      <c r="D55" s="344"/>
      <c r="E55" s="290">
        <v>2</v>
      </c>
      <c r="F55" s="264"/>
      <c r="G55" s="265"/>
      <c r="H55" s="266"/>
      <c r="I55" s="260"/>
      <c r="J55" s="267"/>
      <c r="K55" s="260"/>
      <c r="M55" s="261" t="s">
        <v>147</v>
      </c>
      <c r="O55" s="249"/>
    </row>
    <row r="56" spans="1:80" ht="12.75">
      <c r="A56" s="250">
        <v>17</v>
      </c>
      <c r="B56" s="251" t="s">
        <v>161</v>
      </c>
      <c r="C56" s="252" t="s">
        <v>162</v>
      </c>
      <c r="D56" s="253" t="s">
        <v>137</v>
      </c>
      <c r="E56" s="289">
        <v>14</v>
      </c>
      <c r="F56" s="254"/>
      <c r="G56" s="255">
        <f>E56*F56</f>
        <v>0</v>
      </c>
      <c r="H56" s="256">
        <v>0</v>
      </c>
      <c r="I56" s="257">
        <f>E56*H56</f>
        <v>0</v>
      </c>
      <c r="J56" s="256">
        <v>0</v>
      </c>
      <c r="K56" s="257">
        <f>E56*J56</f>
        <v>0</v>
      </c>
      <c r="O56" s="249">
        <v>2</v>
      </c>
      <c r="AA56" s="222">
        <v>1</v>
      </c>
      <c r="AB56" s="222">
        <v>1</v>
      </c>
      <c r="AC56" s="222">
        <v>1</v>
      </c>
      <c r="AZ56" s="222">
        <v>1</v>
      </c>
      <c r="BA56" s="222">
        <f>IF(AZ56=1,G56,0)</f>
        <v>0</v>
      </c>
      <c r="BB56" s="222">
        <f>IF(AZ56=2,G56,0)</f>
        <v>0</v>
      </c>
      <c r="BC56" s="222">
        <f>IF(AZ56=3,G56,0)</f>
        <v>0</v>
      </c>
      <c r="BD56" s="222">
        <f>IF(AZ56=4,G56,0)</f>
        <v>0</v>
      </c>
      <c r="BE56" s="222">
        <f>IF(AZ56=5,G56,0)</f>
        <v>0</v>
      </c>
      <c r="CA56" s="249">
        <v>1</v>
      </c>
      <c r="CB56" s="249">
        <v>1</v>
      </c>
    </row>
    <row r="57" spans="1:15" ht="22.5">
      <c r="A57" s="258"/>
      <c r="B57" s="262"/>
      <c r="C57" s="343" t="s">
        <v>163</v>
      </c>
      <c r="D57" s="344"/>
      <c r="E57" s="290">
        <v>0</v>
      </c>
      <c r="F57" s="264"/>
      <c r="G57" s="265"/>
      <c r="H57" s="266"/>
      <c r="I57" s="260"/>
      <c r="J57" s="267"/>
      <c r="K57" s="260"/>
      <c r="M57" s="261" t="s">
        <v>163</v>
      </c>
      <c r="O57" s="249"/>
    </row>
    <row r="58" spans="1:15" ht="12.75">
      <c r="A58" s="258"/>
      <c r="B58" s="262"/>
      <c r="C58" s="343" t="s">
        <v>150</v>
      </c>
      <c r="D58" s="344"/>
      <c r="E58" s="290">
        <v>9</v>
      </c>
      <c r="F58" s="264"/>
      <c r="G58" s="265"/>
      <c r="H58" s="266"/>
      <c r="I58" s="260"/>
      <c r="J58" s="267"/>
      <c r="K58" s="260"/>
      <c r="M58" s="261" t="s">
        <v>150</v>
      </c>
      <c r="O58" s="249"/>
    </row>
    <row r="59" spans="1:15" ht="12.75">
      <c r="A59" s="258"/>
      <c r="B59" s="262"/>
      <c r="C59" s="343" t="s">
        <v>140</v>
      </c>
      <c r="D59" s="344"/>
      <c r="E59" s="290">
        <v>5</v>
      </c>
      <c r="F59" s="264"/>
      <c r="G59" s="265"/>
      <c r="H59" s="266"/>
      <c r="I59" s="260"/>
      <c r="J59" s="267"/>
      <c r="K59" s="260"/>
      <c r="M59" s="261" t="s">
        <v>140</v>
      </c>
      <c r="O59" s="249"/>
    </row>
    <row r="60" spans="1:80" ht="12.75">
      <c r="A60" s="250">
        <v>18</v>
      </c>
      <c r="B60" s="251" t="s">
        <v>164</v>
      </c>
      <c r="C60" s="252" t="s">
        <v>165</v>
      </c>
      <c r="D60" s="253" t="s">
        <v>137</v>
      </c>
      <c r="E60" s="289">
        <v>2</v>
      </c>
      <c r="F60" s="254"/>
      <c r="G60" s="255">
        <f>E60*F60</f>
        <v>0</v>
      </c>
      <c r="H60" s="256">
        <v>0</v>
      </c>
      <c r="I60" s="257">
        <f>E60*H60</f>
        <v>0</v>
      </c>
      <c r="J60" s="256">
        <v>0</v>
      </c>
      <c r="K60" s="257">
        <f>E60*J60</f>
        <v>0</v>
      </c>
      <c r="O60" s="249">
        <v>2</v>
      </c>
      <c r="AA60" s="222">
        <v>1</v>
      </c>
      <c r="AB60" s="222">
        <v>1</v>
      </c>
      <c r="AC60" s="222">
        <v>1</v>
      </c>
      <c r="AZ60" s="222">
        <v>1</v>
      </c>
      <c r="BA60" s="222">
        <f>IF(AZ60=1,G60,0)</f>
        <v>0</v>
      </c>
      <c r="BB60" s="222">
        <f>IF(AZ60=2,G60,0)</f>
        <v>0</v>
      </c>
      <c r="BC60" s="222">
        <f>IF(AZ60=3,G60,0)</f>
        <v>0</v>
      </c>
      <c r="BD60" s="222">
        <f>IF(AZ60=4,G60,0)</f>
        <v>0</v>
      </c>
      <c r="BE60" s="222">
        <f>IF(AZ60=5,G60,0)</f>
        <v>0</v>
      </c>
      <c r="CA60" s="249">
        <v>1</v>
      </c>
      <c r="CB60" s="249">
        <v>1</v>
      </c>
    </row>
    <row r="61" spans="1:15" ht="22.5">
      <c r="A61" s="258"/>
      <c r="B61" s="262"/>
      <c r="C61" s="343" t="s">
        <v>163</v>
      </c>
      <c r="D61" s="344"/>
      <c r="E61" s="290">
        <v>0</v>
      </c>
      <c r="F61" s="264"/>
      <c r="G61" s="265"/>
      <c r="H61" s="266"/>
      <c r="I61" s="260"/>
      <c r="J61" s="267"/>
      <c r="K61" s="260"/>
      <c r="M61" s="261" t="s">
        <v>163</v>
      </c>
      <c r="O61" s="249"/>
    </row>
    <row r="62" spans="1:15" ht="12.75">
      <c r="A62" s="258"/>
      <c r="B62" s="262"/>
      <c r="C62" s="343" t="s">
        <v>147</v>
      </c>
      <c r="D62" s="344"/>
      <c r="E62" s="290">
        <v>2</v>
      </c>
      <c r="F62" s="264"/>
      <c r="G62" s="265"/>
      <c r="H62" s="266"/>
      <c r="I62" s="260"/>
      <c r="J62" s="267"/>
      <c r="K62" s="260"/>
      <c r="M62" s="261" t="s">
        <v>147</v>
      </c>
      <c r="O62" s="249"/>
    </row>
    <row r="63" spans="1:80" ht="12.75">
      <c r="A63" s="250">
        <v>19</v>
      </c>
      <c r="B63" s="251" t="s">
        <v>166</v>
      </c>
      <c r="C63" s="252" t="s">
        <v>167</v>
      </c>
      <c r="D63" s="253" t="s">
        <v>137</v>
      </c>
      <c r="E63" s="289">
        <v>14</v>
      </c>
      <c r="F63" s="254"/>
      <c r="G63" s="255">
        <f>E63*F63</f>
        <v>0</v>
      </c>
      <c r="H63" s="256">
        <v>0</v>
      </c>
      <c r="I63" s="257">
        <f>E63*H63</f>
        <v>0</v>
      </c>
      <c r="J63" s="256">
        <v>0</v>
      </c>
      <c r="K63" s="257">
        <f>E63*J63</f>
        <v>0</v>
      </c>
      <c r="O63" s="249">
        <v>2</v>
      </c>
      <c r="AA63" s="222">
        <v>1</v>
      </c>
      <c r="AB63" s="222">
        <v>1</v>
      </c>
      <c r="AC63" s="222">
        <v>1</v>
      </c>
      <c r="AZ63" s="222">
        <v>1</v>
      </c>
      <c r="BA63" s="222">
        <f>IF(AZ63=1,G63,0)</f>
        <v>0</v>
      </c>
      <c r="BB63" s="222">
        <f>IF(AZ63=2,G63,0)</f>
        <v>0</v>
      </c>
      <c r="BC63" s="222">
        <f>IF(AZ63=3,G63,0)</f>
        <v>0</v>
      </c>
      <c r="BD63" s="222">
        <f>IF(AZ63=4,G63,0)</f>
        <v>0</v>
      </c>
      <c r="BE63" s="222">
        <f>IF(AZ63=5,G63,0)</f>
        <v>0</v>
      </c>
      <c r="CA63" s="249">
        <v>1</v>
      </c>
      <c r="CB63" s="249">
        <v>1</v>
      </c>
    </row>
    <row r="64" spans="1:15" ht="22.5">
      <c r="A64" s="258"/>
      <c r="B64" s="262"/>
      <c r="C64" s="343" t="s">
        <v>168</v>
      </c>
      <c r="D64" s="344"/>
      <c r="E64" s="290">
        <v>0</v>
      </c>
      <c r="F64" s="264"/>
      <c r="G64" s="265"/>
      <c r="H64" s="266"/>
      <c r="I64" s="260"/>
      <c r="J64" s="267"/>
      <c r="K64" s="260"/>
      <c r="M64" s="261" t="s">
        <v>168</v>
      </c>
      <c r="O64" s="249"/>
    </row>
    <row r="65" spans="1:15" ht="12.75">
      <c r="A65" s="258"/>
      <c r="B65" s="262"/>
      <c r="C65" s="343" t="s">
        <v>150</v>
      </c>
      <c r="D65" s="344"/>
      <c r="E65" s="290">
        <v>9</v>
      </c>
      <c r="F65" s="264"/>
      <c r="G65" s="265"/>
      <c r="H65" s="266"/>
      <c r="I65" s="260"/>
      <c r="J65" s="267"/>
      <c r="K65" s="260"/>
      <c r="M65" s="261" t="s">
        <v>150</v>
      </c>
      <c r="O65" s="249"/>
    </row>
    <row r="66" spans="1:15" ht="12.75">
      <c r="A66" s="258"/>
      <c r="B66" s="262"/>
      <c r="C66" s="343" t="s">
        <v>140</v>
      </c>
      <c r="D66" s="344"/>
      <c r="E66" s="290">
        <v>5</v>
      </c>
      <c r="F66" s="264"/>
      <c r="G66" s="265"/>
      <c r="H66" s="266"/>
      <c r="I66" s="260"/>
      <c r="J66" s="267"/>
      <c r="K66" s="260"/>
      <c r="M66" s="261" t="s">
        <v>140</v>
      </c>
      <c r="O66" s="249"/>
    </row>
    <row r="67" spans="1:80" ht="12.75">
      <c r="A67" s="250">
        <v>20</v>
      </c>
      <c r="B67" s="251" t="s">
        <v>169</v>
      </c>
      <c r="C67" s="252" t="s">
        <v>170</v>
      </c>
      <c r="D67" s="253" t="s">
        <v>137</v>
      </c>
      <c r="E67" s="289">
        <v>28</v>
      </c>
      <c r="F67" s="254"/>
      <c r="G67" s="255">
        <f>E67*F67</f>
        <v>0</v>
      </c>
      <c r="H67" s="256">
        <v>0</v>
      </c>
      <c r="I67" s="257">
        <f>E67*H67</f>
        <v>0</v>
      </c>
      <c r="J67" s="256">
        <v>0</v>
      </c>
      <c r="K67" s="257">
        <f>E67*J67</f>
        <v>0</v>
      </c>
      <c r="O67" s="249">
        <v>2</v>
      </c>
      <c r="AA67" s="222">
        <v>1</v>
      </c>
      <c r="AB67" s="222">
        <v>1</v>
      </c>
      <c r="AC67" s="222">
        <v>1</v>
      </c>
      <c r="AZ67" s="222">
        <v>1</v>
      </c>
      <c r="BA67" s="222">
        <f>IF(AZ67=1,G67,0)</f>
        <v>0</v>
      </c>
      <c r="BB67" s="222">
        <f>IF(AZ67=2,G67,0)</f>
        <v>0</v>
      </c>
      <c r="BC67" s="222">
        <f>IF(AZ67=3,G67,0)</f>
        <v>0</v>
      </c>
      <c r="BD67" s="222">
        <f>IF(AZ67=4,G67,0)</f>
        <v>0</v>
      </c>
      <c r="BE67" s="222">
        <f>IF(AZ67=5,G67,0)</f>
        <v>0</v>
      </c>
      <c r="CA67" s="249">
        <v>1</v>
      </c>
      <c r="CB67" s="249">
        <v>1</v>
      </c>
    </row>
    <row r="68" spans="1:15" ht="12.75">
      <c r="A68" s="258"/>
      <c r="B68" s="262"/>
      <c r="C68" s="343" t="s">
        <v>171</v>
      </c>
      <c r="D68" s="344"/>
      <c r="E68" s="290">
        <v>0</v>
      </c>
      <c r="F68" s="264"/>
      <c r="G68" s="265"/>
      <c r="H68" s="266"/>
      <c r="I68" s="260"/>
      <c r="J68" s="267"/>
      <c r="K68" s="260"/>
      <c r="M68" s="261" t="s">
        <v>171</v>
      </c>
      <c r="O68" s="249"/>
    </row>
    <row r="69" spans="1:15" ht="12.75">
      <c r="A69" s="258"/>
      <c r="B69" s="262"/>
      <c r="C69" s="343" t="s">
        <v>172</v>
      </c>
      <c r="D69" s="344"/>
      <c r="E69" s="290">
        <v>18</v>
      </c>
      <c r="F69" s="264"/>
      <c r="G69" s="265"/>
      <c r="H69" s="266"/>
      <c r="I69" s="260"/>
      <c r="J69" s="267"/>
      <c r="K69" s="260"/>
      <c r="M69" s="261" t="s">
        <v>172</v>
      </c>
      <c r="O69" s="249"/>
    </row>
    <row r="70" spans="1:15" ht="12.75">
      <c r="A70" s="258"/>
      <c r="B70" s="262"/>
      <c r="C70" s="343" t="s">
        <v>173</v>
      </c>
      <c r="D70" s="344"/>
      <c r="E70" s="290">
        <v>10</v>
      </c>
      <c r="F70" s="264"/>
      <c r="G70" s="265"/>
      <c r="H70" s="266"/>
      <c r="I70" s="260"/>
      <c r="J70" s="267"/>
      <c r="K70" s="260"/>
      <c r="M70" s="261" t="s">
        <v>173</v>
      </c>
      <c r="O70" s="249"/>
    </row>
    <row r="71" spans="1:80" ht="12.75">
      <c r="A71" s="250">
        <v>21</v>
      </c>
      <c r="B71" s="251" t="s">
        <v>174</v>
      </c>
      <c r="C71" s="252" t="s">
        <v>175</v>
      </c>
      <c r="D71" s="253" t="s">
        <v>137</v>
      </c>
      <c r="E71" s="289">
        <v>2</v>
      </c>
      <c r="F71" s="254"/>
      <c r="G71" s="255">
        <f>E71*F71</f>
        <v>0</v>
      </c>
      <c r="H71" s="256">
        <v>0</v>
      </c>
      <c r="I71" s="257">
        <f>E71*H71</f>
        <v>0</v>
      </c>
      <c r="J71" s="256">
        <v>0</v>
      </c>
      <c r="K71" s="257">
        <f>E71*J71</f>
        <v>0</v>
      </c>
      <c r="O71" s="249">
        <v>2</v>
      </c>
      <c r="AA71" s="222">
        <v>1</v>
      </c>
      <c r="AB71" s="222">
        <v>1</v>
      </c>
      <c r="AC71" s="222">
        <v>1</v>
      </c>
      <c r="AZ71" s="222">
        <v>1</v>
      </c>
      <c r="BA71" s="222">
        <f>IF(AZ71=1,G71,0)</f>
        <v>0</v>
      </c>
      <c r="BB71" s="222">
        <f>IF(AZ71=2,G71,0)</f>
        <v>0</v>
      </c>
      <c r="BC71" s="222">
        <f>IF(AZ71=3,G71,0)</f>
        <v>0</v>
      </c>
      <c r="BD71" s="222">
        <f>IF(AZ71=4,G71,0)</f>
        <v>0</v>
      </c>
      <c r="BE71" s="222">
        <f>IF(AZ71=5,G71,0)</f>
        <v>0</v>
      </c>
      <c r="CA71" s="249">
        <v>1</v>
      </c>
      <c r="CB71" s="249">
        <v>1</v>
      </c>
    </row>
    <row r="72" spans="1:15" ht="22.5">
      <c r="A72" s="258"/>
      <c r="B72" s="262"/>
      <c r="C72" s="343" t="s">
        <v>168</v>
      </c>
      <c r="D72" s="344"/>
      <c r="E72" s="290">
        <v>0</v>
      </c>
      <c r="F72" s="264"/>
      <c r="G72" s="265"/>
      <c r="H72" s="266"/>
      <c r="I72" s="260"/>
      <c r="J72" s="267"/>
      <c r="K72" s="260"/>
      <c r="M72" s="261" t="s">
        <v>168</v>
      </c>
      <c r="O72" s="249"/>
    </row>
    <row r="73" spans="1:15" ht="12.75">
      <c r="A73" s="258"/>
      <c r="B73" s="262"/>
      <c r="C73" s="343" t="s">
        <v>147</v>
      </c>
      <c r="D73" s="344"/>
      <c r="E73" s="290">
        <v>2</v>
      </c>
      <c r="F73" s="264"/>
      <c r="G73" s="265"/>
      <c r="H73" s="266"/>
      <c r="I73" s="260"/>
      <c r="J73" s="267"/>
      <c r="K73" s="260"/>
      <c r="M73" s="261" t="s">
        <v>147</v>
      </c>
      <c r="O73" s="249"/>
    </row>
    <row r="74" spans="1:80" ht="12.75">
      <c r="A74" s="250">
        <v>22</v>
      </c>
      <c r="B74" s="251" t="s">
        <v>176</v>
      </c>
      <c r="C74" s="252" t="s">
        <v>177</v>
      </c>
      <c r="D74" s="253" t="s">
        <v>137</v>
      </c>
      <c r="E74" s="289">
        <v>4</v>
      </c>
      <c r="F74" s="254"/>
      <c r="G74" s="255">
        <f>E74*F74</f>
        <v>0</v>
      </c>
      <c r="H74" s="256">
        <v>0</v>
      </c>
      <c r="I74" s="257">
        <f>E74*H74</f>
        <v>0</v>
      </c>
      <c r="J74" s="256">
        <v>0</v>
      </c>
      <c r="K74" s="257">
        <f>E74*J74</f>
        <v>0</v>
      </c>
      <c r="O74" s="249">
        <v>2</v>
      </c>
      <c r="AA74" s="222">
        <v>1</v>
      </c>
      <c r="AB74" s="222">
        <v>1</v>
      </c>
      <c r="AC74" s="222">
        <v>1</v>
      </c>
      <c r="AZ74" s="222">
        <v>1</v>
      </c>
      <c r="BA74" s="222">
        <f>IF(AZ74=1,G74,0)</f>
        <v>0</v>
      </c>
      <c r="BB74" s="222">
        <f>IF(AZ74=2,G74,0)</f>
        <v>0</v>
      </c>
      <c r="BC74" s="222">
        <f>IF(AZ74=3,G74,0)</f>
        <v>0</v>
      </c>
      <c r="BD74" s="222">
        <f>IF(AZ74=4,G74,0)</f>
        <v>0</v>
      </c>
      <c r="BE74" s="222">
        <f>IF(AZ74=5,G74,0)</f>
        <v>0</v>
      </c>
      <c r="CA74" s="249">
        <v>1</v>
      </c>
      <c r="CB74" s="249">
        <v>1</v>
      </c>
    </row>
    <row r="75" spans="1:15" ht="12.75">
      <c r="A75" s="258"/>
      <c r="B75" s="262"/>
      <c r="C75" s="343" t="s">
        <v>171</v>
      </c>
      <c r="D75" s="344"/>
      <c r="E75" s="290">
        <v>0</v>
      </c>
      <c r="F75" s="264"/>
      <c r="G75" s="265"/>
      <c r="H75" s="266"/>
      <c r="I75" s="260"/>
      <c r="J75" s="267"/>
      <c r="K75" s="260"/>
      <c r="M75" s="261" t="s">
        <v>171</v>
      </c>
      <c r="O75" s="249"/>
    </row>
    <row r="76" spans="1:15" ht="12.75">
      <c r="A76" s="258"/>
      <c r="B76" s="262"/>
      <c r="C76" s="343" t="s">
        <v>178</v>
      </c>
      <c r="D76" s="344"/>
      <c r="E76" s="290">
        <v>4</v>
      </c>
      <c r="F76" s="264"/>
      <c r="G76" s="265"/>
      <c r="H76" s="266"/>
      <c r="I76" s="260"/>
      <c r="J76" s="267"/>
      <c r="K76" s="260"/>
      <c r="M76" s="261" t="s">
        <v>178</v>
      </c>
      <c r="O76" s="249"/>
    </row>
    <row r="77" spans="1:80" ht="12.75">
      <c r="A77" s="250">
        <v>23</v>
      </c>
      <c r="B77" s="251" t="s">
        <v>179</v>
      </c>
      <c r="C77" s="252" t="s">
        <v>1300</v>
      </c>
      <c r="D77" s="253" t="s">
        <v>121</v>
      </c>
      <c r="E77" s="289">
        <v>4.5</v>
      </c>
      <c r="F77" s="254"/>
      <c r="G77" s="255">
        <f>E77*F77</f>
        <v>0</v>
      </c>
      <c r="H77" s="256">
        <v>0</v>
      </c>
      <c r="I77" s="257">
        <f>E77*H77</f>
        <v>0</v>
      </c>
      <c r="J77" s="256"/>
      <c r="K77" s="257">
        <f>E77*J77</f>
        <v>0</v>
      </c>
      <c r="O77" s="249">
        <v>2</v>
      </c>
      <c r="AA77" s="222">
        <v>12</v>
      </c>
      <c r="AB77" s="222">
        <v>0</v>
      </c>
      <c r="AC77" s="222">
        <v>46</v>
      </c>
      <c r="AZ77" s="222">
        <v>1</v>
      </c>
      <c r="BA77" s="222">
        <f>IF(AZ77=1,G77,0)</f>
        <v>0</v>
      </c>
      <c r="BB77" s="222">
        <f>IF(AZ77=2,G77,0)</f>
        <v>0</v>
      </c>
      <c r="BC77" s="222">
        <f>IF(AZ77=3,G77,0)</f>
        <v>0</v>
      </c>
      <c r="BD77" s="222">
        <f>IF(AZ77=4,G77,0)</f>
        <v>0</v>
      </c>
      <c r="BE77" s="222">
        <f>IF(AZ77=5,G77,0)</f>
        <v>0</v>
      </c>
      <c r="CA77" s="249">
        <v>12</v>
      </c>
      <c r="CB77" s="249">
        <v>0</v>
      </c>
    </row>
    <row r="78" spans="1:15" ht="12.75">
      <c r="A78" s="258"/>
      <c r="B78" s="262"/>
      <c r="C78" s="343" t="s">
        <v>180</v>
      </c>
      <c r="D78" s="344"/>
      <c r="E78" s="290">
        <v>4.5</v>
      </c>
      <c r="F78" s="264"/>
      <c r="G78" s="265"/>
      <c r="H78" s="266"/>
      <c r="I78" s="260"/>
      <c r="J78" s="267"/>
      <c r="K78" s="260"/>
      <c r="M78" s="261" t="s">
        <v>180</v>
      </c>
      <c r="O78" s="249"/>
    </row>
    <row r="79" spans="1:80" ht="12.75">
      <c r="A79" s="250">
        <v>24</v>
      </c>
      <c r="B79" s="251" t="s">
        <v>181</v>
      </c>
      <c r="C79" s="252" t="s">
        <v>182</v>
      </c>
      <c r="D79" s="253" t="s">
        <v>137</v>
      </c>
      <c r="E79" s="289">
        <v>6</v>
      </c>
      <c r="F79" s="254"/>
      <c r="G79" s="255">
        <f>E79*F79</f>
        <v>0</v>
      </c>
      <c r="H79" s="256">
        <v>0.00411</v>
      </c>
      <c r="I79" s="257">
        <f>E79*H79</f>
        <v>0.02466</v>
      </c>
      <c r="J79" s="256">
        <v>0</v>
      </c>
      <c r="K79" s="257">
        <f>E79*J79</f>
        <v>0</v>
      </c>
      <c r="O79" s="249">
        <v>2</v>
      </c>
      <c r="AA79" s="222">
        <v>1</v>
      </c>
      <c r="AB79" s="222">
        <v>1</v>
      </c>
      <c r="AC79" s="222">
        <v>1</v>
      </c>
      <c r="AZ79" s="222">
        <v>1</v>
      </c>
      <c r="BA79" s="222">
        <f>IF(AZ79=1,G79,0)</f>
        <v>0</v>
      </c>
      <c r="BB79" s="222">
        <f>IF(AZ79=2,G79,0)</f>
        <v>0</v>
      </c>
      <c r="BC79" s="222">
        <f>IF(AZ79=3,G79,0)</f>
        <v>0</v>
      </c>
      <c r="BD79" s="222">
        <f>IF(AZ79=4,G79,0)</f>
        <v>0</v>
      </c>
      <c r="BE79" s="222">
        <f>IF(AZ79=5,G79,0)</f>
        <v>0</v>
      </c>
      <c r="CA79" s="249">
        <v>1</v>
      </c>
      <c r="CB79" s="249">
        <v>1</v>
      </c>
    </row>
    <row r="80" spans="1:15" ht="22.5">
      <c r="A80" s="258"/>
      <c r="B80" s="262"/>
      <c r="C80" s="343" t="s">
        <v>183</v>
      </c>
      <c r="D80" s="344"/>
      <c r="E80" s="290">
        <v>0</v>
      </c>
      <c r="F80" s="264"/>
      <c r="G80" s="265"/>
      <c r="H80" s="266"/>
      <c r="I80" s="260"/>
      <c r="J80" s="267"/>
      <c r="K80" s="260"/>
      <c r="M80" s="261" t="s">
        <v>183</v>
      </c>
      <c r="O80" s="249"/>
    </row>
    <row r="81" spans="1:15" ht="12.75">
      <c r="A81" s="258"/>
      <c r="B81" s="262"/>
      <c r="C81" s="343" t="s">
        <v>184</v>
      </c>
      <c r="D81" s="344"/>
      <c r="E81" s="290">
        <v>2</v>
      </c>
      <c r="F81" s="264"/>
      <c r="G81" s="265"/>
      <c r="H81" s="266"/>
      <c r="I81" s="260"/>
      <c r="J81" s="267"/>
      <c r="K81" s="260"/>
      <c r="M81" s="261" t="s">
        <v>184</v>
      </c>
      <c r="O81" s="249"/>
    </row>
    <row r="82" spans="1:15" ht="12.75">
      <c r="A82" s="258"/>
      <c r="B82" s="262"/>
      <c r="C82" s="343" t="s">
        <v>185</v>
      </c>
      <c r="D82" s="344"/>
      <c r="E82" s="290">
        <v>4</v>
      </c>
      <c r="F82" s="264"/>
      <c r="G82" s="265"/>
      <c r="H82" s="266"/>
      <c r="I82" s="260"/>
      <c r="J82" s="267"/>
      <c r="K82" s="260"/>
      <c r="M82" s="261" t="s">
        <v>185</v>
      </c>
      <c r="O82" s="249"/>
    </row>
    <row r="83" spans="1:80" ht="12.75">
      <c r="A83" s="250">
        <v>25</v>
      </c>
      <c r="B83" s="251" t="s">
        <v>186</v>
      </c>
      <c r="C83" s="252" t="s">
        <v>187</v>
      </c>
      <c r="D83" s="253" t="s">
        <v>137</v>
      </c>
      <c r="E83" s="289">
        <v>6</v>
      </c>
      <c r="F83" s="254"/>
      <c r="G83" s="255">
        <f>E83*F83</f>
        <v>0</v>
      </c>
      <c r="H83" s="256">
        <v>0</v>
      </c>
      <c r="I83" s="257">
        <f>E83*H83</f>
        <v>0</v>
      </c>
      <c r="J83" s="256">
        <v>0</v>
      </c>
      <c r="K83" s="257">
        <f>E83*J83</f>
        <v>0</v>
      </c>
      <c r="O83" s="249">
        <v>2</v>
      </c>
      <c r="AA83" s="222">
        <v>1</v>
      </c>
      <c r="AB83" s="222">
        <v>1</v>
      </c>
      <c r="AC83" s="222">
        <v>1</v>
      </c>
      <c r="AZ83" s="222">
        <v>1</v>
      </c>
      <c r="BA83" s="222">
        <f>IF(AZ83=1,G83,0)</f>
        <v>0</v>
      </c>
      <c r="BB83" s="222">
        <f>IF(AZ83=2,G83,0)</f>
        <v>0</v>
      </c>
      <c r="BC83" s="222">
        <f>IF(AZ83=3,G83,0)</f>
        <v>0</v>
      </c>
      <c r="BD83" s="222">
        <f>IF(AZ83=4,G83,0)</f>
        <v>0</v>
      </c>
      <c r="BE83" s="222">
        <f>IF(AZ83=5,G83,0)</f>
        <v>0</v>
      </c>
      <c r="CA83" s="249">
        <v>1</v>
      </c>
      <c r="CB83" s="249">
        <v>1</v>
      </c>
    </row>
    <row r="84" spans="1:15" ht="12.75">
      <c r="A84" s="258"/>
      <c r="B84" s="262"/>
      <c r="C84" s="343" t="s">
        <v>188</v>
      </c>
      <c r="D84" s="344"/>
      <c r="E84" s="290">
        <v>6</v>
      </c>
      <c r="F84" s="264"/>
      <c r="G84" s="265"/>
      <c r="H84" s="266"/>
      <c r="I84" s="260"/>
      <c r="J84" s="267"/>
      <c r="K84" s="260"/>
      <c r="M84" s="261" t="s">
        <v>188</v>
      </c>
      <c r="O84" s="249"/>
    </row>
    <row r="85" spans="1:80" ht="12.75">
      <c r="A85" s="250">
        <v>26</v>
      </c>
      <c r="B85" s="251" t="s">
        <v>189</v>
      </c>
      <c r="C85" s="252" t="s">
        <v>190</v>
      </c>
      <c r="D85" s="253" t="s">
        <v>106</v>
      </c>
      <c r="E85" s="289">
        <v>6</v>
      </c>
      <c r="F85" s="254"/>
      <c r="G85" s="255">
        <f>E85*F85</f>
        <v>0</v>
      </c>
      <c r="H85" s="256">
        <v>0.6</v>
      </c>
      <c r="I85" s="257">
        <f>E85*H85</f>
        <v>3.5999999999999996</v>
      </c>
      <c r="J85" s="256"/>
      <c r="K85" s="257">
        <f>E85*J85</f>
        <v>0</v>
      </c>
      <c r="O85" s="249">
        <v>2</v>
      </c>
      <c r="AA85" s="222">
        <v>3</v>
      </c>
      <c r="AB85" s="222">
        <v>1</v>
      </c>
      <c r="AC85" s="222">
        <v>10371500</v>
      </c>
      <c r="AZ85" s="222">
        <v>1</v>
      </c>
      <c r="BA85" s="222">
        <f>IF(AZ85=1,G85,0)</f>
        <v>0</v>
      </c>
      <c r="BB85" s="222">
        <f>IF(AZ85=2,G85,0)</f>
        <v>0</v>
      </c>
      <c r="BC85" s="222">
        <f>IF(AZ85=3,G85,0)</f>
        <v>0</v>
      </c>
      <c r="BD85" s="222">
        <f>IF(AZ85=4,G85,0)</f>
        <v>0</v>
      </c>
      <c r="BE85" s="222">
        <f>IF(AZ85=5,G85,0)</f>
        <v>0</v>
      </c>
      <c r="CA85" s="249">
        <v>3</v>
      </c>
      <c r="CB85" s="249">
        <v>1</v>
      </c>
    </row>
    <row r="86" spans="1:15" ht="12.75">
      <c r="A86" s="258"/>
      <c r="B86" s="262"/>
      <c r="C86" s="343" t="s">
        <v>191</v>
      </c>
      <c r="D86" s="344"/>
      <c r="E86" s="290">
        <v>6</v>
      </c>
      <c r="F86" s="264"/>
      <c r="G86" s="265"/>
      <c r="H86" s="266"/>
      <c r="I86" s="260"/>
      <c r="J86" s="267"/>
      <c r="K86" s="260"/>
      <c r="M86" s="261" t="s">
        <v>191</v>
      </c>
      <c r="O86" s="249"/>
    </row>
    <row r="87" spans="1:80" ht="12.75">
      <c r="A87" s="250">
        <v>27</v>
      </c>
      <c r="B87" s="251" t="s">
        <v>192</v>
      </c>
      <c r="C87" s="252" t="s">
        <v>193</v>
      </c>
      <c r="D87" s="253" t="s">
        <v>137</v>
      </c>
      <c r="E87" s="289">
        <v>6</v>
      </c>
      <c r="F87" s="254"/>
      <c r="G87" s="255">
        <f>E87*F87</f>
        <v>0</v>
      </c>
      <c r="H87" s="256">
        <v>0</v>
      </c>
      <c r="I87" s="257">
        <f>E87*H87</f>
        <v>0</v>
      </c>
      <c r="J87" s="256">
        <v>0</v>
      </c>
      <c r="K87" s="257">
        <f>E87*J87</f>
        <v>0</v>
      </c>
      <c r="O87" s="249">
        <v>2</v>
      </c>
      <c r="AA87" s="222">
        <v>1</v>
      </c>
      <c r="AB87" s="222">
        <v>1</v>
      </c>
      <c r="AC87" s="222">
        <v>1</v>
      </c>
      <c r="AZ87" s="222">
        <v>1</v>
      </c>
      <c r="BA87" s="222">
        <f>IF(AZ87=1,G87,0)</f>
        <v>0</v>
      </c>
      <c r="BB87" s="222">
        <f>IF(AZ87=2,G87,0)</f>
        <v>0</v>
      </c>
      <c r="BC87" s="222">
        <f>IF(AZ87=3,G87,0)</f>
        <v>0</v>
      </c>
      <c r="BD87" s="222">
        <f>IF(AZ87=4,G87,0)</f>
        <v>0</v>
      </c>
      <c r="BE87" s="222">
        <f>IF(AZ87=5,G87,0)</f>
        <v>0</v>
      </c>
      <c r="CA87" s="249">
        <v>1</v>
      </c>
      <c r="CB87" s="249">
        <v>1</v>
      </c>
    </row>
    <row r="88" spans="1:15" ht="22.5">
      <c r="A88" s="258"/>
      <c r="B88" s="262"/>
      <c r="C88" s="343" t="s">
        <v>194</v>
      </c>
      <c r="D88" s="344"/>
      <c r="E88" s="290">
        <v>6</v>
      </c>
      <c r="F88" s="264"/>
      <c r="G88" s="265"/>
      <c r="H88" s="266"/>
      <c r="I88" s="260"/>
      <c r="J88" s="267"/>
      <c r="K88" s="260"/>
      <c r="M88" s="261" t="s">
        <v>194</v>
      </c>
      <c r="O88" s="249"/>
    </row>
    <row r="89" spans="1:80" ht="12.75">
      <c r="A89" s="250">
        <v>28</v>
      </c>
      <c r="B89" s="251" t="s">
        <v>195</v>
      </c>
      <c r="C89" s="252" t="s">
        <v>196</v>
      </c>
      <c r="D89" s="253" t="s">
        <v>197</v>
      </c>
      <c r="E89" s="289">
        <v>9</v>
      </c>
      <c r="F89" s="254"/>
      <c r="G89" s="255">
        <f>E89*F89</f>
        <v>0</v>
      </c>
      <c r="H89" s="256">
        <v>0</v>
      </c>
      <c r="I89" s="257">
        <f>E89*H89</f>
        <v>0</v>
      </c>
      <c r="J89" s="256">
        <v>0</v>
      </c>
      <c r="K89" s="257">
        <f>E89*J89</f>
        <v>0</v>
      </c>
      <c r="O89" s="249">
        <v>2</v>
      </c>
      <c r="AA89" s="222">
        <v>1</v>
      </c>
      <c r="AB89" s="222">
        <v>1</v>
      </c>
      <c r="AC89" s="222">
        <v>1</v>
      </c>
      <c r="AZ89" s="222">
        <v>1</v>
      </c>
      <c r="BA89" s="222">
        <f>IF(AZ89=1,G89,0)</f>
        <v>0</v>
      </c>
      <c r="BB89" s="222">
        <f>IF(AZ89=2,G89,0)</f>
        <v>0</v>
      </c>
      <c r="BC89" s="222">
        <f>IF(AZ89=3,G89,0)</f>
        <v>0</v>
      </c>
      <c r="BD89" s="222">
        <f>IF(AZ89=4,G89,0)</f>
        <v>0</v>
      </c>
      <c r="BE89" s="222">
        <f>IF(AZ89=5,G89,0)</f>
        <v>0</v>
      </c>
      <c r="CA89" s="249">
        <v>1</v>
      </c>
      <c r="CB89" s="249">
        <v>1</v>
      </c>
    </row>
    <row r="90" spans="1:15" ht="12.75">
      <c r="A90" s="258"/>
      <c r="B90" s="262"/>
      <c r="C90" s="343" t="s">
        <v>198</v>
      </c>
      <c r="D90" s="344"/>
      <c r="E90" s="290">
        <v>9</v>
      </c>
      <c r="F90" s="264"/>
      <c r="G90" s="265"/>
      <c r="H90" s="266"/>
      <c r="I90" s="260"/>
      <c r="J90" s="267"/>
      <c r="K90" s="260"/>
      <c r="M90" s="261" t="s">
        <v>198</v>
      </c>
      <c r="O90" s="249"/>
    </row>
    <row r="91" spans="1:80" ht="12.75">
      <c r="A91" s="250">
        <v>29</v>
      </c>
      <c r="B91" s="251" t="s">
        <v>199</v>
      </c>
      <c r="C91" s="252" t="s">
        <v>200</v>
      </c>
      <c r="D91" s="253" t="s">
        <v>106</v>
      </c>
      <c r="E91" s="289">
        <v>0.9</v>
      </c>
      <c r="F91" s="254"/>
      <c r="G91" s="255">
        <f>E91*F91</f>
        <v>0</v>
      </c>
      <c r="H91" s="256">
        <v>0.6</v>
      </c>
      <c r="I91" s="257">
        <f>E91*H91</f>
        <v>0.54</v>
      </c>
      <c r="J91" s="256"/>
      <c r="K91" s="257">
        <f>E91*J91</f>
        <v>0</v>
      </c>
      <c r="O91" s="249">
        <v>2</v>
      </c>
      <c r="AA91" s="222">
        <v>3</v>
      </c>
      <c r="AB91" s="222">
        <v>1</v>
      </c>
      <c r="AC91" s="222">
        <v>10391100</v>
      </c>
      <c r="AZ91" s="222">
        <v>1</v>
      </c>
      <c r="BA91" s="222">
        <f>IF(AZ91=1,G91,0)</f>
        <v>0</v>
      </c>
      <c r="BB91" s="222">
        <f>IF(AZ91=2,G91,0)</f>
        <v>0</v>
      </c>
      <c r="BC91" s="222">
        <f>IF(AZ91=3,G91,0)</f>
        <v>0</v>
      </c>
      <c r="BD91" s="222">
        <f>IF(AZ91=4,G91,0)</f>
        <v>0</v>
      </c>
      <c r="BE91" s="222">
        <f>IF(AZ91=5,G91,0)</f>
        <v>0</v>
      </c>
      <c r="CA91" s="249">
        <v>3</v>
      </c>
      <c r="CB91" s="249">
        <v>1</v>
      </c>
    </row>
    <row r="92" spans="1:15" ht="12.75">
      <c r="A92" s="258"/>
      <c r="B92" s="262"/>
      <c r="C92" s="343" t="s">
        <v>201</v>
      </c>
      <c r="D92" s="344"/>
      <c r="E92" s="290">
        <v>0.9</v>
      </c>
      <c r="F92" s="264"/>
      <c r="G92" s="265"/>
      <c r="H92" s="266"/>
      <c r="I92" s="260"/>
      <c r="J92" s="267"/>
      <c r="K92" s="260"/>
      <c r="M92" s="261" t="s">
        <v>201</v>
      </c>
      <c r="O92" s="249"/>
    </row>
    <row r="93" spans="1:80" ht="12.75">
      <c r="A93" s="250">
        <v>30</v>
      </c>
      <c r="B93" s="251" t="s">
        <v>202</v>
      </c>
      <c r="C93" s="252" t="s">
        <v>203</v>
      </c>
      <c r="D93" s="253" t="s">
        <v>121</v>
      </c>
      <c r="E93" s="289">
        <v>0.0009</v>
      </c>
      <c r="F93" s="254"/>
      <c r="G93" s="255">
        <f>E93*F93</f>
        <v>0</v>
      </c>
      <c r="H93" s="256">
        <v>0</v>
      </c>
      <c r="I93" s="257">
        <f>E93*H93</f>
        <v>0</v>
      </c>
      <c r="J93" s="256">
        <v>0</v>
      </c>
      <c r="K93" s="257">
        <f>E93*J93</f>
        <v>0</v>
      </c>
      <c r="O93" s="249">
        <v>2</v>
      </c>
      <c r="AA93" s="222">
        <v>1</v>
      </c>
      <c r="AB93" s="222">
        <v>1</v>
      </c>
      <c r="AC93" s="222">
        <v>1</v>
      </c>
      <c r="AZ93" s="222">
        <v>1</v>
      </c>
      <c r="BA93" s="222">
        <f>IF(AZ93=1,G93,0)</f>
        <v>0</v>
      </c>
      <c r="BB93" s="222">
        <f>IF(AZ93=2,G93,0)</f>
        <v>0</v>
      </c>
      <c r="BC93" s="222">
        <f>IF(AZ93=3,G93,0)</f>
        <v>0</v>
      </c>
      <c r="BD93" s="222">
        <f>IF(AZ93=4,G93,0)</f>
        <v>0</v>
      </c>
      <c r="BE93" s="222">
        <f>IF(AZ93=5,G93,0)</f>
        <v>0</v>
      </c>
      <c r="CA93" s="249">
        <v>1</v>
      </c>
      <c r="CB93" s="249">
        <v>1</v>
      </c>
    </row>
    <row r="94" spans="1:15" ht="12.75">
      <c r="A94" s="258"/>
      <c r="B94" s="262"/>
      <c r="C94" s="343" t="s">
        <v>204</v>
      </c>
      <c r="D94" s="344"/>
      <c r="E94" s="290">
        <v>0.0009</v>
      </c>
      <c r="F94" s="264"/>
      <c r="G94" s="265"/>
      <c r="H94" s="266"/>
      <c r="I94" s="260"/>
      <c r="J94" s="267"/>
      <c r="K94" s="260"/>
      <c r="M94" s="261" t="s">
        <v>204</v>
      </c>
      <c r="O94" s="249"/>
    </row>
    <row r="95" spans="1:80" ht="12.75">
      <c r="A95" s="250">
        <v>31</v>
      </c>
      <c r="B95" s="251" t="s">
        <v>205</v>
      </c>
      <c r="C95" s="252" t="s">
        <v>1288</v>
      </c>
      <c r="D95" s="253" t="s">
        <v>121</v>
      </c>
      <c r="E95" s="289">
        <v>0.0009</v>
      </c>
      <c r="F95" s="254"/>
      <c r="G95" s="255">
        <f>E95*F95</f>
        <v>0</v>
      </c>
      <c r="H95" s="256">
        <v>1</v>
      </c>
      <c r="I95" s="257">
        <f>E95*H95</f>
        <v>0.0009</v>
      </c>
      <c r="J95" s="256"/>
      <c r="K95" s="257">
        <f>E95*J95</f>
        <v>0</v>
      </c>
      <c r="O95" s="249">
        <v>2</v>
      </c>
      <c r="AA95" s="222">
        <v>3</v>
      </c>
      <c r="AB95" s="222">
        <v>1</v>
      </c>
      <c r="AC95" s="222">
        <v>170108</v>
      </c>
      <c r="AZ95" s="222">
        <v>1</v>
      </c>
      <c r="BA95" s="222">
        <f>IF(AZ95=1,G95,0)</f>
        <v>0</v>
      </c>
      <c r="BB95" s="222">
        <f>IF(AZ95=2,G95,0)</f>
        <v>0</v>
      </c>
      <c r="BC95" s="222">
        <f>IF(AZ95=3,G95,0)</f>
        <v>0</v>
      </c>
      <c r="BD95" s="222">
        <f>IF(AZ95=4,G95,0)</f>
        <v>0</v>
      </c>
      <c r="BE95" s="222">
        <f>IF(AZ95=5,G95,0)</f>
        <v>0</v>
      </c>
      <c r="CA95" s="249">
        <v>3</v>
      </c>
      <c r="CB95" s="249">
        <v>1</v>
      </c>
    </row>
    <row r="96" spans="1:15" ht="12.75">
      <c r="A96" s="258"/>
      <c r="B96" s="262"/>
      <c r="C96" s="343" t="s">
        <v>206</v>
      </c>
      <c r="D96" s="344"/>
      <c r="E96" s="290">
        <v>0.0009</v>
      </c>
      <c r="F96" s="264"/>
      <c r="G96" s="265"/>
      <c r="H96" s="266"/>
      <c r="I96" s="260"/>
      <c r="J96" s="267"/>
      <c r="K96" s="260"/>
      <c r="M96" s="261" t="s">
        <v>206</v>
      </c>
      <c r="O96" s="249"/>
    </row>
    <row r="97" spans="1:80" ht="12.75">
      <c r="A97" s="250">
        <v>32</v>
      </c>
      <c r="B97" s="251" t="s">
        <v>207</v>
      </c>
      <c r="C97" s="252" t="s">
        <v>208</v>
      </c>
      <c r="D97" s="253" t="s">
        <v>106</v>
      </c>
      <c r="E97" s="289">
        <v>0.3</v>
      </c>
      <c r="F97" s="254"/>
      <c r="G97" s="255">
        <f>E97*F97</f>
        <v>0</v>
      </c>
      <c r="H97" s="256">
        <v>0</v>
      </c>
      <c r="I97" s="257">
        <f>E97*H97</f>
        <v>0</v>
      </c>
      <c r="J97" s="256">
        <v>0</v>
      </c>
      <c r="K97" s="257">
        <f>E97*J97</f>
        <v>0</v>
      </c>
      <c r="O97" s="249">
        <v>2</v>
      </c>
      <c r="AA97" s="222">
        <v>1</v>
      </c>
      <c r="AB97" s="222">
        <v>1</v>
      </c>
      <c r="AC97" s="222">
        <v>1</v>
      </c>
      <c r="AZ97" s="222">
        <v>1</v>
      </c>
      <c r="BA97" s="222">
        <f>IF(AZ97=1,G97,0)</f>
        <v>0</v>
      </c>
      <c r="BB97" s="222">
        <f>IF(AZ97=2,G97,0)</f>
        <v>0</v>
      </c>
      <c r="BC97" s="222">
        <f>IF(AZ97=3,G97,0)</f>
        <v>0</v>
      </c>
      <c r="BD97" s="222">
        <f>IF(AZ97=4,G97,0)</f>
        <v>0</v>
      </c>
      <c r="BE97" s="222">
        <f>IF(AZ97=5,G97,0)</f>
        <v>0</v>
      </c>
      <c r="CA97" s="249">
        <v>1</v>
      </c>
      <c r="CB97" s="249">
        <v>1</v>
      </c>
    </row>
    <row r="98" spans="1:15" ht="12.75">
      <c r="A98" s="258"/>
      <c r="B98" s="262"/>
      <c r="C98" s="343" t="s">
        <v>209</v>
      </c>
      <c r="D98" s="344"/>
      <c r="E98" s="290">
        <v>0.3</v>
      </c>
      <c r="F98" s="264"/>
      <c r="G98" s="265"/>
      <c r="H98" s="266"/>
      <c r="I98" s="260"/>
      <c r="J98" s="267"/>
      <c r="K98" s="260"/>
      <c r="M98" s="261" t="s">
        <v>209</v>
      </c>
      <c r="O98" s="249"/>
    </row>
    <row r="99" spans="1:80" ht="12.75">
      <c r="A99" s="250">
        <v>33</v>
      </c>
      <c r="B99" s="251" t="s">
        <v>210</v>
      </c>
      <c r="C99" s="252" t="s">
        <v>211</v>
      </c>
      <c r="D99" s="253" t="s">
        <v>106</v>
      </c>
      <c r="E99" s="289">
        <v>0.3</v>
      </c>
      <c r="F99" s="254"/>
      <c r="G99" s="255">
        <f>E99*F99</f>
        <v>0</v>
      </c>
      <c r="H99" s="256">
        <v>0</v>
      </c>
      <c r="I99" s="257">
        <f>E99*H99</f>
        <v>0</v>
      </c>
      <c r="J99" s="256">
        <v>0</v>
      </c>
      <c r="K99" s="257">
        <f>E99*J99</f>
        <v>0</v>
      </c>
      <c r="O99" s="249">
        <v>2</v>
      </c>
      <c r="AA99" s="222">
        <v>1</v>
      </c>
      <c r="AB99" s="222">
        <v>1</v>
      </c>
      <c r="AC99" s="222">
        <v>1</v>
      </c>
      <c r="AZ99" s="222">
        <v>1</v>
      </c>
      <c r="BA99" s="222">
        <f>IF(AZ99=1,G99,0)</f>
        <v>0</v>
      </c>
      <c r="BB99" s="222">
        <f>IF(AZ99=2,G99,0)</f>
        <v>0</v>
      </c>
      <c r="BC99" s="222">
        <f>IF(AZ99=3,G99,0)</f>
        <v>0</v>
      </c>
      <c r="BD99" s="222">
        <f>IF(AZ99=4,G99,0)</f>
        <v>0</v>
      </c>
      <c r="BE99" s="222">
        <f>IF(AZ99=5,G99,0)</f>
        <v>0</v>
      </c>
      <c r="CA99" s="249">
        <v>1</v>
      </c>
      <c r="CB99" s="249">
        <v>1</v>
      </c>
    </row>
    <row r="100" spans="1:15" ht="12.75">
      <c r="A100" s="258"/>
      <c r="B100" s="262"/>
      <c r="C100" s="343" t="s">
        <v>212</v>
      </c>
      <c r="D100" s="344"/>
      <c r="E100" s="290">
        <v>0.3</v>
      </c>
      <c r="F100" s="264"/>
      <c r="G100" s="265"/>
      <c r="H100" s="266"/>
      <c r="I100" s="260"/>
      <c r="J100" s="267"/>
      <c r="K100" s="260"/>
      <c r="M100" s="261" t="s">
        <v>212</v>
      </c>
      <c r="O100" s="249"/>
    </row>
    <row r="101" spans="1:80" ht="12.75">
      <c r="A101" s="250">
        <v>34</v>
      </c>
      <c r="B101" s="251" t="s">
        <v>213</v>
      </c>
      <c r="C101" s="252" t="s">
        <v>214</v>
      </c>
      <c r="D101" s="253" t="s">
        <v>126</v>
      </c>
      <c r="E101" s="289">
        <v>1</v>
      </c>
      <c r="F101" s="254"/>
      <c r="G101" s="255">
        <f>E101*F101</f>
        <v>0</v>
      </c>
      <c r="H101" s="256">
        <v>0</v>
      </c>
      <c r="I101" s="257">
        <f>E101*H101</f>
        <v>0</v>
      </c>
      <c r="J101" s="256"/>
      <c r="K101" s="257">
        <f>E101*J101</f>
        <v>0</v>
      </c>
      <c r="O101" s="249">
        <v>2</v>
      </c>
      <c r="AA101" s="222">
        <v>12</v>
      </c>
      <c r="AB101" s="222">
        <v>0</v>
      </c>
      <c r="AC101" s="222">
        <v>67</v>
      </c>
      <c r="AZ101" s="222">
        <v>1</v>
      </c>
      <c r="BA101" s="222">
        <f>IF(AZ101=1,G101,0)</f>
        <v>0</v>
      </c>
      <c r="BB101" s="222">
        <f>IF(AZ101=2,G101,0)</f>
        <v>0</v>
      </c>
      <c r="BC101" s="222">
        <f>IF(AZ101=3,G101,0)</f>
        <v>0</v>
      </c>
      <c r="BD101" s="222">
        <f>IF(AZ101=4,G101,0)</f>
        <v>0</v>
      </c>
      <c r="BE101" s="222">
        <f>IF(AZ101=5,G101,0)</f>
        <v>0</v>
      </c>
      <c r="CA101" s="249">
        <v>12</v>
      </c>
      <c r="CB101" s="249">
        <v>0</v>
      </c>
    </row>
    <row r="102" spans="1:15" ht="12.75">
      <c r="A102" s="258"/>
      <c r="B102" s="259"/>
      <c r="C102" s="340" t="s">
        <v>127</v>
      </c>
      <c r="D102" s="341"/>
      <c r="E102" s="341"/>
      <c r="F102" s="341"/>
      <c r="G102" s="342"/>
      <c r="I102" s="260"/>
      <c r="K102" s="260"/>
      <c r="L102" s="261" t="s">
        <v>127</v>
      </c>
      <c r="O102" s="249">
        <v>3</v>
      </c>
    </row>
    <row r="103" spans="1:15" ht="12.75">
      <c r="A103" s="258"/>
      <c r="B103" s="259"/>
      <c r="C103" s="340" t="s">
        <v>215</v>
      </c>
      <c r="D103" s="341"/>
      <c r="E103" s="341"/>
      <c r="F103" s="341"/>
      <c r="G103" s="342"/>
      <c r="I103" s="260"/>
      <c r="K103" s="260"/>
      <c r="L103" s="261" t="s">
        <v>215</v>
      </c>
      <c r="O103" s="249">
        <v>3</v>
      </c>
    </row>
    <row r="104" spans="1:15" ht="22.5">
      <c r="A104" s="258"/>
      <c r="B104" s="259"/>
      <c r="C104" s="340" t="s">
        <v>216</v>
      </c>
      <c r="D104" s="341"/>
      <c r="E104" s="341"/>
      <c r="F104" s="341"/>
      <c r="G104" s="342"/>
      <c r="I104" s="260"/>
      <c r="K104" s="260"/>
      <c r="L104" s="261" t="s">
        <v>216</v>
      </c>
      <c r="O104" s="249">
        <v>3</v>
      </c>
    </row>
    <row r="105" spans="1:57" ht="12.75">
      <c r="A105" s="268"/>
      <c r="B105" s="269" t="s">
        <v>95</v>
      </c>
      <c r="C105" s="270" t="s">
        <v>131</v>
      </c>
      <c r="D105" s="271"/>
      <c r="E105" s="272"/>
      <c r="F105" s="273"/>
      <c r="G105" s="274">
        <f>SUM(G26:G104)</f>
        <v>0</v>
      </c>
      <c r="H105" s="275"/>
      <c r="I105" s="276">
        <f>SUM(I26:I104)</f>
        <v>4.166359999999999</v>
      </c>
      <c r="J105" s="275"/>
      <c r="K105" s="276">
        <f>SUM(K26:K104)</f>
        <v>0</v>
      </c>
      <c r="O105" s="249">
        <v>4</v>
      </c>
      <c r="BA105" s="277">
        <f>SUM(BA26:BA104)</f>
        <v>0</v>
      </c>
      <c r="BB105" s="277">
        <f>SUM(BB26:BB104)</f>
        <v>0</v>
      </c>
      <c r="BC105" s="277">
        <f>SUM(BC26:BC104)</f>
        <v>0</v>
      </c>
      <c r="BD105" s="277">
        <f>SUM(BD26:BD104)</f>
        <v>0</v>
      </c>
      <c r="BE105" s="277">
        <f>SUM(BE26:BE104)</f>
        <v>0</v>
      </c>
    </row>
    <row r="106" spans="1:15" ht="12.75">
      <c r="A106" s="239" t="s">
        <v>91</v>
      </c>
      <c r="B106" s="240" t="s">
        <v>217</v>
      </c>
      <c r="C106" s="241" t="s">
        <v>218</v>
      </c>
      <c r="D106" s="242"/>
      <c r="E106" s="243"/>
      <c r="F106" s="243"/>
      <c r="G106" s="244"/>
      <c r="H106" s="245"/>
      <c r="I106" s="246"/>
      <c r="J106" s="247"/>
      <c r="K106" s="248"/>
      <c r="O106" s="249">
        <v>1</v>
      </c>
    </row>
    <row r="107" spans="1:80" ht="12.75">
      <c r="A107" s="250">
        <v>35</v>
      </c>
      <c r="B107" s="251" t="s">
        <v>220</v>
      </c>
      <c r="C107" s="252" t="s">
        <v>221</v>
      </c>
      <c r="D107" s="253" t="s">
        <v>197</v>
      </c>
      <c r="E107" s="289">
        <v>27.4</v>
      </c>
      <c r="F107" s="254"/>
      <c r="G107" s="255">
        <f>E107*F107</f>
        <v>0</v>
      </c>
      <c r="H107" s="256">
        <v>0.33075</v>
      </c>
      <c r="I107" s="257">
        <f>E107*H107</f>
        <v>9.06255</v>
      </c>
      <c r="J107" s="256">
        <v>0</v>
      </c>
      <c r="K107" s="257">
        <f>E107*J107</f>
        <v>0</v>
      </c>
      <c r="O107" s="249">
        <v>2</v>
      </c>
      <c r="AA107" s="222">
        <v>1</v>
      </c>
      <c r="AB107" s="222">
        <v>1</v>
      </c>
      <c r="AC107" s="222">
        <v>1</v>
      </c>
      <c r="AZ107" s="222">
        <v>1</v>
      </c>
      <c r="BA107" s="222">
        <f>IF(AZ107=1,G107,0)</f>
        <v>0</v>
      </c>
      <c r="BB107" s="222">
        <f>IF(AZ107=2,G107,0)</f>
        <v>0</v>
      </c>
      <c r="BC107" s="222">
        <f>IF(AZ107=3,G107,0)</f>
        <v>0</v>
      </c>
      <c r="BD107" s="222">
        <f>IF(AZ107=4,G107,0)</f>
        <v>0</v>
      </c>
      <c r="BE107" s="222">
        <f>IF(AZ107=5,G107,0)</f>
        <v>0</v>
      </c>
      <c r="CA107" s="249">
        <v>1</v>
      </c>
      <c r="CB107" s="249">
        <v>1</v>
      </c>
    </row>
    <row r="108" spans="1:15" ht="12.75">
      <c r="A108" s="258"/>
      <c r="B108" s="262"/>
      <c r="C108" s="343" t="s">
        <v>222</v>
      </c>
      <c r="D108" s="344"/>
      <c r="E108" s="290">
        <v>27.4</v>
      </c>
      <c r="F108" s="264"/>
      <c r="G108" s="265"/>
      <c r="H108" s="266"/>
      <c r="I108" s="260"/>
      <c r="J108" s="267"/>
      <c r="K108" s="260"/>
      <c r="M108" s="261" t="s">
        <v>222</v>
      </c>
      <c r="O108" s="249"/>
    </row>
    <row r="109" spans="1:80" ht="12.75">
      <c r="A109" s="250">
        <v>36</v>
      </c>
      <c r="B109" s="251" t="s">
        <v>223</v>
      </c>
      <c r="C109" s="252" t="s">
        <v>224</v>
      </c>
      <c r="D109" s="253" t="s">
        <v>197</v>
      </c>
      <c r="E109" s="289">
        <v>27.4</v>
      </c>
      <c r="F109" s="254"/>
      <c r="G109" s="255">
        <f>E109*F109</f>
        <v>0</v>
      </c>
      <c r="H109" s="256">
        <v>0.0739</v>
      </c>
      <c r="I109" s="257">
        <f>E109*H109</f>
        <v>2.02486</v>
      </c>
      <c r="J109" s="256">
        <v>0</v>
      </c>
      <c r="K109" s="257">
        <f>E109*J109</f>
        <v>0</v>
      </c>
      <c r="O109" s="249">
        <v>2</v>
      </c>
      <c r="AA109" s="222">
        <v>1</v>
      </c>
      <c r="AB109" s="222">
        <v>1</v>
      </c>
      <c r="AC109" s="222">
        <v>1</v>
      </c>
      <c r="AZ109" s="222">
        <v>1</v>
      </c>
      <c r="BA109" s="222">
        <f>IF(AZ109=1,G109,0)</f>
        <v>0</v>
      </c>
      <c r="BB109" s="222">
        <f>IF(AZ109=2,G109,0)</f>
        <v>0</v>
      </c>
      <c r="BC109" s="222">
        <f>IF(AZ109=3,G109,0)</f>
        <v>0</v>
      </c>
      <c r="BD109" s="222">
        <f>IF(AZ109=4,G109,0)</f>
        <v>0</v>
      </c>
      <c r="BE109" s="222">
        <f>IF(AZ109=5,G109,0)</f>
        <v>0</v>
      </c>
      <c r="CA109" s="249">
        <v>1</v>
      </c>
      <c r="CB109" s="249">
        <v>1</v>
      </c>
    </row>
    <row r="110" spans="1:15" ht="12.75">
      <c r="A110" s="258"/>
      <c r="B110" s="262"/>
      <c r="C110" s="343" t="s">
        <v>225</v>
      </c>
      <c r="D110" s="344"/>
      <c r="E110" s="290">
        <v>27.4</v>
      </c>
      <c r="F110" s="264"/>
      <c r="G110" s="265"/>
      <c r="H110" s="266"/>
      <c r="I110" s="260"/>
      <c r="J110" s="267"/>
      <c r="K110" s="260"/>
      <c r="M110" s="261" t="s">
        <v>225</v>
      </c>
      <c r="O110" s="249"/>
    </row>
    <row r="111" spans="1:80" ht="12.75">
      <c r="A111" s="250">
        <v>37</v>
      </c>
      <c r="B111" s="251" t="s">
        <v>226</v>
      </c>
      <c r="C111" s="252" t="s">
        <v>1302</v>
      </c>
      <c r="D111" s="253" t="s">
        <v>197</v>
      </c>
      <c r="E111" s="289">
        <v>27.674</v>
      </c>
      <c r="F111" s="254"/>
      <c r="G111" s="255">
        <f>E111*F111</f>
        <v>0</v>
      </c>
      <c r="H111" s="256">
        <v>0.131</v>
      </c>
      <c r="I111" s="257">
        <f>E111*H111</f>
        <v>3.6252940000000002</v>
      </c>
      <c r="J111" s="256"/>
      <c r="K111" s="257">
        <f>E111*J111</f>
        <v>0</v>
      </c>
      <c r="O111" s="249">
        <v>2</v>
      </c>
      <c r="AA111" s="222">
        <v>3</v>
      </c>
      <c r="AB111" s="222">
        <v>1</v>
      </c>
      <c r="AC111" s="222">
        <v>59245308</v>
      </c>
      <c r="AZ111" s="222">
        <v>1</v>
      </c>
      <c r="BA111" s="222">
        <f>IF(AZ111=1,G111,0)</f>
        <v>0</v>
      </c>
      <c r="BB111" s="222">
        <f>IF(AZ111=2,G111,0)</f>
        <v>0</v>
      </c>
      <c r="BC111" s="222">
        <f>IF(AZ111=3,G111,0)</f>
        <v>0</v>
      </c>
      <c r="BD111" s="222">
        <f>IF(AZ111=4,G111,0)</f>
        <v>0</v>
      </c>
      <c r="BE111" s="222">
        <f>IF(AZ111=5,G111,0)</f>
        <v>0</v>
      </c>
      <c r="CA111" s="249">
        <v>3</v>
      </c>
      <c r="CB111" s="249">
        <v>1</v>
      </c>
    </row>
    <row r="112" spans="1:15" ht="22.5">
      <c r="A112" s="258"/>
      <c r="B112" s="262"/>
      <c r="C112" s="343" t="s">
        <v>227</v>
      </c>
      <c r="D112" s="344"/>
      <c r="E112" s="290">
        <v>27.674</v>
      </c>
      <c r="F112" s="264"/>
      <c r="G112" s="265"/>
      <c r="H112" s="266"/>
      <c r="I112" s="260"/>
      <c r="J112" s="267"/>
      <c r="K112" s="260"/>
      <c r="M112" s="261" t="s">
        <v>227</v>
      </c>
      <c r="O112" s="249"/>
    </row>
    <row r="113" spans="1:57" ht="12.75">
      <c r="A113" s="268"/>
      <c r="B113" s="269" t="s">
        <v>95</v>
      </c>
      <c r="C113" s="270" t="s">
        <v>219</v>
      </c>
      <c r="D113" s="271"/>
      <c r="E113" s="272"/>
      <c r="F113" s="273"/>
      <c r="G113" s="274">
        <f>SUM(G106:G112)</f>
        <v>0</v>
      </c>
      <c r="H113" s="275"/>
      <c r="I113" s="276">
        <f>SUM(I106:I112)</f>
        <v>14.712704</v>
      </c>
      <c r="J113" s="275"/>
      <c r="K113" s="276">
        <f>SUM(K106:K112)</f>
        <v>0</v>
      </c>
      <c r="O113" s="249">
        <v>4</v>
      </c>
      <c r="BA113" s="277">
        <f>SUM(BA106:BA112)</f>
        <v>0</v>
      </c>
      <c r="BB113" s="277">
        <f>SUM(BB106:BB112)</f>
        <v>0</v>
      </c>
      <c r="BC113" s="277">
        <f>SUM(BC106:BC112)</f>
        <v>0</v>
      </c>
      <c r="BD113" s="277">
        <f>SUM(BD106:BD112)</f>
        <v>0</v>
      </c>
      <c r="BE113" s="277">
        <f>SUM(BE106:BE112)</f>
        <v>0</v>
      </c>
    </row>
    <row r="114" spans="1:15" ht="12.75">
      <c r="A114" s="239" t="s">
        <v>91</v>
      </c>
      <c r="B114" s="240" t="s">
        <v>228</v>
      </c>
      <c r="C114" s="241" t="s">
        <v>229</v>
      </c>
      <c r="D114" s="242"/>
      <c r="E114" s="243"/>
      <c r="F114" s="243"/>
      <c r="G114" s="244"/>
      <c r="H114" s="245"/>
      <c r="I114" s="246"/>
      <c r="J114" s="247"/>
      <c r="K114" s="248"/>
      <c r="O114" s="249">
        <v>1</v>
      </c>
    </row>
    <row r="115" spans="1:80" ht="12.75">
      <c r="A115" s="250">
        <v>38</v>
      </c>
      <c r="B115" s="251" t="s">
        <v>231</v>
      </c>
      <c r="C115" s="252" t="s">
        <v>232</v>
      </c>
      <c r="D115" s="253" t="s">
        <v>233</v>
      </c>
      <c r="E115" s="289">
        <v>37</v>
      </c>
      <c r="F115" s="254"/>
      <c r="G115" s="255">
        <f>E115*F115</f>
        <v>0</v>
      </c>
      <c r="H115" s="256">
        <v>0.1479</v>
      </c>
      <c r="I115" s="257">
        <f>E115*H115</f>
        <v>5.4723</v>
      </c>
      <c r="J115" s="256">
        <v>0</v>
      </c>
      <c r="K115" s="257">
        <f>E115*J115</f>
        <v>0</v>
      </c>
      <c r="O115" s="249">
        <v>2</v>
      </c>
      <c r="AA115" s="222">
        <v>1</v>
      </c>
      <c r="AB115" s="222">
        <v>1</v>
      </c>
      <c r="AC115" s="222">
        <v>1</v>
      </c>
      <c r="AZ115" s="222">
        <v>1</v>
      </c>
      <c r="BA115" s="222">
        <f>IF(AZ115=1,G115,0)</f>
        <v>0</v>
      </c>
      <c r="BB115" s="222">
        <f>IF(AZ115=2,G115,0)</f>
        <v>0</v>
      </c>
      <c r="BC115" s="222">
        <f>IF(AZ115=3,G115,0)</f>
        <v>0</v>
      </c>
      <c r="BD115" s="222">
        <f>IF(AZ115=4,G115,0)</f>
        <v>0</v>
      </c>
      <c r="BE115" s="222">
        <f>IF(AZ115=5,G115,0)</f>
        <v>0</v>
      </c>
      <c r="CA115" s="249">
        <v>1</v>
      </c>
      <c r="CB115" s="249">
        <v>1</v>
      </c>
    </row>
    <row r="116" spans="1:15" ht="12.75">
      <c r="A116" s="258"/>
      <c r="B116" s="259"/>
      <c r="C116" s="340" t="s">
        <v>234</v>
      </c>
      <c r="D116" s="341"/>
      <c r="E116" s="341"/>
      <c r="F116" s="341"/>
      <c r="G116" s="342"/>
      <c r="I116" s="260"/>
      <c r="K116" s="260"/>
      <c r="L116" s="261" t="s">
        <v>234</v>
      </c>
      <c r="O116" s="249">
        <v>3</v>
      </c>
    </row>
    <row r="117" spans="1:15" ht="12.75">
      <c r="A117" s="258"/>
      <c r="B117" s="262"/>
      <c r="C117" s="343" t="s">
        <v>235</v>
      </c>
      <c r="D117" s="344"/>
      <c r="E117" s="290">
        <v>34</v>
      </c>
      <c r="F117" s="264"/>
      <c r="G117" s="265"/>
      <c r="H117" s="266"/>
      <c r="I117" s="260"/>
      <c r="J117" s="267"/>
      <c r="K117" s="260"/>
      <c r="M117" s="261" t="s">
        <v>235</v>
      </c>
      <c r="O117" s="249"/>
    </row>
    <row r="118" spans="1:15" ht="12.75">
      <c r="A118" s="258"/>
      <c r="B118" s="262"/>
      <c r="C118" s="343" t="s">
        <v>236</v>
      </c>
      <c r="D118" s="344"/>
      <c r="E118" s="290">
        <v>3</v>
      </c>
      <c r="F118" s="264"/>
      <c r="G118" s="265"/>
      <c r="H118" s="266"/>
      <c r="I118" s="260"/>
      <c r="J118" s="267"/>
      <c r="K118" s="260"/>
      <c r="M118" s="261" t="s">
        <v>236</v>
      </c>
      <c r="O118" s="249"/>
    </row>
    <row r="119" spans="1:80" ht="12.75">
      <c r="A119" s="250">
        <v>39</v>
      </c>
      <c r="B119" s="251" t="s">
        <v>237</v>
      </c>
      <c r="C119" s="252" t="s">
        <v>1301</v>
      </c>
      <c r="D119" s="253" t="s">
        <v>137</v>
      </c>
      <c r="E119" s="289">
        <v>34.34</v>
      </c>
      <c r="F119" s="254"/>
      <c r="G119" s="255">
        <f>E119*F119</f>
        <v>0</v>
      </c>
      <c r="H119" s="256">
        <v>0.046</v>
      </c>
      <c r="I119" s="257">
        <f>E119*H119</f>
        <v>1.5796400000000002</v>
      </c>
      <c r="J119" s="256"/>
      <c r="K119" s="257">
        <f>E119*J119</f>
        <v>0</v>
      </c>
      <c r="O119" s="249">
        <v>2</v>
      </c>
      <c r="AA119" s="222">
        <v>3</v>
      </c>
      <c r="AB119" s="222">
        <v>1</v>
      </c>
      <c r="AC119" s="222">
        <v>59217420</v>
      </c>
      <c r="AZ119" s="222">
        <v>1</v>
      </c>
      <c r="BA119" s="222">
        <f>IF(AZ119=1,G119,0)</f>
        <v>0</v>
      </c>
      <c r="BB119" s="222">
        <f>IF(AZ119=2,G119,0)</f>
        <v>0</v>
      </c>
      <c r="BC119" s="222">
        <f>IF(AZ119=3,G119,0)</f>
        <v>0</v>
      </c>
      <c r="BD119" s="222">
        <f>IF(AZ119=4,G119,0)</f>
        <v>0</v>
      </c>
      <c r="BE119" s="222">
        <f>IF(AZ119=5,G119,0)</f>
        <v>0</v>
      </c>
      <c r="CA119" s="249">
        <v>3</v>
      </c>
      <c r="CB119" s="249">
        <v>1</v>
      </c>
    </row>
    <row r="120" spans="1:15" ht="22.5">
      <c r="A120" s="258"/>
      <c r="B120" s="262"/>
      <c r="C120" s="343" t="s">
        <v>238</v>
      </c>
      <c r="D120" s="344"/>
      <c r="E120" s="290">
        <v>34.34</v>
      </c>
      <c r="F120" s="264"/>
      <c r="G120" s="265"/>
      <c r="H120" s="266"/>
      <c r="I120" s="260"/>
      <c r="J120" s="267"/>
      <c r="K120" s="260"/>
      <c r="M120" s="261" t="s">
        <v>238</v>
      </c>
      <c r="O120" s="249"/>
    </row>
    <row r="121" spans="1:57" ht="12.75">
      <c r="A121" s="268"/>
      <c r="B121" s="269" t="s">
        <v>95</v>
      </c>
      <c r="C121" s="270" t="s">
        <v>230</v>
      </c>
      <c r="D121" s="271"/>
      <c r="E121" s="272"/>
      <c r="F121" s="273"/>
      <c r="G121" s="274">
        <f>SUM(G114:G120)</f>
        <v>0</v>
      </c>
      <c r="H121" s="275"/>
      <c r="I121" s="276">
        <f>SUM(I114:I120)</f>
        <v>7.05194</v>
      </c>
      <c r="J121" s="275"/>
      <c r="K121" s="276">
        <f>SUM(K114:K120)</f>
        <v>0</v>
      </c>
      <c r="O121" s="249">
        <v>4</v>
      </c>
      <c r="BA121" s="277">
        <f>SUM(BA114:BA120)</f>
        <v>0</v>
      </c>
      <c r="BB121" s="277">
        <f>SUM(BB114:BB120)</f>
        <v>0</v>
      </c>
      <c r="BC121" s="277">
        <f>SUM(BC114:BC120)</f>
        <v>0</v>
      </c>
      <c r="BD121" s="277">
        <f>SUM(BD114:BD120)</f>
        <v>0</v>
      </c>
      <c r="BE121" s="277">
        <f>SUM(BE114:BE120)</f>
        <v>0</v>
      </c>
    </row>
    <row r="122" spans="1:15" ht="12.75">
      <c r="A122" s="239" t="s">
        <v>91</v>
      </c>
      <c r="B122" s="240" t="s">
        <v>239</v>
      </c>
      <c r="C122" s="241" t="s">
        <v>240</v>
      </c>
      <c r="D122" s="242"/>
      <c r="E122" s="243"/>
      <c r="F122" s="243"/>
      <c r="G122" s="244"/>
      <c r="H122" s="245"/>
      <c r="I122" s="246"/>
      <c r="J122" s="247"/>
      <c r="K122" s="248"/>
      <c r="O122" s="249">
        <v>1</v>
      </c>
    </row>
    <row r="123" spans="1:80" ht="12.75">
      <c r="A123" s="250">
        <v>40</v>
      </c>
      <c r="B123" s="251" t="s">
        <v>242</v>
      </c>
      <c r="C123" s="252" t="s">
        <v>243</v>
      </c>
      <c r="D123" s="253" t="s">
        <v>197</v>
      </c>
      <c r="E123" s="289">
        <v>133</v>
      </c>
      <c r="F123" s="254"/>
      <c r="G123" s="255">
        <f>E123*F123</f>
        <v>0</v>
      </c>
      <c r="H123" s="256">
        <v>0</v>
      </c>
      <c r="I123" s="257">
        <f>E123*H123</f>
        <v>0</v>
      </c>
      <c r="J123" s="256">
        <v>-0.4</v>
      </c>
      <c r="K123" s="257">
        <f>E123*J123</f>
        <v>-53.2</v>
      </c>
      <c r="O123" s="249">
        <v>2</v>
      </c>
      <c r="AA123" s="222">
        <v>1</v>
      </c>
      <c r="AB123" s="222">
        <v>1</v>
      </c>
      <c r="AC123" s="222">
        <v>1</v>
      </c>
      <c r="AZ123" s="222">
        <v>1</v>
      </c>
      <c r="BA123" s="222">
        <f>IF(AZ123=1,G123,0)</f>
        <v>0</v>
      </c>
      <c r="BB123" s="222">
        <f>IF(AZ123=2,G123,0)</f>
        <v>0</v>
      </c>
      <c r="BC123" s="222">
        <f>IF(AZ123=3,G123,0)</f>
        <v>0</v>
      </c>
      <c r="BD123" s="222">
        <f>IF(AZ123=4,G123,0)</f>
        <v>0</v>
      </c>
      <c r="BE123" s="222">
        <f>IF(AZ123=5,G123,0)</f>
        <v>0</v>
      </c>
      <c r="CA123" s="249">
        <v>1</v>
      </c>
      <c r="CB123" s="249">
        <v>1</v>
      </c>
    </row>
    <row r="124" spans="1:15" ht="22.5">
      <c r="A124" s="258"/>
      <c r="B124" s="262"/>
      <c r="C124" s="343" t="s">
        <v>244</v>
      </c>
      <c r="D124" s="344"/>
      <c r="E124" s="290">
        <v>77.1</v>
      </c>
      <c r="F124" s="264"/>
      <c r="G124" s="265"/>
      <c r="H124" s="266"/>
      <c r="I124" s="260"/>
      <c r="J124" s="267"/>
      <c r="K124" s="260"/>
      <c r="M124" s="261" t="s">
        <v>244</v>
      </c>
      <c r="O124" s="249"/>
    </row>
    <row r="125" spans="1:15" ht="22.5">
      <c r="A125" s="258"/>
      <c r="B125" s="262"/>
      <c r="C125" s="343" t="s">
        <v>245</v>
      </c>
      <c r="D125" s="344"/>
      <c r="E125" s="290">
        <v>28.5</v>
      </c>
      <c r="F125" s="264"/>
      <c r="G125" s="265"/>
      <c r="H125" s="266"/>
      <c r="I125" s="260"/>
      <c r="J125" s="267"/>
      <c r="K125" s="260"/>
      <c r="M125" s="261" t="s">
        <v>245</v>
      </c>
      <c r="O125" s="249"/>
    </row>
    <row r="126" spans="1:15" ht="22.5">
      <c r="A126" s="258"/>
      <c r="B126" s="262"/>
      <c r="C126" s="343" t="s">
        <v>246</v>
      </c>
      <c r="D126" s="344"/>
      <c r="E126" s="290">
        <v>27.4</v>
      </c>
      <c r="F126" s="264"/>
      <c r="G126" s="265"/>
      <c r="H126" s="266"/>
      <c r="I126" s="260"/>
      <c r="J126" s="267"/>
      <c r="K126" s="260"/>
      <c r="M126" s="261" t="s">
        <v>246</v>
      </c>
      <c r="O126" s="249"/>
    </row>
    <row r="127" spans="1:80" ht="12.75">
      <c r="A127" s="250">
        <v>41</v>
      </c>
      <c r="B127" s="251" t="s">
        <v>247</v>
      </c>
      <c r="C127" s="252" t="s">
        <v>248</v>
      </c>
      <c r="D127" s="253" t="s">
        <v>197</v>
      </c>
      <c r="E127" s="289">
        <v>10.5</v>
      </c>
      <c r="F127" s="254"/>
      <c r="G127" s="255">
        <f>E127*F127</f>
        <v>0</v>
      </c>
      <c r="H127" s="256">
        <v>0</v>
      </c>
      <c r="I127" s="257">
        <f>E127*H127</f>
        <v>0</v>
      </c>
      <c r="J127" s="256">
        <v>-0.138</v>
      </c>
      <c r="K127" s="257">
        <f>E127*J127</f>
        <v>-1.449</v>
      </c>
      <c r="O127" s="249">
        <v>2</v>
      </c>
      <c r="AA127" s="222">
        <v>1</v>
      </c>
      <c r="AB127" s="222">
        <v>1</v>
      </c>
      <c r="AC127" s="222">
        <v>1</v>
      </c>
      <c r="AZ127" s="222">
        <v>1</v>
      </c>
      <c r="BA127" s="222">
        <f>IF(AZ127=1,G127,0)</f>
        <v>0</v>
      </c>
      <c r="BB127" s="222">
        <f>IF(AZ127=2,G127,0)</f>
        <v>0</v>
      </c>
      <c r="BC127" s="222">
        <f>IF(AZ127=3,G127,0)</f>
        <v>0</v>
      </c>
      <c r="BD127" s="222">
        <f>IF(AZ127=4,G127,0)</f>
        <v>0</v>
      </c>
      <c r="BE127" s="222">
        <f>IF(AZ127=5,G127,0)</f>
        <v>0</v>
      </c>
      <c r="CA127" s="249">
        <v>1</v>
      </c>
      <c r="CB127" s="249">
        <v>1</v>
      </c>
    </row>
    <row r="128" spans="1:15" ht="12.75">
      <c r="A128" s="258"/>
      <c r="B128" s="262"/>
      <c r="C128" s="343" t="s">
        <v>249</v>
      </c>
      <c r="D128" s="344"/>
      <c r="E128" s="290">
        <v>10.5</v>
      </c>
      <c r="F128" s="264"/>
      <c r="G128" s="265"/>
      <c r="H128" s="266"/>
      <c r="I128" s="260"/>
      <c r="J128" s="267"/>
      <c r="K128" s="260"/>
      <c r="M128" s="261" t="s">
        <v>249</v>
      </c>
      <c r="O128" s="249"/>
    </row>
    <row r="129" spans="1:80" ht="12.75">
      <c r="A129" s="250">
        <v>42</v>
      </c>
      <c r="B129" s="251" t="s">
        <v>250</v>
      </c>
      <c r="C129" s="252" t="s">
        <v>251</v>
      </c>
      <c r="D129" s="253" t="s">
        <v>197</v>
      </c>
      <c r="E129" s="289">
        <v>27.4</v>
      </c>
      <c r="F129" s="254"/>
      <c r="G129" s="255">
        <f>E129*F129</f>
        <v>0</v>
      </c>
      <c r="H129" s="256">
        <v>0</v>
      </c>
      <c r="I129" s="257">
        <f>E129*H129</f>
        <v>0</v>
      </c>
      <c r="J129" s="256">
        <v>-0.225</v>
      </c>
      <c r="K129" s="257">
        <f>E129*J129</f>
        <v>-6.165</v>
      </c>
      <c r="O129" s="249">
        <v>2</v>
      </c>
      <c r="AA129" s="222">
        <v>1</v>
      </c>
      <c r="AB129" s="222">
        <v>1</v>
      </c>
      <c r="AC129" s="222">
        <v>1</v>
      </c>
      <c r="AZ129" s="222">
        <v>1</v>
      </c>
      <c r="BA129" s="222">
        <f>IF(AZ129=1,G129,0)</f>
        <v>0</v>
      </c>
      <c r="BB129" s="222">
        <f>IF(AZ129=2,G129,0)</f>
        <v>0</v>
      </c>
      <c r="BC129" s="222">
        <f>IF(AZ129=3,G129,0)</f>
        <v>0</v>
      </c>
      <c r="BD129" s="222">
        <f>IF(AZ129=4,G129,0)</f>
        <v>0</v>
      </c>
      <c r="BE129" s="222">
        <f>IF(AZ129=5,G129,0)</f>
        <v>0</v>
      </c>
      <c r="CA129" s="249">
        <v>1</v>
      </c>
      <c r="CB129" s="249">
        <v>1</v>
      </c>
    </row>
    <row r="130" spans="1:15" ht="12.75">
      <c r="A130" s="258"/>
      <c r="B130" s="262"/>
      <c r="C130" s="343" t="s">
        <v>252</v>
      </c>
      <c r="D130" s="344"/>
      <c r="E130" s="290">
        <v>27.4</v>
      </c>
      <c r="F130" s="264"/>
      <c r="G130" s="265"/>
      <c r="H130" s="266"/>
      <c r="I130" s="260"/>
      <c r="J130" s="267"/>
      <c r="K130" s="260"/>
      <c r="M130" s="261" t="s">
        <v>252</v>
      </c>
      <c r="O130" s="249"/>
    </row>
    <row r="131" spans="1:80" ht="12.75">
      <c r="A131" s="250">
        <v>43</v>
      </c>
      <c r="B131" s="251" t="s">
        <v>253</v>
      </c>
      <c r="C131" s="252" t="s">
        <v>254</v>
      </c>
      <c r="D131" s="253" t="s">
        <v>197</v>
      </c>
      <c r="E131" s="289">
        <v>172.2</v>
      </c>
      <c r="F131" s="254"/>
      <c r="G131" s="255">
        <f>E131*F131</f>
        <v>0</v>
      </c>
      <c r="H131" s="256">
        <v>0</v>
      </c>
      <c r="I131" s="257">
        <f>E131*H131</f>
        <v>0</v>
      </c>
      <c r="J131" s="256">
        <v>-0.11</v>
      </c>
      <c r="K131" s="257">
        <f>E131*J131</f>
        <v>-18.942</v>
      </c>
      <c r="O131" s="249">
        <v>2</v>
      </c>
      <c r="AA131" s="222">
        <v>1</v>
      </c>
      <c r="AB131" s="222">
        <v>1</v>
      </c>
      <c r="AC131" s="222">
        <v>1</v>
      </c>
      <c r="AZ131" s="222">
        <v>1</v>
      </c>
      <c r="BA131" s="222">
        <f>IF(AZ131=1,G131,0)</f>
        <v>0</v>
      </c>
      <c r="BB131" s="222">
        <f>IF(AZ131=2,G131,0)</f>
        <v>0</v>
      </c>
      <c r="BC131" s="222">
        <f>IF(AZ131=3,G131,0)</f>
        <v>0</v>
      </c>
      <c r="BD131" s="222">
        <f>IF(AZ131=4,G131,0)</f>
        <v>0</v>
      </c>
      <c r="BE131" s="222">
        <f>IF(AZ131=5,G131,0)</f>
        <v>0</v>
      </c>
      <c r="CA131" s="249">
        <v>1</v>
      </c>
      <c r="CB131" s="249">
        <v>1</v>
      </c>
    </row>
    <row r="132" spans="1:15" ht="12.75">
      <c r="A132" s="258"/>
      <c r="B132" s="262"/>
      <c r="C132" s="343" t="s">
        <v>255</v>
      </c>
      <c r="D132" s="344"/>
      <c r="E132" s="290">
        <v>0</v>
      </c>
      <c r="F132" s="264"/>
      <c r="G132" s="265"/>
      <c r="H132" s="266"/>
      <c r="I132" s="260"/>
      <c r="J132" s="267"/>
      <c r="K132" s="260"/>
      <c r="M132" s="261" t="s">
        <v>255</v>
      </c>
      <c r="O132" s="249"/>
    </row>
    <row r="133" spans="1:15" ht="12.75">
      <c r="A133" s="258"/>
      <c r="B133" s="262"/>
      <c r="C133" s="343" t="s">
        <v>256</v>
      </c>
      <c r="D133" s="344"/>
      <c r="E133" s="290">
        <v>154.2</v>
      </c>
      <c r="F133" s="264"/>
      <c r="G133" s="265"/>
      <c r="H133" s="266"/>
      <c r="I133" s="260"/>
      <c r="J133" s="267"/>
      <c r="K133" s="260"/>
      <c r="M133" s="261" t="s">
        <v>256</v>
      </c>
      <c r="O133" s="249"/>
    </row>
    <row r="134" spans="1:15" ht="12.75">
      <c r="A134" s="258"/>
      <c r="B134" s="262"/>
      <c r="C134" s="343" t="s">
        <v>257</v>
      </c>
      <c r="D134" s="344"/>
      <c r="E134" s="290">
        <v>18</v>
      </c>
      <c r="F134" s="264"/>
      <c r="G134" s="265"/>
      <c r="H134" s="266"/>
      <c r="I134" s="260"/>
      <c r="J134" s="267"/>
      <c r="K134" s="260"/>
      <c r="M134" s="261" t="s">
        <v>257</v>
      </c>
      <c r="O134" s="249"/>
    </row>
    <row r="135" spans="1:80" ht="12.75">
      <c r="A135" s="250">
        <v>44</v>
      </c>
      <c r="B135" s="251" t="s">
        <v>258</v>
      </c>
      <c r="C135" s="252" t="s">
        <v>259</v>
      </c>
      <c r="D135" s="253" t="s">
        <v>233</v>
      </c>
      <c r="E135" s="289">
        <v>74</v>
      </c>
      <c r="F135" s="254"/>
      <c r="G135" s="255">
        <f>E135*F135</f>
        <v>0</v>
      </c>
      <c r="H135" s="256">
        <v>0</v>
      </c>
      <c r="I135" s="257">
        <f>E135*H135</f>
        <v>0</v>
      </c>
      <c r="J135" s="256">
        <v>-0.145</v>
      </c>
      <c r="K135" s="257">
        <f>E135*J135</f>
        <v>-10.729999999999999</v>
      </c>
      <c r="O135" s="249">
        <v>2</v>
      </c>
      <c r="AA135" s="222">
        <v>1</v>
      </c>
      <c r="AB135" s="222">
        <v>1</v>
      </c>
      <c r="AC135" s="222">
        <v>1</v>
      </c>
      <c r="AZ135" s="222">
        <v>1</v>
      </c>
      <c r="BA135" s="222">
        <f>IF(AZ135=1,G135,0)</f>
        <v>0</v>
      </c>
      <c r="BB135" s="222">
        <f>IF(AZ135=2,G135,0)</f>
        <v>0</v>
      </c>
      <c r="BC135" s="222">
        <f>IF(AZ135=3,G135,0)</f>
        <v>0</v>
      </c>
      <c r="BD135" s="222">
        <f>IF(AZ135=4,G135,0)</f>
        <v>0</v>
      </c>
      <c r="BE135" s="222">
        <f>IF(AZ135=5,G135,0)</f>
        <v>0</v>
      </c>
      <c r="CA135" s="249">
        <v>1</v>
      </c>
      <c r="CB135" s="249">
        <v>1</v>
      </c>
    </row>
    <row r="136" spans="1:15" ht="22.5">
      <c r="A136" s="258"/>
      <c r="B136" s="262"/>
      <c r="C136" s="343" t="s">
        <v>260</v>
      </c>
      <c r="D136" s="344"/>
      <c r="E136" s="290">
        <v>37</v>
      </c>
      <c r="F136" s="264"/>
      <c r="G136" s="265"/>
      <c r="H136" s="266"/>
      <c r="I136" s="260"/>
      <c r="J136" s="267"/>
      <c r="K136" s="260"/>
      <c r="M136" s="261" t="s">
        <v>260</v>
      </c>
      <c r="O136" s="249"/>
    </row>
    <row r="137" spans="1:15" ht="12.75">
      <c r="A137" s="258"/>
      <c r="B137" s="262"/>
      <c r="C137" s="343" t="s">
        <v>261</v>
      </c>
      <c r="D137" s="344"/>
      <c r="E137" s="290">
        <v>3</v>
      </c>
      <c r="F137" s="264"/>
      <c r="G137" s="265"/>
      <c r="H137" s="266"/>
      <c r="I137" s="260"/>
      <c r="J137" s="267"/>
      <c r="K137" s="260"/>
      <c r="M137" s="261" t="s">
        <v>261</v>
      </c>
      <c r="O137" s="249"/>
    </row>
    <row r="138" spans="1:15" ht="12.75">
      <c r="A138" s="258"/>
      <c r="B138" s="262"/>
      <c r="C138" s="343" t="s">
        <v>262</v>
      </c>
      <c r="D138" s="344"/>
      <c r="E138" s="290">
        <v>34</v>
      </c>
      <c r="F138" s="264"/>
      <c r="G138" s="265"/>
      <c r="H138" s="266"/>
      <c r="I138" s="260"/>
      <c r="J138" s="267"/>
      <c r="K138" s="260"/>
      <c r="M138" s="261" t="s">
        <v>262</v>
      </c>
      <c r="O138" s="249"/>
    </row>
    <row r="139" spans="1:80" ht="12.75">
      <c r="A139" s="250">
        <v>45</v>
      </c>
      <c r="B139" s="251" t="s">
        <v>263</v>
      </c>
      <c r="C139" s="252" t="s">
        <v>264</v>
      </c>
      <c r="D139" s="253" t="s">
        <v>233</v>
      </c>
      <c r="E139" s="289">
        <v>13.2</v>
      </c>
      <c r="F139" s="254"/>
      <c r="G139" s="255">
        <f>E139*F139</f>
        <v>0</v>
      </c>
      <c r="H139" s="256">
        <v>0</v>
      </c>
      <c r="I139" s="257">
        <f>E139*H139</f>
        <v>0</v>
      </c>
      <c r="J139" s="256">
        <v>-0.115</v>
      </c>
      <c r="K139" s="257">
        <f>E139*J139</f>
        <v>-1.518</v>
      </c>
      <c r="O139" s="249">
        <v>2</v>
      </c>
      <c r="AA139" s="222">
        <v>1</v>
      </c>
      <c r="AB139" s="222">
        <v>1</v>
      </c>
      <c r="AC139" s="222">
        <v>1</v>
      </c>
      <c r="AZ139" s="222">
        <v>1</v>
      </c>
      <c r="BA139" s="222">
        <f>IF(AZ139=1,G139,0)</f>
        <v>0</v>
      </c>
      <c r="BB139" s="222">
        <f>IF(AZ139=2,G139,0)</f>
        <v>0</v>
      </c>
      <c r="BC139" s="222">
        <f>IF(AZ139=3,G139,0)</f>
        <v>0</v>
      </c>
      <c r="BD139" s="222">
        <f>IF(AZ139=4,G139,0)</f>
        <v>0</v>
      </c>
      <c r="BE139" s="222">
        <f>IF(AZ139=5,G139,0)</f>
        <v>0</v>
      </c>
      <c r="CA139" s="249">
        <v>1</v>
      </c>
      <c r="CB139" s="249">
        <v>1</v>
      </c>
    </row>
    <row r="140" spans="1:15" ht="12.75">
      <c r="A140" s="258"/>
      <c r="B140" s="262"/>
      <c r="C140" s="343" t="s">
        <v>265</v>
      </c>
      <c r="D140" s="344"/>
      <c r="E140" s="290">
        <v>13.2</v>
      </c>
      <c r="F140" s="264"/>
      <c r="G140" s="265"/>
      <c r="H140" s="266"/>
      <c r="I140" s="260"/>
      <c r="J140" s="267"/>
      <c r="K140" s="260"/>
      <c r="M140" s="261" t="s">
        <v>265</v>
      </c>
      <c r="O140" s="249"/>
    </row>
    <row r="141" spans="1:80" ht="12.75">
      <c r="A141" s="250">
        <v>46</v>
      </c>
      <c r="B141" s="251" t="s">
        <v>266</v>
      </c>
      <c r="C141" s="252" t="s">
        <v>267</v>
      </c>
      <c r="D141" s="253" t="s">
        <v>233</v>
      </c>
      <c r="E141" s="289">
        <v>30</v>
      </c>
      <c r="F141" s="254"/>
      <c r="G141" s="255">
        <f>E141*F141</f>
        <v>0</v>
      </c>
      <c r="H141" s="256">
        <v>0</v>
      </c>
      <c r="I141" s="257">
        <f>E141*H141</f>
        <v>0</v>
      </c>
      <c r="J141" s="256">
        <v>0</v>
      </c>
      <c r="K141" s="257">
        <f>E141*J141</f>
        <v>0</v>
      </c>
      <c r="O141" s="249">
        <v>2</v>
      </c>
      <c r="AA141" s="222">
        <v>1</v>
      </c>
      <c r="AB141" s="222">
        <v>1</v>
      </c>
      <c r="AC141" s="222">
        <v>1</v>
      </c>
      <c r="AZ141" s="222">
        <v>1</v>
      </c>
      <c r="BA141" s="222">
        <f>IF(AZ141=1,G141,0)</f>
        <v>0</v>
      </c>
      <c r="BB141" s="222">
        <f>IF(AZ141=2,G141,0)</f>
        <v>0</v>
      </c>
      <c r="BC141" s="222">
        <f>IF(AZ141=3,G141,0)</f>
        <v>0</v>
      </c>
      <c r="BD141" s="222">
        <f>IF(AZ141=4,G141,0)</f>
        <v>0</v>
      </c>
      <c r="BE141" s="222">
        <f>IF(AZ141=5,G141,0)</f>
        <v>0</v>
      </c>
      <c r="CA141" s="249">
        <v>1</v>
      </c>
      <c r="CB141" s="249">
        <v>1</v>
      </c>
    </row>
    <row r="142" spans="1:15" ht="22.5">
      <c r="A142" s="258"/>
      <c r="B142" s="262"/>
      <c r="C142" s="343" t="s">
        <v>268</v>
      </c>
      <c r="D142" s="344"/>
      <c r="E142" s="290">
        <v>30</v>
      </c>
      <c r="F142" s="264"/>
      <c r="G142" s="265"/>
      <c r="H142" s="266"/>
      <c r="I142" s="260"/>
      <c r="J142" s="267"/>
      <c r="K142" s="260"/>
      <c r="M142" s="261" t="s">
        <v>268</v>
      </c>
      <c r="O142" s="249"/>
    </row>
    <row r="143" spans="1:80" ht="22.5">
      <c r="A143" s="250">
        <v>47</v>
      </c>
      <c r="B143" s="251" t="s">
        <v>269</v>
      </c>
      <c r="C143" s="252" t="s">
        <v>1303</v>
      </c>
      <c r="D143" s="253" t="s">
        <v>121</v>
      </c>
      <c r="E143" s="289">
        <v>91.569</v>
      </c>
      <c r="F143" s="254"/>
      <c r="G143" s="255">
        <f>E143*F143</f>
        <v>0</v>
      </c>
      <c r="H143" s="256">
        <v>0</v>
      </c>
      <c r="I143" s="257">
        <f>E143*H143</f>
        <v>0</v>
      </c>
      <c r="J143" s="256">
        <v>0</v>
      </c>
      <c r="K143" s="257">
        <f>E143*J143</f>
        <v>0</v>
      </c>
      <c r="O143" s="249">
        <v>2</v>
      </c>
      <c r="AA143" s="222">
        <v>1</v>
      </c>
      <c r="AB143" s="222">
        <v>3</v>
      </c>
      <c r="AC143" s="222">
        <v>3</v>
      </c>
      <c r="AZ143" s="222">
        <v>1</v>
      </c>
      <c r="BA143" s="222">
        <f>IF(AZ143=1,G143,0)</f>
        <v>0</v>
      </c>
      <c r="BB143" s="222">
        <f>IF(AZ143=2,G143,0)</f>
        <v>0</v>
      </c>
      <c r="BC143" s="222">
        <f>IF(AZ143=3,G143,0)</f>
        <v>0</v>
      </c>
      <c r="BD143" s="222">
        <f>IF(AZ143=4,G143,0)</f>
        <v>0</v>
      </c>
      <c r="BE143" s="222">
        <f>IF(AZ143=5,G143,0)</f>
        <v>0</v>
      </c>
      <c r="CA143" s="249">
        <v>1</v>
      </c>
      <c r="CB143" s="249">
        <v>3</v>
      </c>
    </row>
    <row r="144" spans="1:15" ht="12.75">
      <c r="A144" s="258"/>
      <c r="B144" s="262"/>
      <c r="C144" s="343" t="s">
        <v>270</v>
      </c>
      <c r="D144" s="344"/>
      <c r="E144" s="290">
        <v>0</v>
      </c>
      <c r="F144" s="264"/>
      <c r="G144" s="265"/>
      <c r="H144" s="266"/>
      <c r="I144" s="260"/>
      <c r="J144" s="267"/>
      <c r="K144" s="260"/>
      <c r="M144" s="261" t="s">
        <v>270</v>
      </c>
      <c r="O144" s="249"/>
    </row>
    <row r="145" spans="1:15" ht="12.75">
      <c r="A145" s="258"/>
      <c r="B145" s="262"/>
      <c r="C145" s="343" t="s">
        <v>271</v>
      </c>
      <c r="D145" s="344"/>
      <c r="E145" s="290">
        <v>53.2</v>
      </c>
      <c r="F145" s="264"/>
      <c r="G145" s="265"/>
      <c r="H145" s="266"/>
      <c r="I145" s="260"/>
      <c r="J145" s="267"/>
      <c r="K145" s="260"/>
      <c r="M145" s="261" t="s">
        <v>271</v>
      </c>
      <c r="O145" s="249"/>
    </row>
    <row r="146" spans="1:15" ht="12.75">
      <c r="A146" s="258"/>
      <c r="B146" s="262"/>
      <c r="C146" s="343" t="s">
        <v>272</v>
      </c>
      <c r="D146" s="344"/>
      <c r="E146" s="290">
        <v>1.449</v>
      </c>
      <c r="F146" s="264"/>
      <c r="G146" s="265"/>
      <c r="H146" s="266"/>
      <c r="I146" s="260"/>
      <c r="J146" s="267"/>
      <c r="K146" s="260"/>
      <c r="M146" s="261" t="s">
        <v>272</v>
      </c>
      <c r="O146" s="249"/>
    </row>
    <row r="147" spans="1:15" ht="12.75">
      <c r="A147" s="258"/>
      <c r="B147" s="262"/>
      <c r="C147" s="343" t="s">
        <v>273</v>
      </c>
      <c r="D147" s="344"/>
      <c r="E147" s="290">
        <v>6.165</v>
      </c>
      <c r="F147" s="264"/>
      <c r="G147" s="265"/>
      <c r="H147" s="266"/>
      <c r="I147" s="260"/>
      <c r="J147" s="267"/>
      <c r="K147" s="260"/>
      <c r="M147" s="261" t="s">
        <v>273</v>
      </c>
      <c r="O147" s="249"/>
    </row>
    <row r="148" spans="1:15" ht="22.5">
      <c r="A148" s="258"/>
      <c r="B148" s="262"/>
      <c r="C148" s="343" t="s">
        <v>274</v>
      </c>
      <c r="D148" s="344"/>
      <c r="E148" s="290">
        <v>18.942</v>
      </c>
      <c r="F148" s="264"/>
      <c r="G148" s="265"/>
      <c r="H148" s="266"/>
      <c r="I148" s="260"/>
      <c r="J148" s="267"/>
      <c r="K148" s="260"/>
      <c r="M148" s="261" t="s">
        <v>274</v>
      </c>
      <c r="O148" s="249"/>
    </row>
    <row r="149" spans="1:15" ht="12.75">
      <c r="A149" s="258"/>
      <c r="B149" s="262"/>
      <c r="C149" s="343" t="s">
        <v>275</v>
      </c>
      <c r="D149" s="344"/>
      <c r="E149" s="290">
        <v>10.295</v>
      </c>
      <c r="F149" s="264"/>
      <c r="G149" s="265"/>
      <c r="H149" s="266"/>
      <c r="I149" s="260"/>
      <c r="J149" s="267"/>
      <c r="K149" s="260"/>
      <c r="M149" s="261" t="s">
        <v>275</v>
      </c>
      <c r="O149" s="249"/>
    </row>
    <row r="150" spans="1:15" ht="12.75">
      <c r="A150" s="258"/>
      <c r="B150" s="262"/>
      <c r="C150" s="343" t="s">
        <v>276</v>
      </c>
      <c r="D150" s="344"/>
      <c r="E150" s="290">
        <v>1.518</v>
      </c>
      <c r="F150" s="264"/>
      <c r="G150" s="265"/>
      <c r="H150" s="266"/>
      <c r="I150" s="260"/>
      <c r="J150" s="267"/>
      <c r="K150" s="260"/>
      <c r="M150" s="261" t="s">
        <v>276</v>
      </c>
      <c r="O150" s="249"/>
    </row>
    <row r="151" spans="1:80" ht="22.5">
      <c r="A151" s="250">
        <v>48</v>
      </c>
      <c r="B151" s="251" t="s">
        <v>277</v>
      </c>
      <c r="C151" s="252" t="s">
        <v>278</v>
      </c>
      <c r="D151" s="253" t="s">
        <v>121</v>
      </c>
      <c r="E151" s="289">
        <v>91.569</v>
      </c>
      <c r="F151" s="254"/>
      <c r="G151" s="255">
        <f>E151*F151</f>
        <v>0</v>
      </c>
      <c r="H151" s="256">
        <v>0</v>
      </c>
      <c r="I151" s="257">
        <f>E151*H151</f>
        <v>0</v>
      </c>
      <c r="J151" s="256">
        <v>0</v>
      </c>
      <c r="K151" s="257">
        <f>E151*J151</f>
        <v>0</v>
      </c>
      <c r="O151" s="249">
        <v>2</v>
      </c>
      <c r="AA151" s="222">
        <v>1</v>
      </c>
      <c r="AB151" s="222">
        <v>3</v>
      </c>
      <c r="AC151" s="222">
        <v>3</v>
      </c>
      <c r="AZ151" s="222">
        <v>1</v>
      </c>
      <c r="BA151" s="222">
        <f>IF(AZ151=1,G151,0)</f>
        <v>0</v>
      </c>
      <c r="BB151" s="222">
        <f>IF(AZ151=2,G151,0)</f>
        <v>0</v>
      </c>
      <c r="BC151" s="222">
        <f>IF(AZ151=3,G151,0)</f>
        <v>0</v>
      </c>
      <c r="BD151" s="222">
        <f>IF(AZ151=4,G151,0)</f>
        <v>0</v>
      </c>
      <c r="BE151" s="222">
        <f>IF(AZ151=5,G151,0)</f>
        <v>0</v>
      </c>
      <c r="CA151" s="249">
        <v>1</v>
      </c>
      <c r="CB151" s="249">
        <v>3</v>
      </c>
    </row>
    <row r="152" spans="1:15" ht="12.75">
      <c r="A152" s="258"/>
      <c r="B152" s="262"/>
      <c r="C152" s="343" t="s">
        <v>279</v>
      </c>
      <c r="D152" s="344"/>
      <c r="E152" s="290">
        <v>91.569</v>
      </c>
      <c r="F152" s="264"/>
      <c r="G152" s="265"/>
      <c r="H152" s="266"/>
      <c r="I152" s="260"/>
      <c r="J152" s="267"/>
      <c r="K152" s="260"/>
      <c r="M152" s="261" t="s">
        <v>279</v>
      </c>
      <c r="O152" s="249"/>
    </row>
    <row r="153" spans="1:80" ht="22.5">
      <c r="A153" s="250">
        <v>49</v>
      </c>
      <c r="B153" s="251" t="s">
        <v>280</v>
      </c>
      <c r="C153" s="252" t="s">
        <v>1304</v>
      </c>
      <c r="D153" s="253" t="s">
        <v>121</v>
      </c>
      <c r="E153" s="289">
        <v>72.627</v>
      </c>
      <c r="F153" s="254"/>
      <c r="G153" s="255">
        <f>E153*F153</f>
        <v>0</v>
      </c>
      <c r="H153" s="256">
        <v>0</v>
      </c>
      <c r="I153" s="257">
        <f>E153*H153</f>
        <v>0</v>
      </c>
      <c r="J153" s="256"/>
      <c r="K153" s="257">
        <f>E153*J153</f>
        <v>0</v>
      </c>
      <c r="O153" s="249">
        <v>2</v>
      </c>
      <c r="AA153" s="222">
        <v>12</v>
      </c>
      <c r="AB153" s="222">
        <v>0</v>
      </c>
      <c r="AC153" s="222">
        <v>17</v>
      </c>
      <c r="AZ153" s="222">
        <v>1</v>
      </c>
      <c r="BA153" s="222">
        <f>IF(AZ153=1,G153,0)</f>
        <v>0</v>
      </c>
      <c r="BB153" s="222">
        <f>IF(AZ153=2,G153,0)</f>
        <v>0</v>
      </c>
      <c r="BC153" s="222">
        <f>IF(AZ153=3,G153,0)</f>
        <v>0</v>
      </c>
      <c r="BD153" s="222">
        <f>IF(AZ153=4,G153,0)</f>
        <v>0</v>
      </c>
      <c r="BE153" s="222">
        <f>IF(AZ153=5,G153,0)</f>
        <v>0</v>
      </c>
      <c r="CA153" s="249">
        <v>12</v>
      </c>
      <c r="CB153" s="249">
        <v>0</v>
      </c>
    </row>
    <row r="154" spans="1:15" ht="12.75">
      <c r="A154" s="258"/>
      <c r="B154" s="262"/>
      <c r="C154" s="343" t="s">
        <v>281</v>
      </c>
      <c r="D154" s="344"/>
      <c r="E154" s="290">
        <v>91.569</v>
      </c>
      <c r="F154" s="264"/>
      <c r="G154" s="265"/>
      <c r="H154" s="266"/>
      <c r="I154" s="260"/>
      <c r="J154" s="267"/>
      <c r="K154" s="260"/>
      <c r="M154" s="288">
        <v>91569</v>
      </c>
      <c r="O154" s="249"/>
    </row>
    <row r="155" spans="1:15" ht="12.75">
      <c r="A155" s="258"/>
      <c r="B155" s="262"/>
      <c r="C155" s="343" t="s">
        <v>282</v>
      </c>
      <c r="D155" s="344"/>
      <c r="E155" s="290">
        <v>-18.942</v>
      </c>
      <c r="F155" s="264"/>
      <c r="G155" s="265"/>
      <c r="H155" s="266"/>
      <c r="I155" s="260"/>
      <c r="J155" s="267"/>
      <c r="K155" s="260"/>
      <c r="M155" s="261" t="s">
        <v>282</v>
      </c>
      <c r="O155" s="249"/>
    </row>
    <row r="156" spans="1:80" ht="12.75">
      <c r="A156" s="250">
        <v>50</v>
      </c>
      <c r="B156" s="251" t="s">
        <v>283</v>
      </c>
      <c r="C156" s="252" t="s">
        <v>1305</v>
      </c>
      <c r="D156" s="253" t="s">
        <v>121</v>
      </c>
      <c r="E156" s="289">
        <v>18.942</v>
      </c>
      <c r="F156" s="254"/>
      <c r="G156" s="255">
        <f>E156*F156</f>
        <v>0</v>
      </c>
      <c r="H156" s="256">
        <v>0</v>
      </c>
      <c r="I156" s="257">
        <f>E156*H156</f>
        <v>0</v>
      </c>
      <c r="J156" s="256"/>
      <c r="K156" s="257">
        <f>E156*J156</f>
        <v>0</v>
      </c>
      <c r="O156" s="249">
        <v>2</v>
      </c>
      <c r="AA156" s="222">
        <v>12</v>
      </c>
      <c r="AB156" s="222">
        <v>0</v>
      </c>
      <c r="AC156" s="222">
        <v>18</v>
      </c>
      <c r="AZ156" s="222">
        <v>1</v>
      </c>
      <c r="BA156" s="222">
        <f>IF(AZ156=1,G156,0)</f>
        <v>0</v>
      </c>
      <c r="BB156" s="222">
        <f>IF(AZ156=2,G156,0)</f>
        <v>0</v>
      </c>
      <c r="BC156" s="222">
        <f>IF(AZ156=3,G156,0)</f>
        <v>0</v>
      </c>
      <c r="BD156" s="222">
        <f>IF(AZ156=4,G156,0)</f>
        <v>0</v>
      </c>
      <c r="BE156" s="222">
        <f>IF(AZ156=5,G156,0)</f>
        <v>0</v>
      </c>
      <c r="CA156" s="249">
        <v>12</v>
      </c>
      <c r="CB156" s="249">
        <v>0</v>
      </c>
    </row>
    <row r="157" spans="1:15" ht="12.75">
      <c r="A157" s="258"/>
      <c r="B157" s="262"/>
      <c r="C157" s="343" t="s">
        <v>284</v>
      </c>
      <c r="D157" s="344"/>
      <c r="E157" s="290">
        <v>18.942</v>
      </c>
      <c r="F157" s="264"/>
      <c r="G157" s="265"/>
      <c r="H157" s="266"/>
      <c r="I157" s="260"/>
      <c r="J157" s="267"/>
      <c r="K157" s="260"/>
      <c r="M157" s="261" t="s">
        <v>284</v>
      </c>
      <c r="O157" s="249"/>
    </row>
    <row r="158" spans="1:57" ht="12.75">
      <c r="A158" s="268"/>
      <c r="B158" s="269" t="s">
        <v>95</v>
      </c>
      <c r="C158" s="270" t="s">
        <v>241</v>
      </c>
      <c r="D158" s="271"/>
      <c r="E158" s="272"/>
      <c r="F158" s="273"/>
      <c r="G158" s="274">
        <f>SUM(G122:G157)</f>
        <v>0</v>
      </c>
      <c r="H158" s="275"/>
      <c r="I158" s="276">
        <f>SUM(I122:I157)</f>
        <v>0</v>
      </c>
      <c r="J158" s="275"/>
      <c r="K158" s="276">
        <f>SUM(K122:K157)</f>
        <v>-92.004</v>
      </c>
      <c r="O158" s="249">
        <v>4</v>
      </c>
      <c r="BA158" s="277">
        <f>SUM(BA122:BA157)</f>
        <v>0</v>
      </c>
      <c r="BB158" s="277">
        <f>SUM(BB122:BB157)</f>
        <v>0</v>
      </c>
      <c r="BC158" s="277">
        <f>SUM(BC122:BC157)</f>
        <v>0</v>
      </c>
      <c r="BD158" s="277">
        <f>SUM(BD122:BD157)</f>
        <v>0</v>
      </c>
      <c r="BE158" s="277">
        <f>SUM(BE122:BE157)</f>
        <v>0</v>
      </c>
    </row>
    <row r="159" spans="1:15" ht="12.75">
      <c r="A159" s="239" t="s">
        <v>91</v>
      </c>
      <c r="B159" s="240" t="s">
        <v>285</v>
      </c>
      <c r="C159" s="241" t="s">
        <v>286</v>
      </c>
      <c r="D159" s="242"/>
      <c r="E159" s="243"/>
      <c r="F159" s="243"/>
      <c r="G159" s="244"/>
      <c r="H159" s="245"/>
      <c r="I159" s="246"/>
      <c r="J159" s="247"/>
      <c r="K159" s="248"/>
      <c r="O159" s="249">
        <v>1</v>
      </c>
    </row>
    <row r="160" spans="1:80" ht="12.75">
      <c r="A160" s="250">
        <v>51</v>
      </c>
      <c r="B160" s="251" t="s">
        <v>288</v>
      </c>
      <c r="C160" s="252" t="s">
        <v>289</v>
      </c>
      <c r="D160" s="253" t="s">
        <v>121</v>
      </c>
      <c r="E160" s="289">
        <v>25.931004</v>
      </c>
      <c r="F160" s="254"/>
      <c r="G160" s="255">
        <f>E160*F160</f>
        <v>0</v>
      </c>
      <c r="H160" s="256">
        <v>0</v>
      </c>
      <c r="I160" s="257">
        <f>E160*H160</f>
        <v>0</v>
      </c>
      <c r="J160" s="256"/>
      <c r="K160" s="257">
        <f>E160*J160</f>
        <v>0</v>
      </c>
      <c r="O160" s="249">
        <v>2</v>
      </c>
      <c r="AA160" s="222">
        <v>7</v>
      </c>
      <c r="AB160" s="222">
        <v>1</v>
      </c>
      <c r="AC160" s="222">
        <v>2</v>
      </c>
      <c r="AZ160" s="222">
        <v>1</v>
      </c>
      <c r="BA160" s="222">
        <f>IF(AZ160=1,G160,0)</f>
        <v>0</v>
      </c>
      <c r="BB160" s="222">
        <f>IF(AZ160=2,G160,0)</f>
        <v>0</v>
      </c>
      <c r="BC160" s="222">
        <f>IF(AZ160=3,G160,0)</f>
        <v>0</v>
      </c>
      <c r="BD160" s="222">
        <f>IF(AZ160=4,G160,0)</f>
        <v>0</v>
      </c>
      <c r="BE160" s="222">
        <f>IF(AZ160=5,G160,0)</f>
        <v>0</v>
      </c>
      <c r="CA160" s="249">
        <v>7</v>
      </c>
      <c r="CB160" s="249">
        <v>1</v>
      </c>
    </row>
    <row r="161" spans="1:57" ht="12.75">
      <c r="A161" s="268"/>
      <c r="B161" s="269" t="s">
        <v>95</v>
      </c>
      <c r="C161" s="270" t="s">
        <v>287</v>
      </c>
      <c r="D161" s="271"/>
      <c r="E161" s="272"/>
      <c r="F161" s="273"/>
      <c r="G161" s="274">
        <f>SUM(G159:G160)</f>
        <v>0</v>
      </c>
      <c r="H161" s="275"/>
      <c r="I161" s="276">
        <f>SUM(I159:I160)</f>
        <v>0</v>
      </c>
      <c r="J161" s="275"/>
      <c r="K161" s="276">
        <f>SUM(K159:K160)</f>
        <v>0</v>
      </c>
      <c r="O161" s="249">
        <v>4</v>
      </c>
      <c r="BA161" s="277">
        <f>SUM(BA159:BA160)</f>
        <v>0</v>
      </c>
      <c r="BB161" s="277">
        <f>SUM(BB159:BB160)</f>
        <v>0</v>
      </c>
      <c r="BC161" s="277">
        <f>SUM(BC159:BC160)</f>
        <v>0</v>
      </c>
      <c r="BD161" s="277">
        <f>SUM(BD159:BD160)</f>
        <v>0</v>
      </c>
      <c r="BE161" s="277">
        <f>SUM(BE159:BE160)</f>
        <v>0</v>
      </c>
    </row>
    <row r="162" spans="1:15" ht="12.75">
      <c r="A162" s="239" t="s">
        <v>91</v>
      </c>
      <c r="B162" s="240" t="s">
        <v>290</v>
      </c>
      <c r="C162" s="241" t="s">
        <v>291</v>
      </c>
      <c r="D162" s="242"/>
      <c r="E162" s="243"/>
      <c r="F162" s="243"/>
      <c r="G162" s="244"/>
      <c r="H162" s="245"/>
      <c r="I162" s="246"/>
      <c r="J162" s="247"/>
      <c r="K162" s="248"/>
      <c r="O162" s="249">
        <v>1</v>
      </c>
    </row>
    <row r="163" spans="1:80" ht="12.75">
      <c r="A163" s="250">
        <v>52</v>
      </c>
      <c r="B163" s="251" t="s">
        <v>293</v>
      </c>
      <c r="C163" s="252" t="s">
        <v>294</v>
      </c>
      <c r="D163" s="253" t="s">
        <v>137</v>
      </c>
      <c r="E163" s="289">
        <v>6</v>
      </c>
      <c r="F163" s="254"/>
      <c r="G163" s="255">
        <f>E163*F163</f>
        <v>0</v>
      </c>
      <c r="H163" s="256">
        <v>0</v>
      </c>
      <c r="I163" s="257">
        <f>E163*H163</f>
        <v>0</v>
      </c>
      <c r="J163" s="256">
        <v>0</v>
      </c>
      <c r="K163" s="257">
        <f>E163*J163</f>
        <v>0</v>
      </c>
      <c r="O163" s="249">
        <v>2</v>
      </c>
      <c r="AA163" s="222">
        <v>1</v>
      </c>
      <c r="AB163" s="222">
        <v>9</v>
      </c>
      <c r="AC163" s="222">
        <v>9</v>
      </c>
      <c r="AZ163" s="222">
        <v>4</v>
      </c>
      <c r="BA163" s="222">
        <f>IF(AZ163=1,G163,0)</f>
        <v>0</v>
      </c>
      <c r="BB163" s="222">
        <f>IF(AZ163=2,G163,0)</f>
        <v>0</v>
      </c>
      <c r="BC163" s="222">
        <f>IF(AZ163=3,G163,0)</f>
        <v>0</v>
      </c>
      <c r="BD163" s="222">
        <f>IF(AZ163=4,G163,0)</f>
        <v>0</v>
      </c>
      <c r="BE163" s="222">
        <f>IF(AZ163=5,G163,0)</f>
        <v>0</v>
      </c>
      <c r="CA163" s="249">
        <v>1</v>
      </c>
      <c r="CB163" s="249">
        <v>9</v>
      </c>
    </row>
    <row r="164" spans="1:15" ht="12.75">
      <c r="A164" s="258"/>
      <c r="B164" s="262"/>
      <c r="C164" s="343" t="s">
        <v>295</v>
      </c>
      <c r="D164" s="344"/>
      <c r="E164" s="290">
        <v>6</v>
      </c>
      <c r="F164" s="264"/>
      <c r="G164" s="265"/>
      <c r="H164" s="266"/>
      <c r="I164" s="260"/>
      <c r="J164" s="267"/>
      <c r="K164" s="260"/>
      <c r="M164" s="261" t="s">
        <v>295</v>
      </c>
      <c r="O164" s="249"/>
    </row>
    <row r="165" spans="1:80" ht="12.75">
      <c r="A165" s="250">
        <v>53</v>
      </c>
      <c r="B165" s="251" t="s">
        <v>296</v>
      </c>
      <c r="C165" s="252" t="s">
        <v>297</v>
      </c>
      <c r="D165" s="253" t="s">
        <v>233</v>
      </c>
      <c r="E165" s="289">
        <v>44</v>
      </c>
      <c r="F165" s="254"/>
      <c r="G165" s="255">
        <f>E165*F165</f>
        <v>0</v>
      </c>
      <c r="H165" s="256">
        <v>0</v>
      </c>
      <c r="I165" s="257">
        <f>E165*H165</f>
        <v>0</v>
      </c>
      <c r="J165" s="256">
        <v>0</v>
      </c>
      <c r="K165" s="257">
        <f>E165*J165</f>
        <v>0</v>
      </c>
      <c r="O165" s="249">
        <v>2</v>
      </c>
      <c r="AA165" s="222">
        <v>1</v>
      </c>
      <c r="AB165" s="222">
        <v>9</v>
      </c>
      <c r="AC165" s="222">
        <v>9</v>
      </c>
      <c r="AZ165" s="222">
        <v>4</v>
      </c>
      <c r="BA165" s="222">
        <f>IF(AZ165=1,G165,0)</f>
        <v>0</v>
      </c>
      <c r="BB165" s="222">
        <f>IF(AZ165=2,G165,0)</f>
        <v>0</v>
      </c>
      <c r="BC165" s="222">
        <f>IF(AZ165=3,G165,0)</f>
        <v>0</v>
      </c>
      <c r="BD165" s="222">
        <f>IF(AZ165=4,G165,0)</f>
        <v>0</v>
      </c>
      <c r="BE165" s="222">
        <f>IF(AZ165=5,G165,0)</f>
        <v>0</v>
      </c>
      <c r="CA165" s="249">
        <v>1</v>
      </c>
      <c r="CB165" s="249">
        <v>9</v>
      </c>
    </row>
    <row r="166" spans="1:15" ht="22.5">
      <c r="A166" s="258"/>
      <c r="B166" s="262"/>
      <c r="C166" s="343" t="s">
        <v>298</v>
      </c>
      <c r="D166" s="344"/>
      <c r="E166" s="290">
        <v>0</v>
      </c>
      <c r="F166" s="264"/>
      <c r="G166" s="265"/>
      <c r="H166" s="266"/>
      <c r="I166" s="260"/>
      <c r="J166" s="267"/>
      <c r="K166" s="260"/>
      <c r="M166" s="261" t="s">
        <v>298</v>
      </c>
      <c r="O166" s="249"/>
    </row>
    <row r="167" spans="1:15" ht="12.75">
      <c r="A167" s="258"/>
      <c r="B167" s="262"/>
      <c r="C167" s="343" t="s">
        <v>299</v>
      </c>
      <c r="D167" s="344"/>
      <c r="E167" s="290">
        <v>4</v>
      </c>
      <c r="F167" s="264"/>
      <c r="G167" s="265"/>
      <c r="H167" s="266"/>
      <c r="I167" s="260"/>
      <c r="J167" s="267"/>
      <c r="K167" s="260"/>
      <c r="M167" s="261" t="s">
        <v>299</v>
      </c>
      <c r="O167" s="249"/>
    </row>
    <row r="168" spans="1:15" ht="12.75">
      <c r="A168" s="258"/>
      <c r="B168" s="262"/>
      <c r="C168" s="343" t="s">
        <v>300</v>
      </c>
      <c r="D168" s="344"/>
      <c r="E168" s="290">
        <v>20</v>
      </c>
      <c r="F168" s="264"/>
      <c r="G168" s="265"/>
      <c r="H168" s="266"/>
      <c r="I168" s="260"/>
      <c r="J168" s="267"/>
      <c r="K168" s="260"/>
      <c r="M168" s="261" t="s">
        <v>300</v>
      </c>
      <c r="O168" s="249"/>
    </row>
    <row r="169" spans="1:15" ht="12.75">
      <c r="A169" s="258"/>
      <c r="B169" s="262"/>
      <c r="C169" s="343" t="s">
        <v>301</v>
      </c>
      <c r="D169" s="344"/>
      <c r="E169" s="290">
        <v>20</v>
      </c>
      <c r="F169" s="264"/>
      <c r="G169" s="265"/>
      <c r="H169" s="266"/>
      <c r="I169" s="260"/>
      <c r="J169" s="267"/>
      <c r="K169" s="260"/>
      <c r="M169" s="261" t="s">
        <v>301</v>
      </c>
      <c r="O169" s="249"/>
    </row>
    <row r="170" spans="1:80" ht="22.5">
      <c r="A170" s="250">
        <v>54</v>
      </c>
      <c r="B170" s="251" t="s">
        <v>302</v>
      </c>
      <c r="C170" s="252" t="s">
        <v>303</v>
      </c>
      <c r="D170" s="253" t="s">
        <v>233</v>
      </c>
      <c r="E170" s="289">
        <v>44</v>
      </c>
      <c r="F170" s="254"/>
      <c r="G170" s="255">
        <f>E170*F170</f>
        <v>0</v>
      </c>
      <c r="H170" s="256">
        <v>0.13243</v>
      </c>
      <c r="I170" s="257">
        <f>E170*H170</f>
        <v>5.826919999999999</v>
      </c>
      <c r="J170" s="256">
        <v>0</v>
      </c>
      <c r="K170" s="257">
        <f>E170*J170</f>
        <v>0</v>
      </c>
      <c r="O170" s="249">
        <v>2</v>
      </c>
      <c r="AA170" s="222">
        <v>1</v>
      </c>
      <c r="AB170" s="222">
        <v>9</v>
      </c>
      <c r="AC170" s="222">
        <v>9</v>
      </c>
      <c r="AZ170" s="222">
        <v>4</v>
      </c>
      <c r="BA170" s="222">
        <f>IF(AZ170=1,G170,0)</f>
        <v>0</v>
      </c>
      <c r="BB170" s="222">
        <f>IF(AZ170=2,G170,0)</f>
        <v>0</v>
      </c>
      <c r="BC170" s="222">
        <f>IF(AZ170=3,G170,0)</f>
        <v>0</v>
      </c>
      <c r="BD170" s="222">
        <f>IF(AZ170=4,G170,0)</f>
        <v>0</v>
      </c>
      <c r="BE170" s="222">
        <f>IF(AZ170=5,G170,0)</f>
        <v>0</v>
      </c>
      <c r="CA170" s="249">
        <v>1</v>
      </c>
      <c r="CB170" s="249">
        <v>9</v>
      </c>
    </row>
    <row r="171" spans="1:15" ht="12.75">
      <c r="A171" s="258"/>
      <c r="B171" s="262"/>
      <c r="C171" s="343" t="s">
        <v>304</v>
      </c>
      <c r="D171" s="344"/>
      <c r="E171" s="290">
        <v>0</v>
      </c>
      <c r="F171" s="264"/>
      <c r="G171" s="265"/>
      <c r="H171" s="266"/>
      <c r="I171" s="260"/>
      <c r="J171" s="267"/>
      <c r="K171" s="260"/>
      <c r="M171" s="261" t="s">
        <v>304</v>
      </c>
      <c r="O171" s="249"/>
    </row>
    <row r="172" spans="1:15" ht="12.75">
      <c r="A172" s="258"/>
      <c r="B172" s="262"/>
      <c r="C172" s="343" t="s">
        <v>299</v>
      </c>
      <c r="D172" s="344"/>
      <c r="E172" s="290">
        <v>4</v>
      </c>
      <c r="F172" s="264"/>
      <c r="G172" s="265"/>
      <c r="H172" s="266"/>
      <c r="I172" s="260"/>
      <c r="J172" s="267"/>
      <c r="K172" s="260"/>
      <c r="M172" s="261" t="s">
        <v>299</v>
      </c>
      <c r="O172" s="249"/>
    </row>
    <row r="173" spans="1:15" ht="12.75">
      <c r="A173" s="258"/>
      <c r="B173" s="262"/>
      <c r="C173" s="343" t="s">
        <v>300</v>
      </c>
      <c r="D173" s="344"/>
      <c r="E173" s="290">
        <v>20</v>
      </c>
      <c r="F173" s="264"/>
      <c r="G173" s="265"/>
      <c r="H173" s="266"/>
      <c r="I173" s="260"/>
      <c r="J173" s="267"/>
      <c r="K173" s="260"/>
      <c r="M173" s="261" t="s">
        <v>300</v>
      </c>
      <c r="O173" s="249"/>
    </row>
    <row r="174" spans="1:15" ht="12.75">
      <c r="A174" s="258"/>
      <c r="B174" s="262"/>
      <c r="C174" s="343" t="s">
        <v>301</v>
      </c>
      <c r="D174" s="344"/>
      <c r="E174" s="290">
        <v>20</v>
      </c>
      <c r="F174" s="264"/>
      <c r="G174" s="265"/>
      <c r="H174" s="266"/>
      <c r="I174" s="260"/>
      <c r="J174" s="267"/>
      <c r="K174" s="260"/>
      <c r="M174" s="261" t="s">
        <v>301</v>
      </c>
      <c r="O174" s="249"/>
    </row>
    <row r="175" spans="1:80" ht="12.75">
      <c r="A175" s="250">
        <v>55</v>
      </c>
      <c r="B175" s="251" t="s">
        <v>305</v>
      </c>
      <c r="C175" s="252" t="s">
        <v>306</v>
      </c>
      <c r="D175" s="253" t="s">
        <v>233</v>
      </c>
      <c r="E175" s="289">
        <v>44</v>
      </c>
      <c r="F175" s="254"/>
      <c r="G175" s="255">
        <f>E175*F175</f>
        <v>0</v>
      </c>
      <c r="H175" s="256">
        <v>0</v>
      </c>
      <c r="I175" s="257">
        <f>E175*H175</f>
        <v>0</v>
      </c>
      <c r="J175" s="256">
        <v>0</v>
      </c>
      <c r="K175" s="257">
        <f>E175*J175</f>
        <v>0</v>
      </c>
      <c r="O175" s="249">
        <v>2</v>
      </c>
      <c r="AA175" s="222">
        <v>1</v>
      </c>
      <c r="AB175" s="222">
        <v>9</v>
      </c>
      <c r="AC175" s="222">
        <v>9</v>
      </c>
      <c r="AZ175" s="222">
        <v>4</v>
      </c>
      <c r="BA175" s="222">
        <f>IF(AZ175=1,G175,0)</f>
        <v>0</v>
      </c>
      <c r="BB175" s="222">
        <f>IF(AZ175=2,G175,0)</f>
        <v>0</v>
      </c>
      <c r="BC175" s="222">
        <f>IF(AZ175=3,G175,0)</f>
        <v>0</v>
      </c>
      <c r="BD175" s="222">
        <f>IF(AZ175=4,G175,0)</f>
        <v>0</v>
      </c>
      <c r="BE175" s="222">
        <f>IF(AZ175=5,G175,0)</f>
        <v>0</v>
      </c>
      <c r="CA175" s="249">
        <v>1</v>
      </c>
      <c r="CB175" s="249">
        <v>9</v>
      </c>
    </row>
    <row r="176" spans="1:15" ht="12.75">
      <c r="A176" s="258"/>
      <c r="B176" s="262"/>
      <c r="C176" s="343" t="s">
        <v>307</v>
      </c>
      <c r="D176" s="344"/>
      <c r="E176" s="290">
        <v>4</v>
      </c>
      <c r="F176" s="264"/>
      <c r="G176" s="265"/>
      <c r="H176" s="266"/>
      <c r="I176" s="260"/>
      <c r="J176" s="267"/>
      <c r="K176" s="260"/>
      <c r="M176" s="261" t="s">
        <v>307</v>
      </c>
      <c r="O176" s="249"/>
    </row>
    <row r="177" spans="1:15" ht="22.5">
      <c r="A177" s="258"/>
      <c r="B177" s="262"/>
      <c r="C177" s="343" t="s">
        <v>308</v>
      </c>
      <c r="D177" s="344"/>
      <c r="E177" s="290">
        <v>20</v>
      </c>
      <c r="F177" s="264"/>
      <c r="G177" s="265"/>
      <c r="H177" s="266"/>
      <c r="I177" s="260"/>
      <c r="J177" s="267"/>
      <c r="K177" s="260"/>
      <c r="M177" s="261" t="s">
        <v>308</v>
      </c>
      <c r="O177" s="249"/>
    </row>
    <row r="178" spans="1:15" ht="12.75">
      <c r="A178" s="258"/>
      <c r="B178" s="262"/>
      <c r="C178" s="343" t="s">
        <v>309</v>
      </c>
      <c r="D178" s="344"/>
      <c r="E178" s="290">
        <v>20</v>
      </c>
      <c r="F178" s="264"/>
      <c r="G178" s="265"/>
      <c r="H178" s="266"/>
      <c r="I178" s="260"/>
      <c r="J178" s="267"/>
      <c r="K178" s="260"/>
      <c r="M178" s="261" t="s">
        <v>309</v>
      </c>
      <c r="O178" s="249"/>
    </row>
    <row r="179" spans="1:80" ht="22.5">
      <c r="A179" s="250">
        <v>56</v>
      </c>
      <c r="B179" s="251" t="s">
        <v>310</v>
      </c>
      <c r="C179" s="252" t="s">
        <v>1306</v>
      </c>
      <c r="D179" s="253" t="s">
        <v>137</v>
      </c>
      <c r="E179" s="289">
        <v>14.8133</v>
      </c>
      <c r="F179" s="254"/>
      <c r="G179" s="255">
        <f>E179*F179</f>
        <v>0</v>
      </c>
      <c r="H179" s="256">
        <v>0.0039</v>
      </c>
      <c r="I179" s="257">
        <f>E179*H179</f>
        <v>0.057771869999999996</v>
      </c>
      <c r="J179" s="256"/>
      <c r="K179" s="257">
        <f>E179*J179</f>
        <v>0</v>
      </c>
      <c r="O179" s="249">
        <v>2</v>
      </c>
      <c r="AA179" s="222">
        <v>12</v>
      </c>
      <c r="AB179" s="222">
        <v>0</v>
      </c>
      <c r="AC179" s="222">
        <v>58</v>
      </c>
      <c r="AZ179" s="222">
        <v>4</v>
      </c>
      <c r="BA179" s="222">
        <f>IF(AZ179=1,G179,0)</f>
        <v>0</v>
      </c>
      <c r="BB179" s="222">
        <f>IF(AZ179=2,G179,0)</f>
        <v>0</v>
      </c>
      <c r="BC179" s="222">
        <f>IF(AZ179=3,G179,0)</f>
        <v>0</v>
      </c>
      <c r="BD179" s="222">
        <f>IF(AZ179=4,G179,0)</f>
        <v>0</v>
      </c>
      <c r="BE179" s="222">
        <f>IF(AZ179=5,G179,0)</f>
        <v>0</v>
      </c>
      <c r="CA179" s="249">
        <v>12</v>
      </c>
      <c r="CB179" s="249">
        <v>0</v>
      </c>
    </row>
    <row r="180" spans="1:15" ht="12.75">
      <c r="A180" s="258"/>
      <c r="B180" s="262"/>
      <c r="C180" s="343" t="s">
        <v>311</v>
      </c>
      <c r="D180" s="344"/>
      <c r="E180" s="290">
        <v>0</v>
      </c>
      <c r="F180" s="264"/>
      <c r="G180" s="265"/>
      <c r="H180" s="266"/>
      <c r="I180" s="260"/>
      <c r="J180" s="267"/>
      <c r="K180" s="260"/>
      <c r="M180" s="261" t="s">
        <v>311</v>
      </c>
      <c r="O180" s="249"/>
    </row>
    <row r="181" spans="1:15" ht="12.75">
      <c r="A181" s="258"/>
      <c r="B181" s="262"/>
      <c r="C181" s="343" t="s">
        <v>312</v>
      </c>
      <c r="D181" s="344"/>
      <c r="E181" s="290">
        <v>1.3467</v>
      </c>
      <c r="F181" s="264"/>
      <c r="G181" s="265"/>
      <c r="H181" s="266"/>
      <c r="I181" s="260"/>
      <c r="J181" s="267"/>
      <c r="K181" s="260"/>
      <c r="M181" s="261" t="s">
        <v>312</v>
      </c>
      <c r="O181" s="249"/>
    </row>
    <row r="182" spans="1:15" ht="12.75">
      <c r="A182" s="258"/>
      <c r="B182" s="262"/>
      <c r="C182" s="343" t="s">
        <v>313</v>
      </c>
      <c r="D182" s="344"/>
      <c r="E182" s="290">
        <v>6.7333</v>
      </c>
      <c r="F182" s="264"/>
      <c r="G182" s="265"/>
      <c r="H182" s="266"/>
      <c r="I182" s="260"/>
      <c r="J182" s="267"/>
      <c r="K182" s="260"/>
      <c r="M182" s="261" t="s">
        <v>313</v>
      </c>
      <c r="O182" s="249"/>
    </row>
    <row r="183" spans="1:15" ht="12.75">
      <c r="A183" s="258"/>
      <c r="B183" s="262"/>
      <c r="C183" s="343" t="s">
        <v>314</v>
      </c>
      <c r="D183" s="344"/>
      <c r="E183" s="290">
        <v>6.7333</v>
      </c>
      <c r="F183" s="264"/>
      <c r="G183" s="265"/>
      <c r="H183" s="266"/>
      <c r="I183" s="260"/>
      <c r="J183" s="267"/>
      <c r="K183" s="260"/>
      <c r="M183" s="261" t="s">
        <v>314</v>
      </c>
      <c r="O183" s="249"/>
    </row>
    <row r="184" spans="1:80" ht="12.75">
      <c r="A184" s="250">
        <v>57</v>
      </c>
      <c r="B184" s="251" t="s">
        <v>315</v>
      </c>
      <c r="C184" s="252" t="s">
        <v>316</v>
      </c>
      <c r="D184" s="253" t="s">
        <v>233</v>
      </c>
      <c r="E184" s="289">
        <v>44</v>
      </c>
      <c r="F184" s="254"/>
      <c r="G184" s="255">
        <f>E184*F184</f>
        <v>0</v>
      </c>
      <c r="H184" s="256">
        <v>0.00031</v>
      </c>
      <c r="I184" s="257">
        <f>E184*H184</f>
        <v>0.01364</v>
      </c>
      <c r="J184" s="256">
        <v>0</v>
      </c>
      <c r="K184" s="257">
        <f>E184*J184</f>
        <v>0</v>
      </c>
      <c r="O184" s="249">
        <v>2</v>
      </c>
      <c r="AA184" s="222">
        <v>1</v>
      </c>
      <c r="AB184" s="222">
        <v>9</v>
      </c>
      <c r="AC184" s="222">
        <v>9</v>
      </c>
      <c r="AZ184" s="222">
        <v>4</v>
      </c>
      <c r="BA184" s="222">
        <f>IF(AZ184=1,G184,0)</f>
        <v>0</v>
      </c>
      <c r="BB184" s="222">
        <f>IF(AZ184=2,G184,0)</f>
        <v>0</v>
      </c>
      <c r="BC184" s="222">
        <f>IF(AZ184=3,G184,0)</f>
        <v>0</v>
      </c>
      <c r="BD184" s="222">
        <f>IF(AZ184=4,G184,0)</f>
        <v>0</v>
      </c>
      <c r="BE184" s="222">
        <f>IF(AZ184=5,G184,0)</f>
        <v>0</v>
      </c>
      <c r="CA184" s="249">
        <v>1</v>
      </c>
      <c r="CB184" s="249">
        <v>9</v>
      </c>
    </row>
    <row r="185" spans="1:15" ht="12.75">
      <c r="A185" s="258"/>
      <c r="B185" s="259"/>
      <c r="C185" s="340" t="s">
        <v>317</v>
      </c>
      <c r="D185" s="341"/>
      <c r="E185" s="341"/>
      <c r="F185" s="341"/>
      <c r="G185" s="342"/>
      <c r="I185" s="260"/>
      <c r="K185" s="260"/>
      <c r="L185" s="261" t="s">
        <v>317</v>
      </c>
      <c r="O185" s="249">
        <v>3</v>
      </c>
    </row>
    <row r="186" spans="1:15" ht="22.5">
      <c r="A186" s="258"/>
      <c r="B186" s="262"/>
      <c r="C186" s="343" t="s">
        <v>318</v>
      </c>
      <c r="D186" s="344"/>
      <c r="E186" s="263">
        <v>0</v>
      </c>
      <c r="F186" s="264"/>
      <c r="G186" s="265"/>
      <c r="H186" s="266"/>
      <c r="I186" s="260"/>
      <c r="J186" s="267"/>
      <c r="K186" s="260"/>
      <c r="M186" s="261" t="s">
        <v>318</v>
      </c>
      <c r="O186" s="249"/>
    </row>
    <row r="187" spans="1:15" ht="12.75">
      <c r="A187" s="258"/>
      <c r="B187" s="262"/>
      <c r="C187" s="343" t="s">
        <v>299</v>
      </c>
      <c r="D187" s="344"/>
      <c r="E187" s="290">
        <v>4</v>
      </c>
      <c r="F187" s="264"/>
      <c r="G187" s="265"/>
      <c r="H187" s="266"/>
      <c r="I187" s="260"/>
      <c r="J187" s="267"/>
      <c r="K187" s="260"/>
      <c r="M187" s="261" t="s">
        <v>299</v>
      </c>
      <c r="O187" s="249"/>
    </row>
    <row r="188" spans="1:15" ht="12.75">
      <c r="A188" s="258"/>
      <c r="B188" s="262"/>
      <c r="C188" s="343" t="s">
        <v>300</v>
      </c>
      <c r="D188" s="344"/>
      <c r="E188" s="290">
        <v>20</v>
      </c>
      <c r="F188" s="264"/>
      <c r="G188" s="265"/>
      <c r="H188" s="266"/>
      <c r="I188" s="260"/>
      <c r="J188" s="267"/>
      <c r="K188" s="260"/>
      <c r="M188" s="261" t="s">
        <v>300</v>
      </c>
      <c r="O188" s="249"/>
    </row>
    <row r="189" spans="1:15" ht="12.75">
      <c r="A189" s="258"/>
      <c r="B189" s="262"/>
      <c r="C189" s="343" t="s">
        <v>301</v>
      </c>
      <c r="D189" s="344"/>
      <c r="E189" s="290">
        <v>20</v>
      </c>
      <c r="F189" s="264"/>
      <c r="G189" s="265"/>
      <c r="H189" s="266"/>
      <c r="I189" s="260"/>
      <c r="J189" s="267"/>
      <c r="K189" s="260"/>
      <c r="M189" s="261" t="s">
        <v>301</v>
      </c>
      <c r="O189" s="249"/>
    </row>
    <row r="190" spans="1:80" ht="12.75">
      <c r="A190" s="250">
        <v>58</v>
      </c>
      <c r="B190" s="251" t="s">
        <v>319</v>
      </c>
      <c r="C190" s="252" t="s">
        <v>320</v>
      </c>
      <c r="D190" s="253" t="s">
        <v>233</v>
      </c>
      <c r="E190" s="289">
        <v>44</v>
      </c>
      <c r="F190" s="254"/>
      <c r="G190" s="255">
        <f>E190*F190</f>
        <v>0</v>
      </c>
      <c r="H190" s="256">
        <v>0</v>
      </c>
      <c r="I190" s="257">
        <f>E190*H190</f>
        <v>0</v>
      </c>
      <c r="J190" s="256">
        <v>0</v>
      </c>
      <c r="K190" s="257">
        <f>E190*J190</f>
        <v>0</v>
      </c>
      <c r="O190" s="249">
        <v>2</v>
      </c>
      <c r="AA190" s="222">
        <v>1</v>
      </c>
      <c r="AB190" s="222">
        <v>9</v>
      </c>
      <c r="AC190" s="222">
        <v>9</v>
      </c>
      <c r="AZ190" s="222">
        <v>4</v>
      </c>
      <c r="BA190" s="222">
        <f>IF(AZ190=1,G190,0)</f>
        <v>0</v>
      </c>
      <c r="BB190" s="222">
        <f>IF(AZ190=2,G190,0)</f>
        <v>0</v>
      </c>
      <c r="BC190" s="222">
        <f>IF(AZ190=3,G190,0)</f>
        <v>0</v>
      </c>
      <c r="BD190" s="222">
        <f>IF(AZ190=4,G190,0)</f>
        <v>0</v>
      </c>
      <c r="BE190" s="222">
        <f>IF(AZ190=5,G190,0)</f>
        <v>0</v>
      </c>
      <c r="CA190" s="249">
        <v>1</v>
      </c>
      <c r="CB190" s="249">
        <v>9</v>
      </c>
    </row>
    <row r="191" spans="1:15" ht="12.75">
      <c r="A191" s="258"/>
      <c r="B191" s="262"/>
      <c r="C191" s="343" t="s">
        <v>299</v>
      </c>
      <c r="D191" s="344"/>
      <c r="E191" s="290">
        <v>4</v>
      </c>
      <c r="F191" s="264"/>
      <c r="G191" s="265"/>
      <c r="H191" s="266"/>
      <c r="I191" s="260"/>
      <c r="J191" s="267"/>
      <c r="K191" s="260"/>
      <c r="M191" s="261" t="s">
        <v>299</v>
      </c>
      <c r="O191" s="249"/>
    </row>
    <row r="192" spans="1:15" ht="12.75">
      <c r="A192" s="258"/>
      <c r="B192" s="262"/>
      <c r="C192" s="343" t="s">
        <v>300</v>
      </c>
      <c r="D192" s="344"/>
      <c r="E192" s="290">
        <v>20</v>
      </c>
      <c r="F192" s="264"/>
      <c r="G192" s="265"/>
      <c r="H192" s="266"/>
      <c r="I192" s="260"/>
      <c r="J192" s="267"/>
      <c r="K192" s="260"/>
      <c r="M192" s="261" t="s">
        <v>300</v>
      </c>
      <c r="O192" s="249"/>
    </row>
    <row r="193" spans="1:15" ht="12.75">
      <c r="A193" s="258"/>
      <c r="B193" s="262"/>
      <c r="C193" s="343" t="s">
        <v>301</v>
      </c>
      <c r="D193" s="344"/>
      <c r="E193" s="290">
        <v>20</v>
      </c>
      <c r="F193" s="264"/>
      <c r="G193" s="265"/>
      <c r="H193" s="266"/>
      <c r="I193" s="260"/>
      <c r="J193" s="267"/>
      <c r="K193" s="260"/>
      <c r="M193" s="261" t="s">
        <v>301</v>
      </c>
      <c r="O193" s="249"/>
    </row>
    <row r="194" spans="1:57" ht="12.75">
      <c r="A194" s="268"/>
      <c r="B194" s="269" t="s">
        <v>95</v>
      </c>
      <c r="C194" s="270" t="s">
        <v>292</v>
      </c>
      <c r="D194" s="271"/>
      <c r="E194" s="272"/>
      <c r="F194" s="273"/>
      <c r="G194" s="274">
        <f>SUM(G162:G193)</f>
        <v>0</v>
      </c>
      <c r="H194" s="275"/>
      <c r="I194" s="276">
        <f>SUM(I162:I193)</f>
        <v>5.898331869999999</v>
      </c>
      <c r="J194" s="275"/>
      <c r="K194" s="276">
        <f>SUM(K162:K193)</f>
        <v>0</v>
      </c>
      <c r="O194" s="249">
        <v>4</v>
      </c>
      <c r="BA194" s="277">
        <f>SUM(BA162:BA193)</f>
        <v>0</v>
      </c>
      <c r="BB194" s="277">
        <f>SUM(BB162:BB193)</f>
        <v>0</v>
      </c>
      <c r="BC194" s="277">
        <f>SUM(BC162:BC193)</f>
        <v>0</v>
      </c>
      <c r="BD194" s="277">
        <f>SUM(BD162:BD193)</f>
        <v>0</v>
      </c>
      <c r="BE194" s="277">
        <f>SUM(BE162:BE193)</f>
        <v>0</v>
      </c>
    </row>
    <row r="195" spans="1:15" ht="12.75">
      <c r="A195" s="239" t="s">
        <v>91</v>
      </c>
      <c r="B195" s="240" t="s">
        <v>321</v>
      </c>
      <c r="C195" s="241" t="s">
        <v>322</v>
      </c>
      <c r="D195" s="242"/>
      <c r="E195" s="243"/>
      <c r="F195" s="243"/>
      <c r="G195" s="244"/>
      <c r="H195" s="245"/>
      <c r="I195" s="246"/>
      <c r="J195" s="247"/>
      <c r="K195" s="248"/>
      <c r="O195" s="249">
        <v>1</v>
      </c>
    </row>
    <row r="196" spans="1:80" ht="12.75">
      <c r="A196" s="250">
        <v>59</v>
      </c>
      <c r="B196" s="251" t="s">
        <v>324</v>
      </c>
      <c r="C196" s="252" t="s">
        <v>325</v>
      </c>
      <c r="D196" s="253" t="s">
        <v>126</v>
      </c>
      <c r="E196" s="289">
        <v>1</v>
      </c>
      <c r="F196" s="254"/>
      <c r="G196" s="255">
        <f>E196*F196</f>
        <v>0</v>
      </c>
      <c r="H196" s="256">
        <v>0</v>
      </c>
      <c r="I196" s="257">
        <f>E196*H196</f>
        <v>0</v>
      </c>
      <c r="J196" s="256"/>
      <c r="K196" s="257">
        <f>E196*J196</f>
        <v>0</v>
      </c>
      <c r="O196" s="249">
        <v>2</v>
      </c>
      <c r="AA196" s="222">
        <v>12</v>
      </c>
      <c r="AB196" s="222">
        <v>0</v>
      </c>
      <c r="AC196" s="222">
        <v>1</v>
      </c>
      <c r="AZ196" s="222">
        <v>1</v>
      </c>
      <c r="BA196" s="222">
        <f>IF(AZ196=1,G196,0)</f>
        <v>0</v>
      </c>
      <c r="BB196" s="222">
        <f>IF(AZ196=2,G196,0)</f>
        <v>0</v>
      </c>
      <c r="BC196" s="222">
        <f>IF(AZ196=3,G196,0)</f>
        <v>0</v>
      </c>
      <c r="BD196" s="222">
        <f>IF(AZ196=4,G196,0)</f>
        <v>0</v>
      </c>
      <c r="BE196" s="222">
        <f>IF(AZ196=5,G196,0)</f>
        <v>0</v>
      </c>
      <c r="CA196" s="249">
        <v>12</v>
      </c>
      <c r="CB196" s="249">
        <v>0</v>
      </c>
    </row>
    <row r="197" spans="1:80" ht="12.75">
      <c r="A197" s="250">
        <v>60</v>
      </c>
      <c r="B197" s="251" t="s">
        <v>326</v>
      </c>
      <c r="C197" s="252" t="s">
        <v>327</v>
      </c>
      <c r="D197" s="253" t="s">
        <v>126</v>
      </c>
      <c r="E197" s="289">
        <v>1</v>
      </c>
      <c r="F197" s="254"/>
      <c r="G197" s="255">
        <f>E197*F197</f>
        <v>0</v>
      </c>
      <c r="H197" s="256">
        <v>0</v>
      </c>
      <c r="I197" s="257">
        <f>E197*H197</f>
        <v>0</v>
      </c>
      <c r="J197" s="256"/>
      <c r="K197" s="257">
        <f>E197*J197</f>
        <v>0</v>
      </c>
      <c r="O197" s="249">
        <v>2</v>
      </c>
      <c r="AA197" s="222">
        <v>12</v>
      </c>
      <c r="AB197" s="222">
        <v>0</v>
      </c>
      <c r="AC197" s="222">
        <v>2</v>
      </c>
      <c r="AZ197" s="222">
        <v>1</v>
      </c>
      <c r="BA197" s="222">
        <f>IF(AZ197=1,G197,0)</f>
        <v>0</v>
      </c>
      <c r="BB197" s="222">
        <f>IF(AZ197=2,G197,0)</f>
        <v>0</v>
      </c>
      <c r="BC197" s="222">
        <f>IF(AZ197=3,G197,0)</f>
        <v>0</v>
      </c>
      <c r="BD197" s="222">
        <f>IF(AZ197=4,G197,0)</f>
        <v>0</v>
      </c>
      <c r="BE197" s="222">
        <f>IF(AZ197=5,G197,0)</f>
        <v>0</v>
      </c>
      <c r="CA197" s="249">
        <v>12</v>
      </c>
      <c r="CB197" s="249">
        <v>0</v>
      </c>
    </row>
    <row r="198" spans="1:15" ht="12.75">
      <c r="A198" s="258"/>
      <c r="B198" s="259"/>
      <c r="C198" s="340" t="s">
        <v>328</v>
      </c>
      <c r="D198" s="341"/>
      <c r="E198" s="341"/>
      <c r="F198" s="341"/>
      <c r="G198" s="342"/>
      <c r="I198" s="260"/>
      <c r="K198" s="260"/>
      <c r="L198" s="261" t="s">
        <v>328</v>
      </c>
      <c r="O198" s="249">
        <v>3</v>
      </c>
    </row>
    <row r="199" spans="1:80" ht="12.75">
      <c r="A199" s="250">
        <v>61</v>
      </c>
      <c r="B199" s="251" t="s">
        <v>329</v>
      </c>
      <c r="C199" s="252" t="s">
        <v>330</v>
      </c>
      <c r="D199" s="253" t="s">
        <v>126</v>
      </c>
      <c r="E199" s="289">
        <v>1</v>
      </c>
      <c r="F199" s="254"/>
      <c r="G199" s="255">
        <f>E199*F199</f>
        <v>0</v>
      </c>
      <c r="H199" s="256">
        <v>0</v>
      </c>
      <c r="I199" s="257">
        <f>E199*H199</f>
        <v>0</v>
      </c>
      <c r="J199" s="256"/>
      <c r="K199" s="257">
        <f>E199*J199</f>
        <v>0</v>
      </c>
      <c r="O199" s="249">
        <v>2</v>
      </c>
      <c r="AA199" s="222">
        <v>12</v>
      </c>
      <c r="AB199" s="222">
        <v>0</v>
      </c>
      <c r="AC199" s="222">
        <v>3</v>
      </c>
      <c r="AZ199" s="222">
        <v>1</v>
      </c>
      <c r="BA199" s="222">
        <f>IF(AZ199=1,G199,0)</f>
        <v>0</v>
      </c>
      <c r="BB199" s="222">
        <f>IF(AZ199=2,G199,0)</f>
        <v>0</v>
      </c>
      <c r="BC199" s="222">
        <f>IF(AZ199=3,G199,0)</f>
        <v>0</v>
      </c>
      <c r="BD199" s="222">
        <f>IF(AZ199=4,G199,0)</f>
        <v>0</v>
      </c>
      <c r="BE199" s="222">
        <f>IF(AZ199=5,G199,0)</f>
        <v>0</v>
      </c>
      <c r="CA199" s="249">
        <v>12</v>
      </c>
      <c r="CB199" s="249">
        <v>0</v>
      </c>
    </row>
    <row r="200" spans="1:15" ht="45">
      <c r="A200" s="258"/>
      <c r="B200" s="259"/>
      <c r="C200" s="340" t="s">
        <v>331</v>
      </c>
      <c r="D200" s="341"/>
      <c r="E200" s="341"/>
      <c r="F200" s="341"/>
      <c r="G200" s="342"/>
      <c r="I200" s="260"/>
      <c r="K200" s="260"/>
      <c r="L200" s="261" t="s">
        <v>331</v>
      </c>
      <c r="O200" s="249">
        <v>3</v>
      </c>
    </row>
    <row r="201" spans="1:80" ht="12.75">
      <c r="A201" s="250">
        <v>62</v>
      </c>
      <c r="B201" s="251" t="s">
        <v>332</v>
      </c>
      <c r="C201" s="252" t="s">
        <v>333</v>
      </c>
      <c r="D201" s="253" t="s">
        <v>126</v>
      </c>
      <c r="E201" s="289">
        <v>1</v>
      </c>
      <c r="F201" s="254"/>
      <c r="G201" s="255">
        <f>E201*F201</f>
        <v>0</v>
      </c>
      <c r="H201" s="256">
        <v>0</v>
      </c>
      <c r="I201" s="257">
        <f>E201*H201</f>
        <v>0</v>
      </c>
      <c r="J201" s="256"/>
      <c r="K201" s="257">
        <f>E201*J201</f>
        <v>0</v>
      </c>
      <c r="O201" s="249">
        <v>2</v>
      </c>
      <c r="AA201" s="222">
        <v>12</v>
      </c>
      <c r="AB201" s="222">
        <v>0</v>
      </c>
      <c r="AC201" s="222">
        <v>9</v>
      </c>
      <c r="AZ201" s="222">
        <v>1</v>
      </c>
      <c r="BA201" s="222">
        <f>IF(AZ201=1,G201,0)</f>
        <v>0</v>
      </c>
      <c r="BB201" s="222">
        <f>IF(AZ201=2,G201,0)</f>
        <v>0</v>
      </c>
      <c r="BC201" s="222">
        <f>IF(AZ201=3,G201,0)</f>
        <v>0</v>
      </c>
      <c r="BD201" s="222">
        <f>IF(AZ201=4,G201,0)</f>
        <v>0</v>
      </c>
      <c r="BE201" s="222">
        <f>IF(AZ201=5,G201,0)</f>
        <v>0</v>
      </c>
      <c r="CA201" s="249">
        <v>12</v>
      </c>
      <c r="CB201" s="249">
        <v>0</v>
      </c>
    </row>
    <row r="202" spans="1:15" ht="12.75">
      <c r="A202" s="258"/>
      <c r="B202" s="259"/>
      <c r="C202" s="340" t="s">
        <v>334</v>
      </c>
      <c r="D202" s="341"/>
      <c r="E202" s="341"/>
      <c r="F202" s="341"/>
      <c r="G202" s="342"/>
      <c r="I202" s="260"/>
      <c r="K202" s="260"/>
      <c r="L202" s="261" t="s">
        <v>334</v>
      </c>
      <c r="O202" s="249">
        <v>3</v>
      </c>
    </row>
    <row r="203" spans="1:15" ht="12.75">
      <c r="A203" s="258"/>
      <c r="B203" s="262"/>
      <c r="C203" s="343" t="s">
        <v>335</v>
      </c>
      <c r="D203" s="344"/>
      <c r="E203" s="290">
        <v>1</v>
      </c>
      <c r="F203" s="264"/>
      <c r="G203" s="265"/>
      <c r="H203" s="266"/>
      <c r="I203" s="260"/>
      <c r="J203" s="267"/>
      <c r="K203" s="260"/>
      <c r="M203" s="261" t="s">
        <v>335</v>
      </c>
      <c r="O203" s="249"/>
    </row>
    <row r="204" spans="1:80" ht="12.75">
      <c r="A204" s="250">
        <v>63</v>
      </c>
      <c r="B204" s="251" t="s">
        <v>336</v>
      </c>
      <c r="C204" s="252" t="s">
        <v>337</v>
      </c>
      <c r="D204" s="253" t="s">
        <v>126</v>
      </c>
      <c r="E204" s="289">
        <v>1</v>
      </c>
      <c r="F204" s="254"/>
      <c r="G204" s="255">
        <f>E204*F204</f>
        <v>0</v>
      </c>
      <c r="H204" s="256">
        <v>0</v>
      </c>
      <c r="I204" s="257">
        <f>E204*H204</f>
        <v>0</v>
      </c>
      <c r="J204" s="256"/>
      <c r="K204" s="257">
        <f>E204*J204</f>
        <v>0</v>
      </c>
      <c r="O204" s="249">
        <v>2</v>
      </c>
      <c r="AA204" s="222">
        <v>12</v>
      </c>
      <c r="AB204" s="222">
        <v>0</v>
      </c>
      <c r="AC204" s="222">
        <v>8</v>
      </c>
      <c r="AZ204" s="222">
        <v>1</v>
      </c>
      <c r="BA204" s="222">
        <f>IF(AZ204=1,G204,0)</f>
        <v>0</v>
      </c>
      <c r="BB204" s="222">
        <f>IF(AZ204=2,G204,0)</f>
        <v>0</v>
      </c>
      <c r="BC204" s="222">
        <f>IF(AZ204=3,G204,0)</f>
        <v>0</v>
      </c>
      <c r="BD204" s="222">
        <f>IF(AZ204=4,G204,0)</f>
        <v>0</v>
      </c>
      <c r="BE204" s="222">
        <f>IF(AZ204=5,G204,0)</f>
        <v>0</v>
      </c>
      <c r="CA204" s="249">
        <v>12</v>
      </c>
      <c r="CB204" s="249">
        <v>0</v>
      </c>
    </row>
    <row r="205" spans="1:15" ht="12.75">
      <c r="A205" s="258"/>
      <c r="B205" s="262"/>
      <c r="C205" s="343" t="s">
        <v>335</v>
      </c>
      <c r="D205" s="344"/>
      <c r="E205" s="290">
        <v>1</v>
      </c>
      <c r="F205" s="264"/>
      <c r="G205" s="265"/>
      <c r="H205" s="266"/>
      <c r="I205" s="260"/>
      <c r="J205" s="267"/>
      <c r="K205" s="260"/>
      <c r="M205" s="261" t="s">
        <v>335</v>
      </c>
      <c r="O205" s="249"/>
    </row>
    <row r="206" spans="1:80" ht="12.75">
      <c r="A206" s="250">
        <v>64</v>
      </c>
      <c r="B206" s="251" t="s">
        <v>338</v>
      </c>
      <c r="C206" s="252" t="s">
        <v>339</v>
      </c>
      <c r="D206" s="253" t="s">
        <v>137</v>
      </c>
      <c r="E206" s="289">
        <v>1</v>
      </c>
      <c r="F206" s="254"/>
      <c r="G206" s="255">
        <f>E206*F206</f>
        <v>0</v>
      </c>
      <c r="H206" s="256">
        <v>0</v>
      </c>
      <c r="I206" s="257">
        <f>E206*H206</f>
        <v>0</v>
      </c>
      <c r="J206" s="256"/>
      <c r="K206" s="257">
        <f>E206*J206</f>
        <v>0</v>
      </c>
      <c r="O206" s="249">
        <v>2</v>
      </c>
      <c r="AA206" s="222">
        <v>12</v>
      </c>
      <c r="AB206" s="222">
        <v>0</v>
      </c>
      <c r="AC206" s="222">
        <v>4</v>
      </c>
      <c r="AZ206" s="222">
        <v>1</v>
      </c>
      <c r="BA206" s="222">
        <f>IF(AZ206=1,G206,0)</f>
        <v>0</v>
      </c>
      <c r="BB206" s="222">
        <f>IF(AZ206=2,G206,0)</f>
        <v>0</v>
      </c>
      <c r="BC206" s="222">
        <f>IF(AZ206=3,G206,0)</f>
        <v>0</v>
      </c>
      <c r="BD206" s="222">
        <f>IF(AZ206=4,G206,0)</f>
        <v>0</v>
      </c>
      <c r="BE206" s="222">
        <f>IF(AZ206=5,G206,0)</f>
        <v>0</v>
      </c>
      <c r="CA206" s="249">
        <v>12</v>
      </c>
      <c r="CB206" s="249">
        <v>0</v>
      </c>
    </row>
    <row r="207" spans="1:15" ht="12.75">
      <c r="A207" s="258"/>
      <c r="B207" s="259"/>
      <c r="C207" s="340"/>
      <c r="D207" s="341"/>
      <c r="E207" s="341"/>
      <c r="F207" s="341"/>
      <c r="G207" s="342"/>
      <c r="I207" s="260"/>
      <c r="K207" s="260"/>
      <c r="L207" s="261"/>
      <c r="O207" s="249">
        <v>3</v>
      </c>
    </row>
    <row r="208" spans="1:80" ht="12.75">
      <c r="A208" s="250">
        <v>65</v>
      </c>
      <c r="B208" s="251" t="s">
        <v>340</v>
      </c>
      <c r="C208" s="252" t="s">
        <v>341</v>
      </c>
      <c r="D208" s="253" t="s">
        <v>137</v>
      </c>
      <c r="E208" s="289">
        <v>1</v>
      </c>
      <c r="F208" s="254"/>
      <c r="G208" s="255">
        <f>E208*F208</f>
        <v>0</v>
      </c>
      <c r="H208" s="256">
        <v>0</v>
      </c>
      <c r="I208" s="257">
        <f>E208*H208</f>
        <v>0</v>
      </c>
      <c r="J208" s="256"/>
      <c r="K208" s="257">
        <f>E208*J208</f>
        <v>0</v>
      </c>
      <c r="O208" s="249">
        <v>2</v>
      </c>
      <c r="AA208" s="222">
        <v>12</v>
      </c>
      <c r="AB208" s="222">
        <v>0</v>
      </c>
      <c r="AC208" s="222">
        <v>5</v>
      </c>
      <c r="AZ208" s="222">
        <v>1</v>
      </c>
      <c r="BA208" s="222">
        <f>IF(AZ208=1,G208,0)</f>
        <v>0</v>
      </c>
      <c r="BB208" s="222">
        <f>IF(AZ208=2,G208,0)</f>
        <v>0</v>
      </c>
      <c r="BC208" s="222">
        <f>IF(AZ208=3,G208,0)</f>
        <v>0</v>
      </c>
      <c r="BD208" s="222">
        <f>IF(AZ208=4,G208,0)</f>
        <v>0</v>
      </c>
      <c r="BE208" s="222">
        <f>IF(AZ208=5,G208,0)</f>
        <v>0</v>
      </c>
      <c r="CA208" s="249">
        <v>12</v>
      </c>
      <c r="CB208" s="249">
        <v>0</v>
      </c>
    </row>
    <row r="209" spans="1:15" ht="12.75">
      <c r="A209" s="258"/>
      <c r="B209" s="259"/>
      <c r="C209" s="340"/>
      <c r="D209" s="341"/>
      <c r="E209" s="341"/>
      <c r="F209" s="341"/>
      <c r="G209" s="342"/>
      <c r="I209" s="260"/>
      <c r="K209" s="260"/>
      <c r="L209" s="261"/>
      <c r="O209" s="249">
        <v>3</v>
      </c>
    </row>
    <row r="210" spans="1:80" ht="12.75">
      <c r="A210" s="250">
        <v>66</v>
      </c>
      <c r="B210" s="251" t="s">
        <v>342</v>
      </c>
      <c r="C210" s="252" t="s">
        <v>343</v>
      </c>
      <c r="D210" s="253" t="s">
        <v>126</v>
      </c>
      <c r="E210" s="289">
        <v>1</v>
      </c>
      <c r="F210" s="254"/>
      <c r="G210" s="255">
        <f>E210*F210</f>
        <v>0</v>
      </c>
      <c r="H210" s="256">
        <v>0</v>
      </c>
      <c r="I210" s="257">
        <f>E210*H210</f>
        <v>0</v>
      </c>
      <c r="J210" s="256"/>
      <c r="K210" s="257">
        <f>E210*J210</f>
        <v>0</v>
      </c>
      <c r="O210" s="249">
        <v>2</v>
      </c>
      <c r="AA210" s="222">
        <v>12</v>
      </c>
      <c r="AB210" s="222">
        <v>0</v>
      </c>
      <c r="AC210" s="222">
        <v>6</v>
      </c>
      <c r="AZ210" s="222">
        <v>1</v>
      </c>
      <c r="BA210" s="222">
        <f>IF(AZ210=1,G210,0)</f>
        <v>0</v>
      </c>
      <c r="BB210" s="222">
        <f>IF(AZ210=2,G210,0)</f>
        <v>0</v>
      </c>
      <c r="BC210" s="222">
        <f>IF(AZ210=3,G210,0)</f>
        <v>0</v>
      </c>
      <c r="BD210" s="222">
        <f>IF(AZ210=4,G210,0)</f>
        <v>0</v>
      </c>
      <c r="BE210" s="222">
        <f>IF(AZ210=5,G210,0)</f>
        <v>0</v>
      </c>
      <c r="CA210" s="249">
        <v>12</v>
      </c>
      <c r="CB210" s="249">
        <v>0</v>
      </c>
    </row>
    <row r="211" spans="1:15" ht="22.5">
      <c r="A211" s="258"/>
      <c r="B211" s="259"/>
      <c r="C211" s="340" t="s">
        <v>344</v>
      </c>
      <c r="D211" s="341"/>
      <c r="E211" s="341"/>
      <c r="F211" s="341"/>
      <c r="G211" s="342"/>
      <c r="I211" s="260"/>
      <c r="K211" s="260"/>
      <c r="L211" s="261" t="s">
        <v>344</v>
      </c>
      <c r="O211" s="249">
        <v>3</v>
      </c>
    </row>
    <row r="212" spans="1:80" ht="12.75">
      <c r="A212" s="250">
        <v>67</v>
      </c>
      <c r="B212" s="251" t="s">
        <v>345</v>
      </c>
      <c r="C212" s="252" t="s">
        <v>346</v>
      </c>
      <c r="D212" s="253" t="s">
        <v>126</v>
      </c>
      <c r="E212" s="289">
        <v>1</v>
      </c>
      <c r="F212" s="254"/>
      <c r="G212" s="255">
        <f>E212*F212</f>
        <v>0</v>
      </c>
      <c r="H212" s="256">
        <v>0</v>
      </c>
      <c r="I212" s="257">
        <f>E212*H212</f>
        <v>0</v>
      </c>
      <c r="J212" s="256"/>
      <c r="K212" s="257">
        <f>E212*J212</f>
        <v>0</v>
      </c>
      <c r="O212" s="249">
        <v>2</v>
      </c>
      <c r="AA212" s="222">
        <v>12</v>
      </c>
      <c r="AB212" s="222">
        <v>0</v>
      </c>
      <c r="AC212" s="222">
        <v>7</v>
      </c>
      <c r="AZ212" s="222">
        <v>1</v>
      </c>
      <c r="BA212" s="222">
        <f>IF(AZ212=1,G212,0)</f>
        <v>0</v>
      </c>
      <c r="BB212" s="222">
        <f>IF(AZ212=2,G212,0)</f>
        <v>0</v>
      </c>
      <c r="BC212" s="222">
        <f>IF(AZ212=3,G212,0)</f>
        <v>0</v>
      </c>
      <c r="BD212" s="222">
        <f>IF(AZ212=4,G212,0)</f>
        <v>0</v>
      </c>
      <c r="BE212" s="222">
        <f>IF(AZ212=5,G212,0)</f>
        <v>0</v>
      </c>
      <c r="CA212" s="249">
        <v>12</v>
      </c>
      <c r="CB212" s="249">
        <v>0</v>
      </c>
    </row>
    <row r="213" spans="1:15" ht="12.75">
      <c r="A213" s="258"/>
      <c r="B213" s="259"/>
      <c r="C213" s="340" t="s">
        <v>347</v>
      </c>
      <c r="D213" s="341"/>
      <c r="E213" s="341"/>
      <c r="F213" s="341"/>
      <c r="G213" s="342"/>
      <c r="I213" s="260"/>
      <c r="K213" s="260"/>
      <c r="L213" s="261" t="s">
        <v>347</v>
      </c>
      <c r="O213" s="249">
        <v>3</v>
      </c>
    </row>
    <row r="214" spans="1:80" ht="12.75">
      <c r="A214" s="250">
        <v>68</v>
      </c>
      <c r="B214" s="251" t="s">
        <v>348</v>
      </c>
      <c r="C214" s="252" t="s">
        <v>349</v>
      </c>
      <c r="D214" s="253" t="s">
        <v>126</v>
      </c>
      <c r="E214" s="289">
        <v>1</v>
      </c>
      <c r="F214" s="254"/>
      <c r="G214" s="255">
        <f>E214*F214</f>
        <v>0</v>
      </c>
      <c r="H214" s="256">
        <v>0</v>
      </c>
      <c r="I214" s="257">
        <f>E214*H214</f>
        <v>0</v>
      </c>
      <c r="J214" s="256"/>
      <c r="K214" s="257">
        <f>E214*J214</f>
        <v>0</v>
      </c>
      <c r="O214" s="249">
        <v>2</v>
      </c>
      <c r="AA214" s="222">
        <v>12</v>
      </c>
      <c r="AB214" s="222">
        <v>0</v>
      </c>
      <c r="AC214" s="222">
        <v>10</v>
      </c>
      <c r="AZ214" s="222">
        <v>1</v>
      </c>
      <c r="BA214" s="222">
        <f>IF(AZ214=1,G214,0)</f>
        <v>0</v>
      </c>
      <c r="BB214" s="222">
        <f>IF(AZ214=2,G214,0)</f>
        <v>0</v>
      </c>
      <c r="BC214" s="222">
        <f>IF(AZ214=3,G214,0)</f>
        <v>0</v>
      </c>
      <c r="BD214" s="222">
        <f>IF(AZ214=4,G214,0)</f>
        <v>0</v>
      </c>
      <c r="BE214" s="222">
        <f>IF(AZ214=5,G214,0)</f>
        <v>0</v>
      </c>
      <c r="CA214" s="249">
        <v>12</v>
      </c>
      <c r="CB214" s="249">
        <v>0</v>
      </c>
    </row>
    <row r="215" spans="1:15" ht="22.5">
      <c r="A215" s="258"/>
      <c r="B215" s="259"/>
      <c r="C215" s="340" t="s">
        <v>350</v>
      </c>
      <c r="D215" s="341"/>
      <c r="E215" s="341"/>
      <c r="F215" s="341"/>
      <c r="G215" s="342"/>
      <c r="I215" s="260"/>
      <c r="K215" s="260"/>
      <c r="L215" s="261" t="s">
        <v>350</v>
      </c>
      <c r="O215" s="249">
        <v>3</v>
      </c>
    </row>
    <row r="216" spans="1:15" ht="12.75">
      <c r="A216" s="258"/>
      <c r="B216" s="262"/>
      <c r="C216" s="343" t="s">
        <v>335</v>
      </c>
      <c r="D216" s="344"/>
      <c r="E216" s="290">
        <v>1</v>
      </c>
      <c r="F216" s="264"/>
      <c r="G216" s="265"/>
      <c r="H216" s="266"/>
      <c r="I216" s="260"/>
      <c r="J216" s="267"/>
      <c r="K216" s="260"/>
      <c r="M216" s="261" t="s">
        <v>335</v>
      </c>
      <c r="O216" s="249"/>
    </row>
    <row r="217" spans="1:57" ht="12.75">
      <c r="A217" s="268"/>
      <c r="B217" s="269" t="s">
        <v>95</v>
      </c>
      <c r="C217" s="270" t="s">
        <v>323</v>
      </c>
      <c r="D217" s="271"/>
      <c r="E217" s="272"/>
      <c r="F217" s="273"/>
      <c r="G217" s="274">
        <f>SUM(G195:G216)</f>
        <v>0</v>
      </c>
      <c r="H217" s="275"/>
      <c r="I217" s="276">
        <f>SUM(I195:I216)</f>
        <v>0</v>
      </c>
      <c r="J217" s="275"/>
      <c r="K217" s="276">
        <f>SUM(K195:K216)</f>
        <v>0</v>
      </c>
      <c r="O217" s="249">
        <v>4</v>
      </c>
      <c r="BA217" s="277">
        <f>SUM(BA195:BA216)</f>
        <v>0</v>
      </c>
      <c r="BB217" s="277">
        <f>SUM(BB195:BB216)</f>
        <v>0</v>
      </c>
      <c r="BC217" s="277">
        <f>SUM(BC195:BC216)</f>
        <v>0</v>
      </c>
      <c r="BD217" s="277">
        <f>SUM(BD195:BD216)</f>
        <v>0</v>
      </c>
      <c r="BE217" s="277">
        <f>SUM(BE195:BE216)</f>
        <v>0</v>
      </c>
    </row>
    <row r="218" ht="12.75">
      <c r="E218" s="222"/>
    </row>
    <row r="219" ht="12.75">
      <c r="E219" s="222"/>
    </row>
    <row r="220" ht="12.75">
      <c r="E220" s="222"/>
    </row>
    <row r="221" ht="12.75">
      <c r="E221" s="222"/>
    </row>
    <row r="222" ht="12.75">
      <c r="E222" s="222"/>
    </row>
    <row r="223" ht="12.75">
      <c r="E223" s="222"/>
    </row>
    <row r="224" ht="12.75">
      <c r="E224" s="222"/>
    </row>
    <row r="225" ht="12.75">
      <c r="E225" s="222"/>
    </row>
    <row r="226" ht="12.75">
      <c r="E226" s="222"/>
    </row>
    <row r="227" ht="12.75">
      <c r="E227" s="222"/>
    </row>
    <row r="228" ht="12.75">
      <c r="E228" s="222"/>
    </row>
    <row r="229" ht="12.75">
      <c r="E229" s="222"/>
    </row>
    <row r="230" ht="12.75">
      <c r="E230" s="222"/>
    </row>
    <row r="231" ht="12.75">
      <c r="E231" s="222"/>
    </row>
    <row r="232" ht="12.75">
      <c r="E232" s="222"/>
    </row>
    <row r="233" ht="12.75">
      <c r="E233" s="222"/>
    </row>
    <row r="234" ht="12.75">
      <c r="E234" s="222"/>
    </row>
    <row r="235" ht="12.75">
      <c r="E235" s="222"/>
    </row>
    <row r="236" ht="12.75">
      <c r="E236" s="222"/>
    </row>
    <row r="237" ht="12.75">
      <c r="E237" s="222"/>
    </row>
    <row r="238" ht="12.75">
      <c r="E238" s="222"/>
    </row>
    <row r="239" ht="12.75">
      <c r="E239" s="222"/>
    </row>
    <row r="240" ht="12.75">
      <c r="E240" s="222"/>
    </row>
    <row r="241" spans="1:7" ht="12.75">
      <c r="A241" s="267"/>
      <c r="B241" s="267"/>
      <c r="C241" s="267"/>
      <c r="D241" s="267"/>
      <c r="E241" s="267"/>
      <c r="F241" s="267"/>
      <c r="G241" s="267"/>
    </row>
    <row r="242" spans="1:7" ht="12.75">
      <c r="A242" s="267"/>
      <c r="B242" s="267"/>
      <c r="C242" s="267"/>
      <c r="D242" s="267"/>
      <c r="E242" s="267"/>
      <c r="F242" s="267"/>
      <c r="G242" s="267"/>
    </row>
    <row r="243" spans="1:7" ht="12.75">
      <c r="A243" s="267"/>
      <c r="B243" s="267"/>
      <c r="C243" s="267"/>
      <c r="D243" s="267"/>
      <c r="E243" s="267"/>
      <c r="F243" s="267"/>
      <c r="G243" s="267"/>
    </row>
    <row r="244" spans="1:7" ht="12.75">
      <c r="A244" s="267"/>
      <c r="B244" s="267"/>
      <c r="C244" s="267"/>
      <c r="D244" s="267"/>
      <c r="E244" s="267"/>
      <c r="F244" s="267"/>
      <c r="G244" s="267"/>
    </row>
    <row r="245" ht="12.75">
      <c r="E245" s="222"/>
    </row>
    <row r="246" ht="12.75">
      <c r="E246" s="222"/>
    </row>
    <row r="247" ht="12.75">
      <c r="E247" s="222"/>
    </row>
    <row r="248" ht="12.75">
      <c r="E248" s="222"/>
    </row>
    <row r="249" ht="12.75">
      <c r="E249" s="222"/>
    </row>
    <row r="250" ht="12.75">
      <c r="E250" s="222"/>
    </row>
    <row r="251" ht="12.75">
      <c r="E251" s="222"/>
    </row>
    <row r="252" ht="12.75">
      <c r="E252" s="222"/>
    </row>
    <row r="253" ht="12.75">
      <c r="E253" s="222"/>
    </row>
    <row r="254" ht="12.75">
      <c r="E254" s="222"/>
    </row>
    <row r="255" ht="12.75">
      <c r="E255" s="222"/>
    </row>
    <row r="256" ht="12.75">
      <c r="E256" s="222"/>
    </row>
    <row r="257" ht="12.75">
      <c r="E257" s="222"/>
    </row>
    <row r="258" ht="12.75">
      <c r="E258" s="222"/>
    </row>
    <row r="259" ht="12.75">
      <c r="E259" s="222"/>
    </row>
    <row r="260" ht="12.75">
      <c r="E260" s="222"/>
    </row>
    <row r="261" ht="12.75">
      <c r="E261" s="222"/>
    </row>
    <row r="262" ht="12.75">
      <c r="E262" s="222"/>
    </row>
    <row r="263" ht="12.75">
      <c r="E263" s="222"/>
    </row>
    <row r="264" ht="12.75">
      <c r="E264" s="222"/>
    </row>
    <row r="265" ht="12.75">
      <c r="E265" s="222"/>
    </row>
    <row r="266" ht="12.75">
      <c r="E266" s="222"/>
    </row>
    <row r="267" ht="12.75">
      <c r="E267" s="222"/>
    </row>
    <row r="268" ht="12.75">
      <c r="E268" s="222"/>
    </row>
    <row r="269" ht="12.75">
      <c r="E269" s="222"/>
    </row>
    <row r="270" ht="12.75">
      <c r="E270" s="222"/>
    </row>
    <row r="271" ht="12.75">
      <c r="E271" s="222"/>
    </row>
    <row r="272" ht="12.75">
      <c r="E272" s="222"/>
    </row>
    <row r="273" ht="12.75">
      <c r="E273" s="222"/>
    </row>
    <row r="274" ht="12.75">
      <c r="E274" s="222"/>
    </row>
    <row r="275" ht="12.75">
      <c r="E275" s="222"/>
    </row>
    <row r="276" spans="1:2" ht="12.75">
      <c r="A276" s="278"/>
      <c r="B276" s="278"/>
    </row>
    <row r="277" spans="1:7" ht="12.75">
      <c r="A277" s="267"/>
      <c r="B277" s="267"/>
      <c r="C277" s="279"/>
      <c r="D277" s="279"/>
      <c r="E277" s="280"/>
      <c r="F277" s="279"/>
      <c r="G277" s="281"/>
    </row>
    <row r="278" spans="1:7" ht="12.75">
      <c r="A278" s="282"/>
      <c r="B278" s="282"/>
      <c r="C278" s="267"/>
      <c r="D278" s="267"/>
      <c r="E278" s="283"/>
      <c r="F278" s="267"/>
      <c r="G278" s="267"/>
    </row>
    <row r="279" spans="1:7" ht="12.75">
      <c r="A279" s="267"/>
      <c r="B279" s="267"/>
      <c r="C279" s="267"/>
      <c r="D279" s="267"/>
      <c r="E279" s="283"/>
      <c r="F279" s="267"/>
      <c r="G279" s="267"/>
    </row>
    <row r="280" spans="1:7" ht="12.75">
      <c r="A280" s="267"/>
      <c r="B280" s="267"/>
      <c r="C280" s="267"/>
      <c r="D280" s="267"/>
      <c r="E280" s="283"/>
      <c r="F280" s="267"/>
      <c r="G280" s="267"/>
    </row>
    <row r="281" spans="1:7" ht="12.75">
      <c r="A281" s="267"/>
      <c r="B281" s="267"/>
      <c r="C281" s="267"/>
      <c r="D281" s="267"/>
      <c r="E281" s="283"/>
      <c r="F281" s="267"/>
      <c r="G281" s="267"/>
    </row>
    <row r="282" spans="1:7" ht="12.75">
      <c r="A282" s="267"/>
      <c r="B282" s="267"/>
      <c r="C282" s="267"/>
      <c r="D282" s="267"/>
      <c r="E282" s="283"/>
      <c r="F282" s="267"/>
      <c r="G282" s="267"/>
    </row>
    <row r="283" spans="1:7" ht="12.75">
      <c r="A283" s="267"/>
      <c r="B283" s="267"/>
      <c r="C283" s="267"/>
      <c r="D283" s="267"/>
      <c r="E283" s="283"/>
      <c r="F283" s="267"/>
      <c r="G283" s="267"/>
    </row>
    <row r="284" spans="1:7" ht="12.75">
      <c r="A284" s="267"/>
      <c r="B284" s="267"/>
      <c r="C284" s="267"/>
      <c r="D284" s="267"/>
      <c r="E284" s="283"/>
      <c r="F284" s="267"/>
      <c r="G284" s="267"/>
    </row>
    <row r="285" spans="1:7" ht="12.75">
      <c r="A285" s="267"/>
      <c r="B285" s="267"/>
      <c r="C285" s="267"/>
      <c r="D285" s="267"/>
      <c r="E285" s="283"/>
      <c r="F285" s="267"/>
      <c r="G285" s="267"/>
    </row>
    <row r="286" spans="1:7" ht="12.75">
      <c r="A286" s="267"/>
      <c r="B286" s="267"/>
      <c r="C286" s="267"/>
      <c r="D286" s="267"/>
      <c r="E286" s="283"/>
      <c r="F286" s="267"/>
      <c r="G286" s="267"/>
    </row>
    <row r="287" spans="1:7" ht="12.75">
      <c r="A287" s="267"/>
      <c r="B287" s="267"/>
      <c r="C287" s="267"/>
      <c r="D287" s="267"/>
      <c r="E287" s="283"/>
      <c r="F287" s="267"/>
      <c r="G287" s="267"/>
    </row>
    <row r="288" spans="1:7" ht="12.75">
      <c r="A288" s="267"/>
      <c r="B288" s="267"/>
      <c r="C288" s="267"/>
      <c r="D288" s="267"/>
      <c r="E288" s="283"/>
      <c r="F288" s="267"/>
      <c r="G288" s="267"/>
    </row>
    <row r="289" spans="1:7" ht="12.75">
      <c r="A289" s="267"/>
      <c r="B289" s="267"/>
      <c r="C289" s="267"/>
      <c r="D289" s="267"/>
      <c r="E289" s="283"/>
      <c r="F289" s="267"/>
      <c r="G289" s="267"/>
    </row>
    <row r="290" spans="1:7" ht="12.75">
      <c r="A290" s="267"/>
      <c r="B290" s="267"/>
      <c r="C290" s="267"/>
      <c r="D290" s="267"/>
      <c r="E290" s="283"/>
      <c r="F290" s="267"/>
      <c r="G290" s="267"/>
    </row>
  </sheetData>
  <sheetProtection/>
  <mergeCells count="131">
    <mergeCell ref="C28:D28"/>
    <mergeCell ref="C30:D30"/>
    <mergeCell ref="C12:D12"/>
    <mergeCell ref="C14:D14"/>
    <mergeCell ref="A1:G1"/>
    <mergeCell ref="A3:B3"/>
    <mergeCell ref="A4:B4"/>
    <mergeCell ref="E4:G4"/>
    <mergeCell ref="C9:G9"/>
    <mergeCell ref="C10:D10"/>
    <mergeCell ref="C16:D16"/>
    <mergeCell ref="C18:D18"/>
    <mergeCell ref="C20:D20"/>
    <mergeCell ref="C21:D21"/>
    <mergeCell ref="C23:G23"/>
    <mergeCell ref="C24:G24"/>
    <mergeCell ref="C31:D31"/>
    <mergeCell ref="C32:D32"/>
    <mergeCell ref="C34:D34"/>
    <mergeCell ref="C35:D35"/>
    <mergeCell ref="C40:D40"/>
    <mergeCell ref="C41:D41"/>
    <mergeCell ref="C37:D37"/>
    <mergeCell ref="C38:D38"/>
    <mergeCell ref="C42:D42"/>
    <mergeCell ref="C44:D44"/>
    <mergeCell ref="C45:D45"/>
    <mergeCell ref="C47:G47"/>
    <mergeCell ref="C48:G48"/>
    <mergeCell ref="C50:D50"/>
    <mergeCell ref="C51:D51"/>
    <mergeCell ref="C52:D52"/>
    <mergeCell ref="C54:D54"/>
    <mergeCell ref="C55:D55"/>
    <mergeCell ref="C57:D57"/>
    <mergeCell ref="C58:D58"/>
    <mergeCell ref="C59:D59"/>
    <mergeCell ref="C61:D61"/>
    <mergeCell ref="C62:D62"/>
    <mergeCell ref="C64:D64"/>
    <mergeCell ref="C65:D65"/>
    <mergeCell ref="C66:D66"/>
    <mergeCell ref="C68:D68"/>
    <mergeCell ref="C69:D69"/>
    <mergeCell ref="C70:D70"/>
    <mergeCell ref="C72:D72"/>
    <mergeCell ref="C73:D73"/>
    <mergeCell ref="C75:D75"/>
    <mergeCell ref="C76:D76"/>
    <mergeCell ref="C78:D78"/>
    <mergeCell ref="C80:D80"/>
    <mergeCell ref="C81:D81"/>
    <mergeCell ref="C82:D82"/>
    <mergeCell ref="C84:D84"/>
    <mergeCell ref="C86:D86"/>
    <mergeCell ref="C88:D88"/>
    <mergeCell ref="C90:D90"/>
    <mergeCell ref="C92:D92"/>
    <mergeCell ref="C104:G104"/>
    <mergeCell ref="C108:D108"/>
    <mergeCell ref="C126:D126"/>
    <mergeCell ref="C128:D128"/>
    <mergeCell ref="C110:D110"/>
    <mergeCell ref="C112:D112"/>
    <mergeCell ref="C94:D94"/>
    <mergeCell ref="C96:D96"/>
    <mergeCell ref="C98:D98"/>
    <mergeCell ref="C100:D100"/>
    <mergeCell ref="C102:G102"/>
    <mergeCell ref="C103:G103"/>
    <mergeCell ref="C116:G116"/>
    <mergeCell ref="C117:D117"/>
    <mergeCell ref="C118:D118"/>
    <mergeCell ref="C120:D120"/>
    <mergeCell ref="C124:D124"/>
    <mergeCell ref="C125:D125"/>
    <mergeCell ref="C130:D130"/>
    <mergeCell ref="C132:D132"/>
    <mergeCell ref="C136:D136"/>
    <mergeCell ref="C137:D137"/>
    <mergeCell ref="C138:D138"/>
    <mergeCell ref="C140:D140"/>
    <mergeCell ref="C133:D133"/>
    <mergeCell ref="C134:D134"/>
    <mergeCell ref="C142:D142"/>
    <mergeCell ref="C144:D144"/>
    <mergeCell ref="C145:D145"/>
    <mergeCell ref="C146:D146"/>
    <mergeCell ref="C147:D147"/>
    <mergeCell ref="C148:D148"/>
    <mergeCell ref="C149:D149"/>
    <mergeCell ref="C150:D150"/>
    <mergeCell ref="C172:D172"/>
    <mergeCell ref="C173:D173"/>
    <mergeCell ref="C152:D152"/>
    <mergeCell ref="C154:D154"/>
    <mergeCell ref="C155:D155"/>
    <mergeCell ref="C157:D157"/>
    <mergeCell ref="C164:D164"/>
    <mergeCell ref="C166:D166"/>
    <mergeCell ref="C167:D167"/>
    <mergeCell ref="C168:D168"/>
    <mergeCell ref="C169:D169"/>
    <mergeCell ref="C171:D171"/>
    <mergeCell ref="C174:D174"/>
    <mergeCell ref="C176:D176"/>
    <mergeCell ref="C177:D177"/>
    <mergeCell ref="C178:D178"/>
    <mergeCell ref="C180:D180"/>
    <mergeCell ref="C181:D181"/>
    <mergeCell ref="C202:G202"/>
    <mergeCell ref="C203:D203"/>
    <mergeCell ref="C182:D182"/>
    <mergeCell ref="C183:D183"/>
    <mergeCell ref="C185:G185"/>
    <mergeCell ref="C186:D186"/>
    <mergeCell ref="C187:D187"/>
    <mergeCell ref="C188:D188"/>
    <mergeCell ref="C189:D189"/>
    <mergeCell ref="C191:D191"/>
    <mergeCell ref="C192:D192"/>
    <mergeCell ref="C193:D193"/>
    <mergeCell ref="C198:G198"/>
    <mergeCell ref="C200:G200"/>
    <mergeCell ref="C216:D216"/>
    <mergeCell ref="C205:D205"/>
    <mergeCell ref="C207:G207"/>
    <mergeCell ref="C209:G209"/>
    <mergeCell ref="C211:G211"/>
    <mergeCell ref="C213:G213"/>
    <mergeCell ref="C215:G21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4" t="s">
        <v>916</v>
      </c>
      <c r="B1" s="85"/>
      <c r="C1" s="85"/>
      <c r="D1" s="85"/>
      <c r="E1" s="85"/>
      <c r="F1" s="85"/>
      <c r="G1" s="85"/>
    </row>
    <row r="2" spans="1:7" ht="12.75" customHeight="1">
      <c r="A2" s="86" t="s">
        <v>27</v>
      </c>
      <c r="B2" s="87"/>
      <c r="C2" s="88" t="s">
        <v>357</v>
      </c>
      <c r="D2" s="88" t="s">
        <v>355</v>
      </c>
      <c r="E2" s="89"/>
      <c r="F2" s="90" t="s">
        <v>28</v>
      </c>
      <c r="G2" s="91"/>
    </row>
    <row r="3" spans="1:7" ht="3" customHeight="1" hidden="1">
      <c r="A3" s="92"/>
      <c r="B3" s="93"/>
      <c r="C3" s="94"/>
      <c r="D3" s="94"/>
      <c r="E3" s="95"/>
      <c r="F3" s="96"/>
      <c r="G3" s="97"/>
    </row>
    <row r="4" spans="1:7" ht="12" customHeight="1">
      <c r="A4" s="98" t="s">
        <v>29</v>
      </c>
      <c r="B4" s="93"/>
      <c r="C4" s="94"/>
      <c r="D4" s="94"/>
      <c r="E4" s="95"/>
      <c r="F4" s="96" t="s">
        <v>30</v>
      </c>
      <c r="G4" s="99"/>
    </row>
    <row r="5" spans="1:7" ht="12.75" customHeight="1">
      <c r="A5" s="100" t="s">
        <v>354</v>
      </c>
      <c r="B5" s="101"/>
      <c r="C5" s="102" t="s">
        <v>355</v>
      </c>
      <c r="D5" s="103"/>
      <c r="E5" s="101"/>
      <c r="F5" s="96" t="s">
        <v>31</v>
      </c>
      <c r="G5" s="97"/>
    </row>
    <row r="6" spans="1:15" ht="12.75" customHeight="1">
      <c r="A6" s="98" t="s">
        <v>32</v>
      </c>
      <c r="B6" s="93"/>
      <c r="C6" s="94"/>
      <c r="D6" s="94"/>
      <c r="E6" s="95"/>
      <c r="F6" s="104" t="s">
        <v>33</v>
      </c>
      <c r="G6" s="105">
        <v>0</v>
      </c>
      <c r="O6" s="106"/>
    </row>
    <row r="7" spans="1:7" ht="12.75" customHeight="1">
      <c r="A7" s="107" t="s">
        <v>96</v>
      </c>
      <c r="B7" s="108"/>
      <c r="C7" s="109" t="s">
        <v>97</v>
      </c>
      <c r="D7" s="110"/>
      <c r="E7" s="110"/>
      <c r="F7" s="111" t="s">
        <v>34</v>
      </c>
      <c r="G7" s="105">
        <f>IF(G6=0,,ROUND((F30+F32)/G6,1))</f>
        <v>0</v>
      </c>
    </row>
    <row r="8" spans="1:9" ht="12.75">
      <c r="A8" s="112" t="s">
        <v>35</v>
      </c>
      <c r="B8" s="96"/>
      <c r="C8" s="326"/>
      <c r="D8" s="326"/>
      <c r="E8" s="327"/>
      <c r="F8" s="113" t="s">
        <v>36</v>
      </c>
      <c r="G8" s="114"/>
      <c r="H8" s="115"/>
      <c r="I8" s="116"/>
    </row>
    <row r="9" spans="1:8" ht="12.75">
      <c r="A9" s="112" t="s">
        <v>37</v>
      </c>
      <c r="B9" s="96"/>
      <c r="C9" s="326"/>
      <c r="D9" s="326"/>
      <c r="E9" s="327"/>
      <c r="F9" s="96"/>
      <c r="G9" s="117"/>
      <c r="H9" s="118"/>
    </row>
    <row r="10" spans="1:8" ht="12.75">
      <c r="A10" s="112" t="s">
        <v>38</v>
      </c>
      <c r="B10" s="96"/>
      <c r="C10" s="326" t="s">
        <v>352</v>
      </c>
      <c r="D10" s="326"/>
      <c r="E10" s="326"/>
      <c r="F10" s="119"/>
      <c r="G10" s="120"/>
      <c r="H10" s="121"/>
    </row>
    <row r="11" spans="1:57" ht="13.5" customHeight="1">
      <c r="A11" s="112" t="s">
        <v>39</v>
      </c>
      <c r="B11" s="96"/>
      <c r="C11" s="326" t="s">
        <v>351</v>
      </c>
      <c r="D11" s="326"/>
      <c r="E11" s="326"/>
      <c r="F11" s="122" t="s">
        <v>40</v>
      </c>
      <c r="G11" s="123"/>
      <c r="H11" s="118"/>
      <c r="BA11" s="124"/>
      <c r="BB11" s="124"/>
      <c r="BC11" s="124"/>
      <c r="BD11" s="124"/>
      <c r="BE11" s="124"/>
    </row>
    <row r="12" spans="1:8" ht="12.75" customHeight="1">
      <c r="A12" s="125" t="s">
        <v>41</v>
      </c>
      <c r="B12" s="93"/>
      <c r="C12" s="328"/>
      <c r="D12" s="328"/>
      <c r="E12" s="328"/>
      <c r="F12" s="126" t="s">
        <v>42</v>
      </c>
      <c r="G12" s="127"/>
      <c r="H12" s="118"/>
    </row>
    <row r="13" spans="1:8" ht="28.5" customHeight="1" thickBot="1">
      <c r="A13" s="128" t="s">
        <v>43</v>
      </c>
      <c r="B13" s="129"/>
      <c r="C13" s="129"/>
      <c r="D13" s="129"/>
      <c r="E13" s="130"/>
      <c r="F13" s="130"/>
      <c r="G13" s="131"/>
      <c r="H13" s="118"/>
    </row>
    <row r="14" spans="1:7" ht="17.25" customHeight="1" thickBot="1">
      <c r="A14" s="132" t="s">
        <v>44</v>
      </c>
      <c r="B14" s="133"/>
      <c r="C14" s="134"/>
      <c r="D14" s="135" t="s">
        <v>45</v>
      </c>
      <c r="E14" s="136"/>
      <c r="F14" s="136"/>
      <c r="G14" s="134"/>
    </row>
    <row r="15" spans="1:7" ht="15.75" customHeight="1">
      <c r="A15" s="137"/>
      <c r="B15" s="138" t="s">
        <v>46</v>
      </c>
      <c r="C15" s="139">
        <f>'SO 101 101 Rek'!E15</f>
        <v>0</v>
      </c>
      <c r="D15" s="140">
        <f>'SO 101 101 Rek'!A23</f>
        <v>0</v>
      </c>
      <c r="E15" s="141"/>
      <c r="F15" s="142"/>
      <c r="G15" s="139">
        <f>'SO 101 101 Rek'!I23</f>
        <v>0</v>
      </c>
    </row>
    <row r="16" spans="1:7" ht="15.75" customHeight="1">
      <c r="A16" s="137" t="s">
        <v>47</v>
      </c>
      <c r="B16" s="138" t="s">
        <v>48</v>
      </c>
      <c r="C16" s="139">
        <f>'SO 101 101 Rek'!F15</f>
        <v>0</v>
      </c>
      <c r="D16" s="92"/>
      <c r="E16" s="143"/>
      <c r="F16" s="144"/>
      <c r="G16" s="139"/>
    </row>
    <row r="17" spans="1:7" ht="15.75" customHeight="1">
      <c r="A17" s="137" t="s">
        <v>49</v>
      </c>
      <c r="B17" s="138" t="s">
        <v>50</v>
      </c>
      <c r="C17" s="139">
        <f>'SO 101 101 Rek'!H15</f>
        <v>0</v>
      </c>
      <c r="D17" s="92"/>
      <c r="E17" s="143"/>
      <c r="F17" s="144"/>
      <c r="G17" s="139"/>
    </row>
    <row r="18" spans="1:7" ht="15.75" customHeight="1">
      <c r="A18" s="145" t="s">
        <v>51</v>
      </c>
      <c r="B18" s="146" t="s">
        <v>52</v>
      </c>
      <c r="C18" s="139">
        <f>'SO 101 101 Rek'!G15</f>
        <v>0</v>
      </c>
      <c r="D18" s="92"/>
      <c r="E18" s="143"/>
      <c r="F18" s="144"/>
      <c r="G18" s="139"/>
    </row>
    <row r="19" spans="1:7" ht="15.75" customHeight="1">
      <c r="A19" s="147" t="s">
        <v>53</v>
      </c>
      <c r="B19" s="138"/>
      <c r="C19" s="139">
        <f>SUM(C15:C18)</f>
        <v>0</v>
      </c>
      <c r="D19" s="92"/>
      <c r="E19" s="143"/>
      <c r="F19" s="144"/>
      <c r="G19" s="139"/>
    </row>
    <row r="20" spans="1:7" ht="15.75" customHeight="1">
      <c r="A20" s="147"/>
      <c r="B20" s="138"/>
      <c r="C20" s="139"/>
      <c r="D20" s="92"/>
      <c r="E20" s="143"/>
      <c r="F20" s="144"/>
      <c r="G20" s="139"/>
    </row>
    <row r="21" spans="1:7" ht="15.75" customHeight="1">
      <c r="A21" s="147" t="s">
        <v>26</v>
      </c>
      <c r="B21" s="138"/>
      <c r="C21" s="139">
        <f>'SO 101 101 Rek'!I15</f>
        <v>0</v>
      </c>
      <c r="D21" s="92"/>
      <c r="E21" s="143"/>
      <c r="F21" s="144"/>
      <c r="G21" s="139"/>
    </row>
    <row r="22" spans="1:7" ht="15.75" customHeight="1">
      <c r="A22" s="148" t="s">
        <v>54</v>
      </c>
      <c r="B22" s="118"/>
      <c r="C22" s="139">
        <f>C19+C21</f>
        <v>0</v>
      </c>
      <c r="D22" s="92" t="s">
        <v>55</v>
      </c>
      <c r="E22" s="143"/>
      <c r="F22" s="144"/>
      <c r="G22" s="139">
        <f>G23-SUM(G15:G21)</f>
        <v>0</v>
      </c>
    </row>
    <row r="23" spans="1:7" ht="15.75" customHeight="1" thickBot="1">
      <c r="A23" s="329" t="s">
        <v>56</v>
      </c>
      <c r="B23" s="330"/>
      <c r="C23" s="149">
        <f>C22+G23</f>
        <v>0</v>
      </c>
      <c r="D23" s="150" t="s">
        <v>57</v>
      </c>
      <c r="E23" s="151"/>
      <c r="F23" s="152"/>
      <c r="G23" s="139">
        <f>'SO 101 101 Rek'!H21</f>
        <v>0</v>
      </c>
    </row>
    <row r="24" spans="1:7" ht="12.75">
      <c r="A24" s="153" t="s">
        <v>58</v>
      </c>
      <c r="B24" s="154"/>
      <c r="C24" s="155"/>
      <c r="D24" s="154" t="s">
        <v>59</v>
      </c>
      <c r="E24" s="154"/>
      <c r="F24" s="156" t="s">
        <v>60</v>
      </c>
      <c r="G24" s="157"/>
    </row>
    <row r="25" spans="1:7" ht="12.75">
      <c r="A25" s="148" t="s">
        <v>61</v>
      </c>
      <c r="B25" s="118"/>
      <c r="C25" s="158"/>
      <c r="D25" s="118" t="s">
        <v>61</v>
      </c>
      <c r="F25" s="159" t="s">
        <v>61</v>
      </c>
      <c r="G25" s="160"/>
    </row>
    <row r="26" spans="1:7" ht="37.5" customHeight="1">
      <c r="A26" s="148" t="s">
        <v>62</v>
      </c>
      <c r="B26" s="161"/>
      <c r="C26" s="158"/>
      <c r="D26" s="118" t="s">
        <v>62</v>
      </c>
      <c r="F26" s="159" t="s">
        <v>62</v>
      </c>
      <c r="G26" s="160"/>
    </row>
    <row r="27" spans="1:7" ht="12.75">
      <c r="A27" s="148"/>
      <c r="B27" s="162"/>
      <c r="C27" s="158"/>
      <c r="D27" s="118"/>
      <c r="F27" s="159"/>
      <c r="G27" s="160"/>
    </row>
    <row r="28" spans="1:7" ht="12.75">
      <c r="A28" s="148" t="s">
        <v>63</v>
      </c>
      <c r="B28" s="118"/>
      <c r="C28" s="158"/>
      <c r="D28" s="159" t="s">
        <v>64</v>
      </c>
      <c r="E28" s="158"/>
      <c r="F28" s="163" t="s">
        <v>64</v>
      </c>
      <c r="G28" s="160"/>
    </row>
    <row r="29" spans="1:7" ht="69" customHeight="1">
      <c r="A29" s="148"/>
      <c r="B29" s="118"/>
      <c r="C29" s="164"/>
      <c r="D29" s="165"/>
      <c r="E29" s="164"/>
      <c r="F29" s="118"/>
      <c r="G29" s="160"/>
    </row>
    <row r="30" spans="1:7" ht="12.75">
      <c r="A30" s="166" t="s">
        <v>8</v>
      </c>
      <c r="B30" s="167"/>
      <c r="C30" s="168">
        <v>21</v>
      </c>
      <c r="D30" s="167" t="s">
        <v>65</v>
      </c>
      <c r="E30" s="169"/>
      <c r="F30" s="322">
        <f>C23-F32</f>
        <v>0</v>
      </c>
      <c r="G30" s="323"/>
    </row>
    <row r="31" spans="1:7" ht="12.75">
      <c r="A31" s="166" t="s">
        <v>66</v>
      </c>
      <c r="B31" s="167"/>
      <c r="C31" s="168">
        <f>C30</f>
        <v>21</v>
      </c>
      <c r="D31" s="167" t="s">
        <v>67</v>
      </c>
      <c r="E31" s="169"/>
      <c r="F31" s="322">
        <f>ROUND(PRODUCT(F30,C31/100),0)</f>
        <v>0</v>
      </c>
      <c r="G31" s="323"/>
    </row>
    <row r="32" spans="1:7" ht="12.75">
      <c r="A32" s="166" t="s">
        <v>8</v>
      </c>
      <c r="B32" s="167"/>
      <c r="C32" s="168">
        <v>0</v>
      </c>
      <c r="D32" s="167" t="s">
        <v>67</v>
      </c>
      <c r="E32" s="169"/>
      <c r="F32" s="322">
        <v>0</v>
      </c>
      <c r="G32" s="323"/>
    </row>
    <row r="33" spans="1:7" ht="12.75">
      <c r="A33" s="166" t="s">
        <v>66</v>
      </c>
      <c r="B33" s="170"/>
      <c r="C33" s="171">
        <f>C32</f>
        <v>0</v>
      </c>
      <c r="D33" s="167" t="s">
        <v>67</v>
      </c>
      <c r="E33" s="144"/>
      <c r="F33" s="322">
        <f>ROUND(PRODUCT(F32,C33/100),0)</f>
        <v>0</v>
      </c>
      <c r="G33" s="323"/>
    </row>
    <row r="34" spans="1:7" s="175" customFormat="1" ht="19.5" customHeight="1" thickBot="1">
      <c r="A34" s="172" t="s">
        <v>68</v>
      </c>
      <c r="B34" s="173"/>
      <c r="C34" s="173"/>
      <c r="D34" s="173"/>
      <c r="E34" s="174"/>
      <c r="F34" s="324">
        <f>ROUND(SUM(F30:F33),0)</f>
        <v>0</v>
      </c>
      <c r="G34" s="325"/>
    </row>
    <row r="36" spans="2:7" ht="12.75">
      <c r="B36" s="350"/>
      <c r="C36" s="350"/>
      <c r="D36" s="350"/>
      <c r="E36" s="350"/>
      <c r="F36" s="350"/>
      <c r="G36" s="350"/>
    </row>
    <row r="37" spans="2:7" ht="12.75">
      <c r="B37" s="350"/>
      <c r="C37" s="350"/>
      <c r="D37" s="350"/>
      <c r="E37" s="350"/>
      <c r="F37" s="350"/>
      <c r="G37" s="350"/>
    </row>
    <row r="38" spans="2:7" ht="12.75">
      <c r="B38" s="350"/>
      <c r="C38" s="350"/>
      <c r="D38" s="350"/>
      <c r="E38" s="350"/>
      <c r="F38" s="350"/>
      <c r="G38" s="350"/>
    </row>
  </sheetData>
  <sheetProtection/>
  <mergeCells count="14">
    <mergeCell ref="C8:E8"/>
    <mergeCell ref="C9:E9"/>
    <mergeCell ref="C10:E10"/>
    <mergeCell ref="C11:E11"/>
    <mergeCell ref="C12:E12"/>
    <mergeCell ref="A23:B23"/>
    <mergeCell ref="B36:G36"/>
    <mergeCell ref="B37:G37"/>
    <mergeCell ref="B38:G38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31" t="s">
        <v>2</v>
      </c>
      <c r="B1" s="332"/>
      <c r="C1" s="176" t="s">
        <v>98</v>
      </c>
      <c r="D1" s="177"/>
      <c r="E1" s="178"/>
      <c r="F1" s="177"/>
      <c r="G1" s="179" t="s">
        <v>69</v>
      </c>
      <c r="H1" s="180" t="s">
        <v>357</v>
      </c>
      <c r="I1" s="181"/>
    </row>
    <row r="2" spans="1:9" ht="13.5" thickBot="1">
      <c r="A2" s="333" t="s">
        <v>70</v>
      </c>
      <c r="B2" s="334"/>
      <c r="C2" s="182" t="s">
        <v>356</v>
      </c>
      <c r="D2" s="183"/>
      <c r="E2" s="184"/>
      <c r="F2" s="183"/>
      <c r="G2" s="335" t="s">
        <v>355</v>
      </c>
      <c r="H2" s="336"/>
      <c r="I2" s="337"/>
    </row>
    <row r="3" ht="13.5" thickTop="1">
      <c r="F3" s="118"/>
    </row>
    <row r="4" spans="1:9" ht="19.5" customHeight="1">
      <c r="A4" s="185" t="s">
        <v>71</v>
      </c>
      <c r="B4" s="186"/>
      <c r="C4" s="186"/>
      <c r="D4" s="186"/>
      <c r="E4" s="187"/>
      <c r="F4" s="186"/>
      <c r="G4" s="186"/>
      <c r="H4" s="186"/>
      <c r="I4" s="186"/>
    </row>
    <row r="5" ht="13.5" thickBot="1"/>
    <row r="6" spans="1:9" s="118" customFormat="1" ht="13.5" thickBot="1">
      <c r="A6" s="188"/>
      <c r="B6" s="189" t="s">
        <v>72</v>
      </c>
      <c r="C6" s="189"/>
      <c r="D6" s="190"/>
      <c r="E6" s="191" t="s">
        <v>22</v>
      </c>
      <c r="F6" s="192" t="s">
        <v>23</v>
      </c>
      <c r="G6" s="192" t="s">
        <v>24</v>
      </c>
      <c r="H6" s="192" t="s">
        <v>25</v>
      </c>
      <c r="I6" s="193" t="s">
        <v>26</v>
      </c>
    </row>
    <row r="7" spans="1:9" s="118" customFormat="1" ht="12.75">
      <c r="A7" s="284" t="str">
        <f>'SO 101 101 Pol'!B7</f>
        <v>1</v>
      </c>
      <c r="B7" s="61" t="str">
        <f>'SO 101 101 Pol'!C7</f>
        <v>Zemní práce</v>
      </c>
      <c r="D7" s="194"/>
      <c r="E7" s="285">
        <f>'SO 101 101 Pol'!BA29</f>
        <v>0</v>
      </c>
      <c r="F7" s="286">
        <f>'SO 101 101 Pol'!BB29</f>
        <v>0</v>
      </c>
      <c r="G7" s="286">
        <f>'SO 101 101 Pol'!BC29</f>
        <v>0</v>
      </c>
      <c r="H7" s="286">
        <f>'SO 101 101 Pol'!BD29</f>
        <v>0</v>
      </c>
      <c r="I7" s="287">
        <f>'SO 101 101 Pol'!BE29</f>
        <v>0</v>
      </c>
    </row>
    <row r="8" spans="1:9" s="118" customFormat="1" ht="12.75">
      <c r="A8" s="284" t="str">
        <f>'SO 101 101 Pol'!B30</f>
        <v>181</v>
      </c>
      <c r="B8" s="61" t="str">
        <f>'SO 101 101 Pol'!C30</f>
        <v>Sadové úpravy</v>
      </c>
      <c r="D8" s="194"/>
      <c r="E8" s="285">
        <f>'SO 101 101 Pol'!BA68</f>
        <v>0</v>
      </c>
      <c r="F8" s="286">
        <f>'SO 101 101 Pol'!BB68</f>
        <v>0</v>
      </c>
      <c r="G8" s="286">
        <f>'SO 101 101 Pol'!BC68</f>
        <v>0</v>
      </c>
      <c r="H8" s="286">
        <f>'SO 101 101 Pol'!BD68</f>
        <v>0</v>
      </c>
      <c r="I8" s="287">
        <f>'SO 101 101 Pol'!BE68</f>
        <v>0</v>
      </c>
    </row>
    <row r="9" spans="1:9" s="118" customFormat="1" ht="12.75">
      <c r="A9" s="284" t="str">
        <f>'SO 101 101 Pol'!B69</f>
        <v>46</v>
      </c>
      <c r="B9" s="61" t="str">
        <f>'SO 101 101 Pol'!C69</f>
        <v>Zpevněné plochy</v>
      </c>
      <c r="D9" s="194"/>
      <c r="E9" s="285">
        <f>'SO 101 101 Pol'!BA78</f>
        <v>0</v>
      </c>
      <c r="F9" s="286">
        <f>'SO 101 101 Pol'!BB78</f>
        <v>0</v>
      </c>
      <c r="G9" s="286">
        <f>'SO 101 101 Pol'!BC78</f>
        <v>0</v>
      </c>
      <c r="H9" s="286">
        <f>'SO 101 101 Pol'!BD78</f>
        <v>0</v>
      </c>
      <c r="I9" s="287">
        <f>'SO 101 101 Pol'!BE78</f>
        <v>0</v>
      </c>
    </row>
    <row r="10" spans="1:9" s="118" customFormat="1" ht="12.75">
      <c r="A10" s="284" t="str">
        <f>'SO 101 101 Pol'!B79</f>
        <v>5</v>
      </c>
      <c r="B10" s="61" t="str">
        <f>'SO 101 101 Pol'!C79</f>
        <v>Komunikace</v>
      </c>
      <c r="D10" s="194"/>
      <c r="E10" s="285">
        <f>'SO 101 101 Pol'!BA107</f>
        <v>0</v>
      </c>
      <c r="F10" s="286">
        <f>'SO 101 101 Pol'!BB107</f>
        <v>0</v>
      </c>
      <c r="G10" s="286">
        <f>'SO 101 101 Pol'!BC107</f>
        <v>0</v>
      </c>
      <c r="H10" s="286">
        <f>'SO 101 101 Pol'!BD107</f>
        <v>0</v>
      </c>
      <c r="I10" s="287">
        <f>'SO 101 101 Pol'!BE107</f>
        <v>0</v>
      </c>
    </row>
    <row r="11" spans="1:9" s="118" customFormat="1" ht="12.75">
      <c r="A11" s="284" t="str">
        <f>'SO 101 101 Pol'!B108</f>
        <v>91</v>
      </c>
      <c r="B11" s="61" t="str">
        <f>'SO 101 101 Pol'!C108</f>
        <v>Doplňující práce na komunikaci</v>
      </c>
      <c r="D11" s="194"/>
      <c r="E11" s="285">
        <f>'SO 101 101 Pol'!BA127</f>
        <v>0</v>
      </c>
      <c r="F11" s="286">
        <f>'SO 101 101 Pol'!BB127</f>
        <v>0</v>
      </c>
      <c r="G11" s="286">
        <f>'SO 101 101 Pol'!BC127</f>
        <v>0</v>
      </c>
      <c r="H11" s="286">
        <f>'SO 101 101 Pol'!BD127</f>
        <v>0</v>
      </c>
      <c r="I11" s="287">
        <f>'SO 101 101 Pol'!BE127</f>
        <v>0</v>
      </c>
    </row>
    <row r="12" spans="1:9" s="118" customFormat="1" ht="12.75">
      <c r="A12" s="284" t="str">
        <f>'SO 101 101 Pol'!B128</f>
        <v>99</v>
      </c>
      <c r="B12" s="61" t="str">
        <f>'SO 101 101 Pol'!C128</f>
        <v>Staveništní přesun hmot</v>
      </c>
      <c r="D12" s="194"/>
      <c r="E12" s="285">
        <f>'SO 101 101 Pol'!BA130</f>
        <v>0</v>
      </c>
      <c r="F12" s="286">
        <f>'SO 101 101 Pol'!BB130</f>
        <v>0</v>
      </c>
      <c r="G12" s="286">
        <f>'SO 101 101 Pol'!BC130</f>
        <v>0</v>
      </c>
      <c r="H12" s="286">
        <f>'SO 101 101 Pol'!BD130</f>
        <v>0</v>
      </c>
      <c r="I12" s="287">
        <f>'SO 101 101 Pol'!BE130</f>
        <v>0</v>
      </c>
    </row>
    <row r="13" spans="1:9" s="118" customFormat="1" ht="12.75">
      <c r="A13" s="284" t="str">
        <f>'SO 101 101 Pol'!B131</f>
        <v>180</v>
      </c>
      <c r="B13" s="61" t="str">
        <f>'SO 101 101 Pol'!C131</f>
        <v>Parapláň</v>
      </c>
      <c r="D13" s="194"/>
      <c r="E13" s="285">
        <f>'SO 101 101 Pol'!BA164</f>
        <v>0</v>
      </c>
      <c r="F13" s="286">
        <f>'SO 101 101 Pol'!BB164</f>
        <v>0</v>
      </c>
      <c r="G13" s="286">
        <f>'SO 101 101 Pol'!BC164</f>
        <v>0</v>
      </c>
      <c r="H13" s="286">
        <f>'SO 101 101 Pol'!BD164</f>
        <v>0</v>
      </c>
      <c r="I13" s="287">
        <f>'SO 101 101 Pol'!BE164</f>
        <v>0</v>
      </c>
    </row>
    <row r="14" spans="1:9" s="118" customFormat="1" ht="13.5" thickBot="1">
      <c r="A14" s="284" t="str">
        <f>'SO 101 101 Pol'!B165</f>
        <v>VON</v>
      </c>
      <c r="B14" s="61" t="str">
        <f>'SO 101 101 Pol'!C165</f>
        <v>Vedlejší a ostatní náklady</v>
      </c>
      <c r="D14" s="194"/>
      <c r="E14" s="285">
        <f>'SO 101 101 Pol'!BA173</f>
        <v>0</v>
      </c>
      <c r="F14" s="286">
        <f>'SO 101 101 Pol'!BB173</f>
        <v>0</v>
      </c>
      <c r="G14" s="286">
        <f>'SO 101 101 Pol'!BC173</f>
        <v>0</v>
      </c>
      <c r="H14" s="286">
        <f>'SO 101 101 Pol'!BD173</f>
        <v>0</v>
      </c>
      <c r="I14" s="287">
        <f>'SO 101 101 Pol'!BE173</f>
        <v>0</v>
      </c>
    </row>
    <row r="15" spans="1:9" s="14" customFormat="1" ht="13.5" thickBot="1">
      <c r="A15" s="195"/>
      <c r="B15" s="196" t="s">
        <v>73</v>
      </c>
      <c r="C15" s="196"/>
      <c r="D15" s="197"/>
      <c r="E15" s="198">
        <f>SUM(E7:E14)</f>
        <v>0</v>
      </c>
      <c r="F15" s="199">
        <f>SUM(F7:F14)</f>
        <v>0</v>
      </c>
      <c r="G15" s="199">
        <f>SUM(G7:G14)</f>
        <v>0</v>
      </c>
      <c r="H15" s="199">
        <f>SUM(H7:H14)</f>
        <v>0</v>
      </c>
      <c r="I15" s="200">
        <f>SUM(I7:I14)</f>
        <v>0</v>
      </c>
    </row>
    <row r="16" spans="1:9" ht="12.75">
      <c r="A16" s="118"/>
      <c r="B16" s="118"/>
      <c r="C16" s="118"/>
      <c r="D16" s="118"/>
      <c r="E16" s="118"/>
      <c r="F16" s="118"/>
      <c r="G16" s="118"/>
      <c r="H16" s="118"/>
      <c r="I16" s="118"/>
    </row>
    <row r="17" spans="1:57" ht="19.5" customHeight="1">
      <c r="A17" s="186" t="s">
        <v>74</v>
      </c>
      <c r="B17" s="186"/>
      <c r="C17" s="186"/>
      <c r="D17" s="186"/>
      <c r="E17" s="186"/>
      <c r="F17" s="186"/>
      <c r="G17" s="201"/>
      <c r="H17" s="186"/>
      <c r="I17" s="186"/>
      <c r="BA17" s="124"/>
      <c r="BB17" s="124"/>
      <c r="BC17" s="124"/>
      <c r="BD17" s="124"/>
      <c r="BE17" s="124"/>
    </row>
    <row r="18" ht="13.5" thickBot="1"/>
    <row r="19" spans="1:9" ht="12.75">
      <c r="A19" s="153" t="s">
        <v>75</v>
      </c>
      <c r="B19" s="154"/>
      <c r="C19" s="154"/>
      <c r="D19" s="202"/>
      <c r="E19" s="203" t="s">
        <v>76</v>
      </c>
      <c r="F19" s="204" t="s">
        <v>9</v>
      </c>
      <c r="G19" s="205" t="s">
        <v>77</v>
      </c>
      <c r="H19" s="206"/>
      <c r="I19" s="207" t="s">
        <v>76</v>
      </c>
    </row>
    <row r="20" spans="1:53" ht="12.75">
      <c r="A20" s="147"/>
      <c r="B20" s="138"/>
      <c r="C20" s="138"/>
      <c r="D20" s="208"/>
      <c r="E20" s="209"/>
      <c r="F20" s="210"/>
      <c r="G20" s="211">
        <f>CHOOSE(BA20+1,E15+F15,E15+F15+H15,E15+F15+G15+H15,E15,F15,H15,G15,H15+G15,0)</f>
        <v>0</v>
      </c>
      <c r="H20" s="212"/>
      <c r="I20" s="213">
        <f>E20+F20*G20/100</f>
        <v>0</v>
      </c>
      <c r="BA20" s="1">
        <v>8</v>
      </c>
    </row>
    <row r="21" spans="1:9" ht="13.5" thickBot="1">
      <c r="A21" s="214"/>
      <c r="B21" s="215" t="s">
        <v>78</v>
      </c>
      <c r="C21" s="216"/>
      <c r="D21" s="217"/>
      <c r="E21" s="218"/>
      <c r="F21" s="219"/>
      <c r="G21" s="219"/>
      <c r="H21" s="338">
        <f>SUM(I20:I20)</f>
        <v>0</v>
      </c>
      <c r="I21" s="339"/>
    </row>
    <row r="23" spans="2:9" ht="12.75">
      <c r="B23" s="14"/>
      <c r="F23" s="220"/>
      <c r="G23" s="221"/>
      <c r="H23" s="221"/>
      <c r="I23" s="45"/>
    </row>
    <row r="24" spans="6:9" ht="12.75">
      <c r="F24" s="220"/>
      <c r="G24" s="221"/>
      <c r="H24" s="221"/>
      <c r="I24" s="45"/>
    </row>
    <row r="25" spans="6:9" ht="12.75">
      <c r="F25" s="220"/>
      <c r="G25" s="221"/>
      <c r="H25" s="221"/>
      <c r="I25" s="45"/>
    </row>
    <row r="26" spans="6:9" ht="12.75">
      <c r="F26" s="220"/>
      <c r="G26" s="221"/>
      <c r="H26" s="221"/>
      <c r="I26" s="45"/>
    </row>
    <row r="27" spans="6:9" ht="12.75">
      <c r="F27" s="220"/>
      <c r="G27" s="221"/>
      <c r="H27" s="221"/>
      <c r="I27" s="45"/>
    </row>
    <row r="28" spans="6:9" ht="12.75">
      <c r="F28" s="220"/>
      <c r="G28" s="221"/>
      <c r="H28" s="221"/>
      <c r="I28" s="45"/>
    </row>
    <row r="29" spans="6:9" ht="12.75">
      <c r="F29" s="220"/>
      <c r="G29" s="221"/>
      <c r="H29" s="221"/>
      <c r="I29" s="45"/>
    </row>
    <row r="30" spans="6:9" ht="12.75">
      <c r="F30" s="220"/>
      <c r="G30" s="221"/>
      <c r="H30" s="221"/>
      <c r="I30" s="45"/>
    </row>
    <row r="31" spans="6:9" ht="12.75">
      <c r="F31" s="220"/>
      <c r="G31" s="221"/>
      <c r="H31" s="221"/>
      <c r="I31" s="45"/>
    </row>
    <row r="32" spans="6:9" ht="12.75">
      <c r="F32" s="220"/>
      <c r="G32" s="221"/>
      <c r="H32" s="221"/>
      <c r="I32" s="45"/>
    </row>
    <row r="33" spans="6:9" ht="12.75">
      <c r="F33" s="220"/>
      <c r="G33" s="221"/>
      <c r="H33" s="221"/>
      <c r="I33" s="45"/>
    </row>
    <row r="34" spans="6:9" ht="12.75">
      <c r="F34" s="220"/>
      <c r="G34" s="221"/>
      <c r="H34" s="221"/>
      <c r="I34" s="45"/>
    </row>
    <row r="35" spans="6:9" ht="12.75">
      <c r="F35" s="220"/>
      <c r="G35" s="221"/>
      <c r="H35" s="221"/>
      <c r="I35" s="45"/>
    </row>
    <row r="36" spans="6:9" ht="12.75">
      <c r="F36" s="220"/>
      <c r="G36" s="221"/>
      <c r="H36" s="221"/>
      <c r="I36" s="45"/>
    </row>
    <row r="37" spans="6:9" ht="12.75">
      <c r="F37" s="220"/>
      <c r="G37" s="221"/>
      <c r="H37" s="221"/>
      <c r="I37" s="45"/>
    </row>
    <row r="38" spans="6:9" ht="12.75">
      <c r="F38" s="220"/>
      <c r="G38" s="221"/>
      <c r="H38" s="221"/>
      <c r="I38" s="45"/>
    </row>
    <row r="39" spans="6:9" ht="12.75">
      <c r="F39" s="220"/>
      <c r="G39" s="221"/>
      <c r="H39" s="221"/>
      <c r="I39" s="45"/>
    </row>
    <row r="40" spans="6:9" ht="12.75">
      <c r="F40" s="220"/>
      <c r="G40" s="221"/>
      <c r="H40" s="221"/>
      <c r="I40" s="45"/>
    </row>
    <row r="41" spans="6:9" ht="12.75">
      <c r="F41" s="220"/>
      <c r="G41" s="221"/>
      <c r="H41" s="221"/>
      <c r="I41" s="45"/>
    </row>
    <row r="42" spans="6:9" ht="12.75">
      <c r="F42" s="220"/>
      <c r="G42" s="221"/>
      <c r="H42" s="221"/>
      <c r="I42" s="45"/>
    </row>
    <row r="43" spans="6:9" ht="12.75">
      <c r="F43" s="220"/>
      <c r="G43" s="221"/>
      <c r="H43" s="221"/>
      <c r="I43" s="45"/>
    </row>
    <row r="44" spans="6:9" ht="12.75">
      <c r="F44" s="220"/>
      <c r="G44" s="221"/>
      <c r="H44" s="221"/>
      <c r="I44" s="45"/>
    </row>
    <row r="45" spans="6:9" ht="12.75">
      <c r="F45" s="220"/>
      <c r="G45" s="221"/>
      <c r="H45" s="221"/>
      <c r="I45" s="45"/>
    </row>
    <row r="46" spans="6:9" ht="12.75">
      <c r="F46" s="220"/>
      <c r="G46" s="221"/>
      <c r="H46" s="221"/>
      <c r="I46" s="45"/>
    </row>
    <row r="47" spans="6:9" ht="12.75">
      <c r="F47" s="220"/>
      <c r="G47" s="221"/>
      <c r="H47" s="221"/>
      <c r="I47" s="45"/>
    </row>
    <row r="48" spans="6:9" ht="12.75">
      <c r="F48" s="220"/>
      <c r="G48" s="221"/>
      <c r="H48" s="221"/>
      <c r="I48" s="45"/>
    </row>
    <row r="49" spans="6:9" ht="12.75">
      <c r="F49" s="220"/>
      <c r="G49" s="221"/>
      <c r="H49" s="221"/>
      <c r="I49" s="45"/>
    </row>
    <row r="50" spans="6:9" ht="12.75">
      <c r="F50" s="220"/>
      <c r="G50" s="221"/>
      <c r="H50" s="221"/>
      <c r="I50" s="45"/>
    </row>
    <row r="51" spans="6:9" ht="12.75">
      <c r="F51" s="220"/>
      <c r="G51" s="221"/>
      <c r="H51" s="221"/>
      <c r="I51" s="45"/>
    </row>
    <row r="52" spans="6:9" ht="12.75">
      <c r="F52" s="220"/>
      <c r="G52" s="221"/>
      <c r="H52" s="221"/>
      <c r="I52" s="45"/>
    </row>
    <row r="53" spans="6:9" ht="12.75">
      <c r="F53" s="220"/>
      <c r="G53" s="221"/>
      <c r="H53" s="221"/>
      <c r="I53" s="45"/>
    </row>
    <row r="54" spans="6:9" ht="12.75">
      <c r="F54" s="220"/>
      <c r="G54" s="221"/>
      <c r="H54" s="221"/>
      <c r="I54" s="45"/>
    </row>
    <row r="55" spans="6:9" ht="12.75">
      <c r="F55" s="220"/>
      <c r="G55" s="221"/>
      <c r="H55" s="221"/>
      <c r="I55" s="45"/>
    </row>
    <row r="56" spans="6:9" ht="12.75">
      <c r="F56" s="220"/>
      <c r="G56" s="221"/>
      <c r="H56" s="221"/>
      <c r="I56" s="45"/>
    </row>
    <row r="57" spans="6:9" ht="12.75">
      <c r="F57" s="220"/>
      <c r="G57" s="221"/>
      <c r="H57" s="221"/>
      <c r="I57" s="45"/>
    </row>
    <row r="58" spans="6:9" ht="12.75">
      <c r="F58" s="220"/>
      <c r="G58" s="221"/>
      <c r="H58" s="221"/>
      <c r="I58" s="45"/>
    </row>
    <row r="59" spans="6:9" ht="12.75">
      <c r="F59" s="220"/>
      <c r="G59" s="221"/>
      <c r="H59" s="221"/>
      <c r="I59" s="45"/>
    </row>
    <row r="60" spans="6:9" ht="12.75">
      <c r="F60" s="220"/>
      <c r="G60" s="221"/>
      <c r="H60" s="221"/>
      <c r="I60" s="45"/>
    </row>
    <row r="61" spans="6:9" ht="12.75">
      <c r="F61" s="220"/>
      <c r="G61" s="221"/>
      <c r="H61" s="221"/>
      <c r="I61" s="45"/>
    </row>
    <row r="62" spans="6:9" ht="12.75">
      <c r="F62" s="220"/>
      <c r="G62" s="221"/>
      <c r="H62" s="221"/>
      <c r="I62" s="45"/>
    </row>
    <row r="63" spans="6:9" ht="12.75">
      <c r="F63" s="220"/>
      <c r="G63" s="221"/>
      <c r="H63" s="221"/>
      <c r="I63" s="45"/>
    </row>
    <row r="64" spans="6:9" ht="12.75">
      <c r="F64" s="220"/>
      <c r="G64" s="221"/>
      <c r="H64" s="221"/>
      <c r="I64" s="45"/>
    </row>
    <row r="65" spans="6:9" ht="12.75">
      <c r="F65" s="220"/>
      <c r="G65" s="221"/>
      <c r="H65" s="221"/>
      <c r="I65" s="45"/>
    </row>
    <row r="66" spans="6:9" ht="12.75">
      <c r="F66" s="220"/>
      <c r="G66" s="221"/>
      <c r="H66" s="221"/>
      <c r="I66" s="45"/>
    </row>
    <row r="67" spans="6:9" ht="12.75">
      <c r="F67" s="220"/>
      <c r="G67" s="221"/>
      <c r="H67" s="221"/>
      <c r="I67" s="45"/>
    </row>
    <row r="68" spans="6:9" ht="12.75">
      <c r="F68" s="220"/>
      <c r="G68" s="221"/>
      <c r="H68" s="221"/>
      <c r="I68" s="45"/>
    </row>
    <row r="69" spans="6:9" ht="12.75">
      <c r="F69" s="220"/>
      <c r="G69" s="221"/>
      <c r="H69" s="221"/>
      <c r="I69" s="45"/>
    </row>
    <row r="70" spans="6:9" ht="12.75">
      <c r="F70" s="220"/>
      <c r="G70" s="221"/>
      <c r="H70" s="221"/>
      <c r="I70" s="45"/>
    </row>
    <row r="71" spans="6:9" ht="12.75">
      <c r="F71" s="220"/>
      <c r="G71" s="221"/>
      <c r="H71" s="221"/>
      <c r="I71" s="45"/>
    </row>
    <row r="72" spans="6:9" ht="12.75">
      <c r="F72" s="220"/>
      <c r="G72" s="221"/>
      <c r="H72" s="221"/>
      <c r="I72" s="45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246"/>
  <sheetViews>
    <sheetView showGridLines="0" showZeros="0" zoomScale="110" zoomScaleNormal="110" zoomScaleSheetLayoutView="100" zoomScalePageLayoutView="0" workbookViewId="0" topLeftCell="F3">
      <selection activeCell="M20" sqref="M20"/>
    </sheetView>
  </sheetViews>
  <sheetFormatPr defaultColWidth="9.00390625" defaultRowHeight="12.75"/>
  <cols>
    <col min="1" max="1" width="4.375" style="222" customWidth="1"/>
    <col min="2" max="2" width="11.625" style="222" customWidth="1"/>
    <col min="3" max="3" width="40.375" style="222" customWidth="1"/>
    <col min="4" max="4" width="5.625" style="222" customWidth="1"/>
    <col min="5" max="5" width="8.625" style="232" customWidth="1"/>
    <col min="6" max="6" width="9.875" style="222" customWidth="1"/>
    <col min="7" max="7" width="13.875" style="222" customWidth="1"/>
    <col min="8" max="8" width="11.75390625" style="222" hidden="1" customWidth="1"/>
    <col min="9" max="9" width="11.625" style="222" hidden="1" customWidth="1"/>
    <col min="10" max="10" width="11.00390625" style="222" hidden="1" customWidth="1"/>
    <col min="11" max="11" width="10.375" style="222" hidden="1" customWidth="1"/>
    <col min="12" max="12" width="75.375" style="222" customWidth="1"/>
    <col min="13" max="13" width="45.25390625" style="222" customWidth="1"/>
    <col min="14" max="16384" width="9.125" style="222" customWidth="1"/>
  </cols>
  <sheetData>
    <row r="1" spans="1:7" ht="15.75">
      <c r="A1" s="345" t="s">
        <v>916</v>
      </c>
      <c r="B1" s="345"/>
      <c r="C1" s="345"/>
      <c r="D1" s="345"/>
      <c r="E1" s="345"/>
      <c r="F1" s="345"/>
      <c r="G1" s="345"/>
    </row>
    <row r="2" spans="2:7" ht="14.25" customHeight="1" thickBot="1">
      <c r="B2" s="223"/>
      <c r="C2" s="224"/>
      <c r="D2" s="224"/>
      <c r="E2" s="225"/>
      <c r="F2" s="224"/>
      <c r="G2" s="224"/>
    </row>
    <row r="3" spans="1:7" ht="13.5" thickTop="1">
      <c r="A3" s="331" t="s">
        <v>2</v>
      </c>
      <c r="B3" s="332"/>
      <c r="C3" s="176" t="s">
        <v>98</v>
      </c>
      <c r="D3" s="226"/>
      <c r="E3" s="227" t="s">
        <v>79</v>
      </c>
      <c r="F3" s="228" t="str">
        <f>'SO 101 101 Rek'!H1</f>
        <v>101</v>
      </c>
      <c r="G3" s="229"/>
    </row>
    <row r="4" spans="1:7" ht="13.5" thickBot="1">
      <c r="A4" s="346" t="s">
        <v>70</v>
      </c>
      <c r="B4" s="334"/>
      <c r="C4" s="182" t="s">
        <v>356</v>
      </c>
      <c r="D4" s="230"/>
      <c r="E4" s="347" t="str">
        <f>'SO 101 101 Rek'!G2</f>
        <v>Parkoviště</v>
      </c>
      <c r="F4" s="348"/>
      <c r="G4" s="349"/>
    </row>
    <row r="5" spans="1:7" ht="13.5" thickTop="1">
      <c r="A5" s="231"/>
      <c r="G5" s="233"/>
    </row>
    <row r="6" spans="1:11" ht="27" customHeight="1">
      <c r="A6" s="234" t="s">
        <v>80</v>
      </c>
      <c r="B6" s="235" t="s">
        <v>81</v>
      </c>
      <c r="C6" s="235" t="s">
        <v>82</v>
      </c>
      <c r="D6" s="235" t="s">
        <v>83</v>
      </c>
      <c r="E6" s="236" t="s">
        <v>84</v>
      </c>
      <c r="F6" s="235" t="s">
        <v>85</v>
      </c>
      <c r="G6" s="237" t="s">
        <v>86</v>
      </c>
      <c r="H6" s="238" t="s">
        <v>87</v>
      </c>
      <c r="I6" s="238" t="s">
        <v>88</v>
      </c>
      <c r="J6" s="238" t="s">
        <v>89</v>
      </c>
      <c r="K6" s="238" t="s">
        <v>90</v>
      </c>
    </row>
    <row r="7" spans="1:15" ht="12.75">
      <c r="A7" s="239" t="s">
        <v>91</v>
      </c>
      <c r="B7" s="240" t="s">
        <v>92</v>
      </c>
      <c r="C7" s="241" t="s">
        <v>93</v>
      </c>
      <c r="D7" s="242"/>
      <c r="E7" s="243"/>
      <c r="F7" s="243"/>
      <c r="G7" s="244"/>
      <c r="H7" s="245"/>
      <c r="I7" s="246"/>
      <c r="J7" s="247"/>
      <c r="K7" s="248"/>
      <c r="O7" s="249">
        <v>1</v>
      </c>
    </row>
    <row r="8" spans="1:80" ht="12.75">
      <c r="A8" s="250">
        <v>1</v>
      </c>
      <c r="B8" s="251" t="s">
        <v>109</v>
      </c>
      <c r="C8" s="252" t="s">
        <v>110</v>
      </c>
      <c r="D8" s="253" t="s">
        <v>106</v>
      </c>
      <c r="E8" s="289">
        <v>293.8</v>
      </c>
      <c r="F8" s="254"/>
      <c r="G8" s="255">
        <f>E8*F8</f>
        <v>0</v>
      </c>
      <c r="H8" s="256">
        <v>0</v>
      </c>
      <c r="I8" s="257">
        <f>E8*H8</f>
        <v>0</v>
      </c>
      <c r="J8" s="256">
        <v>0</v>
      </c>
      <c r="K8" s="257">
        <f>E8*J8</f>
        <v>0</v>
      </c>
      <c r="O8" s="249">
        <v>2</v>
      </c>
      <c r="AA8" s="222">
        <v>1</v>
      </c>
      <c r="AB8" s="222">
        <v>1</v>
      </c>
      <c r="AC8" s="222">
        <v>1</v>
      </c>
      <c r="AZ8" s="222">
        <v>1</v>
      </c>
      <c r="BA8" s="222">
        <f>IF(AZ8=1,G8,0)</f>
        <v>0</v>
      </c>
      <c r="BB8" s="222">
        <f>IF(AZ8=2,G8,0)</f>
        <v>0</v>
      </c>
      <c r="BC8" s="222">
        <f>IF(AZ8=3,G8,0)</f>
        <v>0</v>
      </c>
      <c r="BD8" s="222">
        <f>IF(AZ8=4,G8,0)</f>
        <v>0</v>
      </c>
      <c r="BE8" s="222">
        <f>IF(AZ8=5,G8,0)</f>
        <v>0</v>
      </c>
      <c r="CA8" s="249">
        <v>1</v>
      </c>
      <c r="CB8" s="249">
        <v>1</v>
      </c>
    </row>
    <row r="9" spans="1:15" ht="12.75">
      <c r="A9" s="258"/>
      <c r="B9" s="262"/>
      <c r="C9" s="343" t="s">
        <v>358</v>
      </c>
      <c r="D9" s="344"/>
      <c r="E9" s="290">
        <v>293.8</v>
      </c>
      <c r="F9" s="264"/>
      <c r="G9" s="265"/>
      <c r="H9" s="266"/>
      <c r="I9" s="260"/>
      <c r="J9" s="267"/>
      <c r="K9" s="260"/>
      <c r="M9" s="261" t="s">
        <v>358</v>
      </c>
      <c r="O9" s="249"/>
    </row>
    <row r="10" spans="1:80" ht="12.75">
      <c r="A10" s="250">
        <v>2</v>
      </c>
      <c r="B10" s="251" t="s">
        <v>112</v>
      </c>
      <c r="C10" s="252" t="s">
        <v>113</v>
      </c>
      <c r="D10" s="253" t="s">
        <v>106</v>
      </c>
      <c r="E10" s="289">
        <v>73.45</v>
      </c>
      <c r="F10" s="254"/>
      <c r="G10" s="255">
        <f>E10*F10</f>
        <v>0</v>
      </c>
      <c r="H10" s="256">
        <v>0</v>
      </c>
      <c r="I10" s="257">
        <f>E10*H10</f>
        <v>0</v>
      </c>
      <c r="J10" s="256">
        <v>0</v>
      </c>
      <c r="K10" s="257">
        <f>E10*J10</f>
        <v>0</v>
      </c>
      <c r="O10" s="249">
        <v>2</v>
      </c>
      <c r="AA10" s="222">
        <v>1</v>
      </c>
      <c r="AB10" s="222">
        <v>1</v>
      </c>
      <c r="AC10" s="222">
        <v>1</v>
      </c>
      <c r="AZ10" s="222">
        <v>1</v>
      </c>
      <c r="BA10" s="222">
        <f>IF(AZ10=1,G10,0)</f>
        <v>0</v>
      </c>
      <c r="BB10" s="222">
        <f>IF(AZ10=2,G10,0)</f>
        <v>0</v>
      </c>
      <c r="BC10" s="222">
        <f>IF(AZ10=3,G10,0)</f>
        <v>0</v>
      </c>
      <c r="BD10" s="222">
        <f>IF(AZ10=4,G10,0)</f>
        <v>0</v>
      </c>
      <c r="BE10" s="222">
        <f>IF(AZ10=5,G10,0)</f>
        <v>0</v>
      </c>
      <c r="CA10" s="249">
        <v>1</v>
      </c>
      <c r="CB10" s="249">
        <v>1</v>
      </c>
    </row>
    <row r="11" spans="1:15" ht="12.75">
      <c r="A11" s="258"/>
      <c r="B11" s="262"/>
      <c r="C11" s="343" t="s">
        <v>359</v>
      </c>
      <c r="D11" s="344"/>
      <c r="E11" s="290">
        <v>73.45</v>
      </c>
      <c r="F11" s="264"/>
      <c r="G11" s="265"/>
      <c r="H11" s="266"/>
      <c r="I11" s="260"/>
      <c r="J11" s="267"/>
      <c r="K11" s="260"/>
      <c r="M11" s="261" t="s">
        <v>359</v>
      </c>
      <c r="O11" s="249"/>
    </row>
    <row r="12" spans="1:80" ht="12.75">
      <c r="A12" s="250">
        <v>3</v>
      </c>
      <c r="B12" s="251" t="s">
        <v>115</v>
      </c>
      <c r="C12" s="252" t="s">
        <v>360</v>
      </c>
      <c r="D12" s="253" t="s">
        <v>106</v>
      </c>
      <c r="E12" s="289">
        <v>231.4</v>
      </c>
      <c r="F12" s="254"/>
      <c r="G12" s="255">
        <f>E12*F12</f>
        <v>0</v>
      </c>
      <c r="H12" s="256">
        <v>0</v>
      </c>
      <c r="I12" s="257">
        <f>E12*H12</f>
        <v>0</v>
      </c>
      <c r="J12" s="256">
        <v>0</v>
      </c>
      <c r="K12" s="257">
        <f>E12*J12</f>
        <v>0</v>
      </c>
      <c r="O12" s="249">
        <v>2</v>
      </c>
      <c r="AA12" s="222">
        <v>1</v>
      </c>
      <c r="AB12" s="222">
        <v>1</v>
      </c>
      <c r="AC12" s="222">
        <v>1</v>
      </c>
      <c r="AZ12" s="222">
        <v>1</v>
      </c>
      <c r="BA12" s="222">
        <f>IF(AZ12=1,G12,0)</f>
        <v>0</v>
      </c>
      <c r="BB12" s="222">
        <f>IF(AZ12=2,G12,0)</f>
        <v>0</v>
      </c>
      <c r="BC12" s="222">
        <f>IF(AZ12=3,G12,0)</f>
        <v>0</v>
      </c>
      <c r="BD12" s="222">
        <f>IF(AZ12=4,G12,0)</f>
        <v>0</v>
      </c>
      <c r="BE12" s="222">
        <f>IF(AZ12=5,G12,0)</f>
        <v>0</v>
      </c>
      <c r="CA12" s="249">
        <v>1</v>
      </c>
      <c r="CB12" s="249">
        <v>1</v>
      </c>
    </row>
    <row r="13" spans="1:15" ht="12.75">
      <c r="A13" s="258"/>
      <c r="B13" s="262"/>
      <c r="C13" s="343" t="s">
        <v>361</v>
      </c>
      <c r="D13" s="344"/>
      <c r="E13" s="290">
        <v>293.8</v>
      </c>
      <c r="F13" s="264"/>
      <c r="G13" s="265"/>
      <c r="H13" s="266"/>
      <c r="I13" s="260"/>
      <c r="J13" s="267"/>
      <c r="K13" s="260"/>
      <c r="M13" s="261" t="s">
        <v>361</v>
      </c>
      <c r="O13" s="249"/>
    </row>
    <row r="14" spans="1:15" ht="12.75">
      <c r="A14" s="258"/>
      <c r="B14" s="262"/>
      <c r="C14" s="343" t="s">
        <v>362</v>
      </c>
      <c r="D14" s="344"/>
      <c r="E14" s="290">
        <v>-62.4</v>
      </c>
      <c r="F14" s="264"/>
      <c r="G14" s="265"/>
      <c r="H14" s="266"/>
      <c r="I14" s="260"/>
      <c r="J14" s="267"/>
      <c r="K14" s="260"/>
      <c r="M14" s="261" t="s">
        <v>362</v>
      </c>
      <c r="O14" s="249"/>
    </row>
    <row r="15" spans="1:80" ht="12.75">
      <c r="A15" s="250">
        <v>4</v>
      </c>
      <c r="B15" s="251" t="s">
        <v>363</v>
      </c>
      <c r="C15" s="252" t="s">
        <v>364</v>
      </c>
      <c r="D15" s="253" t="s">
        <v>106</v>
      </c>
      <c r="E15" s="289">
        <v>62.4</v>
      </c>
      <c r="F15" s="254"/>
      <c r="G15" s="255">
        <f>E15*F15</f>
        <v>0</v>
      </c>
      <c r="H15" s="256">
        <v>0</v>
      </c>
      <c r="I15" s="257">
        <f>E15*H15</f>
        <v>0</v>
      </c>
      <c r="J15" s="256">
        <v>0</v>
      </c>
      <c r="K15" s="257">
        <f>E15*J15</f>
        <v>0</v>
      </c>
      <c r="O15" s="249">
        <v>2</v>
      </c>
      <c r="AA15" s="222">
        <v>1</v>
      </c>
      <c r="AB15" s="222">
        <v>1</v>
      </c>
      <c r="AC15" s="222">
        <v>1</v>
      </c>
      <c r="AZ15" s="222">
        <v>1</v>
      </c>
      <c r="BA15" s="222">
        <f>IF(AZ15=1,G15,0)</f>
        <v>0</v>
      </c>
      <c r="BB15" s="222">
        <f>IF(AZ15=2,G15,0)</f>
        <v>0</v>
      </c>
      <c r="BC15" s="222">
        <f>IF(AZ15=3,G15,0)</f>
        <v>0</v>
      </c>
      <c r="BD15" s="222">
        <f>IF(AZ15=4,G15,0)</f>
        <v>0</v>
      </c>
      <c r="BE15" s="222">
        <f>IF(AZ15=5,G15,0)</f>
        <v>0</v>
      </c>
      <c r="CA15" s="249">
        <v>1</v>
      </c>
      <c r="CB15" s="249">
        <v>1</v>
      </c>
    </row>
    <row r="16" spans="1:15" ht="12.75">
      <c r="A16" s="258"/>
      <c r="B16" s="262"/>
      <c r="C16" s="343" t="s">
        <v>365</v>
      </c>
      <c r="D16" s="344"/>
      <c r="E16" s="290">
        <v>62.4</v>
      </c>
      <c r="F16" s="264"/>
      <c r="G16" s="265"/>
      <c r="H16" s="266"/>
      <c r="I16" s="260"/>
      <c r="J16" s="267"/>
      <c r="K16" s="260"/>
      <c r="M16" s="261" t="s">
        <v>365</v>
      </c>
      <c r="O16" s="249"/>
    </row>
    <row r="17" spans="1:80" ht="12.75">
      <c r="A17" s="250">
        <v>5</v>
      </c>
      <c r="B17" s="251" t="s">
        <v>117</v>
      </c>
      <c r="C17" s="252" t="s">
        <v>118</v>
      </c>
      <c r="D17" s="253" t="s">
        <v>106</v>
      </c>
      <c r="E17" s="289">
        <v>231.4</v>
      </c>
      <c r="F17" s="254"/>
      <c r="G17" s="255">
        <f>E17*F17</f>
        <v>0</v>
      </c>
      <c r="H17" s="256">
        <v>0</v>
      </c>
      <c r="I17" s="257">
        <f>E17*H17</f>
        <v>0</v>
      </c>
      <c r="J17" s="256">
        <v>0</v>
      </c>
      <c r="K17" s="257">
        <f>E17*J17</f>
        <v>0</v>
      </c>
      <c r="O17" s="249">
        <v>2</v>
      </c>
      <c r="AA17" s="222">
        <v>1</v>
      </c>
      <c r="AB17" s="222">
        <v>1</v>
      </c>
      <c r="AC17" s="222">
        <v>1</v>
      </c>
      <c r="AZ17" s="222">
        <v>1</v>
      </c>
      <c r="BA17" s="222">
        <f>IF(AZ17=1,G17,0)</f>
        <v>0</v>
      </c>
      <c r="BB17" s="222">
        <f>IF(AZ17=2,G17,0)</f>
        <v>0</v>
      </c>
      <c r="BC17" s="222">
        <f>IF(AZ17=3,G17,0)</f>
        <v>0</v>
      </c>
      <c r="BD17" s="222">
        <f>IF(AZ17=4,G17,0)</f>
        <v>0</v>
      </c>
      <c r="BE17" s="222">
        <f>IF(AZ17=5,G17,0)</f>
        <v>0</v>
      </c>
      <c r="CA17" s="249">
        <v>1</v>
      </c>
      <c r="CB17" s="249">
        <v>1</v>
      </c>
    </row>
    <row r="18" spans="1:15" ht="12.75">
      <c r="A18" s="258"/>
      <c r="B18" s="262"/>
      <c r="C18" s="343" t="s">
        <v>366</v>
      </c>
      <c r="D18" s="344"/>
      <c r="E18" s="290">
        <v>231.4</v>
      </c>
      <c r="F18" s="264"/>
      <c r="G18" s="265"/>
      <c r="H18" s="266"/>
      <c r="I18" s="260"/>
      <c r="J18" s="267"/>
      <c r="K18" s="260"/>
      <c r="M18" s="261" t="s">
        <v>366</v>
      </c>
      <c r="O18" s="249"/>
    </row>
    <row r="19" spans="1:80" ht="22.5">
      <c r="A19" s="250">
        <v>6</v>
      </c>
      <c r="B19" s="251" t="s">
        <v>120</v>
      </c>
      <c r="C19" s="252" t="s">
        <v>1255</v>
      </c>
      <c r="D19" s="253" t="s">
        <v>121</v>
      </c>
      <c r="E19" s="289">
        <v>416.52</v>
      </c>
      <c r="F19" s="254"/>
      <c r="G19" s="255">
        <f>E19*F19</f>
        <v>0</v>
      </c>
      <c r="H19" s="256">
        <v>0</v>
      </c>
      <c r="I19" s="257">
        <f>E19*H19</f>
        <v>0</v>
      </c>
      <c r="J19" s="256"/>
      <c r="K19" s="257">
        <f>E19*J19</f>
        <v>0</v>
      </c>
      <c r="O19" s="249">
        <v>2</v>
      </c>
      <c r="AA19" s="222">
        <v>12</v>
      </c>
      <c r="AB19" s="222">
        <v>0</v>
      </c>
      <c r="AC19" s="222">
        <v>47</v>
      </c>
      <c r="AZ19" s="222">
        <v>1</v>
      </c>
      <c r="BA19" s="222">
        <f>IF(AZ19=1,G19,0)</f>
        <v>0</v>
      </c>
      <c r="BB19" s="222">
        <f>IF(AZ19=2,G19,0)</f>
        <v>0</v>
      </c>
      <c r="BC19" s="222">
        <f>IF(AZ19=3,G19,0)</f>
        <v>0</v>
      </c>
      <c r="BD19" s="222">
        <f>IF(AZ19=4,G19,0)</f>
        <v>0</v>
      </c>
      <c r="BE19" s="222">
        <f>IF(AZ19=5,G19,0)</f>
        <v>0</v>
      </c>
      <c r="CA19" s="249">
        <v>12</v>
      </c>
      <c r="CB19" s="249">
        <v>0</v>
      </c>
    </row>
    <row r="20" spans="1:15" ht="22.5">
      <c r="A20" s="258"/>
      <c r="B20" s="262"/>
      <c r="C20" s="343" t="s">
        <v>1286</v>
      </c>
      <c r="D20" s="344"/>
      <c r="E20" s="290">
        <v>416.52</v>
      </c>
      <c r="F20" s="264"/>
      <c r="G20" s="265"/>
      <c r="H20" s="266"/>
      <c r="I20" s="260"/>
      <c r="J20" s="267"/>
      <c r="K20" s="260"/>
      <c r="M20" s="261" t="s">
        <v>367</v>
      </c>
      <c r="O20" s="249"/>
    </row>
    <row r="21" spans="1:15" ht="12.75">
      <c r="A21" s="258"/>
      <c r="B21" s="262"/>
      <c r="C21" s="343" t="s">
        <v>123</v>
      </c>
      <c r="D21" s="344"/>
      <c r="E21" s="290">
        <v>0</v>
      </c>
      <c r="F21" s="264"/>
      <c r="G21" s="265"/>
      <c r="H21" s="266"/>
      <c r="I21" s="260"/>
      <c r="J21" s="267"/>
      <c r="K21" s="260"/>
      <c r="M21" s="261" t="s">
        <v>123</v>
      </c>
      <c r="O21" s="249"/>
    </row>
    <row r="22" spans="1:80" ht="12.75">
      <c r="A22" s="250">
        <v>7</v>
      </c>
      <c r="B22" s="251" t="s">
        <v>368</v>
      </c>
      <c r="C22" s="252" t="s">
        <v>369</v>
      </c>
      <c r="D22" s="253" t="s">
        <v>197</v>
      </c>
      <c r="E22" s="289">
        <v>510.4</v>
      </c>
      <c r="F22" s="254"/>
      <c r="G22" s="255">
        <f>E22*F22</f>
        <v>0</v>
      </c>
      <c r="H22" s="256">
        <v>0</v>
      </c>
      <c r="I22" s="257">
        <f>E22*H22</f>
        <v>0</v>
      </c>
      <c r="J22" s="256">
        <v>0</v>
      </c>
      <c r="K22" s="257">
        <f>E22*J22</f>
        <v>0</v>
      </c>
      <c r="O22" s="249">
        <v>2</v>
      </c>
      <c r="AA22" s="222">
        <v>1</v>
      </c>
      <c r="AB22" s="222">
        <v>1</v>
      </c>
      <c r="AC22" s="222">
        <v>1</v>
      </c>
      <c r="AZ22" s="222">
        <v>1</v>
      </c>
      <c r="BA22" s="222">
        <f>IF(AZ22=1,G22,0)</f>
        <v>0</v>
      </c>
      <c r="BB22" s="222">
        <f>IF(AZ22=2,G22,0)</f>
        <v>0</v>
      </c>
      <c r="BC22" s="222">
        <f>IF(AZ22=3,G22,0)</f>
        <v>0</v>
      </c>
      <c r="BD22" s="222">
        <f>IF(AZ22=4,G22,0)</f>
        <v>0</v>
      </c>
      <c r="BE22" s="222">
        <f>IF(AZ22=5,G22,0)</f>
        <v>0</v>
      </c>
      <c r="CA22" s="249">
        <v>1</v>
      </c>
      <c r="CB22" s="249">
        <v>1</v>
      </c>
    </row>
    <row r="23" spans="1:15" ht="12.75">
      <c r="A23" s="258"/>
      <c r="B23" s="262"/>
      <c r="C23" s="343" t="s">
        <v>370</v>
      </c>
      <c r="D23" s="344"/>
      <c r="E23" s="290">
        <v>0</v>
      </c>
      <c r="F23" s="264"/>
      <c r="G23" s="265"/>
      <c r="H23" s="266"/>
      <c r="I23" s="260"/>
      <c r="J23" s="267"/>
      <c r="K23" s="260"/>
      <c r="M23" s="261" t="s">
        <v>370</v>
      </c>
      <c r="O23" s="249"/>
    </row>
    <row r="24" spans="1:15" ht="12.75">
      <c r="A24" s="258"/>
      <c r="B24" s="262"/>
      <c r="C24" s="343" t="s">
        <v>371</v>
      </c>
      <c r="D24" s="344"/>
      <c r="E24" s="290">
        <v>418.7</v>
      </c>
      <c r="F24" s="264"/>
      <c r="G24" s="265"/>
      <c r="H24" s="266"/>
      <c r="I24" s="260"/>
      <c r="J24" s="267"/>
      <c r="K24" s="260"/>
      <c r="M24" s="261" t="s">
        <v>371</v>
      </c>
      <c r="O24" s="249"/>
    </row>
    <row r="25" spans="1:15" ht="12.75">
      <c r="A25" s="258"/>
      <c r="B25" s="262"/>
      <c r="C25" s="343" t="s">
        <v>372</v>
      </c>
      <c r="D25" s="344"/>
      <c r="E25" s="290">
        <v>54.4</v>
      </c>
      <c r="F25" s="264"/>
      <c r="G25" s="265"/>
      <c r="H25" s="266"/>
      <c r="I25" s="260"/>
      <c r="J25" s="267"/>
      <c r="K25" s="260"/>
      <c r="M25" s="261" t="s">
        <v>372</v>
      </c>
      <c r="O25" s="249"/>
    </row>
    <row r="26" spans="1:15" ht="12.75">
      <c r="A26" s="258"/>
      <c r="B26" s="262"/>
      <c r="C26" s="343" t="s">
        <v>373</v>
      </c>
      <c r="D26" s="344"/>
      <c r="E26" s="290">
        <v>37.3</v>
      </c>
      <c r="F26" s="264"/>
      <c r="G26" s="265"/>
      <c r="H26" s="266"/>
      <c r="I26" s="260"/>
      <c r="J26" s="267"/>
      <c r="K26" s="260"/>
      <c r="M26" s="261" t="s">
        <v>373</v>
      </c>
      <c r="O26" s="249"/>
    </row>
    <row r="27" spans="1:80" ht="12.75">
      <c r="A27" s="250">
        <v>8</v>
      </c>
      <c r="B27" s="251" t="s">
        <v>374</v>
      </c>
      <c r="C27" s="252" t="s">
        <v>375</v>
      </c>
      <c r="D27" s="253" t="s">
        <v>197</v>
      </c>
      <c r="E27" s="289">
        <v>604.7</v>
      </c>
      <c r="F27" s="254"/>
      <c r="G27" s="255">
        <f>E27*F27</f>
        <v>0</v>
      </c>
      <c r="H27" s="256">
        <v>0</v>
      </c>
      <c r="I27" s="257">
        <f>E27*H27</f>
        <v>0</v>
      </c>
      <c r="J27" s="256">
        <v>0</v>
      </c>
      <c r="K27" s="257">
        <f>E27*J27</f>
        <v>0</v>
      </c>
      <c r="O27" s="249">
        <v>2</v>
      </c>
      <c r="AA27" s="222">
        <v>1</v>
      </c>
      <c r="AB27" s="222">
        <v>1</v>
      </c>
      <c r="AC27" s="222">
        <v>1</v>
      </c>
      <c r="AZ27" s="222">
        <v>1</v>
      </c>
      <c r="BA27" s="222">
        <f>IF(AZ27=1,G27,0)</f>
        <v>0</v>
      </c>
      <c r="BB27" s="222">
        <f>IF(AZ27=2,G27,0)</f>
        <v>0</v>
      </c>
      <c r="BC27" s="222">
        <f>IF(AZ27=3,G27,0)</f>
        <v>0</v>
      </c>
      <c r="BD27" s="222">
        <f>IF(AZ27=4,G27,0)</f>
        <v>0</v>
      </c>
      <c r="BE27" s="222">
        <f>IF(AZ27=5,G27,0)</f>
        <v>0</v>
      </c>
      <c r="CA27" s="249">
        <v>1</v>
      </c>
      <c r="CB27" s="249">
        <v>1</v>
      </c>
    </row>
    <row r="28" spans="1:15" ht="12.75">
      <c r="A28" s="258"/>
      <c r="B28" s="262"/>
      <c r="C28" s="343" t="s">
        <v>376</v>
      </c>
      <c r="D28" s="344"/>
      <c r="E28" s="290">
        <v>604.7</v>
      </c>
      <c r="F28" s="264"/>
      <c r="G28" s="265"/>
      <c r="H28" s="266"/>
      <c r="I28" s="260"/>
      <c r="J28" s="267"/>
      <c r="K28" s="260"/>
      <c r="M28" s="261" t="s">
        <v>376</v>
      </c>
      <c r="O28" s="249"/>
    </row>
    <row r="29" spans="1:57" ht="12.75">
      <c r="A29" s="268"/>
      <c r="B29" s="269" t="s">
        <v>95</v>
      </c>
      <c r="C29" s="270" t="s">
        <v>103</v>
      </c>
      <c r="D29" s="271"/>
      <c r="E29" s="272"/>
      <c r="F29" s="273"/>
      <c r="G29" s="274">
        <f>SUM(G7:G28)</f>
        <v>0</v>
      </c>
      <c r="H29" s="275"/>
      <c r="I29" s="276">
        <f>SUM(I7:I28)</f>
        <v>0</v>
      </c>
      <c r="J29" s="275"/>
      <c r="K29" s="276">
        <f>SUM(K7:K28)</f>
        <v>0</v>
      </c>
      <c r="O29" s="249">
        <v>4</v>
      </c>
      <c r="BA29" s="277">
        <f>SUM(BA7:BA28)</f>
        <v>0</v>
      </c>
      <c r="BB29" s="277">
        <f>SUM(BB7:BB28)</f>
        <v>0</v>
      </c>
      <c r="BC29" s="277">
        <f>SUM(BC7:BC28)</f>
        <v>0</v>
      </c>
      <c r="BD29" s="277">
        <f>SUM(BD7:BD28)</f>
        <v>0</v>
      </c>
      <c r="BE29" s="277">
        <f>SUM(BE7:BE28)</f>
        <v>0</v>
      </c>
    </row>
    <row r="30" spans="1:15" ht="12.75">
      <c r="A30" s="239" t="s">
        <v>91</v>
      </c>
      <c r="B30" s="240" t="s">
        <v>129</v>
      </c>
      <c r="C30" s="241" t="s">
        <v>130</v>
      </c>
      <c r="D30" s="242"/>
      <c r="E30" s="243"/>
      <c r="F30" s="243"/>
      <c r="G30" s="244"/>
      <c r="H30" s="245"/>
      <c r="I30" s="246"/>
      <c r="J30" s="247"/>
      <c r="K30" s="248"/>
      <c r="O30" s="249">
        <v>1</v>
      </c>
    </row>
    <row r="31" spans="1:80" ht="12.75">
      <c r="A31" s="250">
        <v>9</v>
      </c>
      <c r="B31" s="251" t="s">
        <v>377</v>
      </c>
      <c r="C31" s="252" t="s">
        <v>378</v>
      </c>
      <c r="D31" s="253" t="s">
        <v>197</v>
      </c>
      <c r="E31" s="289">
        <v>604.7</v>
      </c>
      <c r="F31" s="254"/>
      <c r="G31" s="255">
        <f>E31*F31</f>
        <v>0</v>
      </c>
      <c r="H31" s="256">
        <v>0</v>
      </c>
      <c r="I31" s="257">
        <f>E31*H31</f>
        <v>0</v>
      </c>
      <c r="J31" s="256">
        <v>0</v>
      </c>
      <c r="K31" s="257">
        <f>E31*J31</f>
        <v>0</v>
      </c>
      <c r="O31" s="249">
        <v>2</v>
      </c>
      <c r="AA31" s="222">
        <v>1</v>
      </c>
      <c r="AB31" s="222">
        <v>1</v>
      </c>
      <c r="AC31" s="222">
        <v>1</v>
      </c>
      <c r="AZ31" s="222">
        <v>1</v>
      </c>
      <c r="BA31" s="222">
        <f>IF(AZ31=1,G31,0)</f>
        <v>0</v>
      </c>
      <c r="BB31" s="222">
        <f>IF(AZ31=2,G31,0)</f>
        <v>0</v>
      </c>
      <c r="BC31" s="222">
        <f>IF(AZ31=3,G31,0)</f>
        <v>0</v>
      </c>
      <c r="BD31" s="222">
        <f>IF(AZ31=4,G31,0)</f>
        <v>0</v>
      </c>
      <c r="BE31" s="222">
        <f>IF(AZ31=5,G31,0)</f>
        <v>0</v>
      </c>
      <c r="CA31" s="249">
        <v>1</v>
      </c>
      <c r="CB31" s="249">
        <v>1</v>
      </c>
    </row>
    <row r="32" spans="1:15" ht="12.75">
      <c r="A32" s="258"/>
      <c r="B32" s="262"/>
      <c r="C32" s="343" t="s">
        <v>379</v>
      </c>
      <c r="D32" s="344"/>
      <c r="E32" s="290">
        <v>604.7</v>
      </c>
      <c r="F32" s="264"/>
      <c r="G32" s="265"/>
      <c r="H32" s="266"/>
      <c r="I32" s="260"/>
      <c r="J32" s="267"/>
      <c r="K32" s="260"/>
      <c r="M32" s="261" t="s">
        <v>379</v>
      </c>
      <c r="O32" s="249"/>
    </row>
    <row r="33" spans="1:80" ht="12.75">
      <c r="A33" s="250">
        <v>10</v>
      </c>
      <c r="B33" s="251" t="s">
        <v>380</v>
      </c>
      <c r="C33" s="252" t="s">
        <v>1287</v>
      </c>
      <c r="D33" s="253" t="s">
        <v>381</v>
      </c>
      <c r="E33" s="289">
        <v>15.571</v>
      </c>
      <c r="F33" s="254"/>
      <c r="G33" s="255">
        <f>E33*F33</f>
        <v>0</v>
      </c>
      <c r="H33" s="256">
        <v>0.001</v>
      </c>
      <c r="I33" s="257">
        <f>E33*H33</f>
        <v>0.015571</v>
      </c>
      <c r="J33" s="256"/>
      <c r="K33" s="257">
        <f>E33*J33</f>
        <v>0</v>
      </c>
      <c r="O33" s="249">
        <v>2</v>
      </c>
      <c r="AA33" s="222">
        <v>3</v>
      </c>
      <c r="AB33" s="222">
        <v>1</v>
      </c>
      <c r="AC33" s="222">
        <v>572400</v>
      </c>
      <c r="AZ33" s="222">
        <v>1</v>
      </c>
      <c r="BA33" s="222">
        <f>IF(AZ33=1,G33,0)</f>
        <v>0</v>
      </c>
      <c r="BB33" s="222">
        <f>IF(AZ33=2,G33,0)</f>
        <v>0</v>
      </c>
      <c r="BC33" s="222">
        <f>IF(AZ33=3,G33,0)</f>
        <v>0</v>
      </c>
      <c r="BD33" s="222">
        <f>IF(AZ33=4,G33,0)</f>
        <v>0</v>
      </c>
      <c r="BE33" s="222">
        <f>IF(AZ33=5,G33,0)</f>
        <v>0</v>
      </c>
      <c r="CA33" s="249">
        <v>3</v>
      </c>
      <c r="CB33" s="249">
        <v>1</v>
      </c>
    </row>
    <row r="34" spans="1:15" ht="22.5">
      <c r="A34" s="258"/>
      <c r="B34" s="262"/>
      <c r="C34" s="343" t="s">
        <v>382</v>
      </c>
      <c r="D34" s="344"/>
      <c r="E34" s="290">
        <v>15.571</v>
      </c>
      <c r="F34" s="264"/>
      <c r="G34" s="265"/>
      <c r="H34" s="266"/>
      <c r="I34" s="260"/>
      <c r="J34" s="267"/>
      <c r="K34" s="260"/>
      <c r="M34" s="261" t="s">
        <v>382</v>
      </c>
      <c r="O34" s="249"/>
    </row>
    <row r="35" spans="1:80" ht="12.75">
      <c r="A35" s="250">
        <v>11</v>
      </c>
      <c r="B35" s="251" t="s">
        <v>383</v>
      </c>
      <c r="C35" s="252" t="s">
        <v>384</v>
      </c>
      <c r="D35" s="253" t="s">
        <v>197</v>
      </c>
      <c r="E35" s="289">
        <v>604.7</v>
      </c>
      <c r="F35" s="254"/>
      <c r="G35" s="255">
        <f>E35*F35</f>
        <v>0</v>
      </c>
      <c r="H35" s="256">
        <v>0</v>
      </c>
      <c r="I35" s="257">
        <f>E35*H35</f>
        <v>0</v>
      </c>
      <c r="J35" s="256">
        <v>0</v>
      </c>
      <c r="K35" s="257">
        <f>E35*J35</f>
        <v>0</v>
      </c>
      <c r="O35" s="249">
        <v>2</v>
      </c>
      <c r="AA35" s="222">
        <v>1</v>
      </c>
      <c r="AB35" s="222">
        <v>1</v>
      </c>
      <c r="AC35" s="222">
        <v>1</v>
      </c>
      <c r="AZ35" s="222">
        <v>1</v>
      </c>
      <c r="BA35" s="222">
        <f>IF(AZ35=1,G35,0)</f>
        <v>0</v>
      </c>
      <c r="BB35" s="222">
        <f>IF(AZ35=2,G35,0)</f>
        <v>0</v>
      </c>
      <c r="BC35" s="222">
        <f>IF(AZ35=3,G35,0)</f>
        <v>0</v>
      </c>
      <c r="BD35" s="222">
        <f>IF(AZ35=4,G35,0)</f>
        <v>0</v>
      </c>
      <c r="BE35" s="222">
        <f>IF(AZ35=5,G35,0)</f>
        <v>0</v>
      </c>
      <c r="CA35" s="249">
        <v>1</v>
      </c>
      <c r="CB35" s="249">
        <v>1</v>
      </c>
    </row>
    <row r="36" spans="1:15" ht="12.75">
      <c r="A36" s="258"/>
      <c r="B36" s="259"/>
      <c r="C36" s="340" t="s">
        <v>385</v>
      </c>
      <c r="D36" s="341"/>
      <c r="E36" s="341"/>
      <c r="F36" s="341"/>
      <c r="G36" s="342"/>
      <c r="I36" s="260"/>
      <c r="K36" s="260"/>
      <c r="L36" s="261" t="s">
        <v>385</v>
      </c>
      <c r="O36" s="249">
        <v>3</v>
      </c>
    </row>
    <row r="37" spans="1:15" ht="12.75">
      <c r="A37" s="258"/>
      <c r="B37" s="262"/>
      <c r="C37" s="343" t="s">
        <v>386</v>
      </c>
      <c r="D37" s="344"/>
      <c r="E37" s="290">
        <v>604.7</v>
      </c>
      <c r="F37" s="264"/>
      <c r="G37" s="265"/>
      <c r="H37" s="266"/>
      <c r="I37" s="260"/>
      <c r="J37" s="267"/>
      <c r="K37" s="260"/>
      <c r="M37" s="261" t="s">
        <v>386</v>
      </c>
      <c r="O37" s="249"/>
    </row>
    <row r="38" spans="1:80" ht="12.75">
      <c r="A38" s="250">
        <v>12</v>
      </c>
      <c r="B38" s="251" t="s">
        <v>387</v>
      </c>
      <c r="C38" s="252" t="s">
        <v>388</v>
      </c>
      <c r="D38" s="253" t="s">
        <v>137</v>
      </c>
      <c r="E38" s="289">
        <v>4</v>
      </c>
      <c r="F38" s="254"/>
      <c r="G38" s="255">
        <f>E38*F38</f>
        <v>0</v>
      </c>
      <c r="H38" s="256">
        <v>0</v>
      </c>
      <c r="I38" s="257">
        <f>E38*H38</f>
        <v>0</v>
      </c>
      <c r="J38" s="256">
        <v>0</v>
      </c>
      <c r="K38" s="257">
        <f>E38*J38</f>
        <v>0</v>
      </c>
      <c r="O38" s="249">
        <v>2</v>
      </c>
      <c r="AA38" s="222">
        <v>1</v>
      </c>
      <c r="AB38" s="222">
        <v>1</v>
      </c>
      <c r="AC38" s="222">
        <v>1</v>
      </c>
      <c r="AZ38" s="222">
        <v>1</v>
      </c>
      <c r="BA38" s="222">
        <f>IF(AZ38=1,G38,0)</f>
        <v>0</v>
      </c>
      <c r="BB38" s="222">
        <f>IF(AZ38=2,G38,0)</f>
        <v>0</v>
      </c>
      <c r="BC38" s="222">
        <f>IF(AZ38=3,G38,0)</f>
        <v>0</v>
      </c>
      <c r="BD38" s="222">
        <f>IF(AZ38=4,G38,0)</f>
        <v>0</v>
      </c>
      <c r="BE38" s="222">
        <f>IF(AZ38=5,G38,0)</f>
        <v>0</v>
      </c>
      <c r="CA38" s="249">
        <v>1</v>
      </c>
      <c r="CB38" s="249">
        <v>1</v>
      </c>
    </row>
    <row r="39" spans="1:15" ht="12.75">
      <c r="A39" s="258"/>
      <c r="B39" s="262"/>
      <c r="C39" s="343" t="s">
        <v>389</v>
      </c>
      <c r="D39" s="344"/>
      <c r="E39" s="290">
        <v>4</v>
      </c>
      <c r="F39" s="264"/>
      <c r="G39" s="265"/>
      <c r="H39" s="266"/>
      <c r="I39" s="260"/>
      <c r="J39" s="267"/>
      <c r="K39" s="260"/>
      <c r="M39" s="261" t="s">
        <v>389</v>
      </c>
      <c r="O39" s="249"/>
    </row>
    <row r="40" spans="1:80" ht="12.75">
      <c r="A40" s="250">
        <v>13</v>
      </c>
      <c r="B40" s="251" t="s">
        <v>189</v>
      </c>
      <c r="C40" s="252" t="s">
        <v>190</v>
      </c>
      <c r="D40" s="253" t="s">
        <v>106</v>
      </c>
      <c r="E40" s="289">
        <v>1.6</v>
      </c>
      <c r="F40" s="254"/>
      <c r="G40" s="255">
        <f>E40*F40</f>
        <v>0</v>
      </c>
      <c r="H40" s="256">
        <v>0.6</v>
      </c>
      <c r="I40" s="257">
        <f>E40*H40</f>
        <v>0.96</v>
      </c>
      <c r="J40" s="256"/>
      <c r="K40" s="257">
        <f>E40*J40</f>
        <v>0</v>
      </c>
      <c r="O40" s="249">
        <v>2</v>
      </c>
      <c r="AA40" s="222">
        <v>3</v>
      </c>
      <c r="AB40" s="222">
        <v>1</v>
      </c>
      <c r="AC40" s="222">
        <v>10371500</v>
      </c>
      <c r="AZ40" s="222">
        <v>1</v>
      </c>
      <c r="BA40" s="222">
        <f>IF(AZ40=1,G40,0)</f>
        <v>0</v>
      </c>
      <c r="BB40" s="222">
        <f>IF(AZ40=2,G40,0)</f>
        <v>0</v>
      </c>
      <c r="BC40" s="222">
        <f>IF(AZ40=3,G40,0)</f>
        <v>0</v>
      </c>
      <c r="BD40" s="222">
        <f>IF(AZ40=4,G40,0)</f>
        <v>0</v>
      </c>
      <c r="BE40" s="222">
        <f>IF(AZ40=5,G40,0)</f>
        <v>0</v>
      </c>
      <c r="CA40" s="249">
        <v>3</v>
      </c>
      <c r="CB40" s="249">
        <v>1</v>
      </c>
    </row>
    <row r="41" spans="1:15" ht="12.75">
      <c r="A41" s="258"/>
      <c r="B41" s="262"/>
      <c r="C41" s="343" t="s">
        <v>390</v>
      </c>
      <c r="D41" s="344"/>
      <c r="E41" s="290">
        <v>1.6</v>
      </c>
      <c r="F41" s="264"/>
      <c r="G41" s="265"/>
      <c r="H41" s="266"/>
      <c r="I41" s="260"/>
      <c r="J41" s="267"/>
      <c r="K41" s="260"/>
      <c r="M41" s="261" t="s">
        <v>390</v>
      </c>
      <c r="O41" s="249"/>
    </row>
    <row r="42" spans="1:80" ht="12.75">
      <c r="A42" s="250">
        <v>14</v>
      </c>
      <c r="B42" s="251" t="s">
        <v>391</v>
      </c>
      <c r="C42" s="252" t="s">
        <v>392</v>
      </c>
      <c r="D42" s="253" t="s">
        <v>137</v>
      </c>
      <c r="E42" s="289">
        <v>4</v>
      </c>
      <c r="F42" s="254"/>
      <c r="G42" s="255">
        <f>E42*F42</f>
        <v>0</v>
      </c>
      <c r="H42" s="256">
        <v>0</v>
      </c>
      <c r="I42" s="257">
        <f>E42*H42</f>
        <v>0</v>
      </c>
      <c r="J42" s="256">
        <v>0</v>
      </c>
      <c r="K42" s="257">
        <f>E42*J42</f>
        <v>0</v>
      </c>
      <c r="O42" s="249">
        <v>2</v>
      </c>
      <c r="AA42" s="222">
        <v>1</v>
      </c>
      <c r="AB42" s="222">
        <v>1</v>
      </c>
      <c r="AC42" s="222">
        <v>1</v>
      </c>
      <c r="AZ42" s="222">
        <v>1</v>
      </c>
      <c r="BA42" s="222">
        <f>IF(AZ42=1,G42,0)</f>
        <v>0</v>
      </c>
      <c r="BB42" s="222">
        <f>IF(AZ42=2,G42,0)</f>
        <v>0</v>
      </c>
      <c r="BC42" s="222">
        <f>IF(AZ42=3,G42,0)</f>
        <v>0</v>
      </c>
      <c r="BD42" s="222">
        <f>IF(AZ42=4,G42,0)</f>
        <v>0</v>
      </c>
      <c r="BE42" s="222">
        <f>IF(AZ42=5,G42,0)</f>
        <v>0</v>
      </c>
      <c r="CA42" s="249">
        <v>1</v>
      </c>
      <c r="CB42" s="249">
        <v>1</v>
      </c>
    </row>
    <row r="43" spans="1:15" ht="12.75">
      <c r="A43" s="258"/>
      <c r="B43" s="262"/>
      <c r="C43" s="343" t="s">
        <v>393</v>
      </c>
      <c r="D43" s="344"/>
      <c r="E43" s="290">
        <v>4</v>
      </c>
      <c r="F43" s="264"/>
      <c r="G43" s="265"/>
      <c r="H43" s="266"/>
      <c r="I43" s="260"/>
      <c r="J43" s="267"/>
      <c r="K43" s="260"/>
      <c r="M43" s="261" t="s">
        <v>393</v>
      </c>
      <c r="O43" s="249"/>
    </row>
    <row r="44" spans="1:80" ht="12.75">
      <c r="A44" s="250">
        <v>15</v>
      </c>
      <c r="B44" s="251" t="s">
        <v>213</v>
      </c>
      <c r="C44" s="252" t="s">
        <v>394</v>
      </c>
      <c r="D44" s="253" t="s">
        <v>94</v>
      </c>
      <c r="E44" s="289">
        <v>1</v>
      </c>
      <c r="F44" s="254"/>
      <c r="G44" s="255">
        <f>E44*F44</f>
        <v>0</v>
      </c>
      <c r="H44" s="256">
        <v>0</v>
      </c>
      <c r="I44" s="257">
        <f>E44*H44</f>
        <v>0</v>
      </c>
      <c r="J44" s="256"/>
      <c r="K44" s="257">
        <f>E44*J44</f>
        <v>0</v>
      </c>
      <c r="O44" s="249">
        <v>2</v>
      </c>
      <c r="AA44" s="222">
        <v>12</v>
      </c>
      <c r="AB44" s="222">
        <v>0</v>
      </c>
      <c r="AC44" s="222">
        <v>41</v>
      </c>
      <c r="AZ44" s="222">
        <v>1</v>
      </c>
      <c r="BA44" s="222">
        <f>IF(AZ44=1,G44,0)</f>
        <v>0</v>
      </c>
      <c r="BB44" s="222">
        <f>IF(AZ44=2,G44,0)</f>
        <v>0</v>
      </c>
      <c r="BC44" s="222">
        <f>IF(AZ44=3,G44,0)</f>
        <v>0</v>
      </c>
      <c r="BD44" s="222">
        <f>IF(AZ44=4,G44,0)</f>
        <v>0</v>
      </c>
      <c r="BE44" s="222">
        <f>IF(AZ44=5,G44,0)</f>
        <v>0</v>
      </c>
      <c r="CA44" s="249">
        <v>12</v>
      </c>
      <c r="CB44" s="249">
        <v>0</v>
      </c>
    </row>
    <row r="45" spans="1:15" ht="12.75">
      <c r="A45" s="258"/>
      <c r="B45" s="262"/>
      <c r="C45" s="343" t="s">
        <v>395</v>
      </c>
      <c r="D45" s="344"/>
      <c r="E45" s="290">
        <v>1</v>
      </c>
      <c r="F45" s="264"/>
      <c r="G45" s="265"/>
      <c r="H45" s="266"/>
      <c r="I45" s="260"/>
      <c r="J45" s="267"/>
      <c r="K45" s="260"/>
      <c r="M45" s="261" t="s">
        <v>395</v>
      </c>
      <c r="O45" s="249"/>
    </row>
    <row r="46" spans="1:80" ht="12.75">
      <c r="A46" s="250">
        <v>16</v>
      </c>
      <c r="B46" s="251" t="s">
        <v>396</v>
      </c>
      <c r="C46" s="252" t="s">
        <v>397</v>
      </c>
      <c r="D46" s="253" t="s">
        <v>137</v>
      </c>
      <c r="E46" s="289">
        <v>3</v>
      </c>
      <c r="F46" s="254"/>
      <c r="G46" s="255">
        <f>E46*F46</f>
        <v>0</v>
      </c>
      <c r="H46" s="256">
        <v>0</v>
      </c>
      <c r="I46" s="257">
        <f>E46*H46</f>
        <v>0</v>
      </c>
      <c r="J46" s="256"/>
      <c r="K46" s="257">
        <f>E46*J46</f>
        <v>0</v>
      </c>
      <c r="O46" s="249">
        <v>2</v>
      </c>
      <c r="AA46" s="222">
        <v>12</v>
      </c>
      <c r="AB46" s="222">
        <v>0</v>
      </c>
      <c r="AC46" s="222">
        <v>42</v>
      </c>
      <c r="AZ46" s="222">
        <v>1</v>
      </c>
      <c r="BA46" s="222">
        <f>IF(AZ46=1,G46,0)</f>
        <v>0</v>
      </c>
      <c r="BB46" s="222">
        <f>IF(AZ46=2,G46,0)</f>
        <v>0</v>
      </c>
      <c r="BC46" s="222">
        <f>IF(AZ46=3,G46,0)</f>
        <v>0</v>
      </c>
      <c r="BD46" s="222">
        <f>IF(AZ46=4,G46,0)</f>
        <v>0</v>
      </c>
      <c r="BE46" s="222">
        <f>IF(AZ46=5,G46,0)</f>
        <v>0</v>
      </c>
      <c r="CA46" s="249">
        <v>12</v>
      </c>
      <c r="CB46" s="249">
        <v>0</v>
      </c>
    </row>
    <row r="47" spans="1:15" ht="12.75">
      <c r="A47" s="258"/>
      <c r="B47" s="262"/>
      <c r="C47" s="343" t="s">
        <v>398</v>
      </c>
      <c r="D47" s="344"/>
      <c r="E47" s="290">
        <v>3</v>
      </c>
      <c r="F47" s="264"/>
      <c r="G47" s="265"/>
      <c r="H47" s="266"/>
      <c r="I47" s="260"/>
      <c r="J47" s="267"/>
      <c r="K47" s="260"/>
      <c r="M47" s="261" t="s">
        <v>398</v>
      </c>
      <c r="O47" s="249"/>
    </row>
    <row r="48" spans="1:80" ht="12.75">
      <c r="A48" s="250">
        <v>17</v>
      </c>
      <c r="B48" s="251" t="s">
        <v>399</v>
      </c>
      <c r="C48" s="252" t="s">
        <v>400</v>
      </c>
      <c r="D48" s="253" t="s">
        <v>137</v>
      </c>
      <c r="E48" s="289">
        <v>12</v>
      </c>
      <c r="F48" s="254"/>
      <c r="G48" s="255">
        <f>E48*F48</f>
        <v>0</v>
      </c>
      <c r="H48" s="256">
        <v>1E-05</v>
      </c>
      <c r="I48" s="257">
        <f>E48*H48</f>
        <v>0.00012000000000000002</v>
      </c>
      <c r="J48" s="256">
        <v>0</v>
      </c>
      <c r="K48" s="257">
        <f>E48*J48</f>
        <v>0</v>
      </c>
      <c r="O48" s="249">
        <v>2</v>
      </c>
      <c r="AA48" s="222">
        <v>1</v>
      </c>
      <c r="AB48" s="222">
        <v>1</v>
      </c>
      <c r="AC48" s="222">
        <v>1</v>
      </c>
      <c r="AZ48" s="222">
        <v>1</v>
      </c>
      <c r="BA48" s="222">
        <f>IF(AZ48=1,G48,0)</f>
        <v>0</v>
      </c>
      <c r="BB48" s="222">
        <f>IF(AZ48=2,G48,0)</f>
        <v>0</v>
      </c>
      <c r="BC48" s="222">
        <f>IF(AZ48=3,G48,0)</f>
        <v>0</v>
      </c>
      <c r="BD48" s="222">
        <f>IF(AZ48=4,G48,0)</f>
        <v>0</v>
      </c>
      <c r="BE48" s="222">
        <f>IF(AZ48=5,G48,0)</f>
        <v>0</v>
      </c>
      <c r="CA48" s="249">
        <v>1</v>
      </c>
      <c r="CB48" s="249">
        <v>1</v>
      </c>
    </row>
    <row r="49" spans="1:15" ht="12.75">
      <c r="A49" s="258"/>
      <c r="B49" s="262"/>
      <c r="C49" s="343" t="s">
        <v>401</v>
      </c>
      <c r="D49" s="344"/>
      <c r="E49" s="290">
        <v>12</v>
      </c>
      <c r="F49" s="264"/>
      <c r="G49" s="265"/>
      <c r="H49" s="266"/>
      <c r="I49" s="260"/>
      <c r="J49" s="267"/>
      <c r="K49" s="260"/>
      <c r="M49" s="261" t="s">
        <v>401</v>
      </c>
      <c r="O49" s="249"/>
    </row>
    <row r="50" spans="1:80" ht="12.75">
      <c r="A50" s="250">
        <v>18</v>
      </c>
      <c r="B50" s="251" t="s">
        <v>402</v>
      </c>
      <c r="C50" s="252" t="s">
        <v>403</v>
      </c>
      <c r="D50" s="253" t="s">
        <v>137</v>
      </c>
      <c r="E50" s="289">
        <v>12</v>
      </c>
      <c r="F50" s="254"/>
      <c r="G50" s="255">
        <f>E50*F50</f>
        <v>0</v>
      </c>
      <c r="H50" s="256">
        <v>0.007</v>
      </c>
      <c r="I50" s="257">
        <f>E50*H50</f>
        <v>0.084</v>
      </c>
      <c r="J50" s="256"/>
      <c r="K50" s="257">
        <f>E50*J50</f>
        <v>0</v>
      </c>
      <c r="O50" s="249">
        <v>2</v>
      </c>
      <c r="AA50" s="222">
        <v>3</v>
      </c>
      <c r="AB50" s="222">
        <v>1</v>
      </c>
      <c r="AC50" s="222">
        <v>60850016</v>
      </c>
      <c r="AZ50" s="222">
        <v>1</v>
      </c>
      <c r="BA50" s="222">
        <f>IF(AZ50=1,G50,0)</f>
        <v>0</v>
      </c>
      <c r="BB50" s="222">
        <f>IF(AZ50=2,G50,0)</f>
        <v>0</v>
      </c>
      <c r="BC50" s="222">
        <f>IF(AZ50=3,G50,0)</f>
        <v>0</v>
      </c>
      <c r="BD50" s="222">
        <f>IF(AZ50=4,G50,0)</f>
        <v>0</v>
      </c>
      <c r="BE50" s="222">
        <f>IF(AZ50=5,G50,0)</f>
        <v>0</v>
      </c>
      <c r="CA50" s="249">
        <v>3</v>
      </c>
      <c r="CB50" s="249">
        <v>1</v>
      </c>
    </row>
    <row r="51" spans="1:15" ht="12.75">
      <c r="A51" s="258"/>
      <c r="B51" s="262"/>
      <c r="C51" s="343" t="s">
        <v>401</v>
      </c>
      <c r="D51" s="344"/>
      <c r="E51" s="290">
        <v>12</v>
      </c>
      <c r="F51" s="264"/>
      <c r="G51" s="265"/>
      <c r="H51" s="266"/>
      <c r="I51" s="260"/>
      <c r="J51" s="267"/>
      <c r="K51" s="260"/>
      <c r="M51" s="261" t="s">
        <v>401</v>
      </c>
      <c r="O51" s="249"/>
    </row>
    <row r="52" spans="1:80" ht="12.75">
      <c r="A52" s="250">
        <v>19</v>
      </c>
      <c r="B52" s="251" t="s">
        <v>404</v>
      </c>
      <c r="C52" s="252" t="s">
        <v>405</v>
      </c>
      <c r="D52" s="253" t="s">
        <v>137</v>
      </c>
      <c r="E52" s="289">
        <v>12</v>
      </c>
      <c r="F52" s="254"/>
      <c r="G52" s="255">
        <f>E52*F52</f>
        <v>0</v>
      </c>
      <c r="H52" s="256">
        <v>0.0025</v>
      </c>
      <c r="I52" s="257">
        <f>E52*H52</f>
        <v>0.03</v>
      </c>
      <c r="J52" s="256"/>
      <c r="K52" s="257">
        <f>E52*J52</f>
        <v>0</v>
      </c>
      <c r="O52" s="249">
        <v>2</v>
      </c>
      <c r="AA52" s="222">
        <v>3</v>
      </c>
      <c r="AB52" s="222">
        <v>1</v>
      </c>
      <c r="AC52" s="222">
        <v>60850031</v>
      </c>
      <c r="AZ52" s="222">
        <v>1</v>
      </c>
      <c r="BA52" s="222">
        <f>IF(AZ52=1,G52,0)</f>
        <v>0</v>
      </c>
      <c r="BB52" s="222">
        <f>IF(AZ52=2,G52,0)</f>
        <v>0</v>
      </c>
      <c r="BC52" s="222">
        <f>IF(AZ52=3,G52,0)</f>
        <v>0</v>
      </c>
      <c r="BD52" s="222">
        <f>IF(AZ52=4,G52,0)</f>
        <v>0</v>
      </c>
      <c r="BE52" s="222">
        <f>IF(AZ52=5,G52,0)</f>
        <v>0</v>
      </c>
      <c r="CA52" s="249">
        <v>3</v>
      </c>
      <c r="CB52" s="249">
        <v>1</v>
      </c>
    </row>
    <row r="53" spans="1:15" ht="12.75">
      <c r="A53" s="258"/>
      <c r="B53" s="262"/>
      <c r="C53" s="343" t="s">
        <v>401</v>
      </c>
      <c r="D53" s="344"/>
      <c r="E53" s="290">
        <v>12</v>
      </c>
      <c r="F53" s="264"/>
      <c r="G53" s="265"/>
      <c r="H53" s="266"/>
      <c r="I53" s="260"/>
      <c r="J53" s="267"/>
      <c r="K53" s="260"/>
      <c r="M53" s="261" t="s">
        <v>401</v>
      </c>
      <c r="O53" s="249"/>
    </row>
    <row r="54" spans="1:80" ht="12.75">
      <c r="A54" s="250">
        <v>20</v>
      </c>
      <c r="B54" s="251" t="s">
        <v>406</v>
      </c>
      <c r="C54" s="252" t="s">
        <v>407</v>
      </c>
      <c r="D54" s="253" t="s">
        <v>233</v>
      </c>
      <c r="E54" s="289">
        <v>10</v>
      </c>
      <c r="F54" s="254"/>
      <c r="G54" s="255">
        <f>E54*F54</f>
        <v>0</v>
      </c>
      <c r="H54" s="256">
        <v>2E-05</v>
      </c>
      <c r="I54" s="257">
        <f>E54*H54</f>
        <v>0.0002</v>
      </c>
      <c r="J54" s="256"/>
      <c r="K54" s="257">
        <f>E54*J54</f>
        <v>0</v>
      </c>
      <c r="O54" s="249">
        <v>2</v>
      </c>
      <c r="AA54" s="222">
        <v>3</v>
      </c>
      <c r="AB54" s="222">
        <v>1</v>
      </c>
      <c r="AC54" s="222" t="s">
        <v>406</v>
      </c>
      <c r="AZ54" s="222">
        <v>1</v>
      </c>
      <c r="BA54" s="222">
        <f>IF(AZ54=1,G54,0)</f>
        <v>0</v>
      </c>
      <c r="BB54" s="222">
        <f>IF(AZ54=2,G54,0)</f>
        <v>0</v>
      </c>
      <c r="BC54" s="222">
        <f>IF(AZ54=3,G54,0)</f>
        <v>0</v>
      </c>
      <c r="BD54" s="222">
        <f>IF(AZ54=4,G54,0)</f>
        <v>0</v>
      </c>
      <c r="BE54" s="222">
        <f>IF(AZ54=5,G54,0)</f>
        <v>0</v>
      </c>
      <c r="CA54" s="249">
        <v>3</v>
      </c>
      <c r="CB54" s="249">
        <v>1</v>
      </c>
    </row>
    <row r="55" spans="1:15" ht="12.75">
      <c r="A55" s="258"/>
      <c r="B55" s="262"/>
      <c r="C55" s="343" t="s">
        <v>408</v>
      </c>
      <c r="D55" s="344"/>
      <c r="E55" s="290">
        <v>10</v>
      </c>
      <c r="F55" s="264"/>
      <c r="G55" s="265"/>
      <c r="H55" s="266"/>
      <c r="I55" s="260"/>
      <c r="J55" s="267"/>
      <c r="K55" s="260"/>
      <c r="M55" s="261" t="s">
        <v>408</v>
      </c>
      <c r="O55" s="249"/>
    </row>
    <row r="56" spans="1:80" ht="12.75">
      <c r="A56" s="250">
        <v>21</v>
      </c>
      <c r="B56" s="251" t="s">
        <v>195</v>
      </c>
      <c r="C56" s="252" t="s">
        <v>196</v>
      </c>
      <c r="D56" s="253" t="s">
        <v>197</v>
      </c>
      <c r="E56" s="289">
        <v>6</v>
      </c>
      <c r="F56" s="254"/>
      <c r="G56" s="255">
        <f>E56*F56</f>
        <v>0</v>
      </c>
      <c r="H56" s="256">
        <v>0</v>
      </c>
      <c r="I56" s="257">
        <f>E56*H56</f>
        <v>0</v>
      </c>
      <c r="J56" s="256">
        <v>0</v>
      </c>
      <c r="K56" s="257">
        <f>E56*J56</f>
        <v>0</v>
      </c>
      <c r="O56" s="249">
        <v>2</v>
      </c>
      <c r="AA56" s="222">
        <v>1</v>
      </c>
      <c r="AB56" s="222">
        <v>1</v>
      </c>
      <c r="AC56" s="222">
        <v>1</v>
      </c>
      <c r="AZ56" s="222">
        <v>1</v>
      </c>
      <c r="BA56" s="222">
        <f>IF(AZ56=1,G56,0)</f>
        <v>0</v>
      </c>
      <c r="BB56" s="222">
        <f>IF(AZ56=2,G56,0)</f>
        <v>0</v>
      </c>
      <c r="BC56" s="222">
        <f>IF(AZ56=3,G56,0)</f>
        <v>0</v>
      </c>
      <c r="BD56" s="222">
        <f>IF(AZ56=4,G56,0)</f>
        <v>0</v>
      </c>
      <c r="BE56" s="222">
        <f>IF(AZ56=5,G56,0)</f>
        <v>0</v>
      </c>
      <c r="CA56" s="249">
        <v>1</v>
      </c>
      <c r="CB56" s="249">
        <v>1</v>
      </c>
    </row>
    <row r="57" spans="1:15" ht="12.75">
      <c r="A57" s="258"/>
      <c r="B57" s="262"/>
      <c r="C57" s="343" t="s">
        <v>409</v>
      </c>
      <c r="D57" s="344"/>
      <c r="E57" s="290">
        <v>6</v>
      </c>
      <c r="F57" s="264"/>
      <c r="G57" s="265"/>
      <c r="H57" s="266"/>
      <c r="I57" s="260"/>
      <c r="J57" s="267"/>
      <c r="K57" s="260"/>
      <c r="M57" s="261" t="s">
        <v>409</v>
      </c>
      <c r="O57" s="249"/>
    </row>
    <row r="58" spans="1:80" ht="12.75">
      <c r="A58" s="250">
        <v>22</v>
      </c>
      <c r="B58" s="251" t="s">
        <v>199</v>
      </c>
      <c r="C58" s="252" t="s">
        <v>200</v>
      </c>
      <c r="D58" s="253" t="s">
        <v>106</v>
      </c>
      <c r="E58" s="289">
        <v>0.6</v>
      </c>
      <c r="F58" s="254"/>
      <c r="G58" s="255">
        <f>E58*F58</f>
        <v>0</v>
      </c>
      <c r="H58" s="256">
        <v>0.6</v>
      </c>
      <c r="I58" s="257">
        <f>E58*H58</f>
        <v>0.36</v>
      </c>
      <c r="J58" s="256"/>
      <c r="K58" s="257">
        <f>E58*J58</f>
        <v>0</v>
      </c>
      <c r="O58" s="249">
        <v>2</v>
      </c>
      <c r="AA58" s="222">
        <v>3</v>
      </c>
      <c r="AB58" s="222">
        <v>1</v>
      </c>
      <c r="AC58" s="222">
        <v>10391100</v>
      </c>
      <c r="AZ58" s="222">
        <v>1</v>
      </c>
      <c r="BA58" s="222">
        <f>IF(AZ58=1,G58,0)</f>
        <v>0</v>
      </c>
      <c r="BB58" s="222">
        <f>IF(AZ58=2,G58,0)</f>
        <v>0</v>
      </c>
      <c r="BC58" s="222">
        <f>IF(AZ58=3,G58,0)</f>
        <v>0</v>
      </c>
      <c r="BD58" s="222">
        <f>IF(AZ58=4,G58,0)</f>
        <v>0</v>
      </c>
      <c r="BE58" s="222">
        <f>IF(AZ58=5,G58,0)</f>
        <v>0</v>
      </c>
      <c r="CA58" s="249">
        <v>3</v>
      </c>
      <c r="CB58" s="249">
        <v>1</v>
      </c>
    </row>
    <row r="59" spans="1:15" ht="12.75">
      <c r="A59" s="258"/>
      <c r="B59" s="262"/>
      <c r="C59" s="343" t="s">
        <v>410</v>
      </c>
      <c r="D59" s="344"/>
      <c r="E59" s="290">
        <v>0.6</v>
      </c>
      <c r="F59" s="264"/>
      <c r="G59" s="265"/>
      <c r="H59" s="266"/>
      <c r="I59" s="260"/>
      <c r="J59" s="267"/>
      <c r="K59" s="260"/>
      <c r="M59" s="261" t="s">
        <v>410</v>
      </c>
      <c r="O59" s="249"/>
    </row>
    <row r="60" spans="1:80" ht="12.75">
      <c r="A60" s="250">
        <v>23</v>
      </c>
      <c r="B60" s="251" t="s">
        <v>202</v>
      </c>
      <c r="C60" s="252" t="s">
        <v>203</v>
      </c>
      <c r="D60" s="253" t="s">
        <v>121</v>
      </c>
      <c r="E60" s="289">
        <v>0.0006</v>
      </c>
      <c r="F60" s="254"/>
      <c r="G60" s="255">
        <f>E60*F60</f>
        <v>0</v>
      </c>
      <c r="H60" s="256">
        <v>0</v>
      </c>
      <c r="I60" s="257">
        <f>E60*H60</f>
        <v>0</v>
      </c>
      <c r="J60" s="256">
        <v>0</v>
      </c>
      <c r="K60" s="257">
        <f>E60*J60</f>
        <v>0</v>
      </c>
      <c r="O60" s="249">
        <v>2</v>
      </c>
      <c r="AA60" s="222">
        <v>1</v>
      </c>
      <c r="AB60" s="222">
        <v>1</v>
      </c>
      <c r="AC60" s="222">
        <v>1</v>
      </c>
      <c r="AZ60" s="222">
        <v>1</v>
      </c>
      <c r="BA60" s="222">
        <f>IF(AZ60=1,G60,0)</f>
        <v>0</v>
      </c>
      <c r="BB60" s="222">
        <f>IF(AZ60=2,G60,0)</f>
        <v>0</v>
      </c>
      <c r="BC60" s="222">
        <f>IF(AZ60=3,G60,0)</f>
        <v>0</v>
      </c>
      <c r="BD60" s="222">
        <f>IF(AZ60=4,G60,0)</f>
        <v>0</v>
      </c>
      <c r="BE60" s="222">
        <f>IF(AZ60=5,G60,0)</f>
        <v>0</v>
      </c>
      <c r="CA60" s="249">
        <v>1</v>
      </c>
      <c r="CB60" s="249">
        <v>1</v>
      </c>
    </row>
    <row r="61" spans="1:15" ht="12.75">
      <c r="A61" s="258"/>
      <c r="B61" s="262"/>
      <c r="C61" s="343" t="s">
        <v>411</v>
      </c>
      <c r="D61" s="344"/>
      <c r="E61" s="290">
        <v>0.0006</v>
      </c>
      <c r="F61" s="264"/>
      <c r="G61" s="265"/>
      <c r="H61" s="266"/>
      <c r="I61" s="260"/>
      <c r="J61" s="267"/>
      <c r="K61" s="260"/>
      <c r="M61" s="261" t="s">
        <v>411</v>
      </c>
      <c r="O61" s="249"/>
    </row>
    <row r="62" spans="1:80" ht="12.75">
      <c r="A62" s="250">
        <v>24</v>
      </c>
      <c r="B62" s="251" t="s">
        <v>205</v>
      </c>
      <c r="C62" s="252" t="s">
        <v>1288</v>
      </c>
      <c r="D62" s="253" t="s">
        <v>121</v>
      </c>
      <c r="E62" s="289">
        <v>0.0006</v>
      </c>
      <c r="F62" s="254"/>
      <c r="G62" s="255">
        <f>E62*F62</f>
        <v>0</v>
      </c>
      <c r="H62" s="256">
        <v>1</v>
      </c>
      <c r="I62" s="257">
        <f>E62*H62</f>
        <v>0.0006</v>
      </c>
      <c r="J62" s="256"/>
      <c r="K62" s="257">
        <f>E62*J62</f>
        <v>0</v>
      </c>
      <c r="O62" s="249">
        <v>2</v>
      </c>
      <c r="AA62" s="222">
        <v>3</v>
      </c>
      <c r="AB62" s="222">
        <v>1</v>
      </c>
      <c r="AC62" s="222">
        <v>170108</v>
      </c>
      <c r="AZ62" s="222">
        <v>1</v>
      </c>
      <c r="BA62" s="222">
        <f>IF(AZ62=1,G62,0)</f>
        <v>0</v>
      </c>
      <c r="BB62" s="222">
        <f>IF(AZ62=2,G62,0)</f>
        <v>0</v>
      </c>
      <c r="BC62" s="222">
        <f>IF(AZ62=3,G62,0)</f>
        <v>0</v>
      </c>
      <c r="BD62" s="222">
        <f>IF(AZ62=4,G62,0)</f>
        <v>0</v>
      </c>
      <c r="BE62" s="222">
        <f>IF(AZ62=5,G62,0)</f>
        <v>0</v>
      </c>
      <c r="CA62" s="249">
        <v>3</v>
      </c>
      <c r="CB62" s="249">
        <v>1</v>
      </c>
    </row>
    <row r="63" spans="1:15" ht="12.75">
      <c r="A63" s="258"/>
      <c r="B63" s="262"/>
      <c r="C63" s="343" t="s">
        <v>412</v>
      </c>
      <c r="D63" s="344"/>
      <c r="E63" s="290">
        <v>0.0006</v>
      </c>
      <c r="F63" s="264"/>
      <c r="G63" s="265"/>
      <c r="H63" s="266"/>
      <c r="I63" s="260"/>
      <c r="J63" s="267"/>
      <c r="K63" s="260"/>
      <c r="M63" s="261" t="s">
        <v>412</v>
      </c>
      <c r="O63" s="249"/>
    </row>
    <row r="64" spans="1:80" ht="12.75">
      <c r="A64" s="250">
        <v>25</v>
      </c>
      <c r="B64" s="251" t="s">
        <v>207</v>
      </c>
      <c r="C64" s="252" t="s">
        <v>208</v>
      </c>
      <c r="D64" s="253" t="s">
        <v>106</v>
      </c>
      <c r="E64" s="289">
        <v>0.2</v>
      </c>
      <c r="F64" s="254"/>
      <c r="G64" s="255">
        <f>E64*F64</f>
        <v>0</v>
      </c>
      <c r="H64" s="256">
        <v>0</v>
      </c>
      <c r="I64" s="257">
        <f>E64*H64</f>
        <v>0</v>
      </c>
      <c r="J64" s="256">
        <v>0</v>
      </c>
      <c r="K64" s="257">
        <f>E64*J64</f>
        <v>0</v>
      </c>
      <c r="O64" s="249">
        <v>2</v>
      </c>
      <c r="AA64" s="222">
        <v>1</v>
      </c>
      <c r="AB64" s="222">
        <v>1</v>
      </c>
      <c r="AC64" s="222">
        <v>1</v>
      </c>
      <c r="AZ64" s="222">
        <v>1</v>
      </c>
      <c r="BA64" s="222">
        <f>IF(AZ64=1,G64,0)</f>
        <v>0</v>
      </c>
      <c r="BB64" s="222">
        <f>IF(AZ64=2,G64,0)</f>
        <v>0</v>
      </c>
      <c r="BC64" s="222">
        <f>IF(AZ64=3,G64,0)</f>
        <v>0</v>
      </c>
      <c r="BD64" s="222">
        <f>IF(AZ64=4,G64,0)</f>
        <v>0</v>
      </c>
      <c r="BE64" s="222">
        <f>IF(AZ64=5,G64,0)</f>
        <v>0</v>
      </c>
      <c r="CA64" s="249">
        <v>1</v>
      </c>
      <c r="CB64" s="249">
        <v>1</v>
      </c>
    </row>
    <row r="65" spans="1:15" ht="12.75">
      <c r="A65" s="258"/>
      <c r="B65" s="262"/>
      <c r="C65" s="343" t="s">
        <v>413</v>
      </c>
      <c r="D65" s="344"/>
      <c r="E65" s="290">
        <v>0.2</v>
      </c>
      <c r="F65" s="264"/>
      <c r="G65" s="265"/>
      <c r="H65" s="266"/>
      <c r="I65" s="260"/>
      <c r="J65" s="267"/>
      <c r="K65" s="260"/>
      <c r="M65" s="261" t="s">
        <v>413</v>
      </c>
      <c r="O65" s="249"/>
    </row>
    <row r="66" spans="1:80" ht="12.75">
      <c r="A66" s="250">
        <v>26</v>
      </c>
      <c r="B66" s="251" t="s">
        <v>210</v>
      </c>
      <c r="C66" s="252" t="s">
        <v>211</v>
      </c>
      <c r="D66" s="253" t="s">
        <v>106</v>
      </c>
      <c r="E66" s="289">
        <v>0.2</v>
      </c>
      <c r="F66" s="254"/>
      <c r="G66" s="255">
        <f>E66*F66</f>
        <v>0</v>
      </c>
      <c r="H66" s="256">
        <v>0</v>
      </c>
      <c r="I66" s="257">
        <f>E66*H66</f>
        <v>0</v>
      </c>
      <c r="J66" s="256">
        <v>0</v>
      </c>
      <c r="K66" s="257">
        <f>E66*J66</f>
        <v>0</v>
      </c>
      <c r="O66" s="249">
        <v>2</v>
      </c>
      <c r="AA66" s="222">
        <v>1</v>
      </c>
      <c r="AB66" s="222">
        <v>1</v>
      </c>
      <c r="AC66" s="222">
        <v>1</v>
      </c>
      <c r="AZ66" s="222">
        <v>1</v>
      </c>
      <c r="BA66" s="222">
        <f>IF(AZ66=1,G66,0)</f>
        <v>0</v>
      </c>
      <c r="BB66" s="222">
        <f>IF(AZ66=2,G66,0)</f>
        <v>0</v>
      </c>
      <c r="BC66" s="222">
        <f>IF(AZ66=3,G66,0)</f>
        <v>0</v>
      </c>
      <c r="BD66" s="222">
        <f>IF(AZ66=4,G66,0)</f>
        <v>0</v>
      </c>
      <c r="BE66" s="222">
        <f>IF(AZ66=5,G66,0)</f>
        <v>0</v>
      </c>
      <c r="CA66" s="249">
        <v>1</v>
      </c>
      <c r="CB66" s="249">
        <v>1</v>
      </c>
    </row>
    <row r="67" spans="1:15" ht="12.75">
      <c r="A67" s="258"/>
      <c r="B67" s="262"/>
      <c r="C67" s="343" t="s">
        <v>414</v>
      </c>
      <c r="D67" s="344"/>
      <c r="E67" s="290">
        <v>0.2</v>
      </c>
      <c r="F67" s="264"/>
      <c r="G67" s="265"/>
      <c r="H67" s="266"/>
      <c r="I67" s="260"/>
      <c r="J67" s="267"/>
      <c r="K67" s="260"/>
      <c r="M67" s="261" t="s">
        <v>414</v>
      </c>
      <c r="O67" s="249"/>
    </row>
    <row r="68" spans="1:57" ht="12.75">
      <c r="A68" s="268"/>
      <c r="B68" s="269" t="s">
        <v>95</v>
      </c>
      <c r="C68" s="270" t="s">
        <v>131</v>
      </c>
      <c r="D68" s="271"/>
      <c r="E68" s="272"/>
      <c r="F68" s="273"/>
      <c r="G68" s="274">
        <f>SUM(G30:G67)</f>
        <v>0</v>
      </c>
      <c r="H68" s="275"/>
      <c r="I68" s="276">
        <f>SUM(I30:I67)</f>
        <v>1.450491</v>
      </c>
      <c r="J68" s="275"/>
      <c r="K68" s="276">
        <f>SUM(K30:K67)</f>
        <v>0</v>
      </c>
      <c r="O68" s="249">
        <v>4</v>
      </c>
      <c r="BA68" s="277">
        <f>SUM(BA30:BA67)</f>
        <v>0</v>
      </c>
      <c r="BB68" s="277">
        <f>SUM(BB30:BB67)</f>
        <v>0</v>
      </c>
      <c r="BC68" s="277">
        <f>SUM(BC30:BC67)</f>
        <v>0</v>
      </c>
      <c r="BD68" s="277">
        <f>SUM(BD30:BD67)</f>
        <v>0</v>
      </c>
      <c r="BE68" s="277">
        <f>SUM(BE30:BE67)</f>
        <v>0</v>
      </c>
    </row>
    <row r="69" spans="1:15" ht="12.75">
      <c r="A69" s="239" t="s">
        <v>91</v>
      </c>
      <c r="B69" s="240" t="s">
        <v>415</v>
      </c>
      <c r="C69" s="241" t="s">
        <v>416</v>
      </c>
      <c r="D69" s="242"/>
      <c r="E69" s="243"/>
      <c r="F69" s="243"/>
      <c r="G69" s="244"/>
      <c r="H69" s="245"/>
      <c r="I69" s="246"/>
      <c r="J69" s="247"/>
      <c r="K69" s="248"/>
      <c r="O69" s="249">
        <v>1</v>
      </c>
    </row>
    <row r="70" spans="1:80" ht="12.75">
      <c r="A70" s="250">
        <v>27</v>
      </c>
      <c r="B70" s="251" t="s">
        <v>418</v>
      </c>
      <c r="C70" s="252" t="s">
        <v>419</v>
      </c>
      <c r="D70" s="253" t="s">
        <v>197</v>
      </c>
      <c r="E70" s="289">
        <v>510.4</v>
      </c>
      <c r="F70" s="254"/>
      <c r="G70" s="255">
        <f>E70*F70</f>
        <v>0</v>
      </c>
      <c r="H70" s="256">
        <v>0.00028</v>
      </c>
      <c r="I70" s="257">
        <f>E70*H70</f>
        <v>0.14291199999999998</v>
      </c>
      <c r="J70" s="256">
        <v>0</v>
      </c>
      <c r="K70" s="257">
        <f>E70*J70</f>
        <v>0</v>
      </c>
      <c r="O70" s="249">
        <v>2</v>
      </c>
      <c r="AA70" s="222">
        <v>1</v>
      </c>
      <c r="AB70" s="222">
        <v>1</v>
      </c>
      <c r="AC70" s="222">
        <v>1</v>
      </c>
      <c r="AZ70" s="222">
        <v>1</v>
      </c>
      <c r="BA70" s="222">
        <f>IF(AZ70=1,G70,0)</f>
        <v>0</v>
      </c>
      <c r="BB70" s="222">
        <f>IF(AZ70=2,G70,0)</f>
        <v>0</v>
      </c>
      <c r="BC70" s="222">
        <f>IF(AZ70=3,G70,0)</f>
        <v>0</v>
      </c>
      <c r="BD70" s="222">
        <f>IF(AZ70=4,G70,0)</f>
        <v>0</v>
      </c>
      <c r="BE70" s="222">
        <f>IF(AZ70=5,G70,0)</f>
        <v>0</v>
      </c>
      <c r="CA70" s="249">
        <v>1</v>
      </c>
      <c r="CB70" s="249">
        <v>1</v>
      </c>
    </row>
    <row r="71" spans="1:15" ht="12.75">
      <c r="A71" s="258"/>
      <c r="B71" s="262"/>
      <c r="C71" s="343" t="s">
        <v>420</v>
      </c>
      <c r="D71" s="344"/>
      <c r="E71" s="290">
        <v>0</v>
      </c>
      <c r="F71" s="264"/>
      <c r="G71" s="265"/>
      <c r="H71" s="266"/>
      <c r="I71" s="260"/>
      <c r="J71" s="267"/>
      <c r="K71" s="260"/>
      <c r="M71" s="261" t="s">
        <v>420</v>
      </c>
      <c r="O71" s="249"/>
    </row>
    <row r="72" spans="1:15" ht="12.75">
      <c r="A72" s="258"/>
      <c r="B72" s="262"/>
      <c r="C72" s="343" t="s">
        <v>421</v>
      </c>
      <c r="D72" s="344"/>
      <c r="E72" s="290">
        <v>212.8</v>
      </c>
      <c r="F72" s="264"/>
      <c r="G72" s="265"/>
      <c r="H72" s="266"/>
      <c r="I72" s="260"/>
      <c r="J72" s="267"/>
      <c r="K72" s="260"/>
      <c r="M72" s="261" t="s">
        <v>421</v>
      </c>
      <c r="O72" s="249"/>
    </row>
    <row r="73" spans="1:15" ht="12.75">
      <c r="A73" s="258"/>
      <c r="B73" s="262"/>
      <c r="C73" s="343" t="s">
        <v>422</v>
      </c>
      <c r="D73" s="344"/>
      <c r="E73" s="290">
        <v>54.4</v>
      </c>
      <c r="F73" s="264"/>
      <c r="G73" s="265"/>
      <c r="H73" s="266"/>
      <c r="I73" s="260"/>
      <c r="J73" s="267"/>
      <c r="K73" s="260"/>
      <c r="M73" s="261" t="s">
        <v>422</v>
      </c>
      <c r="O73" s="249"/>
    </row>
    <row r="74" spans="1:15" ht="12.75">
      <c r="A74" s="258"/>
      <c r="B74" s="262"/>
      <c r="C74" s="343" t="s">
        <v>423</v>
      </c>
      <c r="D74" s="344"/>
      <c r="E74" s="290">
        <v>37.3</v>
      </c>
      <c r="F74" s="264"/>
      <c r="G74" s="265"/>
      <c r="H74" s="266"/>
      <c r="I74" s="260"/>
      <c r="J74" s="267"/>
      <c r="K74" s="260"/>
      <c r="M74" s="261" t="s">
        <v>423</v>
      </c>
      <c r="O74" s="249"/>
    </row>
    <row r="75" spans="1:15" ht="12.75">
      <c r="A75" s="258"/>
      <c r="B75" s="262"/>
      <c r="C75" s="343" t="s">
        <v>424</v>
      </c>
      <c r="D75" s="344"/>
      <c r="E75" s="290">
        <v>205.9</v>
      </c>
      <c r="F75" s="264"/>
      <c r="G75" s="265"/>
      <c r="H75" s="266"/>
      <c r="I75" s="260"/>
      <c r="J75" s="267"/>
      <c r="K75" s="260"/>
      <c r="M75" s="261" t="s">
        <v>424</v>
      </c>
      <c r="O75" s="249"/>
    </row>
    <row r="76" spans="1:80" ht="12.75">
      <c r="A76" s="250">
        <v>28</v>
      </c>
      <c r="B76" s="251" t="s">
        <v>425</v>
      </c>
      <c r="C76" s="252" t="s">
        <v>1289</v>
      </c>
      <c r="D76" s="253" t="s">
        <v>197</v>
      </c>
      <c r="E76" s="289">
        <v>571.648</v>
      </c>
      <c r="F76" s="254"/>
      <c r="G76" s="255">
        <f>E76*F76</f>
        <v>0</v>
      </c>
      <c r="H76" s="256">
        <v>0.0002</v>
      </c>
      <c r="I76" s="257">
        <f>E76*H76</f>
        <v>0.11432960000000002</v>
      </c>
      <c r="J76" s="256"/>
      <c r="K76" s="257">
        <f>E76*J76</f>
        <v>0</v>
      </c>
      <c r="O76" s="249">
        <v>2</v>
      </c>
      <c r="AA76" s="222">
        <v>3</v>
      </c>
      <c r="AB76" s="222">
        <v>1</v>
      </c>
      <c r="AC76" s="222">
        <v>69366049</v>
      </c>
      <c r="AZ76" s="222">
        <v>1</v>
      </c>
      <c r="BA76" s="222">
        <f>IF(AZ76=1,G76,0)</f>
        <v>0</v>
      </c>
      <c r="BB76" s="222">
        <f>IF(AZ76=2,G76,0)</f>
        <v>0</v>
      </c>
      <c r="BC76" s="222">
        <f>IF(AZ76=3,G76,0)</f>
        <v>0</v>
      </c>
      <c r="BD76" s="222">
        <f>IF(AZ76=4,G76,0)</f>
        <v>0</v>
      </c>
      <c r="BE76" s="222">
        <f>IF(AZ76=5,G76,0)</f>
        <v>0</v>
      </c>
      <c r="CA76" s="249">
        <v>3</v>
      </c>
      <c r="CB76" s="249">
        <v>1</v>
      </c>
    </row>
    <row r="77" spans="1:15" ht="22.5">
      <c r="A77" s="258"/>
      <c r="B77" s="262"/>
      <c r="C77" s="343" t="s">
        <v>426</v>
      </c>
      <c r="D77" s="344"/>
      <c r="E77" s="290">
        <v>571.648</v>
      </c>
      <c r="F77" s="264"/>
      <c r="G77" s="265"/>
      <c r="H77" s="266"/>
      <c r="I77" s="260"/>
      <c r="J77" s="267"/>
      <c r="K77" s="260"/>
      <c r="M77" s="261" t="s">
        <v>426</v>
      </c>
      <c r="O77" s="249"/>
    </row>
    <row r="78" spans="1:57" ht="12.75">
      <c r="A78" s="268"/>
      <c r="B78" s="269" t="s">
        <v>95</v>
      </c>
      <c r="C78" s="270" t="s">
        <v>417</v>
      </c>
      <c r="D78" s="271"/>
      <c r="E78" s="272"/>
      <c r="F78" s="273"/>
      <c r="G78" s="274">
        <f>SUM(G69:G77)</f>
        <v>0</v>
      </c>
      <c r="H78" s="275"/>
      <c r="I78" s="276">
        <f>SUM(I69:I77)</f>
        <v>0.2572416</v>
      </c>
      <c r="J78" s="275"/>
      <c r="K78" s="276">
        <f>SUM(K69:K77)</f>
        <v>0</v>
      </c>
      <c r="O78" s="249">
        <v>4</v>
      </c>
      <c r="BA78" s="277">
        <f>SUM(BA69:BA77)</f>
        <v>0</v>
      </c>
      <c r="BB78" s="277">
        <f>SUM(BB69:BB77)</f>
        <v>0</v>
      </c>
      <c r="BC78" s="277">
        <f>SUM(BC69:BC77)</f>
        <v>0</v>
      </c>
      <c r="BD78" s="277">
        <f>SUM(BD69:BD77)</f>
        <v>0</v>
      </c>
      <c r="BE78" s="277">
        <f>SUM(BE69:BE77)</f>
        <v>0</v>
      </c>
    </row>
    <row r="79" spans="1:15" ht="12.75">
      <c r="A79" s="239" t="s">
        <v>91</v>
      </c>
      <c r="B79" s="240" t="s">
        <v>217</v>
      </c>
      <c r="C79" s="241" t="s">
        <v>218</v>
      </c>
      <c r="D79" s="242"/>
      <c r="E79" s="243"/>
      <c r="F79" s="243"/>
      <c r="G79" s="244"/>
      <c r="H79" s="245"/>
      <c r="I79" s="246"/>
      <c r="J79" s="247"/>
      <c r="K79" s="248"/>
      <c r="O79" s="249">
        <v>1</v>
      </c>
    </row>
    <row r="80" spans="1:80" ht="12.75">
      <c r="A80" s="250">
        <v>29</v>
      </c>
      <c r="B80" s="251" t="s">
        <v>220</v>
      </c>
      <c r="C80" s="252" t="s">
        <v>221</v>
      </c>
      <c r="D80" s="253" t="s">
        <v>197</v>
      </c>
      <c r="E80" s="289">
        <v>510.4</v>
      </c>
      <c r="F80" s="254"/>
      <c r="G80" s="255">
        <f>E80*F80</f>
        <v>0</v>
      </c>
      <c r="H80" s="256">
        <v>0.27994</v>
      </c>
      <c r="I80" s="257">
        <f>E80*H80</f>
        <v>142.88137600000002</v>
      </c>
      <c r="J80" s="256">
        <v>0</v>
      </c>
      <c r="K80" s="257">
        <f>E80*J80</f>
        <v>0</v>
      </c>
      <c r="O80" s="249">
        <v>2</v>
      </c>
      <c r="AA80" s="222">
        <v>1</v>
      </c>
      <c r="AB80" s="222">
        <v>1</v>
      </c>
      <c r="AC80" s="222">
        <v>1</v>
      </c>
      <c r="AZ80" s="222">
        <v>1</v>
      </c>
      <c r="BA80" s="222">
        <f>IF(AZ80=1,G80,0)</f>
        <v>0</v>
      </c>
      <c r="BB80" s="222">
        <f>IF(AZ80=2,G80,0)</f>
        <v>0</v>
      </c>
      <c r="BC80" s="222">
        <f>IF(AZ80=3,G80,0)</f>
        <v>0</v>
      </c>
      <c r="BD80" s="222">
        <f>IF(AZ80=4,G80,0)</f>
        <v>0</v>
      </c>
      <c r="BE80" s="222">
        <f>IF(AZ80=5,G80,0)</f>
        <v>0</v>
      </c>
      <c r="CA80" s="249">
        <v>1</v>
      </c>
      <c r="CB80" s="249">
        <v>1</v>
      </c>
    </row>
    <row r="81" spans="1:15" ht="12.75">
      <c r="A81" s="258"/>
      <c r="B81" s="262"/>
      <c r="C81" s="343" t="s">
        <v>427</v>
      </c>
      <c r="D81" s="344"/>
      <c r="E81" s="290">
        <v>304.5</v>
      </c>
      <c r="F81" s="264"/>
      <c r="G81" s="265"/>
      <c r="H81" s="266"/>
      <c r="I81" s="260"/>
      <c r="J81" s="267"/>
      <c r="K81" s="260"/>
      <c r="M81" s="261" t="s">
        <v>427</v>
      </c>
      <c r="O81" s="249"/>
    </row>
    <row r="82" spans="1:15" ht="12.75">
      <c r="A82" s="258"/>
      <c r="B82" s="262"/>
      <c r="C82" s="343" t="s">
        <v>428</v>
      </c>
      <c r="D82" s="344"/>
      <c r="E82" s="290">
        <v>205.9</v>
      </c>
      <c r="F82" s="264"/>
      <c r="G82" s="265"/>
      <c r="H82" s="266"/>
      <c r="I82" s="260"/>
      <c r="J82" s="267"/>
      <c r="K82" s="260"/>
      <c r="M82" s="261" t="s">
        <v>428</v>
      </c>
      <c r="O82" s="249"/>
    </row>
    <row r="83" spans="1:80" ht="12.75">
      <c r="A83" s="250">
        <v>30</v>
      </c>
      <c r="B83" s="251" t="s">
        <v>429</v>
      </c>
      <c r="C83" s="252" t="s">
        <v>430</v>
      </c>
      <c r="D83" s="253" t="s">
        <v>197</v>
      </c>
      <c r="E83" s="289">
        <v>510.4</v>
      </c>
      <c r="F83" s="254"/>
      <c r="G83" s="255">
        <f>E83*F83</f>
        <v>0</v>
      </c>
      <c r="H83" s="256">
        <v>0.3708</v>
      </c>
      <c r="I83" s="257">
        <f>E83*H83</f>
        <v>189.25632</v>
      </c>
      <c r="J83" s="256">
        <v>0</v>
      </c>
      <c r="K83" s="257">
        <f>E83*J83</f>
        <v>0</v>
      </c>
      <c r="O83" s="249">
        <v>2</v>
      </c>
      <c r="AA83" s="222">
        <v>1</v>
      </c>
      <c r="AB83" s="222">
        <v>1</v>
      </c>
      <c r="AC83" s="222">
        <v>1</v>
      </c>
      <c r="AZ83" s="222">
        <v>1</v>
      </c>
      <c r="BA83" s="222">
        <f>IF(AZ83=1,G83,0)</f>
        <v>0</v>
      </c>
      <c r="BB83" s="222">
        <f>IF(AZ83=2,G83,0)</f>
        <v>0</v>
      </c>
      <c r="BC83" s="222">
        <f>IF(AZ83=3,G83,0)</f>
        <v>0</v>
      </c>
      <c r="BD83" s="222">
        <f>IF(AZ83=4,G83,0)</f>
        <v>0</v>
      </c>
      <c r="BE83" s="222">
        <f>IF(AZ83=5,G83,0)</f>
        <v>0</v>
      </c>
      <c r="CA83" s="249">
        <v>1</v>
      </c>
      <c r="CB83" s="249">
        <v>1</v>
      </c>
    </row>
    <row r="84" spans="1:15" ht="12.75">
      <c r="A84" s="258"/>
      <c r="B84" s="262"/>
      <c r="C84" s="343" t="s">
        <v>431</v>
      </c>
      <c r="D84" s="344"/>
      <c r="E84" s="290">
        <v>304.5</v>
      </c>
      <c r="F84" s="264"/>
      <c r="G84" s="265"/>
      <c r="H84" s="266"/>
      <c r="I84" s="260"/>
      <c r="J84" s="267"/>
      <c r="K84" s="260"/>
      <c r="M84" s="261" t="s">
        <v>431</v>
      </c>
      <c r="O84" s="249"/>
    </row>
    <row r="85" spans="1:15" ht="12.75">
      <c r="A85" s="258"/>
      <c r="B85" s="262"/>
      <c r="C85" s="343" t="s">
        <v>432</v>
      </c>
      <c r="D85" s="344"/>
      <c r="E85" s="290">
        <v>205.9</v>
      </c>
      <c r="F85" s="264"/>
      <c r="G85" s="265"/>
      <c r="H85" s="266"/>
      <c r="I85" s="260"/>
      <c r="J85" s="267"/>
      <c r="K85" s="260"/>
      <c r="M85" s="261" t="s">
        <v>432</v>
      </c>
      <c r="O85" s="249"/>
    </row>
    <row r="86" spans="1:80" ht="12.75">
      <c r="A86" s="250">
        <v>31</v>
      </c>
      <c r="B86" s="251" t="s">
        <v>433</v>
      </c>
      <c r="C86" s="252" t="s">
        <v>434</v>
      </c>
      <c r="D86" s="253" t="s">
        <v>197</v>
      </c>
      <c r="E86" s="289">
        <v>304.5</v>
      </c>
      <c r="F86" s="254"/>
      <c r="G86" s="255">
        <f>E86*F86</f>
        <v>0</v>
      </c>
      <c r="H86" s="256">
        <v>0.0739</v>
      </c>
      <c r="I86" s="257">
        <f>E86*H86</f>
        <v>22.50255</v>
      </c>
      <c r="J86" s="256">
        <v>0</v>
      </c>
      <c r="K86" s="257">
        <f>E86*J86</f>
        <v>0</v>
      </c>
      <c r="O86" s="249">
        <v>2</v>
      </c>
      <c r="AA86" s="222">
        <v>1</v>
      </c>
      <c r="AB86" s="222">
        <v>1</v>
      </c>
      <c r="AC86" s="222">
        <v>1</v>
      </c>
      <c r="AZ86" s="222">
        <v>1</v>
      </c>
      <c r="BA86" s="222">
        <f>IF(AZ86=1,G86,0)</f>
        <v>0</v>
      </c>
      <c r="BB86" s="222">
        <f>IF(AZ86=2,G86,0)</f>
        <v>0</v>
      </c>
      <c r="BC86" s="222">
        <f>IF(AZ86=3,G86,0)</f>
        <v>0</v>
      </c>
      <c r="BD86" s="222">
        <f>IF(AZ86=4,G86,0)</f>
        <v>0</v>
      </c>
      <c r="BE86" s="222">
        <f>IF(AZ86=5,G86,0)</f>
        <v>0</v>
      </c>
      <c r="CA86" s="249">
        <v>1</v>
      </c>
      <c r="CB86" s="249">
        <v>1</v>
      </c>
    </row>
    <row r="87" spans="1:15" ht="12.75">
      <c r="A87" s="258"/>
      <c r="B87" s="262"/>
      <c r="C87" s="343" t="s">
        <v>435</v>
      </c>
      <c r="D87" s="344"/>
      <c r="E87" s="290">
        <v>212.8</v>
      </c>
      <c r="F87" s="264"/>
      <c r="G87" s="265"/>
      <c r="H87" s="266"/>
      <c r="I87" s="260"/>
      <c r="J87" s="267"/>
      <c r="K87" s="260"/>
      <c r="M87" s="261" t="s">
        <v>435</v>
      </c>
      <c r="O87" s="249"/>
    </row>
    <row r="88" spans="1:15" ht="12.75">
      <c r="A88" s="258"/>
      <c r="B88" s="262"/>
      <c r="C88" s="343" t="s">
        <v>436</v>
      </c>
      <c r="D88" s="344"/>
      <c r="E88" s="290">
        <v>54.4</v>
      </c>
      <c r="F88" s="264"/>
      <c r="G88" s="265"/>
      <c r="H88" s="266"/>
      <c r="I88" s="260"/>
      <c r="J88" s="267"/>
      <c r="K88" s="260"/>
      <c r="M88" s="261" t="s">
        <v>436</v>
      </c>
      <c r="O88" s="249"/>
    </row>
    <row r="89" spans="1:15" ht="12.75">
      <c r="A89" s="258"/>
      <c r="B89" s="262"/>
      <c r="C89" s="343" t="s">
        <v>437</v>
      </c>
      <c r="D89" s="344"/>
      <c r="E89" s="290">
        <v>37.3</v>
      </c>
      <c r="F89" s="264"/>
      <c r="G89" s="265"/>
      <c r="H89" s="266"/>
      <c r="I89" s="260"/>
      <c r="J89" s="267"/>
      <c r="K89" s="260"/>
      <c r="M89" s="261" t="s">
        <v>437</v>
      </c>
      <c r="O89" s="249"/>
    </row>
    <row r="90" spans="1:80" ht="12.75">
      <c r="A90" s="250">
        <v>32</v>
      </c>
      <c r="B90" s="251" t="s">
        <v>438</v>
      </c>
      <c r="C90" s="252" t="s">
        <v>1290</v>
      </c>
      <c r="D90" s="253" t="s">
        <v>197</v>
      </c>
      <c r="E90" s="289">
        <v>229.824</v>
      </c>
      <c r="F90" s="254"/>
      <c r="G90" s="255">
        <f>E90*F90</f>
        <v>0</v>
      </c>
      <c r="H90" s="256">
        <v>0.176</v>
      </c>
      <c r="I90" s="257">
        <f>E90*H90</f>
        <v>40.449024</v>
      </c>
      <c r="J90" s="256"/>
      <c r="K90" s="257">
        <f>E90*J90</f>
        <v>0</v>
      </c>
      <c r="O90" s="249">
        <v>2</v>
      </c>
      <c r="AA90" s="222">
        <v>3</v>
      </c>
      <c r="AB90" s="222">
        <v>1</v>
      </c>
      <c r="AC90" s="222">
        <v>592452620</v>
      </c>
      <c r="AZ90" s="222">
        <v>1</v>
      </c>
      <c r="BA90" s="222">
        <f>IF(AZ90=1,G90,0)</f>
        <v>0</v>
      </c>
      <c r="BB90" s="222">
        <f>IF(AZ90=2,G90,0)</f>
        <v>0</v>
      </c>
      <c r="BC90" s="222">
        <f>IF(AZ90=3,G90,0)</f>
        <v>0</v>
      </c>
      <c r="BD90" s="222">
        <f>IF(AZ90=4,G90,0)</f>
        <v>0</v>
      </c>
      <c r="BE90" s="222">
        <f>IF(AZ90=5,G90,0)</f>
        <v>0</v>
      </c>
      <c r="CA90" s="249">
        <v>3</v>
      </c>
      <c r="CB90" s="249">
        <v>1</v>
      </c>
    </row>
    <row r="91" spans="1:15" ht="12.75">
      <c r="A91" s="258"/>
      <c r="B91" s="262"/>
      <c r="C91" s="343" t="s">
        <v>439</v>
      </c>
      <c r="D91" s="344"/>
      <c r="E91" s="290">
        <v>229.824</v>
      </c>
      <c r="F91" s="264"/>
      <c r="G91" s="265"/>
      <c r="H91" s="266"/>
      <c r="I91" s="260"/>
      <c r="J91" s="267"/>
      <c r="K91" s="260"/>
      <c r="M91" s="261" t="s">
        <v>439</v>
      </c>
      <c r="O91" s="249"/>
    </row>
    <row r="92" spans="1:80" ht="22.5">
      <c r="A92" s="250">
        <v>33</v>
      </c>
      <c r="B92" s="251" t="s">
        <v>440</v>
      </c>
      <c r="C92" s="252" t="s">
        <v>1291</v>
      </c>
      <c r="D92" s="253" t="s">
        <v>197</v>
      </c>
      <c r="E92" s="289">
        <v>10.404</v>
      </c>
      <c r="F92" s="254"/>
      <c r="G92" s="255">
        <f>E92*F92</f>
        <v>0</v>
      </c>
      <c r="H92" s="256">
        <v>0.176</v>
      </c>
      <c r="I92" s="257">
        <f>E92*H92</f>
        <v>1.8311039999999998</v>
      </c>
      <c r="J92" s="256"/>
      <c r="K92" s="257">
        <f>E92*J92</f>
        <v>0</v>
      </c>
      <c r="O92" s="249">
        <v>2</v>
      </c>
      <c r="AA92" s="222">
        <v>3</v>
      </c>
      <c r="AB92" s="222">
        <v>1</v>
      </c>
      <c r="AC92" s="222">
        <v>59245264</v>
      </c>
      <c r="AZ92" s="222">
        <v>1</v>
      </c>
      <c r="BA92" s="222">
        <f>IF(AZ92=1,G92,0)</f>
        <v>0</v>
      </c>
      <c r="BB92" s="222">
        <f>IF(AZ92=2,G92,0)</f>
        <v>0</v>
      </c>
      <c r="BC92" s="222">
        <f>IF(AZ92=3,G92,0)</f>
        <v>0</v>
      </c>
      <c r="BD92" s="222">
        <f>IF(AZ92=4,G92,0)</f>
        <v>0</v>
      </c>
      <c r="BE92" s="222">
        <f>IF(AZ92=5,G92,0)</f>
        <v>0</v>
      </c>
      <c r="CA92" s="249">
        <v>3</v>
      </c>
      <c r="CB92" s="249">
        <v>1</v>
      </c>
    </row>
    <row r="93" spans="1:15" ht="22.5">
      <c r="A93" s="258"/>
      <c r="B93" s="262"/>
      <c r="C93" s="343" t="s">
        <v>441</v>
      </c>
      <c r="D93" s="344"/>
      <c r="E93" s="290">
        <v>10.404</v>
      </c>
      <c r="F93" s="264"/>
      <c r="G93" s="265"/>
      <c r="H93" s="266"/>
      <c r="I93" s="260"/>
      <c r="J93" s="267"/>
      <c r="K93" s="260"/>
      <c r="M93" s="261" t="s">
        <v>441</v>
      </c>
      <c r="O93" s="249"/>
    </row>
    <row r="94" spans="1:80" ht="12.75">
      <c r="A94" s="250">
        <v>34</v>
      </c>
      <c r="B94" s="251" t="s">
        <v>442</v>
      </c>
      <c r="C94" s="252" t="s">
        <v>1292</v>
      </c>
      <c r="D94" s="253" t="s">
        <v>197</v>
      </c>
      <c r="E94" s="289">
        <v>82.722</v>
      </c>
      <c r="F94" s="254"/>
      <c r="G94" s="255">
        <f>E94*F94</f>
        <v>0</v>
      </c>
      <c r="H94" s="256">
        <v>0.176</v>
      </c>
      <c r="I94" s="257">
        <f>E94*H94</f>
        <v>14.559071999999999</v>
      </c>
      <c r="J94" s="256"/>
      <c r="K94" s="257">
        <f>E94*J94</f>
        <v>0</v>
      </c>
      <c r="O94" s="249">
        <v>2</v>
      </c>
      <c r="AA94" s="222">
        <v>3</v>
      </c>
      <c r="AB94" s="222">
        <v>1</v>
      </c>
      <c r="AC94" s="222">
        <v>592453110</v>
      </c>
      <c r="AZ94" s="222">
        <v>1</v>
      </c>
      <c r="BA94" s="222">
        <f>IF(AZ94=1,G94,0)</f>
        <v>0</v>
      </c>
      <c r="BB94" s="222">
        <f>IF(AZ94=2,G94,0)</f>
        <v>0</v>
      </c>
      <c r="BC94" s="222">
        <f>IF(AZ94=3,G94,0)</f>
        <v>0</v>
      </c>
      <c r="BD94" s="222">
        <f>IF(AZ94=4,G94,0)</f>
        <v>0</v>
      </c>
      <c r="BE94" s="222">
        <f>IF(AZ94=5,G94,0)</f>
        <v>0</v>
      </c>
      <c r="CA94" s="249">
        <v>3</v>
      </c>
      <c r="CB94" s="249">
        <v>1</v>
      </c>
    </row>
    <row r="95" spans="1:15" ht="22.5">
      <c r="A95" s="258"/>
      <c r="B95" s="262"/>
      <c r="C95" s="343" t="s">
        <v>443</v>
      </c>
      <c r="D95" s="344"/>
      <c r="E95" s="290">
        <v>93.126</v>
      </c>
      <c r="F95" s="264"/>
      <c r="G95" s="265"/>
      <c r="H95" s="266"/>
      <c r="I95" s="260"/>
      <c r="J95" s="267"/>
      <c r="K95" s="260"/>
      <c r="M95" s="261" t="s">
        <v>443</v>
      </c>
      <c r="O95" s="249"/>
    </row>
    <row r="96" spans="1:15" ht="12.75">
      <c r="A96" s="258"/>
      <c r="B96" s="262"/>
      <c r="C96" s="343" t="s">
        <v>444</v>
      </c>
      <c r="D96" s="344"/>
      <c r="E96" s="290">
        <v>-10.404</v>
      </c>
      <c r="F96" s="264"/>
      <c r="G96" s="265"/>
      <c r="H96" s="266"/>
      <c r="I96" s="260"/>
      <c r="J96" s="267"/>
      <c r="K96" s="260"/>
      <c r="M96" s="261" t="s">
        <v>444</v>
      </c>
      <c r="O96" s="249"/>
    </row>
    <row r="97" spans="1:80" ht="12.75">
      <c r="A97" s="250">
        <v>35</v>
      </c>
      <c r="B97" s="251" t="s">
        <v>445</v>
      </c>
      <c r="C97" s="252" t="s">
        <v>446</v>
      </c>
      <c r="D97" s="253" t="s">
        <v>197</v>
      </c>
      <c r="E97" s="289">
        <v>205.9</v>
      </c>
      <c r="F97" s="254"/>
      <c r="G97" s="255">
        <f>E97*F97</f>
        <v>0</v>
      </c>
      <c r="H97" s="256">
        <v>0.00071</v>
      </c>
      <c r="I97" s="257">
        <f>E97*H97</f>
        <v>0.146189</v>
      </c>
      <c r="J97" s="256">
        <v>0</v>
      </c>
      <c r="K97" s="257">
        <f>E97*J97</f>
        <v>0</v>
      </c>
      <c r="O97" s="249">
        <v>2</v>
      </c>
      <c r="AA97" s="222">
        <v>1</v>
      </c>
      <c r="AB97" s="222">
        <v>1</v>
      </c>
      <c r="AC97" s="222">
        <v>1</v>
      </c>
      <c r="AZ97" s="222">
        <v>1</v>
      </c>
      <c r="BA97" s="222">
        <f>IF(AZ97=1,G97,0)</f>
        <v>0</v>
      </c>
      <c r="BB97" s="222">
        <f>IF(AZ97=2,G97,0)</f>
        <v>0</v>
      </c>
      <c r="BC97" s="222">
        <f>IF(AZ97=3,G97,0)</f>
        <v>0</v>
      </c>
      <c r="BD97" s="222">
        <f>IF(AZ97=4,G97,0)</f>
        <v>0</v>
      </c>
      <c r="BE97" s="222">
        <f>IF(AZ97=5,G97,0)</f>
        <v>0</v>
      </c>
      <c r="CA97" s="249">
        <v>1</v>
      </c>
      <c r="CB97" s="249">
        <v>1</v>
      </c>
    </row>
    <row r="98" spans="1:15" ht="12.75">
      <c r="A98" s="258"/>
      <c r="B98" s="262"/>
      <c r="C98" s="343" t="s">
        <v>447</v>
      </c>
      <c r="D98" s="344"/>
      <c r="E98" s="290">
        <v>205.9</v>
      </c>
      <c r="F98" s="264"/>
      <c r="G98" s="265"/>
      <c r="H98" s="266"/>
      <c r="I98" s="260"/>
      <c r="J98" s="267"/>
      <c r="K98" s="260"/>
      <c r="M98" s="261" t="s">
        <v>447</v>
      </c>
      <c r="O98" s="249"/>
    </row>
    <row r="99" spans="1:80" ht="12.75">
      <c r="A99" s="250">
        <v>36</v>
      </c>
      <c r="B99" s="251" t="s">
        <v>448</v>
      </c>
      <c r="C99" s="252" t="s">
        <v>449</v>
      </c>
      <c r="D99" s="253" t="s">
        <v>197</v>
      </c>
      <c r="E99" s="289">
        <v>205.9</v>
      </c>
      <c r="F99" s="254"/>
      <c r="G99" s="255">
        <f>E99*F99</f>
        <v>0</v>
      </c>
      <c r="H99" s="256">
        <v>0.13188</v>
      </c>
      <c r="I99" s="257">
        <f>E99*H99</f>
        <v>27.154092</v>
      </c>
      <c r="J99" s="256">
        <v>0</v>
      </c>
      <c r="K99" s="257">
        <f>E99*J99</f>
        <v>0</v>
      </c>
      <c r="O99" s="249">
        <v>2</v>
      </c>
      <c r="AA99" s="222">
        <v>1</v>
      </c>
      <c r="AB99" s="222">
        <v>1</v>
      </c>
      <c r="AC99" s="222">
        <v>1</v>
      </c>
      <c r="AZ99" s="222">
        <v>1</v>
      </c>
      <c r="BA99" s="222">
        <f>IF(AZ99=1,G99,0)</f>
        <v>0</v>
      </c>
      <c r="BB99" s="222">
        <f>IF(AZ99=2,G99,0)</f>
        <v>0</v>
      </c>
      <c r="BC99" s="222">
        <f>IF(AZ99=3,G99,0)</f>
        <v>0</v>
      </c>
      <c r="BD99" s="222">
        <f>IF(AZ99=4,G99,0)</f>
        <v>0</v>
      </c>
      <c r="BE99" s="222">
        <f>IF(AZ99=5,G99,0)</f>
        <v>0</v>
      </c>
      <c r="CA99" s="249">
        <v>1</v>
      </c>
      <c r="CB99" s="249">
        <v>1</v>
      </c>
    </row>
    <row r="100" spans="1:15" ht="12.75">
      <c r="A100" s="258"/>
      <c r="B100" s="262"/>
      <c r="C100" s="343" t="s">
        <v>450</v>
      </c>
      <c r="D100" s="344"/>
      <c r="E100" s="290">
        <v>205.9</v>
      </c>
      <c r="F100" s="264"/>
      <c r="G100" s="265"/>
      <c r="H100" s="266"/>
      <c r="I100" s="260"/>
      <c r="J100" s="267"/>
      <c r="K100" s="260"/>
      <c r="M100" s="261" t="s">
        <v>450</v>
      </c>
      <c r="O100" s="249"/>
    </row>
    <row r="101" spans="1:80" ht="12.75">
      <c r="A101" s="250">
        <v>37</v>
      </c>
      <c r="B101" s="251" t="s">
        <v>451</v>
      </c>
      <c r="C101" s="252" t="s">
        <v>452</v>
      </c>
      <c r="D101" s="253" t="s">
        <v>197</v>
      </c>
      <c r="E101" s="289">
        <v>205.9</v>
      </c>
      <c r="F101" s="254"/>
      <c r="G101" s="255">
        <f>E101*F101</f>
        <v>0</v>
      </c>
      <c r="H101" s="256">
        <v>0.0005</v>
      </c>
      <c r="I101" s="257">
        <f>E101*H101</f>
        <v>0.10295</v>
      </c>
      <c r="J101" s="256">
        <v>0</v>
      </c>
      <c r="K101" s="257">
        <f>E101*J101</f>
        <v>0</v>
      </c>
      <c r="O101" s="249">
        <v>2</v>
      </c>
      <c r="AA101" s="222">
        <v>1</v>
      </c>
      <c r="AB101" s="222">
        <v>1</v>
      </c>
      <c r="AC101" s="222">
        <v>1</v>
      </c>
      <c r="AZ101" s="222">
        <v>1</v>
      </c>
      <c r="BA101" s="222">
        <f>IF(AZ101=1,G101,0)</f>
        <v>0</v>
      </c>
      <c r="BB101" s="222">
        <f>IF(AZ101=2,G101,0)</f>
        <v>0</v>
      </c>
      <c r="BC101" s="222">
        <f>IF(AZ101=3,G101,0)</f>
        <v>0</v>
      </c>
      <c r="BD101" s="222">
        <f>IF(AZ101=4,G101,0)</f>
        <v>0</v>
      </c>
      <c r="BE101" s="222">
        <f>IF(AZ101=5,G101,0)</f>
        <v>0</v>
      </c>
      <c r="CA101" s="249">
        <v>1</v>
      </c>
      <c r="CB101" s="249">
        <v>1</v>
      </c>
    </row>
    <row r="102" spans="1:15" ht="12.75">
      <c r="A102" s="258"/>
      <c r="B102" s="262"/>
      <c r="C102" s="343" t="s">
        <v>453</v>
      </c>
      <c r="D102" s="344"/>
      <c r="E102" s="290">
        <v>205.9</v>
      </c>
      <c r="F102" s="264"/>
      <c r="G102" s="265"/>
      <c r="H102" s="266"/>
      <c r="I102" s="260"/>
      <c r="J102" s="267"/>
      <c r="K102" s="260"/>
      <c r="M102" s="261" t="s">
        <v>453</v>
      </c>
      <c r="O102" s="249"/>
    </row>
    <row r="103" spans="1:80" ht="12.75">
      <c r="A103" s="250">
        <v>38</v>
      </c>
      <c r="B103" s="251" t="s">
        <v>454</v>
      </c>
      <c r="C103" s="252" t="s">
        <v>455</v>
      </c>
      <c r="D103" s="253" t="s">
        <v>197</v>
      </c>
      <c r="E103" s="289">
        <v>205.9</v>
      </c>
      <c r="F103" s="254"/>
      <c r="G103" s="255">
        <f>E103*F103</f>
        <v>0</v>
      </c>
      <c r="H103" s="256">
        <v>0.10373</v>
      </c>
      <c r="I103" s="257">
        <f>E103*H103</f>
        <v>21.358007</v>
      </c>
      <c r="J103" s="256">
        <v>0</v>
      </c>
      <c r="K103" s="257">
        <f>E103*J103</f>
        <v>0</v>
      </c>
      <c r="O103" s="249">
        <v>2</v>
      </c>
      <c r="AA103" s="222">
        <v>1</v>
      </c>
      <c r="AB103" s="222">
        <v>1</v>
      </c>
      <c r="AC103" s="222">
        <v>1</v>
      </c>
      <c r="AZ103" s="222">
        <v>1</v>
      </c>
      <c r="BA103" s="222">
        <f>IF(AZ103=1,G103,0)</f>
        <v>0</v>
      </c>
      <c r="BB103" s="222">
        <f>IF(AZ103=2,G103,0)</f>
        <v>0</v>
      </c>
      <c r="BC103" s="222">
        <f>IF(AZ103=3,G103,0)</f>
        <v>0</v>
      </c>
      <c r="BD103" s="222">
        <f>IF(AZ103=4,G103,0)</f>
        <v>0</v>
      </c>
      <c r="BE103" s="222">
        <f>IF(AZ103=5,G103,0)</f>
        <v>0</v>
      </c>
      <c r="CA103" s="249">
        <v>1</v>
      </c>
      <c r="CB103" s="249">
        <v>1</v>
      </c>
    </row>
    <row r="104" spans="1:15" ht="12.75">
      <c r="A104" s="258"/>
      <c r="B104" s="262"/>
      <c r="C104" s="343" t="s">
        <v>450</v>
      </c>
      <c r="D104" s="344"/>
      <c r="E104" s="290">
        <v>205.9</v>
      </c>
      <c r="F104" s="264"/>
      <c r="G104" s="265"/>
      <c r="H104" s="266"/>
      <c r="I104" s="260"/>
      <c r="J104" s="267"/>
      <c r="K104" s="260"/>
      <c r="M104" s="261" t="s">
        <v>450</v>
      </c>
      <c r="O104" s="249"/>
    </row>
    <row r="105" spans="1:80" ht="12.75">
      <c r="A105" s="250">
        <v>39</v>
      </c>
      <c r="B105" s="251" t="s">
        <v>456</v>
      </c>
      <c r="C105" s="252" t="s">
        <v>457</v>
      </c>
      <c r="D105" s="253" t="s">
        <v>233</v>
      </c>
      <c r="E105" s="289">
        <v>30</v>
      </c>
      <c r="F105" s="254"/>
      <c r="G105" s="255">
        <f>E105*F105</f>
        <v>0</v>
      </c>
      <c r="H105" s="256">
        <v>0.0036</v>
      </c>
      <c r="I105" s="257">
        <f>E105*H105</f>
        <v>0.108</v>
      </c>
      <c r="J105" s="256">
        <v>0</v>
      </c>
      <c r="K105" s="257">
        <f>E105*J105</f>
        <v>0</v>
      </c>
      <c r="O105" s="249">
        <v>2</v>
      </c>
      <c r="AA105" s="222">
        <v>1</v>
      </c>
      <c r="AB105" s="222">
        <v>1</v>
      </c>
      <c r="AC105" s="222">
        <v>1</v>
      </c>
      <c r="AZ105" s="222">
        <v>1</v>
      </c>
      <c r="BA105" s="222">
        <f>IF(AZ105=1,G105,0)</f>
        <v>0</v>
      </c>
      <c r="BB105" s="222">
        <f>IF(AZ105=2,G105,0)</f>
        <v>0</v>
      </c>
      <c r="BC105" s="222">
        <f>IF(AZ105=3,G105,0)</f>
        <v>0</v>
      </c>
      <c r="BD105" s="222">
        <f>IF(AZ105=4,G105,0)</f>
        <v>0</v>
      </c>
      <c r="BE105" s="222">
        <f>IF(AZ105=5,G105,0)</f>
        <v>0</v>
      </c>
      <c r="CA105" s="249">
        <v>1</v>
      </c>
      <c r="CB105" s="249">
        <v>1</v>
      </c>
    </row>
    <row r="106" spans="1:15" ht="12.75">
      <c r="A106" s="258"/>
      <c r="B106" s="262"/>
      <c r="C106" s="343" t="s">
        <v>458</v>
      </c>
      <c r="D106" s="344"/>
      <c r="E106" s="290">
        <v>30</v>
      </c>
      <c r="F106" s="264"/>
      <c r="G106" s="265"/>
      <c r="H106" s="266"/>
      <c r="I106" s="260"/>
      <c r="J106" s="267"/>
      <c r="K106" s="260"/>
      <c r="M106" s="261" t="s">
        <v>458</v>
      </c>
      <c r="O106" s="249"/>
    </row>
    <row r="107" spans="1:57" ht="12.75">
      <c r="A107" s="268"/>
      <c r="B107" s="269" t="s">
        <v>95</v>
      </c>
      <c r="C107" s="270" t="s">
        <v>219</v>
      </c>
      <c r="D107" s="271"/>
      <c r="E107" s="272"/>
      <c r="F107" s="273"/>
      <c r="G107" s="274">
        <f>SUM(G79:G106)</f>
        <v>0</v>
      </c>
      <c r="H107" s="275"/>
      <c r="I107" s="276">
        <f>SUM(I79:I106)</f>
        <v>460.348684</v>
      </c>
      <c r="J107" s="275"/>
      <c r="K107" s="276">
        <f>SUM(K79:K106)</f>
        <v>0</v>
      </c>
      <c r="O107" s="249">
        <v>4</v>
      </c>
      <c r="BA107" s="277">
        <f>SUM(BA79:BA106)</f>
        <v>0</v>
      </c>
      <c r="BB107" s="277">
        <f>SUM(BB79:BB106)</f>
        <v>0</v>
      </c>
      <c r="BC107" s="277">
        <f>SUM(BC79:BC106)</f>
        <v>0</v>
      </c>
      <c r="BD107" s="277">
        <f>SUM(BD79:BD106)</f>
        <v>0</v>
      </c>
      <c r="BE107" s="277">
        <f>SUM(BE79:BE106)</f>
        <v>0</v>
      </c>
    </row>
    <row r="108" spans="1:15" ht="12.75">
      <c r="A108" s="239" t="s">
        <v>91</v>
      </c>
      <c r="B108" s="240" t="s">
        <v>228</v>
      </c>
      <c r="C108" s="241" t="s">
        <v>229</v>
      </c>
      <c r="D108" s="242"/>
      <c r="E108" s="243"/>
      <c r="F108" s="243"/>
      <c r="G108" s="244"/>
      <c r="H108" s="245"/>
      <c r="I108" s="246"/>
      <c r="J108" s="247"/>
      <c r="K108" s="248"/>
      <c r="O108" s="249">
        <v>1</v>
      </c>
    </row>
    <row r="109" spans="1:80" ht="12.75">
      <c r="A109" s="250">
        <v>40</v>
      </c>
      <c r="B109" s="251" t="s">
        <v>459</v>
      </c>
      <c r="C109" s="252" t="s">
        <v>460</v>
      </c>
      <c r="D109" s="253" t="s">
        <v>233</v>
      </c>
      <c r="E109" s="289">
        <v>85.7</v>
      </c>
      <c r="F109" s="254"/>
      <c r="G109" s="255">
        <f>E109*F109</f>
        <v>0</v>
      </c>
      <c r="H109" s="256">
        <v>0.08232</v>
      </c>
      <c r="I109" s="257">
        <f>E109*H109</f>
        <v>7.054824000000001</v>
      </c>
      <c r="J109" s="256">
        <v>0</v>
      </c>
      <c r="K109" s="257">
        <f>E109*J109</f>
        <v>0</v>
      </c>
      <c r="O109" s="249">
        <v>2</v>
      </c>
      <c r="AA109" s="222">
        <v>1</v>
      </c>
      <c r="AB109" s="222">
        <v>1</v>
      </c>
      <c r="AC109" s="222">
        <v>1</v>
      </c>
      <c r="AZ109" s="222">
        <v>1</v>
      </c>
      <c r="BA109" s="222">
        <f>IF(AZ109=1,G109,0)</f>
        <v>0</v>
      </c>
      <c r="BB109" s="222">
        <f>IF(AZ109=2,G109,0)</f>
        <v>0</v>
      </c>
      <c r="BC109" s="222">
        <f>IF(AZ109=3,G109,0)</f>
        <v>0</v>
      </c>
      <c r="BD109" s="222">
        <f>IF(AZ109=4,G109,0)</f>
        <v>0</v>
      </c>
      <c r="BE109" s="222">
        <f>IF(AZ109=5,G109,0)</f>
        <v>0</v>
      </c>
      <c r="CA109" s="249">
        <v>1</v>
      </c>
      <c r="CB109" s="249">
        <v>1</v>
      </c>
    </row>
    <row r="110" spans="1:15" ht="12.75">
      <c r="A110" s="258"/>
      <c r="B110" s="259"/>
      <c r="C110" s="340" t="s">
        <v>234</v>
      </c>
      <c r="D110" s="341"/>
      <c r="E110" s="341"/>
      <c r="F110" s="341"/>
      <c r="G110" s="342"/>
      <c r="I110" s="260"/>
      <c r="K110" s="260"/>
      <c r="L110" s="261" t="s">
        <v>234</v>
      </c>
      <c r="O110" s="249">
        <v>3</v>
      </c>
    </row>
    <row r="111" spans="1:15" ht="12.75">
      <c r="A111" s="258"/>
      <c r="B111" s="262"/>
      <c r="C111" s="343" t="s">
        <v>461</v>
      </c>
      <c r="D111" s="344"/>
      <c r="E111" s="290">
        <v>85.7</v>
      </c>
      <c r="F111" s="264"/>
      <c r="G111" s="265"/>
      <c r="H111" s="266"/>
      <c r="I111" s="260"/>
      <c r="J111" s="267"/>
      <c r="K111" s="260"/>
      <c r="M111" s="261" t="s">
        <v>461</v>
      </c>
      <c r="O111" s="249"/>
    </row>
    <row r="112" spans="1:80" ht="12.75">
      <c r="A112" s="250">
        <v>41</v>
      </c>
      <c r="B112" s="251" t="s">
        <v>462</v>
      </c>
      <c r="C112" s="252" t="s">
        <v>1295</v>
      </c>
      <c r="D112" s="253" t="s">
        <v>94</v>
      </c>
      <c r="E112" s="289">
        <v>173.114</v>
      </c>
      <c r="F112" s="254"/>
      <c r="G112" s="255">
        <f>E112*F112</f>
        <v>0</v>
      </c>
      <c r="H112" s="256">
        <v>0</v>
      </c>
      <c r="I112" s="257">
        <f>E112*H112</f>
        <v>0</v>
      </c>
      <c r="J112" s="256"/>
      <c r="K112" s="257">
        <f>E112*J112</f>
        <v>0</v>
      </c>
      <c r="O112" s="249">
        <v>2</v>
      </c>
      <c r="AA112" s="222">
        <v>3</v>
      </c>
      <c r="AB112" s="222">
        <v>1</v>
      </c>
      <c r="AC112" s="222" t="s">
        <v>462</v>
      </c>
      <c r="AZ112" s="222">
        <v>1</v>
      </c>
      <c r="BA112" s="222">
        <f>IF(AZ112=1,G112,0)</f>
        <v>0</v>
      </c>
      <c r="BB112" s="222">
        <f>IF(AZ112=2,G112,0)</f>
        <v>0</v>
      </c>
      <c r="BC112" s="222">
        <f>IF(AZ112=3,G112,0)</f>
        <v>0</v>
      </c>
      <c r="BD112" s="222">
        <f>IF(AZ112=4,G112,0)</f>
        <v>0</v>
      </c>
      <c r="BE112" s="222">
        <f>IF(AZ112=5,G112,0)</f>
        <v>0</v>
      </c>
      <c r="CA112" s="249">
        <v>3</v>
      </c>
      <c r="CB112" s="249">
        <v>1</v>
      </c>
    </row>
    <row r="113" spans="1:15" ht="12.75">
      <c r="A113" s="258"/>
      <c r="B113" s="262"/>
      <c r="C113" s="343" t="s">
        <v>463</v>
      </c>
      <c r="D113" s="344"/>
      <c r="E113" s="290">
        <v>173.114</v>
      </c>
      <c r="F113" s="264"/>
      <c r="G113" s="265"/>
      <c r="H113" s="266"/>
      <c r="I113" s="260"/>
      <c r="J113" s="267"/>
      <c r="K113" s="260"/>
      <c r="M113" s="261" t="s">
        <v>463</v>
      </c>
      <c r="O113" s="249"/>
    </row>
    <row r="114" spans="1:80" ht="12.75">
      <c r="A114" s="250">
        <v>42</v>
      </c>
      <c r="B114" s="251" t="s">
        <v>231</v>
      </c>
      <c r="C114" s="252" t="s">
        <v>232</v>
      </c>
      <c r="D114" s="253" t="s">
        <v>233</v>
      </c>
      <c r="E114" s="289">
        <v>167</v>
      </c>
      <c r="F114" s="254"/>
      <c r="G114" s="255">
        <f>E114*F114</f>
        <v>0</v>
      </c>
      <c r="H114" s="256">
        <v>0.1479</v>
      </c>
      <c r="I114" s="257">
        <f>E114*H114</f>
        <v>24.6993</v>
      </c>
      <c r="J114" s="256">
        <v>0</v>
      </c>
      <c r="K114" s="257">
        <f>E114*J114</f>
        <v>0</v>
      </c>
      <c r="O114" s="249">
        <v>2</v>
      </c>
      <c r="AA114" s="222">
        <v>1</v>
      </c>
      <c r="AB114" s="222">
        <v>1</v>
      </c>
      <c r="AC114" s="222">
        <v>1</v>
      </c>
      <c r="AZ114" s="222">
        <v>1</v>
      </c>
      <c r="BA114" s="222">
        <f>IF(AZ114=1,G114,0)</f>
        <v>0</v>
      </c>
      <c r="BB114" s="222">
        <f>IF(AZ114=2,G114,0)</f>
        <v>0</v>
      </c>
      <c r="BC114" s="222">
        <f>IF(AZ114=3,G114,0)</f>
        <v>0</v>
      </c>
      <c r="BD114" s="222">
        <f>IF(AZ114=4,G114,0)</f>
        <v>0</v>
      </c>
      <c r="BE114" s="222">
        <f>IF(AZ114=5,G114,0)</f>
        <v>0</v>
      </c>
      <c r="CA114" s="249">
        <v>1</v>
      </c>
      <c r="CB114" s="249">
        <v>1</v>
      </c>
    </row>
    <row r="115" spans="1:15" ht="12.75">
      <c r="A115" s="258"/>
      <c r="B115" s="259"/>
      <c r="C115" s="340" t="s">
        <v>234</v>
      </c>
      <c r="D115" s="341"/>
      <c r="E115" s="341"/>
      <c r="F115" s="341"/>
      <c r="G115" s="342"/>
      <c r="I115" s="260"/>
      <c r="K115" s="260"/>
      <c r="L115" s="261" t="s">
        <v>234</v>
      </c>
      <c r="O115" s="249">
        <v>3</v>
      </c>
    </row>
    <row r="116" spans="1:15" ht="12.75">
      <c r="A116" s="258"/>
      <c r="B116" s="262"/>
      <c r="C116" s="343" t="s">
        <v>464</v>
      </c>
      <c r="D116" s="344"/>
      <c r="E116" s="290">
        <v>109</v>
      </c>
      <c r="F116" s="264"/>
      <c r="G116" s="265"/>
      <c r="H116" s="266"/>
      <c r="I116" s="260"/>
      <c r="J116" s="267"/>
      <c r="K116" s="260"/>
      <c r="M116" s="261" t="s">
        <v>464</v>
      </c>
      <c r="O116" s="249"/>
    </row>
    <row r="117" spans="1:15" ht="12.75">
      <c r="A117" s="258"/>
      <c r="B117" s="262"/>
      <c r="C117" s="343" t="s">
        <v>465</v>
      </c>
      <c r="D117" s="344"/>
      <c r="E117" s="290">
        <v>38</v>
      </c>
      <c r="F117" s="264"/>
      <c r="G117" s="265"/>
      <c r="H117" s="266"/>
      <c r="I117" s="260"/>
      <c r="J117" s="267"/>
      <c r="K117" s="260"/>
      <c r="M117" s="261" t="s">
        <v>465</v>
      </c>
      <c r="O117" s="249"/>
    </row>
    <row r="118" spans="1:15" ht="12.75">
      <c r="A118" s="258"/>
      <c r="B118" s="262"/>
      <c r="C118" s="343" t="s">
        <v>466</v>
      </c>
      <c r="D118" s="344"/>
      <c r="E118" s="290">
        <v>20</v>
      </c>
      <c r="F118" s="264"/>
      <c r="G118" s="265"/>
      <c r="H118" s="266"/>
      <c r="I118" s="260"/>
      <c r="J118" s="267"/>
      <c r="K118" s="260"/>
      <c r="M118" s="261" t="s">
        <v>466</v>
      </c>
      <c r="O118" s="249"/>
    </row>
    <row r="119" spans="1:80" ht="12.75">
      <c r="A119" s="250">
        <v>43</v>
      </c>
      <c r="B119" s="251" t="s">
        <v>237</v>
      </c>
      <c r="C119" s="252" t="s">
        <v>1294</v>
      </c>
      <c r="D119" s="253" t="s">
        <v>137</v>
      </c>
      <c r="E119" s="289">
        <v>148.47</v>
      </c>
      <c r="F119" s="254"/>
      <c r="G119" s="255">
        <f>E119*F119</f>
        <v>0</v>
      </c>
      <c r="H119" s="256">
        <v>0.046</v>
      </c>
      <c r="I119" s="257">
        <f>E119*H119</f>
        <v>6.82962</v>
      </c>
      <c r="J119" s="256"/>
      <c r="K119" s="257">
        <f>E119*J119</f>
        <v>0</v>
      </c>
      <c r="O119" s="249">
        <v>2</v>
      </c>
      <c r="AA119" s="222">
        <v>3</v>
      </c>
      <c r="AB119" s="222">
        <v>1</v>
      </c>
      <c r="AC119" s="222">
        <v>59217420</v>
      </c>
      <c r="AZ119" s="222">
        <v>1</v>
      </c>
      <c r="BA119" s="222">
        <f>IF(AZ119=1,G119,0)</f>
        <v>0</v>
      </c>
      <c r="BB119" s="222">
        <f>IF(AZ119=2,G119,0)</f>
        <v>0</v>
      </c>
      <c r="BC119" s="222">
        <f>IF(AZ119=3,G119,0)</f>
        <v>0</v>
      </c>
      <c r="BD119" s="222">
        <f>IF(AZ119=4,G119,0)</f>
        <v>0</v>
      </c>
      <c r="BE119" s="222">
        <f>IF(AZ119=5,G119,0)</f>
        <v>0</v>
      </c>
      <c r="CA119" s="249">
        <v>3</v>
      </c>
      <c r="CB119" s="249">
        <v>1</v>
      </c>
    </row>
    <row r="120" spans="1:15" ht="12.75">
      <c r="A120" s="258"/>
      <c r="B120" s="262"/>
      <c r="C120" s="343" t="s">
        <v>467</v>
      </c>
      <c r="D120" s="344"/>
      <c r="E120" s="290">
        <v>148.47</v>
      </c>
      <c r="F120" s="264"/>
      <c r="G120" s="265"/>
      <c r="H120" s="266"/>
      <c r="I120" s="260"/>
      <c r="J120" s="267"/>
      <c r="K120" s="260"/>
      <c r="M120" s="261" t="s">
        <v>467</v>
      </c>
      <c r="O120" s="249"/>
    </row>
    <row r="121" spans="1:80" ht="12.75">
      <c r="A121" s="250">
        <v>44</v>
      </c>
      <c r="B121" s="251" t="s">
        <v>468</v>
      </c>
      <c r="C121" s="252" t="s">
        <v>1293</v>
      </c>
      <c r="D121" s="253" t="s">
        <v>137</v>
      </c>
      <c r="E121" s="289">
        <v>20.2</v>
      </c>
      <c r="F121" s="254"/>
      <c r="G121" s="255">
        <f>E121*F121</f>
        <v>0</v>
      </c>
      <c r="H121" s="256">
        <v>0.08</v>
      </c>
      <c r="I121" s="257">
        <f>E121*H121</f>
        <v>1.6159999999999999</v>
      </c>
      <c r="J121" s="256"/>
      <c r="K121" s="257">
        <f>E121*J121</f>
        <v>0</v>
      </c>
      <c r="O121" s="249">
        <v>2</v>
      </c>
      <c r="AA121" s="222">
        <v>3</v>
      </c>
      <c r="AB121" s="222">
        <v>1</v>
      </c>
      <c r="AC121" s="222">
        <v>59217488</v>
      </c>
      <c r="AZ121" s="222">
        <v>1</v>
      </c>
      <c r="BA121" s="222">
        <f>IF(AZ121=1,G121,0)</f>
        <v>0</v>
      </c>
      <c r="BB121" s="222">
        <f>IF(AZ121=2,G121,0)</f>
        <v>0</v>
      </c>
      <c r="BC121" s="222">
        <f>IF(AZ121=3,G121,0)</f>
        <v>0</v>
      </c>
      <c r="BD121" s="222">
        <f>IF(AZ121=4,G121,0)</f>
        <v>0</v>
      </c>
      <c r="BE121" s="222">
        <f>IF(AZ121=5,G121,0)</f>
        <v>0</v>
      </c>
      <c r="CA121" s="249">
        <v>3</v>
      </c>
      <c r="CB121" s="249">
        <v>1</v>
      </c>
    </row>
    <row r="122" spans="1:15" ht="12.75">
      <c r="A122" s="258"/>
      <c r="B122" s="262"/>
      <c r="C122" s="343" t="s">
        <v>469</v>
      </c>
      <c r="D122" s="344"/>
      <c r="E122" s="290">
        <v>20.2</v>
      </c>
      <c r="F122" s="264"/>
      <c r="G122" s="265"/>
      <c r="H122" s="266"/>
      <c r="I122" s="260"/>
      <c r="J122" s="267"/>
      <c r="K122" s="260"/>
      <c r="M122" s="261" t="s">
        <v>469</v>
      </c>
      <c r="O122" s="249"/>
    </row>
    <row r="123" spans="1:80" ht="12.75">
      <c r="A123" s="250">
        <v>45</v>
      </c>
      <c r="B123" s="251" t="s">
        <v>470</v>
      </c>
      <c r="C123" s="252" t="s">
        <v>471</v>
      </c>
      <c r="D123" s="253" t="s">
        <v>137</v>
      </c>
      <c r="E123" s="289">
        <v>60</v>
      </c>
      <c r="F123" s="254"/>
      <c r="G123" s="255">
        <f>E123*F123</f>
        <v>0</v>
      </c>
      <c r="H123" s="256">
        <v>0</v>
      </c>
      <c r="I123" s="257">
        <f>E123*H123</f>
        <v>0</v>
      </c>
      <c r="J123" s="256"/>
      <c r="K123" s="257">
        <f>E123*J123</f>
        <v>0</v>
      </c>
      <c r="O123" s="249">
        <v>2</v>
      </c>
      <c r="AA123" s="222">
        <v>12</v>
      </c>
      <c r="AB123" s="222">
        <v>0</v>
      </c>
      <c r="AC123" s="222">
        <v>67</v>
      </c>
      <c r="AZ123" s="222">
        <v>1</v>
      </c>
      <c r="BA123" s="222">
        <f>IF(AZ123=1,G123,0)</f>
        <v>0</v>
      </c>
      <c r="BB123" s="222">
        <f>IF(AZ123=2,G123,0)</f>
        <v>0</v>
      </c>
      <c r="BC123" s="222">
        <f>IF(AZ123=3,G123,0)</f>
        <v>0</v>
      </c>
      <c r="BD123" s="222">
        <f>IF(AZ123=4,G123,0)</f>
        <v>0</v>
      </c>
      <c r="BE123" s="222">
        <f>IF(AZ123=5,G123,0)</f>
        <v>0</v>
      </c>
      <c r="CA123" s="249">
        <v>12</v>
      </c>
      <c r="CB123" s="249">
        <v>0</v>
      </c>
    </row>
    <row r="124" spans="1:15" ht="22.5">
      <c r="A124" s="258"/>
      <c r="B124" s="259"/>
      <c r="C124" s="340" t="s">
        <v>472</v>
      </c>
      <c r="D124" s="341"/>
      <c r="E124" s="341"/>
      <c r="F124" s="341"/>
      <c r="G124" s="342"/>
      <c r="I124" s="260"/>
      <c r="K124" s="260"/>
      <c r="L124" s="261" t="s">
        <v>472</v>
      </c>
      <c r="O124" s="249">
        <v>3</v>
      </c>
    </row>
    <row r="125" spans="1:15" ht="12.75">
      <c r="A125" s="258"/>
      <c r="B125" s="262"/>
      <c r="C125" s="343" t="s">
        <v>473</v>
      </c>
      <c r="D125" s="344"/>
      <c r="E125" s="263">
        <v>0</v>
      </c>
      <c r="F125" s="264"/>
      <c r="G125" s="265"/>
      <c r="H125" s="266"/>
      <c r="I125" s="260"/>
      <c r="J125" s="267"/>
      <c r="K125" s="260"/>
      <c r="M125" s="261" t="s">
        <v>473</v>
      </c>
      <c r="O125" s="249"/>
    </row>
    <row r="126" spans="1:15" ht="22.5">
      <c r="A126" s="258"/>
      <c r="B126" s="262"/>
      <c r="C126" s="343" t="s">
        <v>474</v>
      </c>
      <c r="D126" s="344"/>
      <c r="E126" s="290">
        <v>60</v>
      </c>
      <c r="F126" s="264"/>
      <c r="G126" s="265"/>
      <c r="H126" s="266"/>
      <c r="I126" s="260"/>
      <c r="J126" s="267"/>
      <c r="K126" s="260"/>
      <c r="M126" s="261" t="s">
        <v>474</v>
      </c>
      <c r="O126" s="249"/>
    </row>
    <row r="127" spans="1:57" ht="12.75">
      <c r="A127" s="268"/>
      <c r="B127" s="269" t="s">
        <v>95</v>
      </c>
      <c r="C127" s="270" t="s">
        <v>230</v>
      </c>
      <c r="D127" s="271"/>
      <c r="E127" s="272"/>
      <c r="F127" s="273"/>
      <c r="G127" s="274">
        <f>SUM(G108:G126)</f>
        <v>0</v>
      </c>
      <c r="H127" s="275"/>
      <c r="I127" s="276">
        <f>SUM(I108:I126)</f>
        <v>40.199744</v>
      </c>
      <c r="J127" s="275"/>
      <c r="K127" s="276">
        <f>SUM(K108:K126)</f>
        <v>0</v>
      </c>
      <c r="O127" s="249">
        <v>4</v>
      </c>
      <c r="BA127" s="277">
        <f>SUM(BA108:BA126)</f>
        <v>0</v>
      </c>
      <c r="BB127" s="277">
        <f>SUM(BB108:BB126)</f>
        <v>0</v>
      </c>
      <c r="BC127" s="277">
        <f>SUM(BC108:BC126)</f>
        <v>0</v>
      </c>
      <c r="BD127" s="277">
        <f>SUM(BD108:BD126)</f>
        <v>0</v>
      </c>
      <c r="BE127" s="277">
        <f>SUM(BE108:BE126)</f>
        <v>0</v>
      </c>
    </row>
    <row r="128" spans="1:15" ht="12.75">
      <c r="A128" s="239" t="s">
        <v>91</v>
      </c>
      <c r="B128" s="240" t="s">
        <v>285</v>
      </c>
      <c r="C128" s="241" t="s">
        <v>286</v>
      </c>
      <c r="D128" s="242"/>
      <c r="E128" s="243"/>
      <c r="F128" s="243"/>
      <c r="G128" s="244"/>
      <c r="H128" s="245"/>
      <c r="I128" s="246"/>
      <c r="J128" s="247"/>
      <c r="K128" s="248"/>
      <c r="O128" s="249">
        <v>1</v>
      </c>
    </row>
    <row r="129" spans="1:80" ht="12.75">
      <c r="A129" s="250">
        <v>46</v>
      </c>
      <c r="B129" s="251" t="s">
        <v>288</v>
      </c>
      <c r="C129" s="252" t="s">
        <v>289</v>
      </c>
      <c r="D129" s="253" t="s">
        <v>121</v>
      </c>
      <c r="E129" s="289">
        <v>502.2561606</v>
      </c>
      <c r="F129" s="254"/>
      <c r="G129" s="255">
        <f>E129*F129</f>
        <v>0</v>
      </c>
      <c r="H129" s="256">
        <v>0</v>
      </c>
      <c r="I129" s="257">
        <f>E129*H129</f>
        <v>0</v>
      </c>
      <c r="J129" s="256"/>
      <c r="K129" s="257">
        <f>E129*J129</f>
        <v>0</v>
      </c>
      <c r="O129" s="249">
        <v>2</v>
      </c>
      <c r="AA129" s="222">
        <v>7</v>
      </c>
      <c r="AB129" s="222">
        <v>1</v>
      </c>
      <c r="AC129" s="222">
        <v>2</v>
      </c>
      <c r="AZ129" s="222">
        <v>1</v>
      </c>
      <c r="BA129" s="222">
        <f>IF(AZ129=1,G129,0)</f>
        <v>0</v>
      </c>
      <c r="BB129" s="222">
        <f>IF(AZ129=2,G129,0)</f>
        <v>0</v>
      </c>
      <c r="BC129" s="222">
        <f>IF(AZ129=3,G129,0)</f>
        <v>0</v>
      </c>
      <c r="BD129" s="222">
        <f>IF(AZ129=4,G129,0)</f>
        <v>0</v>
      </c>
      <c r="BE129" s="222">
        <f>IF(AZ129=5,G129,0)</f>
        <v>0</v>
      </c>
      <c r="CA129" s="249">
        <v>7</v>
      </c>
      <c r="CB129" s="249">
        <v>1</v>
      </c>
    </row>
    <row r="130" spans="1:57" ht="12.75">
      <c r="A130" s="268"/>
      <c r="B130" s="269" t="s">
        <v>95</v>
      </c>
      <c r="C130" s="270" t="s">
        <v>287</v>
      </c>
      <c r="D130" s="271"/>
      <c r="E130" s="272"/>
      <c r="F130" s="273"/>
      <c r="G130" s="274">
        <f>SUM(G128:G129)</f>
        <v>0</v>
      </c>
      <c r="H130" s="275"/>
      <c r="I130" s="276">
        <f>SUM(I128:I129)</f>
        <v>0</v>
      </c>
      <c r="J130" s="275"/>
      <c r="K130" s="276">
        <f>SUM(K128:K129)</f>
        <v>0</v>
      </c>
      <c r="O130" s="249">
        <v>4</v>
      </c>
      <c r="BA130" s="277">
        <f>SUM(BA128:BA129)</f>
        <v>0</v>
      </c>
      <c r="BB130" s="277">
        <f>SUM(BB128:BB129)</f>
        <v>0</v>
      </c>
      <c r="BC130" s="277">
        <f>SUM(BC128:BC129)</f>
        <v>0</v>
      </c>
      <c r="BD130" s="277">
        <f>SUM(BD128:BD129)</f>
        <v>0</v>
      </c>
      <c r="BE130" s="277">
        <f>SUM(BE128:BE129)</f>
        <v>0</v>
      </c>
    </row>
    <row r="131" spans="1:15" ht="12.75">
      <c r="A131" s="239" t="s">
        <v>91</v>
      </c>
      <c r="B131" s="240" t="s">
        <v>475</v>
      </c>
      <c r="C131" s="241" t="s">
        <v>476</v>
      </c>
      <c r="D131" s="242"/>
      <c r="E131" s="243"/>
      <c r="F131" s="243"/>
      <c r="G131" s="244"/>
      <c r="H131" s="245"/>
      <c r="I131" s="246"/>
      <c r="J131" s="247"/>
      <c r="K131" s="248"/>
      <c r="O131" s="249">
        <v>1</v>
      </c>
    </row>
    <row r="132" spans="1:80" ht="12.75">
      <c r="A132" s="250">
        <v>47</v>
      </c>
      <c r="B132" s="251" t="s">
        <v>478</v>
      </c>
      <c r="C132" s="252" t="s">
        <v>479</v>
      </c>
      <c r="D132" s="253" t="s">
        <v>480</v>
      </c>
      <c r="E132" s="289">
        <v>6</v>
      </c>
      <c r="F132" s="254"/>
      <c r="G132" s="255">
        <f>E132*F132</f>
        <v>0</v>
      </c>
      <c r="H132" s="256">
        <v>0</v>
      </c>
      <c r="I132" s="257">
        <f>E132*H132</f>
        <v>0</v>
      </c>
      <c r="J132" s="256"/>
      <c r="K132" s="257">
        <f>E132*J132</f>
        <v>0</v>
      </c>
      <c r="O132" s="249">
        <v>2</v>
      </c>
      <c r="AA132" s="222">
        <v>12</v>
      </c>
      <c r="AB132" s="222">
        <v>0</v>
      </c>
      <c r="AC132" s="222">
        <v>54</v>
      </c>
      <c r="AZ132" s="222">
        <v>1</v>
      </c>
      <c r="BA132" s="222">
        <f>IF(AZ132=1,G132,0)</f>
        <v>0</v>
      </c>
      <c r="BB132" s="222">
        <f>IF(AZ132=2,G132,0)</f>
        <v>0</v>
      </c>
      <c r="BC132" s="222">
        <f>IF(AZ132=3,G132,0)</f>
        <v>0</v>
      </c>
      <c r="BD132" s="222">
        <f>IF(AZ132=4,G132,0)</f>
        <v>0</v>
      </c>
      <c r="BE132" s="222">
        <f>IF(AZ132=5,G132,0)</f>
        <v>0</v>
      </c>
      <c r="CA132" s="249">
        <v>12</v>
      </c>
      <c r="CB132" s="249">
        <v>0</v>
      </c>
    </row>
    <row r="133" spans="1:15" ht="12.75">
      <c r="A133" s="258"/>
      <c r="B133" s="262"/>
      <c r="C133" s="343" t="s">
        <v>481</v>
      </c>
      <c r="D133" s="344"/>
      <c r="E133" s="290">
        <v>6</v>
      </c>
      <c r="F133" s="264"/>
      <c r="G133" s="265"/>
      <c r="H133" s="266"/>
      <c r="I133" s="260"/>
      <c r="J133" s="267"/>
      <c r="K133" s="260"/>
      <c r="M133" s="261" t="s">
        <v>481</v>
      </c>
      <c r="O133" s="249"/>
    </row>
    <row r="134" spans="1:80" ht="12.75">
      <c r="A134" s="250">
        <v>48</v>
      </c>
      <c r="B134" s="251" t="s">
        <v>482</v>
      </c>
      <c r="C134" s="252" t="s">
        <v>483</v>
      </c>
      <c r="D134" s="253" t="s">
        <v>106</v>
      </c>
      <c r="E134" s="289">
        <v>68.904</v>
      </c>
      <c r="F134" s="254"/>
      <c r="G134" s="255">
        <f>E134*F134</f>
        <v>0</v>
      </c>
      <c r="H134" s="256">
        <v>0</v>
      </c>
      <c r="I134" s="257">
        <f>E134*H134</f>
        <v>0</v>
      </c>
      <c r="J134" s="256">
        <v>0</v>
      </c>
      <c r="K134" s="257">
        <f>E134*J134</f>
        <v>0</v>
      </c>
      <c r="O134" s="249">
        <v>2</v>
      </c>
      <c r="AA134" s="222">
        <v>1</v>
      </c>
      <c r="AB134" s="222">
        <v>1</v>
      </c>
      <c r="AC134" s="222">
        <v>1</v>
      </c>
      <c r="AZ134" s="222">
        <v>1</v>
      </c>
      <c r="BA134" s="222">
        <f>IF(AZ134=1,G134,0)</f>
        <v>0</v>
      </c>
      <c r="BB134" s="222">
        <f>IF(AZ134=2,G134,0)</f>
        <v>0</v>
      </c>
      <c r="BC134" s="222">
        <f>IF(AZ134=3,G134,0)</f>
        <v>0</v>
      </c>
      <c r="BD134" s="222">
        <f>IF(AZ134=4,G134,0)</f>
        <v>0</v>
      </c>
      <c r="BE134" s="222">
        <f>IF(AZ134=5,G134,0)</f>
        <v>0</v>
      </c>
      <c r="CA134" s="249">
        <v>1</v>
      </c>
      <c r="CB134" s="249">
        <v>1</v>
      </c>
    </row>
    <row r="135" spans="1:15" ht="12.75">
      <c r="A135" s="258"/>
      <c r="B135" s="262"/>
      <c r="C135" s="343" t="s">
        <v>484</v>
      </c>
      <c r="D135" s="344"/>
      <c r="E135" s="290">
        <v>68.904</v>
      </c>
      <c r="F135" s="264"/>
      <c r="G135" s="265"/>
      <c r="H135" s="266"/>
      <c r="I135" s="260"/>
      <c r="J135" s="267"/>
      <c r="K135" s="260"/>
      <c r="M135" s="261" t="s">
        <v>484</v>
      </c>
      <c r="O135" s="249"/>
    </row>
    <row r="136" spans="1:80" ht="12.75">
      <c r="A136" s="250">
        <v>49</v>
      </c>
      <c r="B136" s="251" t="s">
        <v>109</v>
      </c>
      <c r="C136" s="252" t="s">
        <v>110</v>
      </c>
      <c r="D136" s="253" t="s">
        <v>106</v>
      </c>
      <c r="E136" s="289">
        <v>229.68</v>
      </c>
      <c r="F136" s="254"/>
      <c r="G136" s="255">
        <f>E136*F136</f>
        <v>0</v>
      </c>
      <c r="H136" s="256">
        <v>0</v>
      </c>
      <c r="I136" s="257">
        <f>E136*H136</f>
        <v>0</v>
      </c>
      <c r="J136" s="256">
        <v>0</v>
      </c>
      <c r="K136" s="257">
        <f>E136*J136</f>
        <v>0</v>
      </c>
      <c r="O136" s="249">
        <v>2</v>
      </c>
      <c r="AA136" s="222">
        <v>1</v>
      </c>
      <c r="AB136" s="222">
        <v>1</v>
      </c>
      <c r="AC136" s="222">
        <v>1</v>
      </c>
      <c r="AZ136" s="222">
        <v>1</v>
      </c>
      <c r="BA136" s="222">
        <f>IF(AZ136=1,G136,0)</f>
        <v>0</v>
      </c>
      <c r="BB136" s="222">
        <f>IF(AZ136=2,G136,0)</f>
        <v>0</v>
      </c>
      <c r="BC136" s="222">
        <f>IF(AZ136=3,G136,0)</f>
        <v>0</v>
      </c>
      <c r="BD136" s="222">
        <f>IF(AZ136=4,G136,0)</f>
        <v>0</v>
      </c>
      <c r="BE136" s="222">
        <f>IF(AZ136=5,G136,0)</f>
        <v>0</v>
      </c>
      <c r="CA136" s="249">
        <v>1</v>
      </c>
      <c r="CB136" s="249">
        <v>1</v>
      </c>
    </row>
    <row r="137" spans="1:15" ht="12.75">
      <c r="A137" s="258"/>
      <c r="B137" s="262"/>
      <c r="C137" s="343" t="s">
        <v>485</v>
      </c>
      <c r="D137" s="344"/>
      <c r="E137" s="290">
        <v>0</v>
      </c>
      <c r="F137" s="264"/>
      <c r="G137" s="265"/>
      <c r="H137" s="266"/>
      <c r="I137" s="260"/>
      <c r="J137" s="267"/>
      <c r="K137" s="260"/>
      <c r="M137" s="261" t="s">
        <v>485</v>
      </c>
      <c r="O137" s="249"/>
    </row>
    <row r="138" spans="1:15" ht="12.75">
      <c r="A138" s="258"/>
      <c r="B138" s="262"/>
      <c r="C138" s="343" t="s">
        <v>486</v>
      </c>
      <c r="D138" s="344"/>
      <c r="E138" s="290">
        <v>188.415</v>
      </c>
      <c r="F138" s="264"/>
      <c r="G138" s="265"/>
      <c r="H138" s="266"/>
      <c r="I138" s="260"/>
      <c r="J138" s="267"/>
      <c r="K138" s="260"/>
      <c r="M138" s="261" t="s">
        <v>486</v>
      </c>
      <c r="O138" s="249"/>
    </row>
    <row r="139" spans="1:15" ht="12.75">
      <c r="A139" s="258"/>
      <c r="B139" s="262"/>
      <c r="C139" s="343" t="s">
        <v>487</v>
      </c>
      <c r="D139" s="344"/>
      <c r="E139" s="290">
        <v>24.48</v>
      </c>
      <c r="F139" s="264"/>
      <c r="G139" s="265"/>
      <c r="H139" s="266"/>
      <c r="I139" s="260"/>
      <c r="J139" s="267"/>
      <c r="K139" s="260"/>
      <c r="M139" s="261" t="s">
        <v>487</v>
      </c>
      <c r="O139" s="249"/>
    </row>
    <row r="140" spans="1:15" ht="12.75">
      <c r="A140" s="258"/>
      <c r="B140" s="262"/>
      <c r="C140" s="343" t="s">
        <v>488</v>
      </c>
      <c r="D140" s="344"/>
      <c r="E140" s="290">
        <v>16.785</v>
      </c>
      <c r="F140" s="264"/>
      <c r="G140" s="265"/>
      <c r="H140" s="266"/>
      <c r="I140" s="260"/>
      <c r="J140" s="267"/>
      <c r="K140" s="260"/>
      <c r="M140" s="261" t="s">
        <v>488</v>
      </c>
      <c r="O140" s="249"/>
    </row>
    <row r="141" spans="1:80" ht="12.75">
      <c r="A141" s="250">
        <v>50</v>
      </c>
      <c r="B141" s="251" t="s">
        <v>112</v>
      </c>
      <c r="C141" s="252" t="s">
        <v>113</v>
      </c>
      <c r="D141" s="253" t="s">
        <v>106</v>
      </c>
      <c r="E141" s="289">
        <v>57.42</v>
      </c>
      <c r="F141" s="254"/>
      <c r="G141" s="255">
        <f>E141*F141</f>
        <v>0</v>
      </c>
      <c r="H141" s="256">
        <v>0</v>
      </c>
      <c r="I141" s="257">
        <f>E141*H141</f>
        <v>0</v>
      </c>
      <c r="J141" s="256">
        <v>0</v>
      </c>
      <c r="K141" s="257">
        <f>E141*J141</f>
        <v>0</v>
      </c>
      <c r="O141" s="249">
        <v>2</v>
      </c>
      <c r="AA141" s="222">
        <v>1</v>
      </c>
      <c r="AB141" s="222">
        <v>1</v>
      </c>
      <c r="AC141" s="222">
        <v>1</v>
      </c>
      <c r="AZ141" s="222">
        <v>1</v>
      </c>
      <c r="BA141" s="222">
        <f>IF(AZ141=1,G141,0)</f>
        <v>0</v>
      </c>
      <c r="BB141" s="222">
        <f>IF(AZ141=2,G141,0)</f>
        <v>0</v>
      </c>
      <c r="BC141" s="222">
        <f>IF(AZ141=3,G141,0)</f>
        <v>0</v>
      </c>
      <c r="BD141" s="222">
        <f>IF(AZ141=4,G141,0)</f>
        <v>0</v>
      </c>
      <c r="BE141" s="222">
        <f>IF(AZ141=5,G141,0)</f>
        <v>0</v>
      </c>
      <c r="CA141" s="249">
        <v>1</v>
      </c>
      <c r="CB141" s="249">
        <v>1</v>
      </c>
    </row>
    <row r="142" spans="1:15" ht="12.75">
      <c r="A142" s="258"/>
      <c r="B142" s="262"/>
      <c r="C142" s="343" t="s">
        <v>489</v>
      </c>
      <c r="D142" s="344"/>
      <c r="E142" s="290">
        <v>57.42</v>
      </c>
      <c r="F142" s="264"/>
      <c r="G142" s="265"/>
      <c r="H142" s="266"/>
      <c r="I142" s="260"/>
      <c r="J142" s="267"/>
      <c r="K142" s="260"/>
      <c r="M142" s="261" t="s">
        <v>489</v>
      </c>
      <c r="O142" s="249"/>
    </row>
    <row r="143" spans="1:80" ht="12.75">
      <c r="A143" s="250">
        <v>51</v>
      </c>
      <c r="B143" s="251" t="s">
        <v>115</v>
      </c>
      <c r="C143" s="252" t="s">
        <v>360</v>
      </c>
      <c r="D143" s="253" t="s">
        <v>106</v>
      </c>
      <c r="E143" s="289">
        <v>229.68</v>
      </c>
      <c r="F143" s="254"/>
      <c r="G143" s="255">
        <f>E143*F143</f>
        <v>0</v>
      </c>
      <c r="H143" s="256">
        <v>0</v>
      </c>
      <c r="I143" s="257">
        <f>E143*H143</f>
        <v>0</v>
      </c>
      <c r="J143" s="256">
        <v>0</v>
      </c>
      <c r="K143" s="257">
        <f>E143*J143</f>
        <v>0</v>
      </c>
      <c r="O143" s="249">
        <v>2</v>
      </c>
      <c r="AA143" s="222">
        <v>1</v>
      </c>
      <c r="AB143" s="222">
        <v>1</v>
      </c>
      <c r="AC143" s="222">
        <v>1</v>
      </c>
      <c r="AZ143" s="222">
        <v>1</v>
      </c>
      <c r="BA143" s="222">
        <f>IF(AZ143=1,G143,0)</f>
        <v>0</v>
      </c>
      <c r="BB143" s="222">
        <f>IF(AZ143=2,G143,0)</f>
        <v>0</v>
      </c>
      <c r="BC143" s="222">
        <f>IF(AZ143=3,G143,0)</f>
        <v>0</v>
      </c>
      <c r="BD143" s="222">
        <f>IF(AZ143=4,G143,0)</f>
        <v>0</v>
      </c>
      <c r="BE143" s="222">
        <f>IF(AZ143=5,G143,0)</f>
        <v>0</v>
      </c>
      <c r="CA143" s="249">
        <v>1</v>
      </c>
      <c r="CB143" s="249">
        <v>1</v>
      </c>
    </row>
    <row r="144" spans="1:15" ht="12.75">
      <c r="A144" s="258"/>
      <c r="B144" s="262"/>
      <c r="C144" s="343" t="s">
        <v>490</v>
      </c>
      <c r="D144" s="344"/>
      <c r="E144" s="290">
        <v>229.68</v>
      </c>
      <c r="F144" s="264"/>
      <c r="G144" s="265"/>
      <c r="H144" s="266"/>
      <c r="I144" s="260"/>
      <c r="J144" s="267"/>
      <c r="K144" s="260"/>
      <c r="M144" s="261" t="s">
        <v>490</v>
      </c>
      <c r="O144" s="249"/>
    </row>
    <row r="145" spans="1:80" ht="12.75">
      <c r="A145" s="250">
        <v>52</v>
      </c>
      <c r="B145" s="251" t="s">
        <v>117</v>
      </c>
      <c r="C145" s="252" t="s">
        <v>118</v>
      </c>
      <c r="D145" s="253" t="s">
        <v>106</v>
      </c>
      <c r="E145" s="289">
        <v>229.68</v>
      </c>
      <c r="F145" s="254"/>
      <c r="G145" s="255">
        <f>E145*F145</f>
        <v>0</v>
      </c>
      <c r="H145" s="256">
        <v>0</v>
      </c>
      <c r="I145" s="257">
        <f>E145*H145</f>
        <v>0</v>
      </c>
      <c r="J145" s="256">
        <v>0</v>
      </c>
      <c r="K145" s="257">
        <f>E145*J145</f>
        <v>0</v>
      </c>
      <c r="O145" s="249">
        <v>2</v>
      </c>
      <c r="AA145" s="222">
        <v>1</v>
      </c>
      <c r="AB145" s="222">
        <v>1</v>
      </c>
      <c r="AC145" s="222">
        <v>1</v>
      </c>
      <c r="AZ145" s="222">
        <v>1</v>
      </c>
      <c r="BA145" s="222">
        <f>IF(AZ145=1,G145,0)</f>
        <v>0</v>
      </c>
      <c r="BB145" s="222">
        <f>IF(AZ145=2,G145,0)</f>
        <v>0</v>
      </c>
      <c r="BC145" s="222">
        <f>IF(AZ145=3,G145,0)</f>
        <v>0</v>
      </c>
      <c r="BD145" s="222">
        <f>IF(AZ145=4,G145,0)</f>
        <v>0</v>
      </c>
      <c r="BE145" s="222">
        <f>IF(AZ145=5,G145,0)</f>
        <v>0</v>
      </c>
      <c r="CA145" s="249">
        <v>1</v>
      </c>
      <c r="CB145" s="249">
        <v>1</v>
      </c>
    </row>
    <row r="146" spans="1:15" ht="12.75">
      <c r="A146" s="258"/>
      <c r="B146" s="262"/>
      <c r="C146" s="343" t="s">
        <v>491</v>
      </c>
      <c r="D146" s="344"/>
      <c r="E146" s="290">
        <v>229.68</v>
      </c>
      <c r="F146" s="264"/>
      <c r="G146" s="265"/>
      <c r="H146" s="266"/>
      <c r="I146" s="260"/>
      <c r="J146" s="267"/>
      <c r="K146" s="260"/>
      <c r="M146" s="261" t="s">
        <v>491</v>
      </c>
      <c r="O146" s="249"/>
    </row>
    <row r="147" spans="1:80" ht="22.5">
      <c r="A147" s="250">
        <v>53</v>
      </c>
      <c r="B147" s="251" t="s">
        <v>120</v>
      </c>
      <c r="C147" s="252" t="s">
        <v>1255</v>
      </c>
      <c r="D147" s="253" t="s">
        <v>121</v>
      </c>
      <c r="E147" s="289">
        <v>413.424</v>
      </c>
      <c r="F147" s="254"/>
      <c r="G147" s="255">
        <f>E147*F147</f>
        <v>0</v>
      </c>
      <c r="H147" s="256">
        <v>0</v>
      </c>
      <c r="I147" s="257">
        <f>E147*H147</f>
        <v>0</v>
      </c>
      <c r="J147" s="256"/>
      <c r="K147" s="257">
        <f>E147*J147</f>
        <v>0</v>
      </c>
      <c r="O147" s="249">
        <v>2</v>
      </c>
      <c r="AA147" s="222">
        <v>12</v>
      </c>
      <c r="AB147" s="222">
        <v>0</v>
      </c>
      <c r="AC147" s="222">
        <v>55</v>
      </c>
      <c r="AZ147" s="222">
        <v>1</v>
      </c>
      <c r="BA147" s="222">
        <f>IF(AZ147=1,G147,0)</f>
        <v>0</v>
      </c>
      <c r="BB147" s="222">
        <f>IF(AZ147=2,G147,0)</f>
        <v>0</v>
      </c>
      <c r="BC147" s="222">
        <f>IF(AZ147=3,G147,0)</f>
        <v>0</v>
      </c>
      <c r="BD147" s="222">
        <f>IF(AZ147=4,G147,0)</f>
        <v>0</v>
      </c>
      <c r="BE147" s="222">
        <f>IF(AZ147=5,G147,0)</f>
        <v>0</v>
      </c>
      <c r="CA147" s="249">
        <v>12</v>
      </c>
      <c r="CB147" s="249">
        <v>0</v>
      </c>
    </row>
    <row r="148" spans="1:15" ht="22.5">
      <c r="A148" s="258"/>
      <c r="B148" s="262"/>
      <c r="C148" s="343" t="s">
        <v>1296</v>
      </c>
      <c r="D148" s="344"/>
      <c r="E148" s="290">
        <v>413.424</v>
      </c>
      <c r="F148" s="264"/>
      <c r="G148" s="265"/>
      <c r="H148" s="266"/>
      <c r="I148" s="260"/>
      <c r="J148" s="267"/>
      <c r="K148" s="260"/>
      <c r="M148" s="261" t="s">
        <v>492</v>
      </c>
      <c r="O148" s="249"/>
    </row>
    <row r="149" spans="1:15" ht="12.75">
      <c r="A149" s="258"/>
      <c r="B149" s="262"/>
      <c r="C149" s="343" t="s">
        <v>493</v>
      </c>
      <c r="D149" s="344"/>
      <c r="E149" s="290">
        <v>0</v>
      </c>
      <c r="F149" s="264"/>
      <c r="G149" s="265"/>
      <c r="H149" s="266"/>
      <c r="I149" s="260"/>
      <c r="J149" s="267"/>
      <c r="K149" s="260"/>
      <c r="M149" s="261" t="s">
        <v>493</v>
      </c>
      <c r="O149" s="249"/>
    </row>
    <row r="150" spans="1:80" ht="12.75">
      <c r="A150" s="250">
        <v>54</v>
      </c>
      <c r="B150" s="251" t="s">
        <v>494</v>
      </c>
      <c r="C150" s="252" t="s">
        <v>495</v>
      </c>
      <c r="D150" s="253" t="s">
        <v>106</v>
      </c>
      <c r="E150" s="289">
        <v>229.68</v>
      </c>
      <c r="F150" s="254"/>
      <c r="G150" s="255">
        <f>E150*F150</f>
        <v>0</v>
      </c>
      <c r="H150" s="256">
        <v>0</v>
      </c>
      <c r="I150" s="257">
        <f>E150*H150</f>
        <v>0</v>
      </c>
      <c r="J150" s="256">
        <v>0</v>
      </c>
      <c r="K150" s="257">
        <f>E150*J150</f>
        <v>0</v>
      </c>
      <c r="O150" s="249">
        <v>2</v>
      </c>
      <c r="AA150" s="222">
        <v>1</v>
      </c>
      <c r="AB150" s="222">
        <v>1</v>
      </c>
      <c r="AC150" s="222">
        <v>1</v>
      </c>
      <c r="AZ150" s="222">
        <v>1</v>
      </c>
      <c r="BA150" s="222">
        <f>IF(AZ150=1,G150,0)</f>
        <v>0</v>
      </c>
      <c r="BB150" s="222">
        <f>IF(AZ150=2,G150,0)</f>
        <v>0</v>
      </c>
      <c r="BC150" s="222">
        <f>IF(AZ150=3,G150,0)</f>
        <v>0</v>
      </c>
      <c r="BD150" s="222">
        <f>IF(AZ150=4,G150,0)</f>
        <v>0</v>
      </c>
      <c r="BE150" s="222">
        <f>IF(AZ150=5,G150,0)</f>
        <v>0</v>
      </c>
      <c r="CA150" s="249">
        <v>1</v>
      </c>
      <c r="CB150" s="249">
        <v>1</v>
      </c>
    </row>
    <row r="151" spans="1:15" ht="12.75">
      <c r="A151" s="258"/>
      <c r="B151" s="262"/>
      <c r="C151" s="343" t="s">
        <v>496</v>
      </c>
      <c r="D151" s="344"/>
      <c r="E151" s="290">
        <v>229.68</v>
      </c>
      <c r="F151" s="264"/>
      <c r="G151" s="265"/>
      <c r="H151" s="266"/>
      <c r="I151" s="260"/>
      <c r="J151" s="267"/>
      <c r="K151" s="260"/>
      <c r="M151" s="261" t="s">
        <v>496</v>
      </c>
      <c r="O151" s="249"/>
    </row>
    <row r="152" spans="1:80" ht="12.75">
      <c r="A152" s="250">
        <v>55</v>
      </c>
      <c r="B152" s="251" t="s">
        <v>497</v>
      </c>
      <c r="C152" s="252" t="s">
        <v>498</v>
      </c>
      <c r="D152" s="253" t="s">
        <v>499</v>
      </c>
      <c r="E152" s="289">
        <v>436.392</v>
      </c>
      <c r="F152" s="254"/>
      <c r="G152" s="255">
        <f>E152*F152</f>
        <v>0</v>
      </c>
      <c r="H152" s="256">
        <v>1</v>
      </c>
      <c r="I152" s="257">
        <f>E152*H152</f>
        <v>436.392</v>
      </c>
      <c r="J152" s="256"/>
      <c r="K152" s="257">
        <f>E152*J152</f>
        <v>0</v>
      </c>
      <c r="O152" s="249">
        <v>2</v>
      </c>
      <c r="AA152" s="222">
        <v>3</v>
      </c>
      <c r="AB152" s="222">
        <v>1</v>
      </c>
      <c r="AC152" s="222">
        <v>58344209</v>
      </c>
      <c r="AZ152" s="222">
        <v>1</v>
      </c>
      <c r="BA152" s="222">
        <f>IF(AZ152=1,G152,0)</f>
        <v>0</v>
      </c>
      <c r="BB152" s="222">
        <f>IF(AZ152=2,G152,0)</f>
        <v>0</v>
      </c>
      <c r="BC152" s="222">
        <f>IF(AZ152=3,G152,0)</f>
        <v>0</v>
      </c>
      <c r="BD152" s="222">
        <f>IF(AZ152=4,G152,0)</f>
        <v>0</v>
      </c>
      <c r="BE152" s="222">
        <f>IF(AZ152=5,G152,0)</f>
        <v>0</v>
      </c>
      <c r="CA152" s="249">
        <v>3</v>
      </c>
      <c r="CB152" s="249">
        <v>1</v>
      </c>
    </row>
    <row r="153" spans="1:15" ht="12.75">
      <c r="A153" s="258"/>
      <c r="B153" s="262"/>
      <c r="C153" s="343" t="s">
        <v>500</v>
      </c>
      <c r="D153" s="344"/>
      <c r="E153" s="290">
        <v>436.392</v>
      </c>
      <c r="F153" s="264"/>
      <c r="G153" s="265"/>
      <c r="H153" s="266"/>
      <c r="I153" s="260"/>
      <c r="J153" s="267"/>
      <c r="K153" s="260"/>
      <c r="M153" s="261" t="s">
        <v>500</v>
      </c>
      <c r="O153" s="249"/>
    </row>
    <row r="154" spans="1:80" ht="12.75">
      <c r="A154" s="250">
        <v>56</v>
      </c>
      <c r="B154" s="251" t="s">
        <v>368</v>
      </c>
      <c r="C154" s="252" t="s">
        <v>369</v>
      </c>
      <c r="D154" s="253" t="s">
        <v>197</v>
      </c>
      <c r="E154" s="289">
        <v>510.4</v>
      </c>
      <c r="F154" s="254"/>
      <c r="G154" s="255">
        <f>E154*F154</f>
        <v>0</v>
      </c>
      <c r="H154" s="256">
        <v>0</v>
      </c>
      <c r="I154" s="257">
        <f>E154*H154</f>
        <v>0</v>
      </c>
      <c r="J154" s="256">
        <v>0</v>
      </c>
      <c r="K154" s="257">
        <f>E154*J154</f>
        <v>0</v>
      </c>
      <c r="O154" s="249">
        <v>2</v>
      </c>
      <c r="AA154" s="222">
        <v>1</v>
      </c>
      <c r="AB154" s="222">
        <v>1</v>
      </c>
      <c r="AC154" s="222">
        <v>1</v>
      </c>
      <c r="AZ154" s="222">
        <v>1</v>
      </c>
      <c r="BA154" s="222">
        <f>IF(AZ154=1,G154,0)</f>
        <v>0</v>
      </c>
      <c r="BB154" s="222">
        <f>IF(AZ154=2,G154,0)</f>
        <v>0</v>
      </c>
      <c r="BC154" s="222">
        <f>IF(AZ154=3,G154,0)</f>
        <v>0</v>
      </c>
      <c r="BD154" s="222">
        <f>IF(AZ154=4,G154,0)</f>
        <v>0</v>
      </c>
      <c r="BE154" s="222">
        <f>IF(AZ154=5,G154,0)</f>
        <v>0</v>
      </c>
      <c r="CA154" s="249">
        <v>1</v>
      </c>
      <c r="CB154" s="249">
        <v>1</v>
      </c>
    </row>
    <row r="155" spans="1:15" ht="12.75">
      <c r="A155" s="258"/>
      <c r="B155" s="262"/>
      <c r="C155" s="343" t="s">
        <v>370</v>
      </c>
      <c r="D155" s="344"/>
      <c r="E155" s="290">
        <v>0</v>
      </c>
      <c r="F155" s="264"/>
      <c r="G155" s="265"/>
      <c r="H155" s="266"/>
      <c r="I155" s="260"/>
      <c r="J155" s="267"/>
      <c r="K155" s="260"/>
      <c r="M155" s="261" t="s">
        <v>370</v>
      </c>
      <c r="O155" s="249"/>
    </row>
    <row r="156" spans="1:15" ht="12.75">
      <c r="A156" s="258"/>
      <c r="B156" s="262"/>
      <c r="C156" s="343" t="s">
        <v>371</v>
      </c>
      <c r="D156" s="344"/>
      <c r="E156" s="290">
        <v>418.7</v>
      </c>
      <c r="F156" s="264"/>
      <c r="G156" s="265"/>
      <c r="H156" s="266"/>
      <c r="I156" s="260"/>
      <c r="J156" s="267"/>
      <c r="K156" s="260"/>
      <c r="M156" s="261" t="s">
        <v>371</v>
      </c>
      <c r="O156" s="249"/>
    </row>
    <row r="157" spans="1:15" ht="12.75">
      <c r="A157" s="258"/>
      <c r="B157" s="262"/>
      <c r="C157" s="343" t="s">
        <v>372</v>
      </c>
      <c r="D157" s="344"/>
      <c r="E157" s="290">
        <v>54.4</v>
      </c>
      <c r="F157" s="264"/>
      <c r="G157" s="265"/>
      <c r="H157" s="266"/>
      <c r="I157" s="260"/>
      <c r="J157" s="267"/>
      <c r="K157" s="260"/>
      <c r="M157" s="261" t="s">
        <v>372</v>
      </c>
      <c r="O157" s="249"/>
    </row>
    <row r="158" spans="1:15" ht="12.75">
      <c r="A158" s="258"/>
      <c r="B158" s="262"/>
      <c r="C158" s="343" t="s">
        <v>373</v>
      </c>
      <c r="D158" s="344"/>
      <c r="E158" s="290">
        <v>37.3</v>
      </c>
      <c r="F158" s="264"/>
      <c r="G158" s="265"/>
      <c r="H158" s="266"/>
      <c r="I158" s="260"/>
      <c r="J158" s="267"/>
      <c r="K158" s="260"/>
      <c r="M158" s="261" t="s">
        <v>373</v>
      </c>
      <c r="O158" s="249"/>
    </row>
    <row r="159" spans="1:80" ht="12.75">
      <c r="A159" s="250">
        <v>57</v>
      </c>
      <c r="B159" s="251" t="s">
        <v>418</v>
      </c>
      <c r="C159" s="252" t="s">
        <v>419</v>
      </c>
      <c r="D159" s="253" t="s">
        <v>197</v>
      </c>
      <c r="E159" s="289">
        <v>510.4</v>
      </c>
      <c r="F159" s="254"/>
      <c r="G159" s="255">
        <f>E159*F159</f>
        <v>0</v>
      </c>
      <c r="H159" s="256">
        <v>0.00028</v>
      </c>
      <c r="I159" s="257">
        <f>E159*H159</f>
        <v>0.14291199999999998</v>
      </c>
      <c r="J159" s="256">
        <v>0</v>
      </c>
      <c r="K159" s="257">
        <f>E159*J159</f>
        <v>0</v>
      </c>
      <c r="O159" s="249">
        <v>2</v>
      </c>
      <c r="AA159" s="222">
        <v>1</v>
      </c>
      <c r="AB159" s="222">
        <v>1</v>
      </c>
      <c r="AC159" s="222">
        <v>1</v>
      </c>
      <c r="AZ159" s="222">
        <v>1</v>
      </c>
      <c r="BA159" s="222">
        <f>IF(AZ159=1,G159,0)</f>
        <v>0</v>
      </c>
      <c r="BB159" s="222">
        <f>IF(AZ159=2,G159,0)</f>
        <v>0</v>
      </c>
      <c r="BC159" s="222">
        <f>IF(AZ159=3,G159,0)</f>
        <v>0</v>
      </c>
      <c r="BD159" s="222">
        <f>IF(AZ159=4,G159,0)</f>
        <v>0</v>
      </c>
      <c r="BE159" s="222">
        <f>IF(AZ159=5,G159,0)</f>
        <v>0</v>
      </c>
      <c r="CA159" s="249">
        <v>1</v>
      </c>
      <c r="CB159" s="249">
        <v>1</v>
      </c>
    </row>
    <row r="160" spans="1:15" ht="12.75">
      <c r="A160" s="258"/>
      <c r="B160" s="262"/>
      <c r="C160" s="343" t="s">
        <v>501</v>
      </c>
      <c r="D160" s="344"/>
      <c r="E160" s="290">
        <v>510.4</v>
      </c>
      <c r="F160" s="264"/>
      <c r="G160" s="265"/>
      <c r="H160" s="266"/>
      <c r="I160" s="260"/>
      <c r="J160" s="267"/>
      <c r="K160" s="260"/>
      <c r="M160" s="261" t="s">
        <v>501</v>
      </c>
      <c r="O160" s="249"/>
    </row>
    <row r="161" spans="1:80" ht="12.75">
      <c r="A161" s="250">
        <v>58</v>
      </c>
      <c r="B161" s="251" t="s">
        <v>425</v>
      </c>
      <c r="C161" s="252" t="s">
        <v>1297</v>
      </c>
      <c r="D161" s="253" t="s">
        <v>197</v>
      </c>
      <c r="E161" s="289">
        <v>571.648</v>
      </c>
      <c r="F161" s="254"/>
      <c r="G161" s="255">
        <f>E161*F161</f>
        <v>0</v>
      </c>
      <c r="H161" s="256">
        <v>0.0002</v>
      </c>
      <c r="I161" s="257">
        <f>E161*H161</f>
        <v>0.11432960000000002</v>
      </c>
      <c r="J161" s="256"/>
      <c r="K161" s="257">
        <f>E161*J161</f>
        <v>0</v>
      </c>
      <c r="O161" s="249">
        <v>2</v>
      </c>
      <c r="AA161" s="222">
        <v>3</v>
      </c>
      <c r="AB161" s="222">
        <v>1</v>
      </c>
      <c r="AC161" s="222">
        <v>69366049</v>
      </c>
      <c r="AZ161" s="222">
        <v>1</v>
      </c>
      <c r="BA161" s="222">
        <f>IF(AZ161=1,G161,0)</f>
        <v>0</v>
      </c>
      <c r="BB161" s="222">
        <f>IF(AZ161=2,G161,0)</f>
        <v>0</v>
      </c>
      <c r="BC161" s="222">
        <f>IF(AZ161=3,G161,0)</f>
        <v>0</v>
      </c>
      <c r="BD161" s="222">
        <f>IF(AZ161=4,G161,0)</f>
        <v>0</v>
      </c>
      <c r="BE161" s="222">
        <f>IF(AZ161=5,G161,0)</f>
        <v>0</v>
      </c>
      <c r="CA161" s="249">
        <v>3</v>
      </c>
      <c r="CB161" s="249">
        <v>1</v>
      </c>
    </row>
    <row r="162" spans="1:15" ht="22.5">
      <c r="A162" s="258"/>
      <c r="B162" s="262"/>
      <c r="C162" s="343" t="s">
        <v>502</v>
      </c>
      <c r="D162" s="344"/>
      <c r="E162" s="290">
        <v>571.648</v>
      </c>
      <c r="F162" s="264"/>
      <c r="G162" s="265"/>
      <c r="H162" s="266"/>
      <c r="I162" s="260"/>
      <c r="J162" s="267"/>
      <c r="K162" s="260"/>
      <c r="M162" s="261" t="s">
        <v>502</v>
      </c>
      <c r="O162" s="249"/>
    </row>
    <row r="163" spans="1:80" ht="12.75">
      <c r="A163" s="250">
        <v>59</v>
      </c>
      <c r="B163" s="251" t="s">
        <v>288</v>
      </c>
      <c r="C163" s="252" t="s">
        <v>289</v>
      </c>
      <c r="D163" s="253" t="s">
        <v>121</v>
      </c>
      <c r="E163" s="289">
        <v>436.6492416</v>
      </c>
      <c r="F163" s="254"/>
      <c r="G163" s="255">
        <f>E163*F163</f>
        <v>0</v>
      </c>
      <c r="H163" s="256">
        <v>0</v>
      </c>
      <c r="I163" s="257">
        <f>E163*H163</f>
        <v>0</v>
      </c>
      <c r="J163" s="256"/>
      <c r="K163" s="257">
        <f>E163*J163</f>
        <v>0</v>
      </c>
      <c r="O163" s="249">
        <v>2</v>
      </c>
      <c r="AA163" s="222">
        <v>7</v>
      </c>
      <c r="AB163" s="222">
        <v>1</v>
      </c>
      <c r="AC163" s="222">
        <v>2</v>
      </c>
      <c r="AZ163" s="222">
        <v>1</v>
      </c>
      <c r="BA163" s="222">
        <f>IF(AZ163=1,G163,0)</f>
        <v>0</v>
      </c>
      <c r="BB163" s="222">
        <f>IF(AZ163=2,G163,0)</f>
        <v>0</v>
      </c>
      <c r="BC163" s="222">
        <f>IF(AZ163=3,G163,0)</f>
        <v>0</v>
      </c>
      <c r="BD163" s="222">
        <f>IF(AZ163=4,G163,0)</f>
        <v>0</v>
      </c>
      <c r="BE163" s="222">
        <f>IF(AZ163=5,G163,0)</f>
        <v>0</v>
      </c>
      <c r="CA163" s="249">
        <v>7</v>
      </c>
      <c r="CB163" s="249">
        <v>1</v>
      </c>
    </row>
    <row r="164" spans="1:57" ht="12.75">
      <c r="A164" s="268"/>
      <c r="B164" s="269" t="s">
        <v>95</v>
      </c>
      <c r="C164" s="270" t="s">
        <v>477</v>
      </c>
      <c r="D164" s="271"/>
      <c r="E164" s="272"/>
      <c r="F164" s="273"/>
      <c r="G164" s="274">
        <f>SUM(G131:G163)</f>
        <v>0</v>
      </c>
      <c r="H164" s="275"/>
      <c r="I164" s="276">
        <f>SUM(I131:I163)</f>
        <v>436.64924160000004</v>
      </c>
      <c r="J164" s="275"/>
      <c r="K164" s="276">
        <f>SUM(K131:K163)</f>
        <v>0</v>
      </c>
      <c r="O164" s="249">
        <v>4</v>
      </c>
      <c r="BA164" s="277">
        <f>SUM(BA131:BA163)</f>
        <v>0</v>
      </c>
      <c r="BB164" s="277">
        <f>SUM(BB131:BB163)</f>
        <v>0</v>
      </c>
      <c r="BC164" s="277">
        <f>SUM(BC131:BC163)</f>
        <v>0</v>
      </c>
      <c r="BD164" s="277">
        <f>SUM(BD131:BD163)</f>
        <v>0</v>
      </c>
      <c r="BE164" s="277">
        <f>SUM(BE131:BE163)</f>
        <v>0</v>
      </c>
    </row>
    <row r="165" spans="1:15" ht="12.75">
      <c r="A165" s="239" t="s">
        <v>91</v>
      </c>
      <c r="B165" s="240" t="s">
        <v>321</v>
      </c>
      <c r="C165" s="241" t="s">
        <v>322</v>
      </c>
      <c r="D165" s="242"/>
      <c r="E165" s="243"/>
      <c r="F165" s="243"/>
      <c r="G165" s="244"/>
      <c r="H165" s="245"/>
      <c r="I165" s="246"/>
      <c r="J165" s="247"/>
      <c r="K165" s="248"/>
      <c r="O165" s="249">
        <v>1</v>
      </c>
    </row>
    <row r="166" spans="1:80" ht="22.5">
      <c r="A166" s="250">
        <v>60</v>
      </c>
      <c r="B166" s="251" t="s">
        <v>503</v>
      </c>
      <c r="C166" s="252" t="s">
        <v>504</v>
      </c>
      <c r="D166" s="253" t="s">
        <v>126</v>
      </c>
      <c r="E166" s="289">
        <v>1</v>
      </c>
      <c r="F166" s="254"/>
      <c r="G166" s="255">
        <f>E166*F166</f>
        <v>0</v>
      </c>
      <c r="H166" s="256">
        <v>0</v>
      </c>
      <c r="I166" s="257">
        <f>E166*H166</f>
        <v>0</v>
      </c>
      <c r="J166" s="256"/>
      <c r="K166" s="257">
        <f>E166*J166</f>
        <v>0</v>
      </c>
      <c r="O166" s="249">
        <v>2</v>
      </c>
      <c r="AA166" s="222">
        <v>12</v>
      </c>
      <c r="AB166" s="222">
        <v>0</v>
      </c>
      <c r="AC166" s="222">
        <v>1</v>
      </c>
      <c r="AZ166" s="222">
        <v>1</v>
      </c>
      <c r="BA166" s="222">
        <f>IF(AZ166=1,G166,0)</f>
        <v>0</v>
      </c>
      <c r="BB166" s="222">
        <f>IF(AZ166=2,G166,0)</f>
        <v>0</v>
      </c>
      <c r="BC166" s="222">
        <f>IF(AZ166=3,G166,0)</f>
        <v>0</v>
      </c>
      <c r="BD166" s="222">
        <f>IF(AZ166=4,G166,0)</f>
        <v>0</v>
      </c>
      <c r="BE166" s="222">
        <f>IF(AZ166=5,G166,0)</f>
        <v>0</v>
      </c>
      <c r="CA166" s="249">
        <v>12</v>
      </c>
      <c r="CB166" s="249">
        <v>0</v>
      </c>
    </row>
    <row r="167" spans="1:80" ht="12.75">
      <c r="A167" s="250">
        <v>61</v>
      </c>
      <c r="B167" s="251" t="s">
        <v>340</v>
      </c>
      <c r="C167" s="252" t="s">
        <v>479</v>
      </c>
      <c r="D167" s="253" t="s">
        <v>137</v>
      </c>
      <c r="E167" s="289">
        <v>6</v>
      </c>
      <c r="F167" s="254"/>
      <c r="G167" s="255">
        <f>E167*F167</f>
        <v>0</v>
      </c>
      <c r="H167" s="256">
        <v>0</v>
      </c>
      <c r="I167" s="257">
        <f>E167*H167</f>
        <v>0</v>
      </c>
      <c r="J167" s="256"/>
      <c r="K167" s="257">
        <f>E167*J167</f>
        <v>0</v>
      </c>
      <c r="O167" s="249">
        <v>2</v>
      </c>
      <c r="AA167" s="222">
        <v>12</v>
      </c>
      <c r="AB167" s="222">
        <v>0</v>
      </c>
      <c r="AC167" s="222">
        <v>6</v>
      </c>
      <c r="AZ167" s="222">
        <v>1</v>
      </c>
      <c r="BA167" s="222">
        <f>IF(AZ167=1,G167,0)</f>
        <v>0</v>
      </c>
      <c r="BB167" s="222">
        <f>IF(AZ167=2,G167,0)</f>
        <v>0</v>
      </c>
      <c r="BC167" s="222">
        <f>IF(AZ167=3,G167,0)</f>
        <v>0</v>
      </c>
      <c r="BD167" s="222">
        <f>IF(AZ167=4,G167,0)</f>
        <v>0</v>
      </c>
      <c r="BE167" s="222">
        <f>IF(AZ167=5,G167,0)</f>
        <v>0</v>
      </c>
      <c r="CA167" s="249">
        <v>12</v>
      </c>
      <c r="CB167" s="249">
        <v>0</v>
      </c>
    </row>
    <row r="168" spans="1:15" ht="12.75">
      <c r="A168" s="258"/>
      <c r="B168" s="259"/>
      <c r="C168" s="340"/>
      <c r="D168" s="341"/>
      <c r="E168" s="341"/>
      <c r="F168" s="341"/>
      <c r="G168" s="342"/>
      <c r="I168" s="260"/>
      <c r="K168" s="260"/>
      <c r="L168" s="261"/>
      <c r="O168" s="249">
        <v>3</v>
      </c>
    </row>
    <row r="169" spans="1:80" ht="12.75">
      <c r="A169" s="250">
        <v>62</v>
      </c>
      <c r="B169" s="251" t="s">
        <v>505</v>
      </c>
      <c r="C169" s="252" t="s">
        <v>506</v>
      </c>
      <c r="D169" s="253" t="s">
        <v>126</v>
      </c>
      <c r="E169" s="289">
        <v>1</v>
      </c>
      <c r="F169" s="254"/>
      <c r="G169" s="255">
        <f>E169*F169</f>
        <v>0</v>
      </c>
      <c r="H169" s="256">
        <v>0</v>
      </c>
      <c r="I169" s="257">
        <f>E169*H169</f>
        <v>0</v>
      </c>
      <c r="J169" s="256"/>
      <c r="K169" s="257">
        <f>E169*J169</f>
        <v>0</v>
      </c>
      <c r="O169" s="249">
        <v>2</v>
      </c>
      <c r="AA169" s="222">
        <v>12</v>
      </c>
      <c r="AB169" s="222">
        <v>0</v>
      </c>
      <c r="AC169" s="222">
        <v>2</v>
      </c>
      <c r="AZ169" s="222">
        <v>1</v>
      </c>
      <c r="BA169" s="222">
        <f>IF(AZ169=1,G169,0)</f>
        <v>0</v>
      </c>
      <c r="BB169" s="222">
        <f>IF(AZ169=2,G169,0)</f>
        <v>0</v>
      </c>
      <c r="BC169" s="222">
        <f>IF(AZ169=3,G169,0)</f>
        <v>0</v>
      </c>
      <c r="BD169" s="222">
        <f>IF(AZ169=4,G169,0)</f>
        <v>0</v>
      </c>
      <c r="BE169" s="222">
        <f>IF(AZ169=5,G169,0)</f>
        <v>0</v>
      </c>
      <c r="CA169" s="249">
        <v>12</v>
      </c>
      <c r="CB169" s="249">
        <v>0</v>
      </c>
    </row>
    <row r="170" spans="1:80" ht="12.75">
      <c r="A170" s="250">
        <v>63</v>
      </c>
      <c r="B170" s="251" t="s">
        <v>507</v>
      </c>
      <c r="C170" s="252" t="s">
        <v>508</v>
      </c>
      <c r="D170" s="253" t="s">
        <v>126</v>
      </c>
      <c r="E170" s="289">
        <v>1</v>
      </c>
      <c r="F170" s="254"/>
      <c r="G170" s="255">
        <f>E170*F170</f>
        <v>0</v>
      </c>
      <c r="H170" s="256">
        <v>0</v>
      </c>
      <c r="I170" s="257">
        <f>E170*H170</f>
        <v>0</v>
      </c>
      <c r="J170" s="256"/>
      <c r="K170" s="257">
        <f>E170*J170</f>
        <v>0</v>
      </c>
      <c r="O170" s="249">
        <v>2</v>
      </c>
      <c r="AA170" s="222">
        <v>12</v>
      </c>
      <c r="AB170" s="222">
        <v>0</v>
      </c>
      <c r="AC170" s="222">
        <v>4</v>
      </c>
      <c r="AZ170" s="222">
        <v>1</v>
      </c>
      <c r="BA170" s="222">
        <f>IF(AZ170=1,G170,0)</f>
        <v>0</v>
      </c>
      <c r="BB170" s="222">
        <f>IF(AZ170=2,G170,0)</f>
        <v>0</v>
      </c>
      <c r="BC170" s="222">
        <f>IF(AZ170=3,G170,0)</f>
        <v>0</v>
      </c>
      <c r="BD170" s="222">
        <f>IF(AZ170=4,G170,0)</f>
        <v>0</v>
      </c>
      <c r="BE170" s="222">
        <f>IF(AZ170=5,G170,0)</f>
        <v>0</v>
      </c>
      <c r="CA170" s="249">
        <v>12</v>
      </c>
      <c r="CB170" s="249">
        <v>0</v>
      </c>
    </row>
    <row r="171" spans="1:80" ht="12.75">
      <c r="A171" s="250">
        <v>64</v>
      </c>
      <c r="B171" s="251" t="s">
        <v>509</v>
      </c>
      <c r="C171" s="252" t="s">
        <v>510</v>
      </c>
      <c r="D171" s="253" t="s">
        <v>126</v>
      </c>
      <c r="E171" s="289">
        <v>1</v>
      </c>
      <c r="F171" s="254"/>
      <c r="G171" s="255">
        <f>E171*F171</f>
        <v>0</v>
      </c>
      <c r="H171" s="256">
        <v>0</v>
      </c>
      <c r="I171" s="257">
        <f>E171*H171</f>
        <v>0</v>
      </c>
      <c r="J171" s="256"/>
      <c r="K171" s="257">
        <f>E171*J171</f>
        <v>0</v>
      </c>
      <c r="O171" s="249">
        <v>2</v>
      </c>
      <c r="AA171" s="222">
        <v>12</v>
      </c>
      <c r="AB171" s="222">
        <v>0</v>
      </c>
      <c r="AC171" s="222">
        <v>3</v>
      </c>
      <c r="AZ171" s="222">
        <v>1</v>
      </c>
      <c r="BA171" s="222">
        <f>IF(AZ171=1,G171,0)</f>
        <v>0</v>
      </c>
      <c r="BB171" s="222">
        <f>IF(AZ171=2,G171,0)</f>
        <v>0</v>
      </c>
      <c r="BC171" s="222">
        <f>IF(AZ171=3,G171,0)</f>
        <v>0</v>
      </c>
      <c r="BD171" s="222">
        <f>IF(AZ171=4,G171,0)</f>
        <v>0</v>
      </c>
      <c r="BE171" s="222">
        <f>IF(AZ171=5,G171,0)</f>
        <v>0</v>
      </c>
      <c r="CA171" s="249">
        <v>12</v>
      </c>
      <c r="CB171" s="249">
        <v>0</v>
      </c>
    </row>
    <row r="172" spans="1:15" ht="22.5">
      <c r="A172" s="258"/>
      <c r="B172" s="259"/>
      <c r="C172" s="340" t="s">
        <v>511</v>
      </c>
      <c r="D172" s="341"/>
      <c r="E172" s="341"/>
      <c r="F172" s="341"/>
      <c r="G172" s="342"/>
      <c r="I172" s="260"/>
      <c r="K172" s="260"/>
      <c r="L172" s="261" t="s">
        <v>511</v>
      </c>
      <c r="O172" s="249">
        <v>3</v>
      </c>
    </row>
    <row r="173" spans="1:57" ht="12.75">
      <c r="A173" s="268"/>
      <c r="B173" s="269" t="s">
        <v>95</v>
      </c>
      <c r="C173" s="270" t="s">
        <v>323</v>
      </c>
      <c r="D173" s="271"/>
      <c r="E173" s="272"/>
      <c r="F173" s="273"/>
      <c r="G173" s="274">
        <f>SUM(G165:G172)</f>
        <v>0</v>
      </c>
      <c r="H173" s="275"/>
      <c r="I173" s="276">
        <f>SUM(I165:I172)</f>
        <v>0</v>
      </c>
      <c r="J173" s="275"/>
      <c r="K173" s="276">
        <f>SUM(K165:K172)</f>
        <v>0</v>
      </c>
      <c r="O173" s="249">
        <v>4</v>
      </c>
      <c r="BA173" s="277">
        <f>SUM(BA165:BA172)</f>
        <v>0</v>
      </c>
      <c r="BB173" s="277">
        <f>SUM(BB165:BB172)</f>
        <v>0</v>
      </c>
      <c r="BC173" s="277">
        <f>SUM(BC165:BC172)</f>
        <v>0</v>
      </c>
      <c r="BD173" s="277">
        <f>SUM(BD165:BD172)</f>
        <v>0</v>
      </c>
      <c r="BE173" s="277">
        <f>SUM(BE165:BE172)</f>
        <v>0</v>
      </c>
    </row>
    <row r="174" ht="12.75">
      <c r="E174" s="222"/>
    </row>
    <row r="175" ht="12.75">
      <c r="E175" s="222"/>
    </row>
    <row r="176" ht="12.75">
      <c r="E176" s="222"/>
    </row>
    <row r="177" ht="12.75">
      <c r="E177" s="222"/>
    </row>
    <row r="178" ht="12.75">
      <c r="E178" s="222"/>
    </row>
    <row r="179" ht="12.75">
      <c r="E179" s="222"/>
    </row>
    <row r="180" ht="12.75">
      <c r="E180" s="222"/>
    </row>
    <row r="181" ht="12.75">
      <c r="E181" s="222"/>
    </row>
    <row r="182" ht="12.75">
      <c r="E182" s="222"/>
    </row>
    <row r="183" ht="12.75">
      <c r="E183" s="222"/>
    </row>
    <row r="184" ht="12.75">
      <c r="E184" s="222"/>
    </row>
    <row r="185" ht="12.75">
      <c r="E185" s="222"/>
    </row>
    <row r="186" ht="12.75">
      <c r="E186" s="222"/>
    </row>
    <row r="187" ht="12.75">
      <c r="E187" s="222"/>
    </row>
    <row r="188" ht="12.75">
      <c r="E188" s="222"/>
    </row>
    <row r="189" ht="12.75">
      <c r="E189" s="222"/>
    </row>
    <row r="190" ht="12.75">
      <c r="E190" s="222"/>
    </row>
    <row r="191" ht="12.75">
      <c r="E191" s="222"/>
    </row>
    <row r="192" ht="12.75">
      <c r="E192" s="222"/>
    </row>
    <row r="193" ht="12.75">
      <c r="E193" s="222"/>
    </row>
    <row r="194" ht="12.75">
      <c r="E194" s="222"/>
    </row>
    <row r="195" ht="12.75">
      <c r="E195" s="222"/>
    </row>
    <row r="196" ht="12.75">
      <c r="E196" s="222"/>
    </row>
    <row r="197" spans="1:7" ht="12.75">
      <c r="A197" s="267"/>
      <c r="B197" s="267"/>
      <c r="C197" s="267"/>
      <c r="D197" s="267"/>
      <c r="E197" s="267"/>
      <c r="F197" s="267"/>
      <c r="G197" s="267"/>
    </row>
    <row r="198" spans="1:7" ht="12.75">
      <c r="A198" s="267"/>
      <c r="B198" s="267"/>
      <c r="C198" s="267"/>
      <c r="D198" s="267"/>
      <c r="E198" s="267"/>
      <c r="F198" s="267"/>
      <c r="G198" s="267"/>
    </row>
    <row r="199" spans="1:7" ht="12.75">
      <c r="A199" s="267"/>
      <c r="B199" s="267"/>
      <c r="C199" s="267"/>
      <c r="D199" s="267"/>
      <c r="E199" s="267"/>
      <c r="F199" s="267"/>
      <c r="G199" s="267"/>
    </row>
    <row r="200" spans="1:7" ht="12.75">
      <c r="A200" s="267"/>
      <c r="B200" s="267"/>
      <c r="C200" s="267"/>
      <c r="D200" s="267"/>
      <c r="E200" s="267"/>
      <c r="F200" s="267"/>
      <c r="G200" s="267"/>
    </row>
    <row r="201" ht="12.75">
      <c r="E201" s="222"/>
    </row>
    <row r="202" ht="12.75">
      <c r="E202" s="222"/>
    </row>
    <row r="203" ht="12.75">
      <c r="E203" s="222"/>
    </row>
    <row r="204" ht="12.75">
      <c r="E204" s="222"/>
    </row>
    <row r="205" ht="12.75">
      <c r="E205" s="222"/>
    </row>
    <row r="206" ht="12.75">
      <c r="E206" s="222"/>
    </row>
    <row r="207" ht="12.75">
      <c r="E207" s="222"/>
    </row>
    <row r="208" ht="12.75">
      <c r="E208" s="222"/>
    </row>
    <row r="209" ht="12.75">
      <c r="E209" s="222"/>
    </row>
    <row r="210" ht="12.75">
      <c r="E210" s="222"/>
    </row>
    <row r="211" ht="12.75">
      <c r="E211" s="222"/>
    </row>
    <row r="212" ht="12.75">
      <c r="E212" s="222"/>
    </row>
    <row r="213" ht="12.75">
      <c r="E213" s="222"/>
    </row>
    <row r="214" ht="12.75">
      <c r="E214" s="222"/>
    </row>
    <row r="215" ht="12.75">
      <c r="E215" s="222"/>
    </row>
    <row r="216" ht="12.75">
      <c r="E216" s="222"/>
    </row>
    <row r="217" ht="12.75">
      <c r="E217" s="222"/>
    </row>
    <row r="218" ht="12.75">
      <c r="E218" s="222"/>
    </row>
    <row r="219" ht="12.75">
      <c r="E219" s="222"/>
    </row>
    <row r="220" ht="12.75">
      <c r="E220" s="222"/>
    </row>
    <row r="221" ht="12.75">
      <c r="E221" s="222"/>
    </row>
    <row r="222" ht="12.75">
      <c r="E222" s="222"/>
    </row>
    <row r="223" ht="12.75">
      <c r="E223" s="222"/>
    </row>
    <row r="224" ht="12.75">
      <c r="E224" s="222"/>
    </row>
    <row r="225" ht="12.75">
      <c r="E225" s="222"/>
    </row>
    <row r="226" ht="12.75">
      <c r="E226" s="222"/>
    </row>
    <row r="227" ht="12.75">
      <c r="E227" s="222"/>
    </row>
    <row r="228" ht="12.75">
      <c r="E228" s="222"/>
    </row>
    <row r="229" ht="12.75">
      <c r="E229" s="222"/>
    </row>
    <row r="230" ht="12.75">
      <c r="E230" s="222"/>
    </row>
    <row r="231" ht="12.75">
      <c r="E231" s="222"/>
    </row>
    <row r="232" spans="1:2" ht="12.75">
      <c r="A232" s="278"/>
      <c r="B232" s="278"/>
    </row>
    <row r="233" spans="1:7" ht="12.75">
      <c r="A233" s="267"/>
      <c r="B233" s="267"/>
      <c r="C233" s="279"/>
      <c r="D233" s="279"/>
      <c r="E233" s="280"/>
      <c r="F233" s="279"/>
      <c r="G233" s="281"/>
    </row>
    <row r="234" spans="1:7" ht="12.75">
      <c r="A234" s="282"/>
      <c r="B234" s="282"/>
      <c r="C234" s="267"/>
      <c r="D234" s="267"/>
      <c r="E234" s="283"/>
      <c r="F234" s="267"/>
      <c r="G234" s="267"/>
    </row>
    <row r="235" spans="1:7" ht="12.75">
      <c r="A235" s="267"/>
      <c r="B235" s="267"/>
      <c r="C235" s="267"/>
      <c r="D235" s="267"/>
      <c r="E235" s="283"/>
      <c r="F235" s="267"/>
      <c r="G235" s="267"/>
    </row>
    <row r="236" spans="1:7" ht="12.75">
      <c r="A236" s="267"/>
      <c r="B236" s="267"/>
      <c r="C236" s="267"/>
      <c r="D236" s="267"/>
      <c r="E236" s="283"/>
      <c r="F236" s="267"/>
      <c r="G236" s="267"/>
    </row>
    <row r="237" spans="1:7" ht="12.75">
      <c r="A237" s="267"/>
      <c r="B237" s="267"/>
      <c r="C237" s="267"/>
      <c r="D237" s="267"/>
      <c r="E237" s="283"/>
      <c r="F237" s="267"/>
      <c r="G237" s="267"/>
    </row>
    <row r="238" spans="1:7" ht="12.75">
      <c r="A238" s="267"/>
      <c r="B238" s="267"/>
      <c r="C238" s="267"/>
      <c r="D238" s="267"/>
      <c r="E238" s="283"/>
      <c r="F238" s="267"/>
      <c r="G238" s="267"/>
    </row>
    <row r="239" spans="1:7" ht="12.75">
      <c r="A239" s="267"/>
      <c r="B239" s="267"/>
      <c r="C239" s="267"/>
      <c r="D239" s="267"/>
      <c r="E239" s="283"/>
      <c r="F239" s="267"/>
      <c r="G239" s="267"/>
    </row>
    <row r="240" spans="1:7" ht="12.75">
      <c r="A240" s="267"/>
      <c r="B240" s="267"/>
      <c r="C240" s="267"/>
      <c r="D240" s="267"/>
      <c r="E240" s="283"/>
      <c r="F240" s="267"/>
      <c r="G240" s="267"/>
    </row>
    <row r="241" spans="1:7" ht="12.75">
      <c r="A241" s="267"/>
      <c r="B241" s="267"/>
      <c r="C241" s="267"/>
      <c r="D241" s="267"/>
      <c r="E241" s="283"/>
      <c r="F241" s="267"/>
      <c r="G241" s="267"/>
    </row>
    <row r="242" spans="1:7" ht="12.75">
      <c r="A242" s="267"/>
      <c r="B242" s="267"/>
      <c r="C242" s="267"/>
      <c r="D242" s="267"/>
      <c r="E242" s="283"/>
      <c r="F242" s="267"/>
      <c r="G242" s="267"/>
    </row>
    <row r="243" spans="1:7" ht="12.75">
      <c r="A243" s="267"/>
      <c r="B243" s="267"/>
      <c r="C243" s="267"/>
      <c r="D243" s="267"/>
      <c r="E243" s="283"/>
      <c r="F243" s="267"/>
      <c r="G243" s="267"/>
    </row>
    <row r="244" spans="1:7" ht="12.75">
      <c r="A244" s="267"/>
      <c r="B244" s="267"/>
      <c r="C244" s="267"/>
      <c r="D244" s="267"/>
      <c r="E244" s="283"/>
      <c r="F244" s="267"/>
      <c r="G244" s="267"/>
    </row>
    <row r="245" spans="1:7" ht="12.75">
      <c r="A245" s="267"/>
      <c r="B245" s="267"/>
      <c r="C245" s="267"/>
      <c r="D245" s="267"/>
      <c r="E245" s="283"/>
      <c r="F245" s="267"/>
      <c r="G245" s="267"/>
    </row>
    <row r="246" spans="1:7" ht="12.75">
      <c r="A246" s="267"/>
      <c r="B246" s="267"/>
      <c r="C246" s="267"/>
      <c r="D246" s="267"/>
      <c r="E246" s="283"/>
      <c r="F246" s="267"/>
      <c r="G246" s="267"/>
    </row>
  </sheetData>
  <sheetProtection/>
  <mergeCells count="91">
    <mergeCell ref="C25:D25"/>
    <mergeCell ref="C26:D26"/>
    <mergeCell ref="C13:D13"/>
    <mergeCell ref="C14:D14"/>
    <mergeCell ref="A1:G1"/>
    <mergeCell ref="A3:B3"/>
    <mergeCell ref="A4:B4"/>
    <mergeCell ref="E4:G4"/>
    <mergeCell ref="C9:D9"/>
    <mergeCell ref="C11:D11"/>
    <mergeCell ref="C16:D16"/>
    <mergeCell ref="C18:D18"/>
    <mergeCell ref="C20:D20"/>
    <mergeCell ref="C21:D21"/>
    <mergeCell ref="C23:D23"/>
    <mergeCell ref="C24:D24"/>
    <mergeCell ref="C28:D28"/>
    <mergeCell ref="C32:D32"/>
    <mergeCell ref="C34:D34"/>
    <mergeCell ref="C36:G36"/>
    <mergeCell ref="C41:D41"/>
    <mergeCell ref="C43:D43"/>
    <mergeCell ref="C37:D37"/>
    <mergeCell ref="C39:D39"/>
    <mergeCell ref="C45:D45"/>
    <mergeCell ref="C47:D47"/>
    <mergeCell ref="C49:D49"/>
    <mergeCell ref="C51:D51"/>
    <mergeCell ref="C53:D53"/>
    <mergeCell ref="C55:D55"/>
    <mergeCell ref="C57:D57"/>
    <mergeCell ref="C59:D59"/>
    <mergeCell ref="C61:D61"/>
    <mergeCell ref="C63:D63"/>
    <mergeCell ref="C89:D89"/>
    <mergeCell ref="C91:D91"/>
    <mergeCell ref="C65:D65"/>
    <mergeCell ref="C67:D67"/>
    <mergeCell ref="C71:D71"/>
    <mergeCell ref="C72:D72"/>
    <mergeCell ref="C73:D73"/>
    <mergeCell ref="C74:D74"/>
    <mergeCell ref="C75:D75"/>
    <mergeCell ref="C77:D77"/>
    <mergeCell ref="C81:D81"/>
    <mergeCell ref="C82:D82"/>
    <mergeCell ref="C84:D84"/>
    <mergeCell ref="C85:D85"/>
    <mergeCell ref="C87:D87"/>
    <mergeCell ref="C88:D88"/>
    <mergeCell ref="C116:D116"/>
    <mergeCell ref="C117:D117"/>
    <mergeCell ref="C93:D93"/>
    <mergeCell ref="C95:D95"/>
    <mergeCell ref="C96:D96"/>
    <mergeCell ref="C98:D98"/>
    <mergeCell ref="C100:D100"/>
    <mergeCell ref="C102:D102"/>
    <mergeCell ref="C104:D104"/>
    <mergeCell ref="C106:D106"/>
    <mergeCell ref="C110:G110"/>
    <mergeCell ref="C111:D111"/>
    <mergeCell ref="C113:D113"/>
    <mergeCell ref="C115:G115"/>
    <mergeCell ref="C118:D118"/>
    <mergeCell ref="C120:D120"/>
    <mergeCell ref="C122:D122"/>
    <mergeCell ref="C124:G124"/>
    <mergeCell ref="C125:D125"/>
    <mergeCell ref="C126:D126"/>
    <mergeCell ref="C133:D133"/>
    <mergeCell ref="C135:D135"/>
    <mergeCell ref="C137:D137"/>
    <mergeCell ref="C138:D138"/>
    <mergeCell ref="C158:D158"/>
    <mergeCell ref="C139:D139"/>
    <mergeCell ref="C140:D140"/>
    <mergeCell ref="C142:D142"/>
    <mergeCell ref="C144:D144"/>
    <mergeCell ref="C146:D146"/>
    <mergeCell ref="C148:D148"/>
    <mergeCell ref="C160:D160"/>
    <mergeCell ref="C149:D149"/>
    <mergeCell ref="C151:D151"/>
    <mergeCell ref="C162:D162"/>
    <mergeCell ref="C168:G168"/>
    <mergeCell ref="C172:G172"/>
    <mergeCell ref="C153:D153"/>
    <mergeCell ref="C155:D155"/>
    <mergeCell ref="C156:D156"/>
    <mergeCell ref="C157:D15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4" t="s">
        <v>916</v>
      </c>
      <c r="B1" s="85"/>
      <c r="C1" s="85"/>
      <c r="D1" s="85"/>
      <c r="E1" s="85"/>
      <c r="F1" s="85"/>
      <c r="G1" s="85"/>
    </row>
    <row r="2" spans="1:7" ht="12.75" customHeight="1">
      <c r="A2" s="86" t="s">
        <v>27</v>
      </c>
      <c r="B2" s="87"/>
      <c r="C2" s="88" t="s">
        <v>516</v>
      </c>
      <c r="D2" s="88" t="s">
        <v>514</v>
      </c>
      <c r="E2" s="89"/>
      <c r="F2" s="90" t="s">
        <v>28</v>
      </c>
      <c r="G2" s="91"/>
    </row>
    <row r="3" spans="1:7" ht="3" customHeight="1" hidden="1">
      <c r="A3" s="92"/>
      <c r="B3" s="93"/>
      <c r="C3" s="94"/>
      <c r="D3" s="94"/>
      <c r="E3" s="95"/>
      <c r="F3" s="96"/>
      <c r="G3" s="97"/>
    </row>
    <row r="4" spans="1:7" ht="12" customHeight="1">
      <c r="A4" s="98" t="s">
        <v>29</v>
      </c>
      <c r="B4" s="93"/>
      <c r="C4" s="94"/>
      <c r="D4" s="94"/>
      <c r="E4" s="95"/>
      <c r="F4" s="96" t="s">
        <v>30</v>
      </c>
      <c r="G4" s="99"/>
    </row>
    <row r="5" spans="1:7" ht="12.75" customHeight="1">
      <c r="A5" s="100" t="s">
        <v>513</v>
      </c>
      <c r="B5" s="101"/>
      <c r="C5" s="102" t="s">
        <v>514</v>
      </c>
      <c r="D5" s="103"/>
      <c r="E5" s="101"/>
      <c r="F5" s="96" t="s">
        <v>31</v>
      </c>
      <c r="G5" s="97"/>
    </row>
    <row r="6" spans="1:15" ht="12.75" customHeight="1">
      <c r="A6" s="98" t="s">
        <v>32</v>
      </c>
      <c r="B6" s="93"/>
      <c r="C6" s="94"/>
      <c r="D6" s="94"/>
      <c r="E6" s="95"/>
      <c r="F6" s="104" t="s">
        <v>33</v>
      </c>
      <c r="G6" s="105">
        <v>0</v>
      </c>
      <c r="O6" s="106"/>
    </row>
    <row r="7" spans="1:7" ht="12.75" customHeight="1">
      <c r="A7" s="107" t="s">
        <v>96</v>
      </c>
      <c r="B7" s="108"/>
      <c r="C7" s="109" t="s">
        <v>97</v>
      </c>
      <c r="D7" s="110"/>
      <c r="E7" s="110"/>
      <c r="F7" s="111" t="s">
        <v>34</v>
      </c>
      <c r="G7" s="105">
        <f>IF(G6=0,,ROUND((F30+F32)/G6,1))</f>
        <v>0</v>
      </c>
    </row>
    <row r="8" spans="1:9" ht="12.75">
      <c r="A8" s="112" t="s">
        <v>35</v>
      </c>
      <c r="B8" s="96"/>
      <c r="C8" s="326"/>
      <c r="D8" s="326"/>
      <c r="E8" s="327"/>
      <c r="F8" s="113" t="s">
        <v>36</v>
      </c>
      <c r="G8" s="114"/>
      <c r="H8" s="115"/>
      <c r="I8" s="116"/>
    </row>
    <row r="9" spans="1:8" ht="12.75">
      <c r="A9" s="112" t="s">
        <v>37</v>
      </c>
      <c r="B9" s="96"/>
      <c r="C9" s="326"/>
      <c r="D9" s="326"/>
      <c r="E9" s="327"/>
      <c r="F9" s="96"/>
      <c r="G9" s="117"/>
      <c r="H9" s="118"/>
    </row>
    <row r="10" spans="1:8" ht="12.75">
      <c r="A10" s="112" t="s">
        <v>38</v>
      </c>
      <c r="B10" s="96"/>
      <c r="C10" s="326" t="s">
        <v>352</v>
      </c>
      <c r="D10" s="326"/>
      <c r="E10" s="326"/>
      <c r="F10" s="119"/>
      <c r="G10" s="120"/>
      <c r="H10" s="121"/>
    </row>
    <row r="11" spans="1:57" ht="13.5" customHeight="1">
      <c r="A11" s="112" t="s">
        <v>39</v>
      </c>
      <c r="B11" s="96"/>
      <c r="C11" s="326" t="s">
        <v>351</v>
      </c>
      <c r="D11" s="326"/>
      <c r="E11" s="326"/>
      <c r="F11" s="122" t="s">
        <v>40</v>
      </c>
      <c r="G11" s="123"/>
      <c r="H11" s="118"/>
      <c r="BA11" s="124"/>
      <c r="BB11" s="124"/>
      <c r="BC11" s="124"/>
      <c r="BD11" s="124"/>
      <c r="BE11" s="124"/>
    </row>
    <row r="12" spans="1:8" ht="12.75" customHeight="1">
      <c r="A12" s="125" t="s">
        <v>41</v>
      </c>
      <c r="B12" s="93"/>
      <c r="C12" s="328"/>
      <c r="D12" s="328"/>
      <c r="E12" s="328"/>
      <c r="F12" s="126" t="s">
        <v>42</v>
      </c>
      <c r="G12" s="127"/>
      <c r="H12" s="118"/>
    </row>
    <row r="13" spans="1:8" ht="28.5" customHeight="1" thickBot="1">
      <c r="A13" s="128" t="s">
        <v>43</v>
      </c>
      <c r="B13" s="129"/>
      <c r="C13" s="129"/>
      <c r="D13" s="129"/>
      <c r="E13" s="130"/>
      <c r="F13" s="130"/>
      <c r="G13" s="131"/>
      <c r="H13" s="118"/>
    </row>
    <row r="14" spans="1:7" ht="17.25" customHeight="1" thickBot="1">
      <c r="A14" s="132" t="s">
        <v>44</v>
      </c>
      <c r="B14" s="133"/>
      <c r="C14" s="134"/>
      <c r="D14" s="135" t="s">
        <v>45</v>
      </c>
      <c r="E14" s="136"/>
      <c r="F14" s="136"/>
      <c r="G14" s="134"/>
    </row>
    <row r="15" spans="1:7" ht="15.75" customHeight="1">
      <c r="A15" s="137"/>
      <c r="B15" s="138" t="s">
        <v>46</v>
      </c>
      <c r="C15" s="139">
        <f>'SO 102 102 Rek'!E11</f>
        <v>0</v>
      </c>
      <c r="D15" s="140">
        <f>'SO 102 102 Rek'!A19</f>
        <v>0</v>
      </c>
      <c r="E15" s="141"/>
      <c r="F15" s="142"/>
      <c r="G15" s="139">
        <f>'SO 102 102 Rek'!I19</f>
        <v>0</v>
      </c>
    </row>
    <row r="16" spans="1:7" ht="15.75" customHeight="1">
      <c r="A16" s="137" t="s">
        <v>47</v>
      </c>
      <c r="B16" s="138" t="s">
        <v>48</v>
      </c>
      <c r="C16" s="139">
        <f>'SO 102 102 Rek'!F11</f>
        <v>0</v>
      </c>
      <c r="D16" s="92"/>
      <c r="E16" s="143"/>
      <c r="F16" s="144"/>
      <c r="G16" s="139"/>
    </row>
    <row r="17" spans="1:7" ht="15.75" customHeight="1">
      <c r="A17" s="137" t="s">
        <v>49</v>
      </c>
      <c r="B17" s="138" t="s">
        <v>50</v>
      </c>
      <c r="C17" s="139">
        <f>'SO 102 102 Rek'!H11</f>
        <v>0</v>
      </c>
      <c r="D17" s="92"/>
      <c r="E17" s="143"/>
      <c r="F17" s="144"/>
      <c r="G17" s="139"/>
    </row>
    <row r="18" spans="1:7" ht="15.75" customHeight="1">
      <c r="A18" s="145" t="s">
        <v>51</v>
      </c>
      <c r="B18" s="146" t="s">
        <v>52</v>
      </c>
      <c r="C18" s="139">
        <f>'SO 102 102 Rek'!G11</f>
        <v>0</v>
      </c>
      <c r="D18" s="92"/>
      <c r="E18" s="143"/>
      <c r="F18" s="144"/>
      <c r="G18" s="139"/>
    </row>
    <row r="19" spans="1:7" ht="15.75" customHeight="1">
      <c r="A19" s="147" t="s">
        <v>53</v>
      </c>
      <c r="B19" s="138"/>
      <c r="C19" s="139">
        <f>SUM(C15:C18)</f>
        <v>0</v>
      </c>
      <c r="D19" s="92"/>
      <c r="E19" s="143"/>
      <c r="F19" s="144"/>
      <c r="G19" s="139"/>
    </row>
    <row r="20" spans="1:7" ht="15.75" customHeight="1">
      <c r="A20" s="147"/>
      <c r="B20" s="138"/>
      <c r="C20" s="139"/>
      <c r="D20" s="92"/>
      <c r="E20" s="143"/>
      <c r="F20" s="144"/>
      <c r="G20" s="139"/>
    </row>
    <row r="21" spans="1:7" ht="15.75" customHeight="1">
      <c r="A21" s="147" t="s">
        <v>26</v>
      </c>
      <c r="B21" s="138"/>
      <c r="C21" s="139">
        <f>'SO 102 102 Rek'!I11</f>
        <v>0</v>
      </c>
      <c r="D21" s="92"/>
      <c r="E21" s="143"/>
      <c r="F21" s="144"/>
      <c r="G21" s="139"/>
    </row>
    <row r="22" spans="1:7" ht="15.75" customHeight="1">
      <c r="A22" s="148" t="s">
        <v>54</v>
      </c>
      <c r="B22" s="118"/>
      <c r="C22" s="139">
        <f>C19+C21</f>
        <v>0</v>
      </c>
      <c r="D22" s="92" t="s">
        <v>55</v>
      </c>
      <c r="E22" s="143"/>
      <c r="F22" s="144"/>
      <c r="G22" s="139">
        <f>G23-SUM(G15:G21)</f>
        <v>0</v>
      </c>
    </row>
    <row r="23" spans="1:7" ht="15.75" customHeight="1" thickBot="1">
      <c r="A23" s="329" t="s">
        <v>56</v>
      </c>
      <c r="B23" s="330"/>
      <c r="C23" s="149">
        <f>C22+G23</f>
        <v>0</v>
      </c>
      <c r="D23" s="150" t="s">
        <v>57</v>
      </c>
      <c r="E23" s="151"/>
      <c r="F23" s="152"/>
      <c r="G23" s="139">
        <f>'SO 102 102 Rek'!H17</f>
        <v>0</v>
      </c>
    </row>
    <row r="24" spans="1:7" ht="12.75">
      <c r="A24" s="153" t="s">
        <v>58</v>
      </c>
      <c r="B24" s="154"/>
      <c r="C24" s="155"/>
      <c r="D24" s="154" t="s">
        <v>59</v>
      </c>
      <c r="E24" s="154"/>
      <c r="F24" s="156" t="s">
        <v>60</v>
      </c>
      <c r="G24" s="157"/>
    </row>
    <row r="25" spans="1:7" ht="12.75">
      <c r="A25" s="148" t="s">
        <v>61</v>
      </c>
      <c r="B25" s="118"/>
      <c r="C25" s="158"/>
      <c r="D25" s="118" t="s">
        <v>61</v>
      </c>
      <c r="F25" s="159" t="s">
        <v>61</v>
      </c>
      <c r="G25" s="160"/>
    </row>
    <row r="26" spans="1:7" ht="37.5" customHeight="1">
      <c r="A26" s="148" t="s">
        <v>62</v>
      </c>
      <c r="B26" s="161"/>
      <c r="C26" s="158"/>
      <c r="D26" s="118" t="s">
        <v>62</v>
      </c>
      <c r="F26" s="159" t="s">
        <v>62</v>
      </c>
      <c r="G26" s="160"/>
    </row>
    <row r="27" spans="1:7" ht="12.75">
      <c r="A27" s="148"/>
      <c r="B27" s="162"/>
      <c r="C27" s="158"/>
      <c r="D27" s="118"/>
      <c r="F27" s="159"/>
      <c r="G27" s="160"/>
    </row>
    <row r="28" spans="1:7" ht="12.75">
      <c r="A28" s="148" t="s">
        <v>63</v>
      </c>
      <c r="B28" s="118"/>
      <c r="C28" s="158"/>
      <c r="D28" s="159" t="s">
        <v>64</v>
      </c>
      <c r="E28" s="158"/>
      <c r="F28" s="163" t="s">
        <v>64</v>
      </c>
      <c r="G28" s="160"/>
    </row>
    <row r="29" spans="1:7" ht="69" customHeight="1">
      <c r="A29" s="148"/>
      <c r="B29" s="118"/>
      <c r="C29" s="164"/>
      <c r="D29" s="165"/>
      <c r="E29" s="164"/>
      <c r="F29" s="118"/>
      <c r="G29" s="160"/>
    </row>
    <row r="30" spans="1:7" ht="12.75">
      <c r="A30" s="166" t="s">
        <v>8</v>
      </c>
      <c r="B30" s="167"/>
      <c r="C30" s="168">
        <v>21</v>
      </c>
      <c r="D30" s="167" t="s">
        <v>65</v>
      </c>
      <c r="E30" s="169"/>
      <c r="F30" s="322">
        <f>C23-F32</f>
        <v>0</v>
      </c>
      <c r="G30" s="323"/>
    </row>
    <row r="31" spans="1:7" ht="12.75">
      <c r="A31" s="166" t="s">
        <v>66</v>
      </c>
      <c r="B31" s="167"/>
      <c r="C31" s="168">
        <f>C30</f>
        <v>21</v>
      </c>
      <c r="D31" s="167" t="s">
        <v>67</v>
      </c>
      <c r="E31" s="169"/>
      <c r="F31" s="322">
        <f>ROUND(PRODUCT(F30,C31/100),0)</f>
        <v>0</v>
      </c>
      <c r="G31" s="323"/>
    </row>
    <row r="32" spans="1:7" ht="12.75">
      <c r="A32" s="166" t="s">
        <v>8</v>
      </c>
      <c r="B32" s="167"/>
      <c r="C32" s="168">
        <v>0</v>
      </c>
      <c r="D32" s="167" t="s">
        <v>67</v>
      </c>
      <c r="E32" s="169"/>
      <c r="F32" s="322">
        <v>0</v>
      </c>
      <c r="G32" s="323"/>
    </row>
    <row r="33" spans="1:7" ht="12.75">
      <c r="A33" s="166" t="s">
        <v>66</v>
      </c>
      <c r="B33" s="170"/>
      <c r="C33" s="171">
        <f>C32</f>
        <v>0</v>
      </c>
      <c r="D33" s="167" t="s">
        <v>67</v>
      </c>
      <c r="E33" s="144"/>
      <c r="F33" s="322">
        <f>ROUND(PRODUCT(F32,C33/100),0)</f>
        <v>0</v>
      </c>
      <c r="G33" s="323"/>
    </row>
    <row r="34" spans="1:7" s="175" customFormat="1" ht="19.5" customHeight="1" thickBot="1">
      <c r="A34" s="172" t="s">
        <v>68</v>
      </c>
      <c r="B34" s="173"/>
      <c r="C34" s="173"/>
      <c r="D34" s="173"/>
      <c r="E34" s="174"/>
      <c r="F34" s="324">
        <f>ROUND(SUM(F30:F33),0)</f>
        <v>0</v>
      </c>
      <c r="G34" s="325"/>
    </row>
  </sheetData>
  <sheetProtection/>
  <mergeCells count="11">
    <mergeCell ref="A23:B23"/>
    <mergeCell ref="F30:G30"/>
    <mergeCell ref="F31:G31"/>
    <mergeCell ref="F32:G32"/>
    <mergeCell ref="F33:G33"/>
    <mergeCell ref="F34:G34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Zamykal</dc:creator>
  <cp:keywords/>
  <dc:description/>
  <cp:lastModifiedBy>Lovichová Emilie</cp:lastModifiedBy>
  <cp:lastPrinted>2016-03-04T11:08:31Z</cp:lastPrinted>
  <dcterms:created xsi:type="dcterms:W3CDTF">2016-01-27T15:21:45Z</dcterms:created>
  <dcterms:modified xsi:type="dcterms:W3CDTF">2016-03-15T09:05:39Z</dcterms:modified>
  <cp:category/>
  <cp:version/>
  <cp:contentType/>
  <cp:contentStatus/>
</cp:coreProperties>
</file>