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1"/>
  </bookViews>
  <sheets>
    <sheet name="Rekapitulace stavby" sheetId="1" r:id="rId1"/>
    <sheet name="T-2016-02 - K12 - Oprava ..." sheetId="2" r:id="rId2"/>
    <sheet name="Pokyny pro vyplnění" sheetId="3" r:id="rId3"/>
  </sheets>
  <definedNames>
    <definedName name="_xlnm._FilterDatabase" localSheetId="1" hidden="1">'T-2016-02 - K12 - Oprava ...'!$C$83:$K$83</definedName>
    <definedName name="_xlnm.Print_Titles" localSheetId="0">'Rekapitulace stavby'!$49:$49</definedName>
    <definedName name="_xlnm.Print_Titles" localSheetId="1">'T-2016-02 - K12 - Oprava ...'!$83:$83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'T-2016-02 - K12 - Oprava ...'!$C$4:$J$34,'T-2016-02 - K12 - Oprava ...'!$C$40:$J$67,'T-2016-02 - K12 - Oprava ...'!$C$73:$K$200</definedName>
  </definedNames>
  <calcPr fullCalcOnLoad="1"/>
</workbook>
</file>

<file path=xl/sharedStrings.xml><?xml version="1.0" encoding="utf-8"?>
<sst xmlns="http://schemas.openxmlformats.org/spreadsheetml/2006/main" count="2091" uniqueCount="614">
  <si>
    <t>Export VZ</t>
  </si>
  <si>
    <t>List obsahuje:</t>
  </si>
  <si>
    <t>3.0</t>
  </si>
  <si>
    <t>ZAMOK</t>
  </si>
  <si>
    <t>False</t>
  </si>
  <si>
    <t>{bd553835-8a1b-49d1-9b1f-fdc9987bbcac}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</si>
  <si>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</si>
  <si>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</si>
  <si>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</si>
  <si>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</si>
  <si>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</si>
  <si>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</si>
  <si>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</si>
  <si>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</si>
  <si>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T-2016-02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</si>
  <si>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</si>
  <si>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</si>
  <si>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K12 - Oprava rozvodů tepla a teplé užitkové vody na zdroji K12 Čsl. armády v Šumperku - větev B úsek – Best Drive Revol</t>
  </si>
  <si>
    <t>0,1</t>
  </si>
  <si>
    <t>KSO:</t>
  </si>
  <si>
    <t/>
  </si>
  <si>
    <t>CC-CZ:</t>
  </si>
  <si>
    <t>1</t>
  </si>
  <si>
    <t>Místo:</t>
  </si>
  <si>
    <t>Revoluční, Šumperk</t>
  </si>
  <si>
    <t>Datum:</t>
  </si>
  <si>
    <t>10. 3. 2016</t>
  </si>
  <si>
    <t>10</t>
  </si>
  <si>
    <t>100</t>
  </si>
  <si>
    <t>Zadavatel:</t>
  </si>
  <si>
    <t>IČ:</t>
  </si>
  <si>
    <t>65138163</t>
  </si>
  <si>
    <t xml:space="preserve">Podniky Města Šumperka a.s., Slovanská 21, 787 01 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</si>
  <si>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</si>
  <si>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</si>
  <si>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</si>
  <si>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</si>
  <si>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</si>
  <si>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</si>
  <si>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</si>
  <si>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</si>
  <si>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 xml:space="preserve">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</si>
  <si>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</si>
  <si>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</si>
  <si>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</si>
  <si>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</si>
  <si>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</si>
  <si>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</si>
  <si>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</si>
  <si>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</si>
  <si>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</si>
  <si>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</si>
  <si>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</si>
  <si>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</si>
  <si>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</si>
  <si>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</si>
  <si>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</si>
  <si>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</si>
  <si>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</si>
  <si>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</si>
  <si>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</si>
  <si>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</si>
  <si>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</si>
  <si>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</si>
  <si>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</si>
  <si>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</si>
  <si>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</si>
  <si>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</si>
  <si>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</si>
  <si>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</si>
  <si>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</si>
  <si>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</si>
  <si>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</si>
  <si>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</si>
  <si>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</si>
  <si>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</si>
  <si>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</si>
  <si>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</si>
  <si>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</si>
  <si>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</si>
  <si>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</si>
  <si>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</si>
  <si>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chodník1</t>
  </si>
  <si>
    <t>chodník bet. dlažba 30/30</t>
  </si>
  <si>
    <t>m2</t>
  </si>
  <si>
    <t>4,5</t>
  </si>
  <si>
    <t>2</t>
  </si>
  <si>
    <t>trávník</t>
  </si>
  <si>
    <t>zatravněná plocha</t>
  </si>
  <si>
    <t>34,8</t>
  </si>
  <si>
    <t>KRYCÍ LIST SOUPISU</t>
  </si>
  <si>
    <t>chodník2</t>
  </si>
  <si>
    <t>Chodník zámková dlažba</t>
  </si>
  <si>
    <t>3,75</t>
  </si>
  <si>
    <t>asf1</t>
  </si>
  <si>
    <t>příjezdová cesta, parkoviště</t>
  </si>
  <si>
    <t>48</t>
  </si>
  <si>
    <t>zámkovka</t>
  </si>
  <si>
    <t>pojizdná plocha ze zámkové dlažby</t>
  </si>
  <si>
    <t>36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</si>
  <si>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</si>
  <si>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</si>
  <si>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</si>
  <si>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</si>
  <si>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</si>
  <si>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</si>
  <si>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</si>
  <si>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</si>
  <si>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</si>
  <si>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</si>
  <si>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</si>
  <si>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</si>
  <si>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</si>
  <si>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</si>
  <si>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</si>
  <si>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</si>
  <si>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</si>
  <si>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</si>
  <si>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</si>
  <si>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</si>
  <si>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</si>
  <si>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</si>
  <si>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</si>
  <si>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</si>
  <si>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</si>
  <si>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</si>
  <si>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</si>
  <si>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</si>
  <si>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</si>
  <si>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</si>
  <si>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</si>
  <si>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</si>
  <si>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</si>
  <si>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</si>
  <si>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</si>
  <si>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</si>
  <si>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</si>
  <si>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67</t>
  </si>
  <si>
    <t>K</t>
  </si>
  <si>
    <t>119002121</t>
  </si>
  <si>
    <t>Pomocné konstrukce při zabezpečení výkopů přechodovou lávkou l do 2 m včetně zábradlí zřízení</t>
  </si>
  <si>
    <t>kus</t>
  </si>
  <si>
    <t>CS ÚRS 2016 01</t>
  </si>
  <si>
    <t>4</t>
  </si>
  <si>
    <t>199509560</t>
  </si>
  <si>
    <t>68</t>
  </si>
  <si>
    <t>119002122</t>
  </si>
  <si>
    <t>Pomocné konstrukce při zabezpečení výkopů přechodovou lávkou l do 2 m včetně zábradlí odstranění</t>
  </si>
  <si>
    <t>-950760760</t>
  </si>
  <si>
    <t>69</t>
  </si>
  <si>
    <t>119002211</t>
  </si>
  <si>
    <t>Pomocné konstrukce při zabezpečení výkopů ocelovým plechem do šířky výkopu 1 m zřízení</t>
  </si>
  <si>
    <t>-939002337</t>
  </si>
  <si>
    <t>70</t>
  </si>
  <si>
    <t>119002212</t>
  </si>
  <si>
    <t>Pomocné konstrukce při zabezpečení výkopů ocelovým plechem do šířky výkopu 1 m odstranění</t>
  </si>
  <si>
    <t>-647717233</t>
  </si>
  <si>
    <t>121101101</t>
  </si>
  <si>
    <t>Sejmutí ornice s přemístěním na vzdálenost do 50 m</t>
  </si>
  <si>
    <t>m3</t>
  </si>
  <si>
    <t>1578247441</t>
  </si>
  <si>
    <t>VV</t>
  </si>
  <si>
    <t>trávník*0,15</t>
  </si>
  <si>
    <t>113106021</t>
  </si>
  <si>
    <t>Rozebrání dlažeb při překopech komunikací pro pěší z betonových dlaždic plochy do 15 m2</t>
  </si>
  <si>
    <t>-799309686</t>
  </si>
  <si>
    <t>2*1,5+1*1,5</t>
  </si>
  <si>
    <t>3</t>
  </si>
  <si>
    <t>113106023</t>
  </si>
  <si>
    <t>Rozebrání dlažeb při překopech komunikací pro pěší ze zámkových dlaždic plochy do 15 m2</t>
  </si>
  <si>
    <t>2101374240</t>
  </si>
  <si>
    <t>2,5*1,5</t>
  </si>
  <si>
    <t>62</t>
  </si>
  <si>
    <t>113107012</t>
  </si>
  <si>
    <t>Odstranění podkladu plochy do 15 m2 z kameniva těženého tl 200 mm při překopech inž sítí</t>
  </si>
  <si>
    <t>300789378</t>
  </si>
  <si>
    <t>chodník1+chodník2</t>
  </si>
  <si>
    <t>6</t>
  </si>
  <si>
    <t>113106171</t>
  </si>
  <si>
    <t>Rozebrání dlažeb vozovek pl do 50 m2 ze zámkové dlažby do lože z kameniva</t>
  </si>
  <si>
    <t>1904125412</t>
  </si>
  <si>
    <t>7</t>
  </si>
  <si>
    <t>113107142</t>
  </si>
  <si>
    <t>Odstranění podkladu pl do 50 m2 živičných tl 100 mm</t>
  </si>
  <si>
    <t>-1478278729</t>
  </si>
  <si>
    <t>28*1,5+4*1,5</t>
  </si>
  <si>
    <t>8</t>
  </si>
  <si>
    <t>113107112</t>
  </si>
  <si>
    <t>Odstranění podkladu pl do 50 m2 z kameniva těženého do tl 200 mm</t>
  </si>
  <si>
    <t>-636755442</t>
  </si>
  <si>
    <t>asf1+zámkovka</t>
  </si>
  <si>
    <t>Součet</t>
  </si>
  <si>
    <t>9</t>
  </si>
  <si>
    <t>113107123</t>
  </si>
  <si>
    <t>Odstranění podkladu pl do 50 m2 z kameniva drceného do tl 300 mm</t>
  </si>
  <si>
    <t>1255574680</t>
  </si>
  <si>
    <t>113202111</t>
  </si>
  <si>
    <t>Vytrhání obrub krajníků obrubníků stojatých</t>
  </si>
  <si>
    <t>m</t>
  </si>
  <si>
    <t>1284792530</t>
  </si>
  <si>
    <t>1,5*5</t>
  </si>
  <si>
    <t>11</t>
  </si>
  <si>
    <t>122201101</t>
  </si>
  <si>
    <t>Odkopávky a prokopávky nezapažené v hornině tř. 3 objem do 100 m3</t>
  </si>
  <si>
    <t>1541485368</t>
  </si>
  <si>
    <t>trávník*0,5</t>
  </si>
  <si>
    <t>12</t>
  </si>
  <si>
    <t>122201109</t>
  </si>
  <si>
    <t>Příplatek za lepivost u odkopávek v hornině tř. 1 až 3</t>
  </si>
  <si>
    <t>1075081051</t>
  </si>
  <si>
    <t>13</t>
  </si>
  <si>
    <t>130001101</t>
  </si>
  <si>
    <t>Příplatek za ztížení vykopávky v blízkosti podzemního vedení</t>
  </si>
  <si>
    <t>-1504153198</t>
  </si>
  <si>
    <t>5*1,5*0,5</t>
  </si>
  <si>
    <t>14</t>
  </si>
  <si>
    <t>162301101</t>
  </si>
  <si>
    <t>Vodorovné přemístění do 500 m výkopku/sypaniny z horniny tř. 1 až 4</t>
  </si>
  <si>
    <t>306521669</t>
  </si>
  <si>
    <t>17,4+36*0,5</t>
  </si>
  <si>
    <t>174101101</t>
  </si>
  <si>
    <t>Zásyp jam, šachet rýh nebo kolem objektů sypaninou se zhutněním</t>
  </si>
  <si>
    <t>-1650603878</t>
  </si>
  <si>
    <t>chodník1*0,2+chodník2*0,2+trávník*0,5+zámkovka*0,2</t>
  </si>
  <si>
    <t>16</t>
  </si>
  <si>
    <t>175151101</t>
  </si>
  <si>
    <t>Obsypání potrubí strojně sypaninou bez prohození, uloženou do 3 m</t>
  </si>
  <si>
    <t>1302169579</t>
  </si>
  <si>
    <t>(10,1+5,5+40+26+2)*0,4-(83,6*0,1*0,1*3,14)</t>
  </si>
  <si>
    <t>17</t>
  </si>
  <si>
    <t>M</t>
  </si>
  <si>
    <t>583312000</t>
  </si>
  <si>
    <t>štěrkopísek zásypový materiál</t>
  </si>
  <si>
    <t>t</t>
  </si>
  <si>
    <t>428828904</t>
  </si>
  <si>
    <t>30,815*2 'Přepočtené koeficientem množství</t>
  </si>
  <si>
    <t>18</t>
  </si>
  <si>
    <t>181301102</t>
  </si>
  <si>
    <t>Rozprostření ornice tl vrstvy do 150 mm pl do 500 m2 v rovině nebo ve svahu do 1:5</t>
  </si>
  <si>
    <t>1562525514</t>
  </si>
  <si>
    <t>19</t>
  </si>
  <si>
    <t>181411131</t>
  </si>
  <si>
    <t>Založení parkového trávníku výsevem plochy do 1000 m2 v rovině a ve svahu do 1:5</t>
  </si>
  <si>
    <t>962286326</t>
  </si>
  <si>
    <t>1*1,5+7,7*1,5+4,5*1,5+10*1,5</t>
  </si>
  <si>
    <t>66</t>
  </si>
  <si>
    <t>005724100</t>
  </si>
  <si>
    <t>osivo směs travní parková</t>
  </si>
  <si>
    <t>kg</t>
  </si>
  <si>
    <t>-1427968379</t>
  </si>
  <si>
    <t>34,8*0,015 'Přepočtené koeficientem množství</t>
  </si>
  <si>
    <t>Svislé a kompletní konstrukce</t>
  </si>
  <si>
    <t>20</t>
  </si>
  <si>
    <t>388129720.1</t>
  </si>
  <si>
    <t xml:space="preserve">Montáž ŽB krycích desek prefabrikovaných kanálů </t>
  </si>
  <si>
    <t>1955590294</t>
  </si>
  <si>
    <t>60/0,3</t>
  </si>
  <si>
    <t>Vodorovné konstrukce</t>
  </si>
  <si>
    <t>451573111</t>
  </si>
  <si>
    <t>Lože pod potrubí otevřený výkop ze štěrkopísku</t>
  </si>
  <si>
    <t>-2115997525</t>
  </si>
  <si>
    <t>83,6*1,5*0,2</t>
  </si>
  <si>
    <t>5</t>
  </si>
  <si>
    <t>Komunikace pozemní</t>
  </si>
  <si>
    <t>22</t>
  </si>
  <si>
    <t>596211110</t>
  </si>
  <si>
    <t>Kladení zámkové dlažby komunikací pro pěší tl 60 mm skupiny A pl do 50 m2</t>
  </si>
  <si>
    <t>-1690195952</t>
  </si>
  <si>
    <t>23</t>
  </si>
  <si>
    <t>596811120</t>
  </si>
  <si>
    <t>Kladení betonové dlažby komunikací pro pěší do lože z kameniva vel do 0,09 m2 plochy do 50 m2</t>
  </si>
  <si>
    <t>-1501260224</t>
  </si>
  <si>
    <t>63</t>
  </si>
  <si>
    <t>566901132</t>
  </si>
  <si>
    <t>Vyspravení podkladu po překopech ing sítí plochy do 15 m2 štěrkodrtí tl. 150 mm</t>
  </si>
  <si>
    <t>589420901</t>
  </si>
  <si>
    <t>25</t>
  </si>
  <si>
    <t>596212210</t>
  </si>
  <si>
    <t>Kladení zámkové dlažby pozemních komunikací tl 80 mm skupiny A pl do 50 m2</t>
  </si>
  <si>
    <t>2086576010</t>
  </si>
  <si>
    <t>26</t>
  </si>
  <si>
    <t>572341112</t>
  </si>
  <si>
    <t>Vyspravení krytu komunikací po překopech plochy přes 15 m2 asfalt betonem ACO (AB) tl 70 mm</t>
  </si>
  <si>
    <t>535870271</t>
  </si>
  <si>
    <t>27</t>
  </si>
  <si>
    <t>573211111</t>
  </si>
  <si>
    <t>Postřik živičný spojovací z asfaltu v množství do 0,70 kg/m2</t>
  </si>
  <si>
    <t>1877385907</t>
  </si>
  <si>
    <t>Trubní vedení</t>
  </si>
  <si>
    <t>28</t>
  </si>
  <si>
    <t>871211941.2</t>
  </si>
  <si>
    <t>Výměna stávajícího potrubí TV otevřený výkop DN50</t>
  </si>
  <si>
    <t>781629689</t>
  </si>
  <si>
    <t>29</t>
  </si>
  <si>
    <t>286165620.1</t>
  </si>
  <si>
    <t>potrubí PEX S 50/111 v roli, včetně příslušenství a mont. materiálu</t>
  </si>
  <si>
    <t>152867990</t>
  </si>
  <si>
    <t>30</t>
  </si>
  <si>
    <t>871231941.1</t>
  </si>
  <si>
    <t>Výměna stávajícího potrubí TV otevřený výkop DN65</t>
  </si>
  <si>
    <t>-1178470887</t>
  </si>
  <si>
    <t>31</t>
  </si>
  <si>
    <t>286165650.1</t>
  </si>
  <si>
    <t>potrubí PEX S 63/126 v roli, včetně příslušenství a mont. materiálu</t>
  </si>
  <si>
    <t>1870767374</t>
  </si>
  <si>
    <t>32</t>
  </si>
  <si>
    <t>871251941.1</t>
  </si>
  <si>
    <t>Výměna stávajícího potrubí UT otevřený výkop DN100</t>
  </si>
  <si>
    <t>-444624423</t>
  </si>
  <si>
    <t>33</t>
  </si>
  <si>
    <t>552711220.1</t>
  </si>
  <si>
    <t>potrubí předizolované DN100/225, včetně příslušenství a mont. materiálu</t>
  </si>
  <si>
    <t>922786342</t>
  </si>
  <si>
    <t>34</t>
  </si>
  <si>
    <t>871261941.1</t>
  </si>
  <si>
    <t>Výměna stávajícího potrubí UT otevřený výkop DN125</t>
  </si>
  <si>
    <t>-1507592358</t>
  </si>
  <si>
    <t>35</t>
  </si>
  <si>
    <t>552711250.1</t>
  </si>
  <si>
    <t>potrubí předizolované DN125/250, včetně příslušenství a mont. materiálu</t>
  </si>
  <si>
    <t>479150813</t>
  </si>
  <si>
    <t>892271111</t>
  </si>
  <si>
    <t>Tlaková zkouška vodou potrubí do DN 125</t>
  </si>
  <si>
    <t>1779460660</t>
  </si>
  <si>
    <t>170,2+170,2</t>
  </si>
  <si>
    <t>71</t>
  </si>
  <si>
    <t>892271111.1</t>
  </si>
  <si>
    <t>Rentgenování svarů předizolovaného potrubí</t>
  </si>
  <si>
    <t>kpl</t>
  </si>
  <si>
    <t>1639905262</t>
  </si>
  <si>
    <t>37</t>
  </si>
  <si>
    <t>899722111</t>
  </si>
  <si>
    <t>Krytí potrubí z plastů výstražnou fólií z PVC 20 cm</t>
  </si>
  <si>
    <t>-76240306</t>
  </si>
  <si>
    <t>Ostatní konstrukce a práce, bourání</t>
  </si>
  <si>
    <t>38</t>
  </si>
  <si>
    <t>916231212</t>
  </si>
  <si>
    <t>Osazení chodníkového obrubníku betonového stojatého bez boční opěry do lože z betonu prostého</t>
  </si>
  <si>
    <t>2046724892</t>
  </si>
  <si>
    <t>39</t>
  </si>
  <si>
    <t>919735112</t>
  </si>
  <si>
    <t>Řezání stávajícího živičného krytu hl do 100 mm</t>
  </si>
  <si>
    <t>2035169692</t>
  </si>
  <si>
    <t>2*28+2*5,5+2*2,5+2*1,5</t>
  </si>
  <si>
    <t>40</t>
  </si>
  <si>
    <t>963015111</t>
  </si>
  <si>
    <t>Demontáž prefabrikovaných krycích desek kanálů, šachet nebo žump do hmotnosti 0,06 t</t>
  </si>
  <si>
    <t>-1183735107</t>
  </si>
  <si>
    <t>84/0,3</t>
  </si>
  <si>
    <t>41</t>
  </si>
  <si>
    <t>965042141.1</t>
  </si>
  <si>
    <t xml:space="preserve">Bourání mazanin betonových tl do 100 mm </t>
  </si>
  <si>
    <t>-664026427</t>
  </si>
  <si>
    <t>84*1,2*0,05</t>
  </si>
  <si>
    <t>42</t>
  </si>
  <si>
    <t>979021112</t>
  </si>
  <si>
    <t>Očištění vybouraných obrubníků a krajníků chodníkových při překopech inženýrských sítí</t>
  </si>
  <si>
    <t>618539678</t>
  </si>
  <si>
    <t>43</t>
  </si>
  <si>
    <t>979051111</t>
  </si>
  <si>
    <t>Očištění desek nebo dlaždic se spárováním z kameniva těženého při překopech inženýrských sítí</t>
  </si>
  <si>
    <t>1177429599</t>
  </si>
  <si>
    <t>44</t>
  </si>
  <si>
    <t>979051121</t>
  </si>
  <si>
    <t>Očištění zámkových dlaždic se spárováním z kameniva těženého při překopech inženýrských sítí</t>
  </si>
  <si>
    <t>1032792969</t>
  </si>
  <si>
    <t>zámkovka+chodník2</t>
  </si>
  <si>
    <t>997</t>
  </si>
  <si>
    <t>Přesun sutě</t>
  </si>
  <si>
    <t>45</t>
  </si>
  <si>
    <t>997013501</t>
  </si>
  <si>
    <t>Odvoz suti a vybouraných hmot na skládku nebo meziskládku do 1 km se složením</t>
  </si>
  <si>
    <t>-1193639197</t>
  </si>
  <si>
    <t>23,128</t>
  </si>
  <si>
    <t>46</t>
  </si>
  <si>
    <t>997013509</t>
  </si>
  <si>
    <t>Příplatek k odvozu suti a vybouraných hmot na skládku ZKD 1 km přes 1 km</t>
  </si>
  <si>
    <t>1840373878</t>
  </si>
  <si>
    <t>23,128*5 'Přepočtené koeficientem množství</t>
  </si>
  <si>
    <t>65</t>
  </si>
  <si>
    <t>997013831</t>
  </si>
  <si>
    <t>Poplatek za uložení stavebního směsného odpadu na skládce (skládkovné)</t>
  </si>
  <si>
    <t>-2048562055</t>
  </si>
  <si>
    <t>2,44+11,088+9,6</t>
  </si>
  <si>
    <t>998</t>
  </si>
  <si>
    <t>Přesun hmot</t>
  </si>
  <si>
    <t>52</t>
  </si>
  <si>
    <t>998276101</t>
  </si>
  <si>
    <t>Přesun hmot pro trubní vedení z trub otevřený výkop</t>
  </si>
  <si>
    <t>-322157687</t>
  </si>
  <si>
    <t>PSV</t>
  </si>
  <si>
    <t>Práce a dodávky PSV</t>
  </si>
  <si>
    <t>713</t>
  </si>
  <si>
    <t>Izolace tepelné</t>
  </si>
  <si>
    <t>53</t>
  </si>
  <si>
    <t>713410833</t>
  </si>
  <si>
    <t>Odstanění izolace tepelné potrubí pásy nebo rohožemi s AL fólií staženými drátem tl přes 50 mm</t>
  </si>
  <si>
    <t>-1146219898</t>
  </si>
  <si>
    <t>86+25,2+59</t>
  </si>
  <si>
    <t>43+43+42,1+42,1</t>
  </si>
  <si>
    <t>VRN</t>
  </si>
  <si>
    <t>Vedlejší rozpočtové náklady</t>
  </si>
  <si>
    <t>VRN1</t>
  </si>
  <si>
    <t>Průzkumné, geodetické a projektové práce</t>
  </si>
  <si>
    <t>54</t>
  </si>
  <si>
    <t>012103000.1</t>
  </si>
  <si>
    <t>Geodetické práce před výstavbou-vytyčení inženýrských sítí</t>
  </si>
  <si>
    <t>1024</t>
  </si>
  <si>
    <t>470981306</t>
  </si>
  <si>
    <t>55</t>
  </si>
  <si>
    <t>012303000</t>
  </si>
  <si>
    <t>Geodetické práce po výstavbě</t>
  </si>
  <si>
    <t>1209049132</t>
  </si>
  <si>
    <t>72</t>
  </si>
  <si>
    <t>013254000</t>
  </si>
  <si>
    <t>Dokumentace skutečného provedení stavby</t>
  </si>
  <si>
    <t>1467042920</t>
  </si>
  <si>
    <t>VRN3</t>
  </si>
  <si>
    <t>Zařízení staveniště</t>
  </si>
  <si>
    <t>57</t>
  </si>
  <si>
    <t>031203000.1</t>
  </si>
  <si>
    <t>%</t>
  </si>
  <si>
    <t>600753971</t>
  </si>
  <si>
    <t>59</t>
  </si>
  <si>
    <t>032903000.1</t>
  </si>
  <si>
    <t>Náklady na provoz a údržbu vybavení staveniště</t>
  </si>
  <si>
    <t>-432222135</t>
  </si>
  <si>
    <t>60</t>
  </si>
  <si>
    <t>034203000.1</t>
  </si>
  <si>
    <t>Zabezpečení staveniště</t>
  </si>
  <si>
    <t>983610598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</si>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</sst>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0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2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35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29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 applyProtection="1">
      <alignment horizontal="center" vertical="center" wrapText="1"/>
      <protection locked="0"/>
    </xf>
    <xf numFmtId="0" fontId="5" fillId="24" borderId="33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2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2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81" applyFont="1" applyBorder="1" applyAlignment="1">
      <alignment horizontal="left" vertical="center" wrapText="1"/>
      <protection locked="0"/>
    </xf>
    <xf numFmtId="0" fontId="14" fillId="0" borderId="0" xfId="81" applyFont="1" applyBorder="1" applyAlignment="1">
      <alignment horizontal="center" vertical="center" wrapText="1"/>
      <protection locked="0"/>
    </xf>
    <xf numFmtId="0" fontId="25" fillId="0" borderId="42" xfId="81" applyFont="1" applyBorder="1" applyAlignment="1">
      <alignment horizontal="left" wrapText="1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0" fontId="14" fillId="0" borderId="0" xfId="81" applyFont="1" applyBorder="1" applyAlignment="1">
      <alignment horizontal="center"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25" fillId="0" borderId="42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13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47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0" fillId="0" borderId="47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2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55" fillId="13" borderId="0" xfId="68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0" fillId="0" borderId="47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2" xfId="81" applyFont="1" applyBorder="1" applyAlignment="1">
      <alignment horizontal="left" vertical="center"/>
      <protection locked="0"/>
    </xf>
    <xf numFmtId="0" fontId="25" fillId="0" borderId="42" xfId="81" applyFont="1" applyBorder="1" applyAlignment="1">
      <alignment horizontal="center" vertical="center"/>
      <protection locked="0"/>
    </xf>
    <xf numFmtId="0" fontId="7" fillId="0" borderId="42" xfId="81" applyFont="1" applyBorder="1" applyAlignment="1">
      <alignment horizontal="left" vertical="center"/>
      <protection locked="0"/>
    </xf>
    <xf numFmtId="0" fontId="20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2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2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0" fillId="0" borderId="47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7" fillId="0" borderId="47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2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2" xfId="81" applyFont="1" applyBorder="1" applyAlignment="1">
      <alignment vertical="center"/>
      <protection locked="0"/>
    </xf>
    <xf numFmtId="0" fontId="25" fillId="0" borderId="42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2" xfId="81" applyBorder="1" applyAlignment="1">
      <alignment vertical="top"/>
      <protection locked="0"/>
    </xf>
    <xf numFmtId="0" fontId="5" fillId="0" borderId="44" xfId="81" applyFont="1" applyBorder="1" applyAlignment="1">
      <alignment horizontal="left" vertical="center" wrapText="1"/>
      <protection locked="0"/>
    </xf>
    <xf numFmtId="0" fontId="5" fillId="0" borderId="44" xfId="81" applyFont="1" applyBorder="1" applyAlignment="1">
      <alignment horizontal="left" vertical="center"/>
      <protection locked="0"/>
    </xf>
    <xf numFmtId="0" fontId="5" fillId="0" borderId="44" xfId="81" applyFont="1" applyBorder="1" applyAlignment="1">
      <alignment horizontal="center" vertical="center"/>
      <protection locked="0"/>
    </xf>
    <xf numFmtId="0" fontId="25" fillId="0" borderId="42" xfId="81" applyFont="1" applyBorder="1" applyAlignment="1">
      <alignment horizontal="left"/>
      <protection locked="0"/>
    </xf>
    <xf numFmtId="0" fontId="7" fillId="0" borderId="42" xfId="81" applyFont="1" applyBorder="1" applyAlignment="1">
      <alignment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2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  <xf numFmtId="4" fontId="19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5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39C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zoomScalePageLayoutView="0" workbookViewId="0" topLeftCell="A1">
      <pane ySplit="1" topLeftCell="BM85" activePane="bottomLeft" state="frozen"/>
      <selection pane="topLeft" activeCell="A1" sqref="A1"/>
      <selection pane="bottomLeft" activeCell="C51" sqref="C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0" t="s">
        <v>0</v>
      </c>
      <c r="B1" s="221"/>
      <c r="C1" s="221"/>
      <c r="D1" s="222" t="s">
        <v>1</v>
      </c>
      <c r="E1" s="221"/>
      <c r="F1" s="221"/>
      <c r="G1" s="221"/>
      <c r="H1" s="221"/>
      <c r="I1" s="221"/>
      <c r="J1" s="221"/>
      <c r="K1" s="223" t="s">
        <v>431</v>
      </c>
      <c r="L1" s="223"/>
      <c r="M1" s="223"/>
      <c r="N1" s="223"/>
      <c r="O1" s="223"/>
      <c r="P1" s="223"/>
      <c r="Q1" s="223"/>
      <c r="R1" s="223"/>
      <c r="S1" s="223"/>
      <c r="T1" s="221"/>
      <c r="U1" s="221"/>
      <c r="V1" s="221"/>
      <c r="W1" s="223" t="s">
        <v>432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06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1"/>
      <c r="AQ5" s="23"/>
      <c r="BE5" s="337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1"/>
      <c r="AQ6" s="23"/>
      <c r="BE6" s="314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14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14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4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314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314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4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314"/>
      <c r="BS13" s="16" t="s">
        <v>18</v>
      </c>
    </row>
    <row r="14" spans="2:71" ht="15">
      <c r="B14" s="20"/>
      <c r="C14" s="21"/>
      <c r="D14" s="21"/>
      <c r="E14" s="342" t="s">
        <v>36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314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4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314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314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4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4"/>
      <c r="BS19" s="16" t="s">
        <v>6</v>
      </c>
    </row>
    <row r="20" spans="2:71" ht="34.5" customHeight="1">
      <c r="B20" s="20"/>
      <c r="C20" s="21"/>
      <c r="D20" s="21"/>
      <c r="E20" s="343" t="s">
        <v>41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1"/>
      <c r="AP20" s="21"/>
      <c r="AQ20" s="23"/>
      <c r="BE20" s="314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4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4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09">
        <f>ROUND(AG51,2)</f>
        <v>0</v>
      </c>
      <c r="AL23" s="310"/>
      <c r="AM23" s="310"/>
      <c r="AN23" s="310"/>
      <c r="AO23" s="310"/>
      <c r="AP23" s="34"/>
      <c r="AQ23" s="37"/>
      <c r="BE23" s="325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5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11" t="s">
        <v>43</v>
      </c>
      <c r="M25" s="330"/>
      <c r="N25" s="330"/>
      <c r="O25" s="330"/>
      <c r="P25" s="34"/>
      <c r="Q25" s="34"/>
      <c r="R25" s="34"/>
      <c r="S25" s="34"/>
      <c r="T25" s="34"/>
      <c r="U25" s="34"/>
      <c r="V25" s="34"/>
      <c r="W25" s="311" t="s">
        <v>44</v>
      </c>
      <c r="X25" s="330"/>
      <c r="Y25" s="330"/>
      <c r="Z25" s="330"/>
      <c r="AA25" s="330"/>
      <c r="AB25" s="330"/>
      <c r="AC25" s="330"/>
      <c r="AD25" s="330"/>
      <c r="AE25" s="330"/>
      <c r="AF25" s="34"/>
      <c r="AG25" s="34"/>
      <c r="AH25" s="34"/>
      <c r="AI25" s="34"/>
      <c r="AJ25" s="34"/>
      <c r="AK25" s="311" t="s">
        <v>45</v>
      </c>
      <c r="AL25" s="330"/>
      <c r="AM25" s="330"/>
      <c r="AN25" s="330"/>
      <c r="AO25" s="330"/>
      <c r="AP25" s="34"/>
      <c r="AQ25" s="37"/>
      <c r="BE25" s="325"/>
    </row>
    <row r="26" spans="2:57" s="2" customFormat="1" ht="14.25" customHeight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331">
        <v>0.21</v>
      </c>
      <c r="M26" s="332"/>
      <c r="N26" s="332"/>
      <c r="O26" s="332"/>
      <c r="P26" s="40"/>
      <c r="Q26" s="40"/>
      <c r="R26" s="40"/>
      <c r="S26" s="40"/>
      <c r="T26" s="40"/>
      <c r="U26" s="40"/>
      <c r="V26" s="40"/>
      <c r="W26" s="333">
        <f>ROUND(AZ51,2)</f>
        <v>0</v>
      </c>
      <c r="X26" s="332"/>
      <c r="Y26" s="332"/>
      <c r="Z26" s="332"/>
      <c r="AA26" s="332"/>
      <c r="AB26" s="332"/>
      <c r="AC26" s="332"/>
      <c r="AD26" s="332"/>
      <c r="AE26" s="332"/>
      <c r="AF26" s="40"/>
      <c r="AG26" s="40"/>
      <c r="AH26" s="40"/>
      <c r="AI26" s="40"/>
      <c r="AJ26" s="40"/>
      <c r="AK26" s="333">
        <f>ROUND(AV51,2)</f>
        <v>0</v>
      </c>
      <c r="AL26" s="332"/>
      <c r="AM26" s="332"/>
      <c r="AN26" s="332"/>
      <c r="AO26" s="332"/>
      <c r="AP26" s="40"/>
      <c r="AQ26" s="42"/>
      <c r="BE26" s="338"/>
    </row>
    <row r="27" spans="2:57" s="2" customFormat="1" ht="14.25" customHeight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331">
        <v>0.15</v>
      </c>
      <c r="M27" s="332"/>
      <c r="N27" s="332"/>
      <c r="O27" s="332"/>
      <c r="P27" s="40"/>
      <c r="Q27" s="40"/>
      <c r="R27" s="40"/>
      <c r="S27" s="40"/>
      <c r="T27" s="40"/>
      <c r="U27" s="40"/>
      <c r="V27" s="40"/>
      <c r="W27" s="333">
        <f>ROUND(BA51,2)</f>
        <v>0</v>
      </c>
      <c r="X27" s="332"/>
      <c r="Y27" s="332"/>
      <c r="Z27" s="332"/>
      <c r="AA27" s="332"/>
      <c r="AB27" s="332"/>
      <c r="AC27" s="332"/>
      <c r="AD27" s="332"/>
      <c r="AE27" s="332"/>
      <c r="AF27" s="40"/>
      <c r="AG27" s="40"/>
      <c r="AH27" s="40"/>
      <c r="AI27" s="40"/>
      <c r="AJ27" s="40"/>
      <c r="AK27" s="333">
        <f>ROUND(AW51,2)</f>
        <v>0</v>
      </c>
      <c r="AL27" s="332"/>
      <c r="AM27" s="332"/>
      <c r="AN27" s="332"/>
      <c r="AO27" s="332"/>
      <c r="AP27" s="40"/>
      <c r="AQ27" s="42"/>
      <c r="BE27" s="338"/>
    </row>
    <row r="28" spans="2:57" s="2" customFormat="1" ht="14.25" customHeight="1" hidden="1">
      <c r="B28" s="39"/>
      <c r="C28" s="40"/>
      <c r="D28" s="40"/>
      <c r="E28" s="40"/>
      <c r="F28" s="41" t="s">
        <v>49</v>
      </c>
      <c r="G28" s="40"/>
      <c r="H28" s="40"/>
      <c r="I28" s="40"/>
      <c r="J28" s="40"/>
      <c r="K28" s="40"/>
      <c r="L28" s="331">
        <v>0.21</v>
      </c>
      <c r="M28" s="332"/>
      <c r="N28" s="332"/>
      <c r="O28" s="332"/>
      <c r="P28" s="40"/>
      <c r="Q28" s="40"/>
      <c r="R28" s="40"/>
      <c r="S28" s="40"/>
      <c r="T28" s="40"/>
      <c r="U28" s="40"/>
      <c r="V28" s="40"/>
      <c r="W28" s="333">
        <f>ROUND(BB51,2)</f>
        <v>0</v>
      </c>
      <c r="X28" s="332"/>
      <c r="Y28" s="332"/>
      <c r="Z28" s="332"/>
      <c r="AA28" s="332"/>
      <c r="AB28" s="332"/>
      <c r="AC28" s="332"/>
      <c r="AD28" s="332"/>
      <c r="AE28" s="332"/>
      <c r="AF28" s="40"/>
      <c r="AG28" s="40"/>
      <c r="AH28" s="40"/>
      <c r="AI28" s="40"/>
      <c r="AJ28" s="40"/>
      <c r="AK28" s="333">
        <v>0</v>
      </c>
      <c r="AL28" s="332"/>
      <c r="AM28" s="332"/>
      <c r="AN28" s="332"/>
      <c r="AO28" s="332"/>
      <c r="AP28" s="40"/>
      <c r="AQ28" s="42"/>
      <c r="BE28" s="338"/>
    </row>
    <row r="29" spans="2:57" s="2" customFormat="1" ht="14.25" customHeight="1" hidden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331">
        <v>0.15</v>
      </c>
      <c r="M29" s="332"/>
      <c r="N29" s="332"/>
      <c r="O29" s="332"/>
      <c r="P29" s="40"/>
      <c r="Q29" s="40"/>
      <c r="R29" s="40"/>
      <c r="S29" s="40"/>
      <c r="T29" s="40"/>
      <c r="U29" s="40"/>
      <c r="V29" s="40"/>
      <c r="W29" s="333">
        <f>ROUND(BC51,2)</f>
        <v>0</v>
      </c>
      <c r="X29" s="332"/>
      <c r="Y29" s="332"/>
      <c r="Z29" s="332"/>
      <c r="AA29" s="332"/>
      <c r="AB29" s="332"/>
      <c r="AC29" s="332"/>
      <c r="AD29" s="332"/>
      <c r="AE29" s="332"/>
      <c r="AF29" s="40"/>
      <c r="AG29" s="40"/>
      <c r="AH29" s="40"/>
      <c r="AI29" s="40"/>
      <c r="AJ29" s="40"/>
      <c r="AK29" s="333">
        <v>0</v>
      </c>
      <c r="AL29" s="332"/>
      <c r="AM29" s="332"/>
      <c r="AN29" s="332"/>
      <c r="AO29" s="332"/>
      <c r="AP29" s="40"/>
      <c r="AQ29" s="42"/>
      <c r="BE29" s="338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331">
        <v>0</v>
      </c>
      <c r="M30" s="332"/>
      <c r="N30" s="332"/>
      <c r="O30" s="332"/>
      <c r="P30" s="40"/>
      <c r="Q30" s="40"/>
      <c r="R30" s="40"/>
      <c r="S30" s="40"/>
      <c r="T30" s="40"/>
      <c r="U30" s="40"/>
      <c r="V30" s="40"/>
      <c r="W30" s="333">
        <f>ROUND(BD51,2)</f>
        <v>0</v>
      </c>
      <c r="X30" s="332"/>
      <c r="Y30" s="332"/>
      <c r="Z30" s="332"/>
      <c r="AA30" s="332"/>
      <c r="AB30" s="332"/>
      <c r="AC30" s="332"/>
      <c r="AD30" s="332"/>
      <c r="AE30" s="332"/>
      <c r="AF30" s="40"/>
      <c r="AG30" s="40"/>
      <c r="AH30" s="40"/>
      <c r="AI30" s="40"/>
      <c r="AJ30" s="40"/>
      <c r="AK30" s="333">
        <v>0</v>
      </c>
      <c r="AL30" s="332"/>
      <c r="AM30" s="332"/>
      <c r="AN30" s="332"/>
      <c r="AO30" s="332"/>
      <c r="AP30" s="40"/>
      <c r="AQ30" s="42"/>
      <c r="BE30" s="338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5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334" t="s">
        <v>54</v>
      </c>
      <c r="Y32" s="319"/>
      <c r="Z32" s="319"/>
      <c r="AA32" s="319"/>
      <c r="AB32" s="319"/>
      <c r="AC32" s="45"/>
      <c r="AD32" s="45"/>
      <c r="AE32" s="45"/>
      <c r="AF32" s="45"/>
      <c r="AG32" s="45"/>
      <c r="AH32" s="45"/>
      <c r="AI32" s="45"/>
      <c r="AJ32" s="45"/>
      <c r="AK32" s="335">
        <f>SUM(AK23:AK30)</f>
        <v>0</v>
      </c>
      <c r="AL32" s="319"/>
      <c r="AM32" s="319"/>
      <c r="AN32" s="319"/>
      <c r="AO32" s="336"/>
      <c r="AP32" s="43"/>
      <c r="AQ32" s="48"/>
      <c r="BE32" s="325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T-2016-02</v>
      </c>
      <c r="AR41" s="55"/>
    </row>
    <row r="42" spans="2:44" s="4" customFormat="1" ht="36.75" customHeight="1">
      <c r="B42" s="57"/>
      <c r="C42" s="58" t="s">
        <v>16</v>
      </c>
      <c r="L42" s="322" t="str">
        <f>K6</f>
        <v>K12 - Oprava rozvodů tepla a teplé užitkové vody na zdroji K12 Čsl. armády v Šumperku - větev B úsek – Best Drive Revol</v>
      </c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Revoluční, Šumperk</v>
      </c>
      <c r="AI44" s="56" t="s">
        <v>25</v>
      </c>
      <c r="AM44" s="324" t="str">
        <f>IF(AN8="","",AN8)</f>
        <v>10. 3. 2016</v>
      </c>
      <c r="AN44" s="325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29</v>
      </c>
      <c r="L46" s="3" t="str">
        <f>IF(E11="","",E11)</f>
        <v>Podniky Města Šumperka a.s., Slovanská 21, 787 01 </v>
      </c>
      <c r="AI46" s="56" t="s">
        <v>37</v>
      </c>
      <c r="AM46" s="326" t="str">
        <f>IF(E17="","",E17)</f>
        <v> </v>
      </c>
      <c r="AN46" s="325"/>
      <c r="AO46" s="325"/>
      <c r="AP46" s="325"/>
      <c r="AR46" s="33"/>
      <c r="AS46" s="327" t="s">
        <v>56</v>
      </c>
      <c r="AT46" s="328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35</v>
      </c>
      <c r="L47" s="3">
        <f>IF(E14="Vyplň údaj","",E14)</f>
      </c>
      <c r="AR47" s="33"/>
      <c r="AS47" s="329"/>
      <c r="AT47" s="330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29"/>
      <c r="AT48" s="330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18" t="s">
        <v>57</v>
      </c>
      <c r="D49" s="319"/>
      <c r="E49" s="319"/>
      <c r="F49" s="319"/>
      <c r="G49" s="319"/>
      <c r="H49" s="45"/>
      <c r="I49" s="320" t="s">
        <v>58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59</v>
      </c>
      <c r="AH49" s="319"/>
      <c r="AI49" s="319"/>
      <c r="AJ49" s="319"/>
      <c r="AK49" s="319"/>
      <c r="AL49" s="319"/>
      <c r="AM49" s="319"/>
      <c r="AN49" s="320" t="s">
        <v>60</v>
      </c>
      <c r="AO49" s="319"/>
      <c r="AP49" s="319"/>
      <c r="AQ49" s="64" t="s">
        <v>61</v>
      </c>
      <c r="AR49" s="33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3"/>
      <c r="AR50" s="33"/>
      <c r="AS50" s="68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12">
        <f>ROUND(AG52,2)</f>
        <v>0</v>
      </c>
      <c r="AH51" s="312"/>
      <c r="AI51" s="312"/>
      <c r="AJ51" s="312"/>
      <c r="AK51" s="312"/>
      <c r="AL51" s="312"/>
      <c r="AM51" s="312"/>
      <c r="AN51" s="313">
        <f>SUM(AG51,AT51)</f>
        <v>0</v>
      </c>
      <c r="AO51" s="313"/>
      <c r="AP51" s="313"/>
      <c r="AQ51" s="71" t="s">
        <v>20</v>
      </c>
      <c r="AR51" s="57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8" t="s">
        <v>75</v>
      </c>
      <c r="BT51" s="5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1:90" s="5" customFormat="1" ht="27" customHeight="1">
      <c r="A52" s="207" t="s">
        <v>433</v>
      </c>
      <c r="B52" s="76"/>
      <c r="C52" s="77"/>
      <c r="D52" s="317" t="s">
        <v>14</v>
      </c>
      <c r="E52" s="316"/>
      <c r="F52" s="316"/>
      <c r="G52" s="316"/>
      <c r="H52" s="316"/>
      <c r="I52" s="78"/>
      <c r="J52" s="317" t="s">
        <v>17</v>
      </c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5">
        <f>'T-2016-02 - K12 - Oprava ...'!J25</f>
        <v>0</v>
      </c>
      <c r="AH52" s="316"/>
      <c r="AI52" s="316"/>
      <c r="AJ52" s="316"/>
      <c r="AK52" s="316"/>
      <c r="AL52" s="316"/>
      <c r="AM52" s="316"/>
      <c r="AN52" s="315">
        <f>SUM(AG52,AT52)</f>
        <v>0</v>
      </c>
      <c r="AO52" s="316"/>
      <c r="AP52" s="316"/>
      <c r="AQ52" s="79" t="s">
        <v>79</v>
      </c>
      <c r="AR52" s="76"/>
      <c r="AS52" s="80">
        <v>0</v>
      </c>
      <c r="AT52" s="81">
        <f>ROUND(SUM(AV52:AW52),2)</f>
        <v>0</v>
      </c>
      <c r="AU52" s="82">
        <f>'T-2016-02 - K12 - Oprava ...'!P84</f>
        <v>0</v>
      </c>
      <c r="AV52" s="81">
        <f>'T-2016-02 - K12 - Oprava ...'!J28</f>
        <v>0</v>
      </c>
      <c r="AW52" s="81">
        <f>'T-2016-02 - K12 - Oprava ...'!J29</f>
        <v>0</v>
      </c>
      <c r="AX52" s="81">
        <f>'T-2016-02 - K12 - Oprava ...'!J30</f>
        <v>0</v>
      </c>
      <c r="AY52" s="81">
        <f>'T-2016-02 - K12 - Oprava ...'!J31</f>
        <v>0</v>
      </c>
      <c r="AZ52" s="81">
        <f>'T-2016-02 - K12 - Oprava ...'!F28</f>
        <v>0</v>
      </c>
      <c r="BA52" s="81">
        <f>'T-2016-02 - K12 - Oprava ...'!F29</f>
        <v>0</v>
      </c>
      <c r="BB52" s="81">
        <f>'T-2016-02 - K12 - Oprava ...'!F30</f>
        <v>0</v>
      </c>
      <c r="BC52" s="81">
        <f>'T-2016-02 - K12 - Oprava ...'!F31</f>
        <v>0</v>
      </c>
      <c r="BD52" s="83">
        <f>'T-2016-02 - K12 - Oprava 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D52:H52"/>
    <mergeCell ref="J52:AF52"/>
    <mergeCell ref="C49:G49"/>
    <mergeCell ref="I49:AF49"/>
    <mergeCell ref="AG51:AM51"/>
    <mergeCell ref="AN51:AP51"/>
    <mergeCell ref="AR2:BE2"/>
    <mergeCell ref="AN52:AP52"/>
    <mergeCell ref="AG52:AM52"/>
    <mergeCell ref="AG49:AM49"/>
    <mergeCell ref="AN49:AP49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T-2016-02 - K12 - Oprava ...'!C2" tooltip="T-2016-02 - K12 - Oprava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tabSelected="1" zoomScalePageLayoutView="0" workbookViewId="0" topLeftCell="A1">
      <pane ySplit="1" topLeftCell="BM156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434</v>
      </c>
      <c r="G1" s="247" t="s">
        <v>435</v>
      </c>
      <c r="H1" s="247"/>
      <c r="I1" s="224"/>
      <c r="J1" s="210" t="s">
        <v>436</v>
      </c>
      <c r="K1" s="208" t="s">
        <v>81</v>
      </c>
      <c r="L1" s="210" t="s">
        <v>437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5</v>
      </c>
      <c r="AZ2" s="16" t="s">
        <v>82</v>
      </c>
      <c r="BA2" s="16" t="s">
        <v>83</v>
      </c>
      <c r="BB2" s="16" t="s">
        <v>84</v>
      </c>
      <c r="BC2" s="16" t="s">
        <v>85</v>
      </c>
      <c r="BD2" s="16" t="s">
        <v>86</v>
      </c>
    </row>
    <row r="3" spans="2:56" ht="6.75" customHeight="1">
      <c r="B3" s="17"/>
      <c r="C3" s="18"/>
      <c r="D3" s="18"/>
      <c r="E3" s="18"/>
      <c r="F3" s="18"/>
      <c r="G3" s="18"/>
      <c r="H3" s="18"/>
      <c r="I3" s="86"/>
      <c r="J3" s="18"/>
      <c r="K3" s="19"/>
      <c r="AT3" s="16" t="s">
        <v>86</v>
      </c>
      <c r="AZ3" s="16" t="s">
        <v>87</v>
      </c>
      <c r="BA3" s="16" t="s">
        <v>88</v>
      </c>
      <c r="BB3" s="16" t="s">
        <v>84</v>
      </c>
      <c r="BC3" s="16" t="s">
        <v>89</v>
      </c>
      <c r="BD3" s="16" t="s">
        <v>86</v>
      </c>
    </row>
    <row r="4" spans="2:56" ht="36.75" customHeight="1">
      <c r="B4" s="20"/>
      <c r="C4" s="21"/>
      <c r="D4" s="22" t="s">
        <v>90</v>
      </c>
      <c r="E4" s="21"/>
      <c r="F4" s="21"/>
      <c r="G4" s="21"/>
      <c r="H4" s="21"/>
      <c r="I4" s="87"/>
      <c r="J4" s="21"/>
      <c r="K4" s="23"/>
      <c r="M4" s="24" t="s">
        <v>10</v>
      </c>
      <c r="AT4" s="16" t="s">
        <v>4</v>
      </c>
      <c r="AZ4" s="16" t="s">
        <v>91</v>
      </c>
      <c r="BA4" s="16" t="s">
        <v>92</v>
      </c>
      <c r="BB4" s="16" t="s">
        <v>84</v>
      </c>
      <c r="BC4" s="16" t="s">
        <v>93</v>
      </c>
      <c r="BD4" s="16" t="s">
        <v>86</v>
      </c>
    </row>
    <row r="5" spans="2:56" ht="6.75" customHeight="1">
      <c r="B5" s="20"/>
      <c r="C5" s="21"/>
      <c r="D5" s="21"/>
      <c r="E5" s="21"/>
      <c r="F5" s="21"/>
      <c r="G5" s="21"/>
      <c r="H5" s="21"/>
      <c r="I5" s="87"/>
      <c r="J5" s="21"/>
      <c r="K5" s="23"/>
      <c r="AZ5" s="16" t="s">
        <v>94</v>
      </c>
      <c r="BA5" s="16" t="s">
        <v>95</v>
      </c>
      <c r="BB5" s="16" t="s">
        <v>84</v>
      </c>
      <c r="BC5" s="16" t="s">
        <v>96</v>
      </c>
      <c r="BD5" s="16" t="s">
        <v>86</v>
      </c>
    </row>
    <row r="6" spans="2:56" s="1" customFormat="1" ht="15">
      <c r="B6" s="33"/>
      <c r="C6" s="34"/>
      <c r="D6" s="29" t="s">
        <v>16</v>
      </c>
      <c r="E6" s="34"/>
      <c r="F6" s="34"/>
      <c r="G6" s="34"/>
      <c r="H6" s="34"/>
      <c r="I6" s="88"/>
      <c r="J6" s="34"/>
      <c r="K6" s="37"/>
      <c r="AZ6" s="16" t="s">
        <v>97</v>
      </c>
      <c r="BA6" s="16" t="s">
        <v>98</v>
      </c>
      <c r="BB6" s="16" t="s">
        <v>84</v>
      </c>
      <c r="BC6" s="16" t="s">
        <v>99</v>
      </c>
      <c r="BD6" s="16" t="s">
        <v>86</v>
      </c>
    </row>
    <row r="7" spans="2:11" s="1" customFormat="1" ht="36.75" customHeight="1">
      <c r="B7" s="33"/>
      <c r="C7" s="34"/>
      <c r="D7" s="34"/>
      <c r="E7" s="248" t="s">
        <v>17</v>
      </c>
      <c r="F7" s="330"/>
      <c r="G7" s="330"/>
      <c r="H7" s="330"/>
      <c r="I7" s="88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8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89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89" t="s">
        <v>25</v>
      </c>
      <c r="J10" s="90" t="str">
        <f>'Rekapitulace stavby'!AN8</f>
        <v>10. 3. 2016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8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89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89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8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89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89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8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89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89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8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88"/>
      <c r="J21" s="34"/>
      <c r="K21" s="37"/>
    </row>
    <row r="22" spans="2:11" s="6" customFormat="1" ht="34.5" customHeight="1">
      <c r="B22" s="91"/>
      <c r="C22" s="92"/>
      <c r="D22" s="92"/>
      <c r="E22" s="343" t="s">
        <v>41</v>
      </c>
      <c r="F22" s="211"/>
      <c r="G22" s="211"/>
      <c r="H22" s="211"/>
      <c r="I22" s="93"/>
      <c r="J22" s="92"/>
      <c r="K22" s="94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8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5"/>
      <c r="J24" s="61"/>
      <c r="K24" s="96"/>
    </row>
    <row r="25" spans="2:11" s="1" customFormat="1" ht="24.75" customHeight="1">
      <c r="B25" s="33"/>
      <c r="C25" s="34"/>
      <c r="D25" s="97" t="s">
        <v>42</v>
      </c>
      <c r="E25" s="34"/>
      <c r="F25" s="34"/>
      <c r="G25" s="34"/>
      <c r="H25" s="34"/>
      <c r="I25" s="88"/>
      <c r="J25" s="98">
        <f>ROUND(J84,2)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5"/>
      <c r="J26" s="61"/>
      <c r="K26" s="96"/>
    </row>
    <row r="27" spans="2:11" s="1" customFormat="1" ht="14.25" customHeight="1">
      <c r="B27" s="33"/>
      <c r="C27" s="34"/>
      <c r="D27" s="34"/>
      <c r="E27" s="34"/>
      <c r="F27" s="38" t="s">
        <v>44</v>
      </c>
      <c r="G27" s="34"/>
      <c r="H27" s="34"/>
      <c r="I27" s="99" t="s">
        <v>43</v>
      </c>
      <c r="J27" s="38" t="s">
        <v>45</v>
      </c>
      <c r="K27" s="37"/>
    </row>
    <row r="28" spans="2:11" s="1" customFormat="1" ht="14.25" customHeight="1">
      <c r="B28" s="33"/>
      <c r="C28" s="34"/>
      <c r="D28" s="41" t="s">
        <v>46</v>
      </c>
      <c r="E28" s="41" t="s">
        <v>47</v>
      </c>
      <c r="F28" s="100">
        <f>ROUND(SUM(BE84:BE200),2)</f>
        <v>0</v>
      </c>
      <c r="G28" s="34"/>
      <c r="H28" s="34"/>
      <c r="I28" s="101">
        <v>0.21</v>
      </c>
      <c r="J28" s="100">
        <f>ROUND(ROUND((SUM(BE84:BE200)),2)*I28,2)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48</v>
      </c>
      <c r="F29" s="100">
        <f>ROUND(SUM(BF84:BF200),2)</f>
        <v>0</v>
      </c>
      <c r="G29" s="34"/>
      <c r="H29" s="34"/>
      <c r="I29" s="101">
        <v>0.15</v>
      </c>
      <c r="J29" s="100">
        <f>ROUND(ROUND((SUM(BF84:BF200)),2)*I29,2)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49</v>
      </c>
      <c r="F30" s="100">
        <f>ROUND(SUM(BG84:BG200),2)</f>
        <v>0</v>
      </c>
      <c r="G30" s="34"/>
      <c r="H30" s="34"/>
      <c r="I30" s="101">
        <v>0.21</v>
      </c>
      <c r="J30" s="100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50</v>
      </c>
      <c r="F31" s="100">
        <f>ROUND(SUM(BH84:BH200),2)</f>
        <v>0</v>
      </c>
      <c r="G31" s="34"/>
      <c r="H31" s="34"/>
      <c r="I31" s="101">
        <v>0.15</v>
      </c>
      <c r="J31" s="100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51</v>
      </c>
      <c r="F32" s="100">
        <f>ROUND(SUM(BI84:BI200),2)</f>
        <v>0</v>
      </c>
      <c r="G32" s="34"/>
      <c r="H32" s="34"/>
      <c r="I32" s="101">
        <v>0</v>
      </c>
      <c r="J32" s="100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8"/>
      <c r="J33" s="34"/>
      <c r="K33" s="37"/>
    </row>
    <row r="34" spans="2:11" s="1" customFormat="1" ht="24.75" customHeight="1">
      <c r="B34" s="33"/>
      <c r="C34" s="43"/>
      <c r="D34" s="44" t="s">
        <v>52</v>
      </c>
      <c r="E34" s="45"/>
      <c r="F34" s="45"/>
      <c r="G34" s="102" t="s">
        <v>53</v>
      </c>
      <c r="H34" s="46" t="s">
        <v>54</v>
      </c>
      <c r="I34" s="103"/>
      <c r="J34" s="47">
        <f>SUM(J25:J32)</f>
        <v>0</v>
      </c>
      <c r="K34" s="104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05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06"/>
      <c r="J39" s="53"/>
      <c r="K39" s="107"/>
    </row>
    <row r="40" spans="2:11" s="1" customFormat="1" ht="36.75" customHeight="1">
      <c r="B40" s="33"/>
      <c r="C40" s="22" t="s">
        <v>100</v>
      </c>
      <c r="D40" s="34"/>
      <c r="E40" s="34"/>
      <c r="F40" s="34"/>
      <c r="G40" s="34"/>
      <c r="H40" s="34"/>
      <c r="I40" s="88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8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8"/>
      <c r="J42" s="34"/>
      <c r="K42" s="37"/>
    </row>
    <row r="43" spans="2:11" s="1" customFormat="1" ht="33" customHeight="1">
      <c r="B43" s="33"/>
      <c r="C43" s="34"/>
      <c r="D43" s="34"/>
      <c r="E43" s="248" t="str">
        <f>E7</f>
        <v>K12 - Oprava rozvodů tepla a teplé užitkové vody na zdroji K12 Čsl. armády v Šumperku - větev B úsek – Best Drive Revol</v>
      </c>
      <c r="F43" s="330"/>
      <c r="G43" s="330"/>
      <c r="H43" s="330"/>
      <c r="I43" s="88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8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Revoluční, Šumperk</v>
      </c>
      <c r="G45" s="34"/>
      <c r="H45" s="34"/>
      <c r="I45" s="89" t="s">
        <v>25</v>
      </c>
      <c r="J45" s="90" t="str">
        <f>IF(J10="","",J10)</f>
        <v>10. 3. 2016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8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Podniky Města Šumperka a.s., Slovanská 21, 787 01 </v>
      </c>
      <c r="G47" s="34"/>
      <c r="H47" s="34"/>
      <c r="I47" s="89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88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8"/>
      <c r="J49" s="34"/>
      <c r="K49" s="37"/>
    </row>
    <row r="50" spans="2:11" s="1" customFormat="1" ht="29.25" customHeight="1">
      <c r="B50" s="33"/>
      <c r="C50" s="108" t="s">
        <v>101</v>
      </c>
      <c r="D50" s="43"/>
      <c r="E50" s="43"/>
      <c r="F50" s="43"/>
      <c r="G50" s="43"/>
      <c r="H50" s="43"/>
      <c r="I50" s="109"/>
      <c r="J50" s="110" t="s">
        <v>102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8"/>
      <c r="J51" s="34"/>
      <c r="K51" s="37"/>
    </row>
    <row r="52" spans="2:47" s="1" customFormat="1" ht="29.25" customHeight="1">
      <c r="B52" s="33"/>
      <c r="C52" s="111" t="s">
        <v>103</v>
      </c>
      <c r="D52" s="34"/>
      <c r="E52" s="34"/>
      <c r="F52" s="34"/>
      <c r="G52" s="34"/>
      <c r="H52" s="34"/>
      <c r="I52" s="88"/>
      <c r="J52" s="98">
        <f>J84</f>
        <v>0</v>
      </c>
      <c r="K52" s="37"/>
      <c r="AU52" s="16" t="s">
        <v>104</v>
      </c>
    </row>
    <row r="53" spans="2:11" s="7" customFormat="1" ht="24.75" customHeight="1">
      <c r="B53" s="112"/>
      <c r="C53" s="113"/>
      <c r="D53" s="114" t="s">
        <v>105</v>
      </c>
      <c r="E53" s="115"/>
      <c r="F53" s="115"/>
      <c r="G53" s="115"/>
      <c r="H53" s="115"/>
      <c r="I53" s="116"/>
      <c r="J53" s="117">
        <f>J85</f>
        <v>0</v>
      </c>
      <c r="K53" s="118"/>
    </row>
    <row r="54" spans="2:11" s="8" customFormat="1" ht="19.5" customHeight="1">
      <c r="B54" s="119"/>
      <c r="C54" s="120"/>
      <c r="D54" s="121" t="s">
        <v>106</v>
      </c>
      <c r="E54" s="122"/>
      <c r="F54" s="122"/>
      <c r="G54" s="122"/>
      <c r="H54" s="122"/>
      <c r="I54" s="123"/>
      <c r="J54" s="124">
        <f>J86</f>
        <v>0</v>
      </c>
      <c r="K54" s="125"/>
    </row>
    <row r="55" spans="2:11" s="8" customFormat="1" ht="19.5" customHeight="1">
      <c r="B55" s="119"/>
      <c r="C55" s="120"/>
      <c r="D55" s="121" t="s">
        <v>107</v>
      </c>
      <c r="E55" s="122"/>
      <c r="F55" s="122"/>
      <c r="G55" s="122"/>
      <c r="H55" s="122"/>
      <c r="I55" s="123"/>
      <c r="J55" s="124">
        <f>J131</f>
        <v>0</v>
      </c>
      <c r="K55" s="125"/>
    </row>
    <row r="56" spans="2:11" s="8" customFormat="1" ht="19.5" customHeight="1">
      <c r="B56" s="119"/>
      <c r="C56" s="120"/>
      <c r="D56" s="121" t="s">
        <v>108</v>
      </c>
      <c r="E56" s="122"/>
      <c r="F56" s="122"/>
      <c r="G56" s="122"/>
      <c r="H56" s="122"/>
      <c r="I56" s="123"/>
      <c r="J56" s="124">
        <f>J134</f>
        <v>0</v>
      </c>
      <c r="K56" s="125"/>
    </row>
    <row r="57" spans="2:11" s="8" customFormat="1" ht="19.5" customHeight="1">
      <c r="B57" s="119"/>
      <c r="C57" s="120"/>
      <c r="D57" s="121" t="s">
        <v>109</v>
      </c>
      <c r="E57" s="122"/>
      <c r="F57" s="122"/>
      <c r="G57" s="122"/>
      <c r="H57" s="122"/>
      <c r="I57" s="123"/>
      <c r="J57" s="124">
        <f>J137</f>
        <v>0</v>
      </c>
      <c r="K57" s="125"/>
    </row>
    <row r="58" spans="2:11" s="8" customFormat="1" ht="19.5" customHeight="1">
      <c r="B58" s="119"/>
      <c r="C58" s="120"/>
      <c r="D58" s="121" t="s">
        <v>110</v>
      </c>
      <c r="E58" s="122"/>
      <c r="F58" s="122"/>
      <c r="G58" s="122"/>
      <c r="H58" s="122"/>
      <c r="I58" s="123"/>
      <c r="J58" s="124">
        <f>J150</f>
        <v>0</v>
      </c>
      <c r="K58" s="125"/>
    </row>
    <row r="59" spans="2:11" s="8" customFormat="1" ht="19.5" customHeight="1">
      <c r="B59" s="119"/>
      <c r="C59" s="120"/>
      <c r="D59" s="121" t="s">
        <v>111</v>
      </c>
      <c r="E59" s="122"/>
      <c r="F59" s="122"/>
      <c r="G59" s="122"/>
      <c r="H59" s="122"/>
      <c r="I59" s="123"/>
      <c r="J59" s="124">
        <f>J163</f>
        <v>0</v>
      </c>
      <c r="K59" s="125"/>
    </row>
    <row r="60" spans="2:11" s="8" customFormat="1" ht="19.5" customHeight="1">
      <c r="B60" s="119"/>
      <c r="C60" s="120"/>
      <c r="D60" s="121" t="s">
        <v>112</v>
      </c>
      <c r="E60" s="122"/>
      <c r="F60" s="122"/>
      <c r="G60" s="122"/>
      <c r="H60" s="122"/>
      <c r="I60" s="123"/>
      <c r="J60" s="124">
        <f>J176</f>
        <v>0</v>
      </c>
      <c r="K60" s="125"/>
    </row>
    <row r="61" spans="2:11" s="8" customFormat="1" ht="19.5" customHeight="1">
      <c r="B61" s="119"/>
      <c r="C61" s="120"/>
      <c r="D61" s="121" t="s">
        <v>113</v>
      </c>
      <c r="E61" s="122"/>
      <c r="F61" s="122"/>
      <c r="G61" s="122"/>
      <c r="H61" s="122"/>
      <c r="I61" s="123"/>
      <c r="J61" s="124">
        <f>J184</f>
        <v>0</v>
      </c>
      <c r="K61" s="125"/>
    </row>
    <row r="62" spans="2:11" s="7" customFormat="1" ht="24.75" customHeight="1">
      <c r="B62" s="112"/>
      <c r="C62" s="113"/>
      <c r="D62" s="114" t="s">
        <v>114</v>
      </c>
      <c r="E62" s="115"/>
      <c r="F62" s="115"/>
      <c r="G62" s="115"/>
      <c r="H62" s="115"/>
      <c r="I62" s="116"/>
      <c r="J62" s="117">
        <f>J186</f>
        <v>0</v>
      </c>
      <c r="K62" s="118"/>
    </row>
    <row r="63" spans="2:11" s="8" customFormat="1" ht="19.5" customHeight="1">
      <c r="B63" s="119"/>
      <c r="C63" s="120"/>
      <c r="D63" s="121" t="s">
        <v>115</v>
      </c>
      <c r="E63" s="122"/>
      <c r="F63" s="122"/>
      <c r="G63" s="122"/>
      <c r="H63" s="122"/>
      <c r="I63" s="123"/>
      <c r="J63" s="124">
        <f>J187</f>
        <v>0</v>
      </c>
      <c r="K63" s="125"/>
    </row>
    <row r="64" spans="2:11" s="7" customFormat="1" ht="24.75" customHeight="1">
      <c r="B64" s="112"/>
      <c r="C64" s="113"/>
      <c r="D64" s="114" t="s">
        <v>116</v>
      </c>
      <c r="E64" s="115"/>
      <c r="F64" s="115"/>
      <c r="G64" s="115"/>
      <c r="H64" s="115"/>
      <c r="I64" s="116"/>
      <c r="J64" s="117">
        <f>J192</f>
        <v>0</v>
      </c>
      <c r="K64" s="118"/>
    </row>
    <row r="65" spans="2:11" s="8" customFormat="1" ht="19.5" customHeight="1">
      <c r="B65" s="119"/>
      <c r="C65" s="120"/>
      <c r="D65" s="121" t="s">
        <v>117</v>
      </c>
      <c r="E65" s="122"/>
      <c r="F65" s="122"/>
      <c r="G65" s="122"/>
      <c r="H65" s="122"/>
      <c r="I65" s="123"/>
      <c r="J65" s="124">
        <f>J193</f>
        <v>0</v>
      </c>
      <c r="K65" s="125"/>
    </row>
    <row r="66" spans="2:11" s="8" customFormat="1" ht="19.5" customHeight="1">
      <c r="B66" s="119"/>
      <c r="C66" s="120"/>
      <c r="D66" s="121" t="s">
        <v>118</v>
      </c>
      <c r="E66" s="122"/>
      <c r="F66" s="122"/>
      <c r="G66" s="122"/>
      <c r="H66" s="122"/>
      <c r="I66" s="123"/>
      <c r="J66" s="124">
        <f>J197</f>
        <v>0</v>
      </c>
      <c r="K66" s="125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88"/>
      <c r="J67" s="34"/>
      <c r="K67" s="37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05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06"/>
      <c r="J72" s="53"/>
      <c r="K72" s="53"/>
      <c r="L72" s="33"/>
    </row>
    <row r="73" spans="2:12" s="1" customFormat="1" ht="36.75" customHeight="1">
      <c r="B73" s="33"/>
      <c r="C73" s="54" t="s">
        <v>119</v>
      </c>
      <c r="I73" s="126"/>
      <c r="L73" s="33"/>
    </row>
    <row r="74" spans="2:12" s="1" customFormat="1" ht="6.75" customHeight="1">
      <c r="B74" s="33"/>
      <c r="I74" s="126"/>
      <c r="L74" s="33"/>
    </row>
    <row r="75" spans="2:12" s="1" customFormat="1" ht="14.25" customHeight="1">
      <c r="B75" s="33"/>
      <c r="C75" s="56" t="s">
        <v>16</v>
      </c>
      <c r="I75" s="126"/>
      <c r="L75" s="33"/>
    </row>
    <row r="76" spans="2:12" s="1" customFormat="1" ht="38.25" customHeight="1">
      <c r="B76" s="33"/>
      <c r="E76" s="322" t="str">
        <f>E7</f>
        <v>K12 - Oprava rozvodů tepla a teplé užitkové vody na zdroji K12 Čsl. armády v Šumperku - větev B úsek – Best Drive Revol</v>
      </c>
      <c r="F76" s="325"/>
      <c r="G76" s="325"/>
      <c r="H76" s="325"/>
      <c r="I76" s="126"/>
      <c r="L76" s="33"/>
    </row>
    <row r="77" spans="2:12" s="1" customFormat="1" ht="6.75" customHeight="1">
      <c r="B77" s="33"/>
      <c r="I77" s="126"/>
      <c r="L77" s="33"/>
    </row>
    <row r="78" spans="2:12" s="1" customFormat="1" ht="18" customHeight="1">
      <c r="B78" s="33"/>
      <c r="C78" s="56" t="s">
        <v>23</v>
      </c>
      <c r="F78" s="127" t="str">
        <f>F10</f>
        <v>Revoluční, Šumperk</v>
      </c>
      <c r="I78" s="128" t="s">
        <v>25</v>
      </c>
      <c r="J78" s="60" t="str">
        <f>IF(J10="","",J10)</f>
        <v>10. 3. 2016</v>
      </c>
      <c r="L78" s="33"/>
    </row>
    <row r="79" spans="2:12" s="1" customFormat="1" ht="6.75" customHeight="1">
      <c r="B79" s="33"/>
      <c r="I79" s="126"/>
      <c r="L79" s="33"/>
    </row>
    <row r="80" spans="2:12" s="1" customFormat="1" ht="15">
      <c r="B80" s="33"/>
      <c r="C80" s="56" t="s">
        <v>29</v>
      </c>
      <c r="F80" s="127" t="str">
        <f>E13</f>
        <v>Podniky Města Šumperka a.s., Slovanská 21, 787 01 </v>
      </c>
      <c r="I80" s="128" t="s">
        <v>37</v>
      </c>
      <c r="J80" s="127" t="str">
        <f>E19</f>
        <v> </v>
      </c>
      <c r="L80" s="33"/>
    </row>
    <row r="81" spans="2:12" s="1" customFormat="1" ht="14.25" customHeight="1">
      <c r="B81" s="33"/>
      <c r="C81" s="56" t="s">
        <v>35</v>
      </c>
      <c r="F81" s="127">
        <f>IF(E16="","",E16)</f>
      </c>
      <c r="I81" s="126"/>
      <c r="L81" s="33"/>
    </row>
    <row r="82" spans="2:12" s="1" customFormat="1" ht="9.75" customHeight="1">
      <c r="B82" s="33"/>
      <c r="I82" s="126"/>
      <c r="L82" s="33"/>
    </row>
    <row r="83" spans="2:20" s="9" customFormat="1" ht="29.25" customHeight="1">
      <c r="B83" s="129"/>
      <c r="C83" s="130" t="s">
        <v>120</v>
      </c>
      <c r="D83" s="131" t="s">
        <v>61</v>
      </c>
      <c r="E83" s="131" t="s">
        <v>57</v>
      </c>
      <c r="F83" s="131" t="s">
        <v>121</v>
      </c>
      <c r="G83" s="131" t="s">
        <v>122</v>
      </c>
      <c r="H83" s="131" t="s">
        <v>123</v>
      </c>
      <c r="I83" s="132" t="s">
        <v>124</v>
      </c>
      <c r="J83" s="131" t="s">
        <v>102</v>
      </c>
      <c r="K83" s="133" t="s">
        <v>125</v>
      </c>
      <c r="L83" s="129"/>
      <c r="M83" s="65" t="s">
        <v>126</v>
      </c>
      <c r="N83" s="66" t="s">
        <v>46</v>
      </c>
      <c r="O83" s="66" t="s">
        <v>127</v>
      </c>
      <c r="P83" s="66" t="s">
        <v>128</v>
      </c>
      <c r="Q83" s="66" t="s">
        <v>129</v>
      </c>
      <c r="R83" s="66" t="s">
        <v>130</v>
      </c>
      <c r="S83" s="66" t="s">
        <v>131</v>
      </c>
      <c r="T83" s="67" t="s">
        <v>132</v>
      </c>
    </row>
    <row r="84" spans="2:63" s="1" customFormat="1" ht="29.25" customHeight="1">
      <c r="B84" s="33"/>
      <c r="C84" s="69" t="s">
        <v>103</v>
      </c>
      <c r="I84" s="126"/>
      <c r="J84" s="134">
        <f>BK84</f>
        <v>0</v>
      </c>
      <c r="L84" s="33"/>
      <c r="M84" s="68"/>
      <c r="N84" s="61"/>
      <c r="O84" s="61"/>
      <c r="P84" s="135">
        <f>P85+P186+P192</f>
        <v>0</v>
      </c>
      <c r="Q84" s="61"/>
      <c r="R84" s="135">
        <f>R85+R186+R192</f>
        <v>91.8720895</v>
      </c>
      <c r="S84" s="61"/>
      <c r="T84" s="136">
        <f>T85+T186+T192</f>
        <v>108.27207200000001</v>
      </c>
      <c r="AT84" s="16" t="s">
        <v>75</v>
      </c>
      <c r="AU84" s="16" t="s">
        <v>104</v>
      </c>
      <c r="BK84" s="137">
        <f>BK85+BK186+BK192</f>
        <v>0</v>
      </c>
    </row>
    <row r="85" spans="2:63" s="10" customFormat="1" ht="36.75" customHeight="1">
      <c r="B85" s="138"/>
      <c r="D85" s="139" t="s">
        <v>75</v>
      </c>
      <c r="E85" s="140" t="s">
        <v>133</v>
      </c>
      <c r="F85" s="140" t="s">
        <v>134</v>
      </c>
      <c r="I85" s="141"/>
      <c r="J85" s="142">
        <f>BK85</f>
        <v>0</v>
      </c>
      <c r="L85" s="138"/>
      <c r="M85" s="143"/>
      <c r="N85" s="144"/>
      <c r="O85" s="144"/>
      <c r="P85" s="145">
        <f>P86+P131+P134+P137+P150+P163+P176+P184</f>
        <v>0</v>
      </c>
      <c r="Q85" s="144"/>
      <c r="R85" s="145">
        <f>R86+R131+R134+R137+R150+R163+R176+R184</f>
        <v>91.8720895</v>
      </c>
      <c r="S85" s="144"/>
      <c r="T85" s="146">
        <f>T86+T131+T134+T137+T150+T163+T176+T184</f>
        <v>105.828</v>
      </c>
      <c r="AR85" s="139" t="s">
        <v>22</v>
      </c>
      <c r="AT85" s="147" t="s">
        <v>75</v>
      </c>
      <c r="AU85" s="147" t="s">
        <v>76</v>
      </c>
      <c r="AY85" s="139" t="s">
        <v>135</v>
      </c>
      <c r="BK85" s="148">
        <f>BK86+BK131+BK134+BK137+BK150+BK163+BK176+BK184</f>
        <v>0</v>
      </c>
    </row>
    <row r="86" spans="2:63" s="10" customFormat="1" ht="19.5" customHeight="1">
      <c r="B86" s="138"/>
      <c r="D86" s="149" t="s">
        <v>75</v>
      </c>
      <c r="E86" s="150" t="s">
        <v>22</v>
      </c>
      <c r="F86" s="150" t="s">
        <v>136</v>
      </c>
      <c r="I86" s="141"/>
      <c r="J86" s="151">
        <f>BK86</f>
        <v>0</v>
      </c>
      <c r="L86" s="138"/>
      <c r="M86" s="143"/>
      <c r="N86" s="144"/>
      <c r="O86" s="144"/>
      <c r="P86" s="145">
        <f>SUM(P87:P130)</f>
        <v>0</v>
      </c>
      <c r="Q86" s="144"/>
      <c r="R86" s="145">
        <f>SUM(R87:R130)</f>
        <v>61.637722</v>
      </c>
      <c r="S86" s="144"/>
      <c r="T86" s="146">
        <f>SUM(T87:T130)</f>
        <v>79.62</v>
      </c>
      <c r="AR86" s="139" t="s">
        <v>22</v>
      </c>
      <c r="AT86" s="147" t="s">
        <v>75</v>
      </c>
      <c r="AU86" s="147" t="s">
        <v>22</v>
      </c>
      <c r="AY86" s="139" t="s">
        <v>135</v>
      </c>
      <c r="BK86" s="148">
        <f>SUM(BK87:BK130)</f>
        <v>0</v>
      </c>
    </row>
    <row r="87" spans="2:65" s="1" customFormat="1" ht="31.5" customHeight="1">
      <c r="B87" s="152"/>
      <c r="C87" s="153" t="s">
        <v>137</v>
      </c>
      <c r="D87" s="153" t="s">
        <v>138</v>
      </c>
      <c r="E87" s="154" t="s">
        <v>139</v>
      </c>
      <c r="F87" s="155" t="s">
        <v>140</v>
      </c>
      <c r="G87" s="156" t="s">
        <v>141</v>
      </c>
      <c r="H87" s="157">
        <v>1</v>
      </c>
      <c r="I87" s="158"/>
      <c r="J87" s="159">
        <f>ROUND(I87*H87,2)</f>
        <v>0</v>
      </c>
      <c r="K87" s="155" t="s">
        <v>142</v>
      </c>
      <c r="L87" s="33"/>
      <c r="M87" s="160" t="s">
        <v>20</v>
      </c>
      <c r="N87" s="161" t="s">
        <v>47</v>
      </c>
      <c r="O87" s="34"/>
      <c r="P87" s="162">
        <f>O87*H87</f>
        <v>0</v>
      </c>
      <c r="Q87" s="162">
        <v>0.0008</v>
      </c>
      <c r="R87" s="162">
        <f>Q87*H87</f>
        <v>0.0008</v>
      </c>
      <c r="S87" s="162">
        <v>0</v>
      </c>
      <c r="T87" s="163">
        <f>S87*H87</f>
        <v>0</v>
      </c>
      <c r="AR87" s="16" t="s">
        <v>143</v>
      </c>
      <c r="AT87" s="16" t="s">
        <v>138</v>
      </c>
      <c r="AU87" s="16" t="s">
        <v>86</v>
      </c>
      <c r="AY87" s="16" t="s">
        <v>135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16" t="s">
        <v>22</v>
      </c>
      <c r="BK87" s="164">
        <f>ROUND(I87*H87,2)</f>
        <v>0</v>
      </c>
      <c r="BL87" s="16" t="s">
        <v>143</v>
      </c>
      <c r="BM87" s="16" t="s">
        <v>144</v>
      </c>
    </row>
    <row r="88" spans="2:65" s="1" customFormat="1" ht="31.5" customHeight="1">
      <c r="B88" s="152"/>
      <c r="C88" s="153" t="s">
        <v>145</v>
      </c>
      <c r="D88" s="153" t="s">
        <v>138</v>
      </c>
      <c r="E88" s="154" t="s">
        <v>146</v>
      </c>
      <c r="F88" s="155" t="s">
        <v>147</v>
      </c>
      <c r="G88" s="156" t="s">
        <v>141</v>
      </c>
      <c r="H88" s="157">
        <v>1</v>
      </c>
      <c r="I88" s="158"/>
      <c r="J88" s="159">
        <f>ROUND(I88*H88,2)</f>
        <v>0</v>
      </c>
      <c r="K88" s="155" t="s">
        <v>142</v>
      </c>
      <c r="L88" s="33"/>
      <c r="M88" s="160" t="s">
        <v>20</v>
      </c>
      <c r="N88" s="161" t="s">
        <v>47</v>
      </c>
      <c r="O88" s="34"/>
      <c r="P88" s="162">
        <f>O88*H88</f>
        <v>0</v>
      </c>
      <c r="Q88" s="162">
        <v>0</v>
      </c>
      <c r="R88" s="162">
        <f>Q88*H88</f>
        <v>0</v>
      </c>
      <c r="S88" s="162">
        <v>0</v>
      </c>
      <c r="T88" s="163">
        <f>S88*H88</f>
        <v>0</v>
      </c>
      <c r="AR88" s="16" t="s">
        <v>143</v>
      </c>
      <c r="AT88" s="16" t="s">
        <v>138</v>
      </c>
      <c r="AU88" s="16" t="s">
        <v>86</v>
      </c>
      <c r="AY88" s="16" t="s">
        <v>135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16" t="s">
        <v>22</v>
      </c>
      <c r="BK88" s="164">
        <f>ROUND(I88*H88,2)</f>
        <v>0</v>
      </c>
      <c r="BL88" s="16" t="s">
        <v>143</v>
      </c>
      <c r="BM88" s="16" t="s">
        <v>148</v>
      </c>
    </row>
    <row r="89" spans="2:65" s="1" customFormat="1" ht="31.5" customHeight="1">
      <c r="B89" s="152"/>
      <c r="C89" s="153" t="s">
        <v>149</v>
      </c>
      <c r="D89" s="153" t="s">
        <v>138</v>
      </c>
      <c r="E89" s="154" t="s">
        <v>150</v>
      </c>
      <c r="F89" s="155" t="s">
        <v>151</v>
      </c>
      <c r="G89" s="156" t="s">
        <v>84</v>
      </c>
      <c r="H89" s="157">
        <v>8</v>
      </c>
      <c r="I89" s="158"/>
      <c r="J89" s="159">
        <f>ROUND(I89*H89,2)</f>
        <v>0</v>
      </c>
      <c r="K89" s="155" t="s">
        <v>142</v>
      </c>
      <c r="L89" s="33"/>
      <c r="M89" s="160" t="s">
        <v>20</v>
      </c>
      <c r="N89" s="161" t="s">
        <v>47</v>
      </c>
      <c r="O89" s="34"/>
      <c r="P89" s="162">
        <f>O89*H89</f>
        <v>0</v>
      </c>
      <c r="Q89" s="162">
        <v>0.0008</v>
      </c>
      <c r="R89" s="162">
        <f>Q89*H89</f>
        <v>0.0064</v>
      </c>
      <c r="S89" s="162">
        <v>0</v>
      </c>
      <c r="T89" s="163">
        <f>S89*H89</f>
        <v>0</v>
      </c>
      <c r="AR89" s="16" t="s">
        <v>143</v>
      </c>
      <c r="AT89" s="16" t="s">
        <v>138</v>
      </c>
      <c r="AU89" s="16" t="s">
        <v>86</v>
      </c>
      <c r="AY89" s="16" t="s">
        <v>135</v>
      </c>
      <c r="BE89" s="164">
        <f>IF(N89="základní",J89,0)</f>
        <v>0</v>
      </c>
      <c r="BF89" s="164">
        <f>IF(N89="snížená",J89,0)</f>
        <v>0</v>
      </c>
      <c r="BG89" s="164">
        <f>IF(N89="zákl. přenesená",J89,0)</f>
        <v>0</v>
      </c>
      <c r="BH89" s="164">
        <f>IF(N89="sníž. přenesená",J89,0)</f>
        <v>0</v>
      </c>
      <c r="BI89" s="164">
        <f>IF(N89="nulová",J89,0)</f>
        <v>0</v>
      </c>
      <c r="BJ89" s="16" t="s">
        <v>22</v>
      </c>
      <c r="BK89" s="164">
        <f>ROUND(I89*H89,2)</f>
        <v>0</v>
      </c>
      <c r="BL89" s="16" t="s">
        <v>143</v>
      </c>
      <c r="BM89" s="16" t="s">
        <v>152</v>
      </c>
    </row>
    <row r="90" spans="2:65" s="1" customFormat="1" ht="31.5" customHeight="1">
      <c r="B90" s="152"/>
      <c r="C90" s="153" t="s">
        <v>153</v>
      </c>
      <c r="D90" s="153" t="s">
        <v>138</v>
      </c>
      <c r="E90" s="154" t="s">
        <v>154</v>
      </c>
      <c r="F90" s="155" t="s">
        <v>155</v>
      </c>
      <c r="G90" s="156" t="s">
        <v>84</v>
      </c>
      <c r="H90" s="157">
        <v>8</v>
      </c>
      <c r="I90" s="158"/>
      <c r="J90" s="159">
        <f>ROUND(I90*H90,2)</f>
        <v>0</v>
      </c>
      <c r="K90" s="155" t="s">
        <v>142</v>
      </c>
      <c r="L90" s="33"/>
      <c r="M90" s="160" t="s">
        <v>20</v>
      </c>
      <c r="N90" s="161" t="s">
        <v>47</v>
      </c>
      <c r="O90" s="34"/>
      <c r="P90" s="162">
        <f>O90*H90</f>
        <v>0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16" t="s">
        <v>143</v>
      </c>
      <c r="AT90" s="16" t="s">
        <v>138</v>
      </c>
      <c r="AU90" s="16" t="s">
        <v>86</v>
      </c>
      <c r="AY90" s="16" t="s">
        <v>135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16" t="s">
        <v>22</v>
      </c>
      <c r="BK90" s="164">
        <f>ROUND(I90*H90,2)</f>
        <v>0</v>
      </c>
      <c r="BL90" s="16" t="s">
        <v>143</v>
      </c>
      <c r="BM90" s="16" t="s">
        <v>156</v>
      </c>
    </row>
    <row r="91" spans="2:65" s="1" customFormat="1" ht="22.5" customHeight="1">
      <c r="B91" s="152"/>
      <c r="C91" s="153" t="s">
        <v>22</v>
      </c>
      <c r="D91" s="153" t="s">
        <v>138</v>
      </c>
      <c r="E91" s="154" t="s">
        <v>157</v>
      </c>
      <c r="F91" s="155" t="s">
        <v>158</v>
      </c>
      <c r="G91" s="156" t="s">
        <v>159</v>
      </c>
      <c r="H91" s="157">
        <v>5.22</v>
      </c>
      <c r="I91" s="158"/>
      <c r="J91" s="159">
        <f>ROUND(I91*H91,2)</f>
        <v>0</v>
      </c>
      <c r="K91" s="155" t="s">
        <v>142</v>
      </c>
      <c r="L91" s="33"/>
      <c r="M91" s="160" t="s">
        <v>20</v>
      </c>
      <c r="N91" s="161" t="s">
        <v>47</v>
      </c>
      <c r="O91" s="34"/>
      <c r="P91" s="162">
        <f>O91*H91</f>
        <v>0</v>
      </c>
      <c r="Q91" s="162">
        <v>0</v>
      </c>
      <c r="R91" s="162">
        <f>Q91*H91</f>
        <v>0</v>
      </c>
      <c r="S91" s="162">
        <v>0</v>
      </c>
      <c r="T91" s="163">
        <f>S91*H91</f>
        <v>0</v>
      </c>
      <c r="AR91" s="16" t="s">
        <v>143</v>
      </c>
      <c r="AT91" s="16" t="s">
        <v>138</v>
      </c>
      <c r="AU91" s="16" t="s">
        <v>86</v>
      </c>
      <c r="AY91" s="16" t="s">
        <v>135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16" t="s">
        <v>22</v>
      </c>
      <c r="BK91" s="164">
        <f>ROUND(I91*H91,2)</f>
        <v>0</v>
      </c>
      <c r="BL91" s="16" t="s">
        <v>143</v>
      </c>
      <c r="BM91" s="16" t="s">
        <v>160</v>
      </c>
    </row>
    <row r="92" spans="2:51" s="11" customFormat="1" ht="13.5">
      <c r="B92" s="165"/>
      <c r="D92" s="166" t="s">
        <v>161</v>
      </c>
      <c r="E92" s="167" t="s">
        <v>20</v>
      </c>
      <c r="F92" s="168" t="s">
        <v>162</v>
      </c>
      <c r="H92" s="169">
        <v>5.22</v>
      </c>
      <c r="I92" s="170"/>
      <c r="L92" s="165"/>
      <c r="M92" s="171"/>
      <c r="N92" s="172"/>
      <c r="O92" s="172"/>
      <c r="P92" s="172"/>
      <c r="Q92" s="172"/>
      <c r="R92" s="172"/>
      <c r="S92" s="172"/>
      <c r="T92" s="173"/>
      <c r="AT92" s="174" t="s">
        <v>161</v>
      </c>
      <c r="AU92" s="174" t="s">
        <v>86</v>
      </c>
      <c r="AV92" s="11" t="s">
        <v>86</v>
      </c>
      <c r="AW92" s="11" t="s">
        <v>39</v>
      </c>
      <c r="AX92" s="11" t="s">
        <v>22</v>
      </c>
      <c r="AY92" s="174" t="s">
        <v>135</v>
      </c>
    </row>
    <row r="93" spans="2:65" s="1" customFormat="1" ht="31.5" customHeight="1">
      <c r="B93" s="152"/>
      <c r="C93" s="153" t="s">
        <v>86</v>
      </c>
      <c r="D93" s="153" t="s">
        <v>138</v>
      </c>
      <c r="E93" s="154" t="s">
        <v>163</v>
      </c>
      <c r="F93" s="155" t="s">
        <v>164</v>
      </c>
      <c r="G93" s="156" t="s">
        <v>84</v>
      </c>
      <c r="H93" s="157">
        <v>4.5</v>
      </c>
      <c r="I93" s="158"/>
      <c r="J93" s="159">
        <f>ROUND(I93*H93,2)</f>
        <v>0</v>
      </c>
      <c r="K93" s="155" t="s">
        <v>142</v>
      </c>
      <c r="L93" s="33"/>
      <c r="M93" s="160" t="s">
        <v>20</v>
      </c>
      <c r="N93" s="161" t="s">
        <v>47</v>
      </c>
      <c r="O93" s="34"/>
      <c r="P93" s="162">
        <f>O93*H93</f>
        <v>0</v>
      </c>
      <c r="Q93" s="162">
        <v>0</v>
      </c>
      <c r="R93" s="162">
        <f>Q93*H93</f>
        <v>0</v>
      </c>
      <c r="S93" s="162">
        <v>0.255</v>
      </c>
      <c r="T93" s="163">
        <f>S93*H93</f>
        <v>1.1475</v>
      </c>
      <c r="AR93" s="16" t="s">
        <v>143</v>
      </c>
      <c r="AT93" s="16" t="s">
        <v>138</v>
      </c>
      <c r="AU93" s="16" t="s">
        <v>86</v>
      </c>
      <c r="AY93" s="16" t="s">
        <v>135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16" t="s">
        <v>22</v>
      </c>
      <c r="BK93" s="164">
        <f>ROUND(I93*H93,2)</f>
        <v>0</v>
      </c>
      <c r="BL93" s="16" t="s">
        <v>143</v>
      </c>
      <c r="BM93" s="16" t="s">
        <v>165</v>
      </c>
    </row>
    <row r="94" spans="2:51" s="11" customFormat="1" ht="13.5">
      <c r="B94" s="165"/>
      <c r="D94" s="166" t="s">
        <v>161</v>
      </c>
      <c r="E94" s="167" t="s">
        <v>82</v>
      </c>
      <c r="F94" s="168" t="s">
        <v>166</v>
      </c>
      <c r="H94" s="169">
        <v>4.5</v>
      </c>
      <c r="I94" s="170"/>
      <c r="L94" s="165"/>
      <c r="M94" s="171"/>
      <c r="N94" s="172"/>
      <c r="O94" s="172"/>
      <c r="P94" s="172"/>
      <c r="Q94" s="172"/>
      <c r="R94" s="172"/>
      <c r="S94" s="172"/>
      <c r="T94" s="173"/>
      <c r="AT94" s="174" t="s">
        <v>161</v>
      </c>
      <c r="AU94" s="174" t="s">
        <v>86</v>
      </c>
      <c r="AV94" s="11" t="s">
        <v>86</v>
      </c>
      <c r="AW94" s="11" t="s">
        <v>39</v>
      </c>
      <c r="AX94" s="11" t="s">
        <v>22</v>
      </c>
      <c r="AY94" s="174" t="s">
        <v>135</v>
      </c>
    </row>
    <row r="95" spans="2:65" s="1" customFormat="1" ht="31.5" customHeight="1">
      <c r="B95" s="152"/>
      <c r="C95" s="153" t="s">
        <v>167</v>
      </c>
      <c r="D95" s="153" t="s">
        <v>138</v>
      </c>
      <c r="E95" s="154" t="s">
        <v>168</v>
      </c>
      <c r="F95" s="155" t="s">
        <v>169</v>
      </c>
      <c r="G95" s="156" t="s">
        <v>84</v>
      </c>
      <c r="H95" s="157">
        <v>3.75</v>
      </c>
      <c r="I95" s="158"/>
      <c r="J95" s="159">
        <f>ROUND(I95*H95,2)</f>
        <v>0</v>
      </c>
      <c r="K95" s="155" t="s">
        <v>142</v>
      </c>
      <c r="L95" s="33"/>
      <c r="M95" s="160" t="s">
        <v>20</v>
      </c>
      <c r="N95" s="161" t="s">
        <v>47</v>
      </c>
      <c r="O95" s="34"/>
      <c r="P95" s="162">
        <f>O95*H95</f>
        <v>0</v>
      </c>
      <c r="Q95" s="162">
        <v>0</v>
      </c>
      <c r="R95" s="162">
        <f>Q95*H95</f>
        <v>0</v>
      </c>
      <c r="S95" s="162">
        <v>0.26</v>
      </c>
      <c r="T95" s="163">
        <f>S95*H95</f>
        <v>0.9750000000000001</v>
      </c>
      <c r="AR95" s="16" t="s">
        <v>143</v>
      </c>
      <c r="AT95" s="16" t="s">
        <v>138</v>
      </c>
      <c r="AU95" s="16" t="s">
        <v>86</v>
      </c>
      <c r="AY95" s="16" t="s">
        <v>135</v>
      </c>
      <c r="BE95" s="164">
        <f>IF(N95="základní",J95,0)</f>
        <v>0</v>
      </c>
      <c r="BF95" s="164">
        <f>IF(N95="snížená",J95,0)</f>
        <v>0</v>
      </c>
      <c r="BG95" s="164">
        <f>IF(N95="zákl. přenesená",J95,0)</f>
        <v>0</v>
      </c>
      <c r="BH95" s="164">
        <f>IF(N95="sníž. přenesená",J95,0)</f>
        <v>0</v>
      </c>
      <c r="BI95" s="164">
        <f>IF(N95="nulová",J95,0)</f>
        <v>0</v>
      </c>
      <c r="BJ95" s="16" t="s">
        <v>22</v>
      </c>
      <c r="BK95" s="164">
        <f>ROUND(I95*H95,2)</f>
        <v>0</v>
      </c>
      <c r="BL95" s="16" t="s">
        <v>143</v>
      </c>
      <c r="BM95" s="16" t="s">
        <v>170</v>
      </c>
    </row>
    <row r="96" spans="2:51" s="11" customFormat="1" ht="13.5">
      <c r="B96" s="165"/>
      <c r="D96" s="166" t="s">
        <v>161</v>
      </c>
      <c r="E96" s="167" t="s">
        <v>91</v>
      </c>
      <c r="F96" s="168" t="s">
        <v>171</v>
      </c>
      <c r="H96" s="169">
        <v>3.75</v>
      </c>
      <c r="I96" s="170"/>
      <c r="L96" s="165"/>
      <c r="M96" s="171"/>
      <c r="N96" s="172"/>
      <c r="O96" s="172"/>
      <c r="P96" s="172"/>
      <c r="Q96" s="172"/>
      <c r="R96" s="172"/>
      <c r="S96" s="172"/>
      <c r="T96" s="173"/>
      <c r="AT96" s="174" t="s">
        <v>161</v>
      </c>
      <c r="AU96" s="174" t="s">
        <v>86</v>
      </c>
      <c r="AV96" s="11" t="s">
        <v>86</v>
      </c>
      <c r="AW96" s="11" t="s">
        <v>39</v>
      </c>
      <c r="AX96" s="11" t="s">
        <v>22</v>
      </c>
      <c r="AY96" s="174" t="s">
        <v>135</v>
      </c>
    </row>
    <row r="97" spans="2:65" s="1" customFormat="1" ht="31.5" customHeight="1">
      <c r="B97" s="152"/>
      <c r="C97" s="153" t="s">
        <v>172</v>
      </c>
      <c r="D97" s="153" t="s">
        <v>138</v>
      </c>
      <c r="E97" s="154" t="s">
        <v>173</v>
      </c>
      <c r="F97" s="155" t="s">
        <v>174</v>
      </c>
      <c r="G97" s="156" t="s">
        <v>84</v>
      </c>
      <c r="H97" s="157">
        <v>8.25</v>
      </c>
      <c r="I97" s="158"/>
      <c r="J97" s="159">
        <f>ROUND(I97*H97,2)</f>
        <v>0</v>
      </c>
      <c r="K97" s="155" t="s">
        <v>142</v>
      </c>
      <c r="L97" s="33"/>
      <c r="M97" s="160" t="s">
        <v>20</v>
      </c>
      <c r="N97" s="161" t="s">
        <v>47</v>
      </c>
      <c r="O97" s="34"/>
      <c r="P97" s="162">
        <f>O97*H97</f>
        <v>0</v>
      </c>
      <c r="Q97" s="162">
        <v>0</v>
      </c>
      <c r="R97" s="162">
        <f>Q97*H97</f>
        <v>0</v>
      </c>
      <c r="S97" s="162">
        <v>0.24</v>
      </c>
      <c r="T97" s="163">
        <f>S97*H97</f>
        <v>1.98</v>
      </c>
      <c r="AR97" s="16" t="s">
        <v>143</v>
      </c>
      <c r="AT97" s="16" t="s">
        <v>138</v>
      </c>
      <c r="AU97" s="16" t="s">
        <v>86</v>
      </c>
      <c r="AY97" s="16" t="s">
        <v>135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16" t="s">
        <v>22</v>
      </c>
      <c r="BK97" s="164">
        <f>ROUND(I97*H97,2)</f>
        <v>0</v>
      </c>
      <c r="BL97" s="16" t="s">
        <v>143</v>
      </c>
      <c r="BM97" s="16" t="s">
        <v>175</v>
      </c>
    </row>
    <row r="98" spans="2:51" s="11" customFormat="1" ht="13.5">
      <c r="B98" s="165"/>
      <c r="D98" s="166" t="s">
        <v>161</v>
      </c>
      <c r="E98" s="167" t="s">
        <v>20</v>
      </c>
      <c r="F98" s="168" t="s">
        <v>176</v>
      </c>
      <c r="H98" s="169">
        <v>8.25</v>
      </c>
      <c r="I98" s="170"/>
      <c r="L98" s="165"/>
      <c r="M98" s="171"/>
      <c r="N98" s="172"/>
      <c r="O98" s="172"/>
      <c r="P98" s="172"/>
      <c r="Q98" s="172"/>
      <c r="R98" s="172"/>
      <c r="S98" s="172"/>
      <c r="T98" s="173"/>
      <c r="AT98" s="174" t="s">
        <v>161</v>
      </c>
      <c r="AU98" s="174" t="s">
        <v>86</v>
      </c>
      <c r="AV98" s="11" t="s">
        <v>86</v>
      </c>
      <c r="AW98" s="11" t="s">
        <v>39</v>
      </c>
      <c r="AX98" s="11" t="s">
        <v>22</v>
      </c>
      <c r="AY98" s="174" t="s">
        <v>135</v>
      </c>
    </row>
    <row r="99" spans="2:65" s="1" customFormat="1" ht="22.5" customHeight="1">
      <c r="B99" s="152"/>
      <c r="C99" s="153" t="s">
        <v>177</v>
      </c>
      <c r="D99" s="153" t="s">
        <v>138</v>
      </c>
      <c r="E99" s="154" t="s">
        <v>178</v>
      </c>
      <c r="F99" s="155" t="s">
        <v>179</v>
      </c>
      <c r="G99" s="156" t="s">
        <v>84</v>
      </c>
      <c r="H99" s="157">
        <v>36</v>
      </c>
      <c r="I99" s="158"/>
      <c r="J99" s="159">
        <f>ROUND(I99*H99,2)</f>
        <v>0</v>
      </c>
      <c r="K99" s="155" t="s">
        <v>142</v>
      </c>
      <c r="L99" s="33"/>
      <c r="M99" s="160" t="s">
        <v>20</v>
      </c>
      <c r="N99" s="161" t="s">
        <v>47</v>
      </c>
      <c r="O99" s="34"/>
      <c r="P99" s="162">
        <f>O99*H99</f>
        <v>0</v>
      </c>
      <c r="Q99" s="162">
        <v>0</v>
      </c>
      <c r="R99" s="162">
        <f>Q99*H99</f>
        <v>0</v>
      </c>
      <c r="S99" s="162">
        <v>0.295</v>
      </c>
      <c r="T99" s="163">
        <f>S99*H99</f>
        <v>10.62</v>
      </c>
      <c r="AR99" s="16" t="s">
        <v>143</v>
      </c>
      <c r="AT99" s="16" t="s">
        <v>138</v>
      </c>
      <c r="AU99" s="16" t="s">
        <v>86</v>
      </c>
      <c r="AY99" s="16" t="s">
        <v>135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16" t="s">
        <v>22</v>
      </c>
      <c r="BK99" s="164">
        <f>ROUND(I99*H99,2)</f>
        <v>0</v>
      </c>
      <c r="BL99" s="16" t="s">
        <v>143</v>
      </c>
      <c r="BM99" s="16" t="s">
        <v>180</v>
      </c>
    </row>
    <row r="100" spans="2:51" s="11" customFormat="1" ht="13.5">
      <c r="B100" s="165"/>
      <c r="D100" s="166" t="s">
        <v>161</v>
      </c>
      <c r="E100" s="167" t="s">
        <v>20</v>
      </c>
      <c r="F100" s="168" t="s">
        <v>97</v>
      </c>
      <c r="H100" s="169">
        <v>36</v>
      </c>
      <c r="I100" s="170"/>
      <c r="L100" s="165"/>
      <c r="M100" s="171"/>
      <c r="N100" s="172"/>
      <c r="O100" s="172"/>
      <c r="P100" s="172"/>
      <c r="Q100" s="172"/>
      <c r="R100" s="172"/>
      <c r="S100" s="172"/>
      <c r="T100" s="173"/>
      <c r="AT100" s="174" t="s">
        <v>161</v>
      </c>
      <c r="AU100" s="174" t="s">
        <v>86</v>
      </c>
      <c r="AV100" s="11" t="s">
        <v>86</v>
      </c>
      <c r="AW100" s="11" t="s">
        <v>39</v>
      </c>
      <c r="AX100" s="11" t="s">
        <v>22</v>
      </c>
      <c r="AY100" s="174" t="s">
        <v>135</v>
      </c>
    </row>
    <row r="101" spans="2:65" s="1" customFormat="1" ht="22.5" customHeight="1">
      <c r="B101" s="152"/>
      <c r="C101" s="153" t="s">
        <v>181</v>
      </c>
      <c r="D101" s="153" t="s">
        <v>138</v>
      </c>
      <c r="E101" s="154" t="s">
        <v>182</v>
      </c>
      <c r="F101" s="155" t="s">
        <v>183</v>
      </c>
      <c r="G101" s="156" t="s">
        <v>84</v>
      </c>
      <c r="H101" s="157">
        <v>48</v>
      </c>
      <c r="I101" s="158"/>
      <c r="J101" s="159">
        <f>ROUND(I101*H101,2)</f>
        <v>0</v>
      </c>
      <c r="K101" s="155" t="s">
        <v>142</v>
      </c>
      <c r="L101" s="33"/>
      <c r="M101" s="160" t="s">
        <v>20</v>
      </c>
      <c r="N101" s="161" t="s">
        <v>47</v>
      </c>
      <c r="O101" s="34"/>
      <c r="P101" s="162">
        <f>O101*H101</f>
        <v>0</v>
      </c>
      <c r="Q101" s="162">
        <v>0</v>
      </c>
      <c r="R101" s="162">
        <f>Q101*H101</f>
        <v>0</v>
      </c>
      <c r="S101" s="162">
        <v>0.2</v>
      </c>
      <c r="T101" s="163">
        <f>S101*H101</f>
        <v>9.600000000000001</v>
      </c>
      <c r="AR101" s="16" t="s">
        <v>143</v>
      </c>
      <c r="AT101" s="16" t="s">
        <v>138</v>
      </c>
      <c r="AU101" s="16" t="s">
        <v>86</v>
      </c>
      <c r="AY101" s="16" t="s">
        <v>135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16" t="s">
        <v>22</v>
      </c>
      <c r="BK101" s="164">
        <f>ROUND(I101*H101,2)</f>
        <v>0</v>
      </c>
      <c r="BL101" s="16" t="s">
        <v>143</v>
      </c>
      <c r="BM101" s="16" t="s">
        <v>184</v>
      </c>
    </row>
    <row r="102" spans="2:51" s="11" customFormat="1" ht="13.5">
      <c r="B102" s="165"/>
      <c r="D102" s="166" t="s">
        <v>161</v>
      </c>
      <c r="E102" s="167" t="s">
        <v>94</v>
      </c>
      <c r="F102" s="168" t="s">
        <v>185</v>
      </c>
      <c r="H102" s="169">
        <v>48</v>
      </c>
      <c r="I102" s="170"/>
      <c r="L102" s="165"/>
      <c r="M102" s="171"/>
      <c r="N102" s="172"/>
      <c r="O102" s="172"/>
      <c r="P102" s="172"/>
      <c r="Q102" s="172"/>
      <c r="R102" s="172"/>
      <c r="S102" s="172"/>
      <c r="T102" s="173"/>
      <c r="AT102" s="174" t="s">
        <v>161</v>
      </c>
      <c r="AU102" s="174" t="s">
        <v>86</v>
      </c>
      <c r="AV102" s="11" t="s">
        <v>86</v>
      </c>
      <c r="AW102" s="11" t="s">
        <v>39</v>
      </c>
      <c r="AX102" s="11" t="s">
        <v>22</v>
      </c>
      <c r="AY102" s="174" t="s">
        <v>135</v>
      </c>
    </row>
    <row r="103" spans="2:65" s="1" customFormat="1" ht="22.5" customHeight="1">
      <c r="B103" s="152"/>
      <c r="C103" s="153" t="s">
        <v>186</v>
      </c>
      <c r="D103" s="153" t="s">
        <v>138</v>
      </c>
      <c r="E103" s="154" t="s">
        <v>187</v>
      </c>
      <c r="F103" s="155" t="s">
        <v>188</v>
      </c>
      <c r="G103" s="156" t="s">
        <v>84</v>
      </c>
      <c r="H103" s="157">
        <v>84</v>
      </c>
      <c r="I103" s="158"/>
      <c r="J103" s="159">
        <f>ROUND(I103*H103,2)</f>
        <v>0</v>
      </c>
      <c r="K103" s="155" t="s">
        <v>142</v>
      </c>
      <c r="L103" s="33"/>
      <c r="M103" s="160" t="s">
        <v>20</v>
      </c>
      <c r="N103" s="161" t="s">
        <v>47</v>
      </c>
      <c r="O103" s="34"/>
      <c r="P103" s="162">
        <f>O103*H103</f>
        <v>0</v>
      </c>
      <c r="Q103" s="162">
        <v>0</v>
      </c>
      <c r="R103" s="162">
        <f>Q103*H103</f>
        <v>0</v>
      </c>
      <c r="S103" s="162">
        <v>0.24</v>
      </c>
      <c r="T103" s="163">
        <f>S103*H103</f>
        <v>20.16</v>
      </c>
      <c r="AR103" s="16" t="s">
        <v>143</v>
      </c>
      <c r="AT103" s="16" t="s">
        <v>138</v>
      </c>
      <c r="AU103" s="16" t="s">
        <v>86</v>
      </c>
      <c r="AY103" s="16" t="s">
        <v>135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16" t="s">
        <v>22</v>
      </c>
      <c r="BK103" s="164">
        <f>ROUND(I103*H103,2)</f>
        <v>0</v>
      </c>
      <c r="BL103" s="16" t="s">
        <v>143</v>
      </c>
      <c r="BM103" s="16" t="s">
        <v>189</v>
      </c>
    </row>
    <row r="104" spans="2:51" s="11" customFormat="1" ht="13.5">
      <c r="B104" s="165"/>
      <c r="D104" s="175" t="s">
        <v>161</v>
      </c>
      <c r="E104" s="174" t="s">
        <v>20</v>
      </c>
      <c r="F104" s="176" t="s">
        <v>190</v>
      </c>
      <c r="H104" s="177">
        <v>84</v>
      </c>
      <c r="I104" s="170"/>
      <c r="L104" s="165"/>
      <c r="M104" s="171"/>
      <c r="N104" s="172"/>
      <c r="O104" s="172"/>
      <c r="P104" s="172"/>
      <c r="Q104" s="172"/>
      <c r="R104" s="172"/>
      <c r="S104" s="172"/>
      <c r="T104" s="173"/>
      <c r="AT104" s="174" t="s">
        <v>161</v>
      </c>
      <c r="AU104" s="174" t="s">
        <v>86</v>
      </c>
      <c r="AV104" s="11" t="s">
        <v>86</v>
      </c>
      <c r="AW104" s="11" t="s">
        <v>39</v>
      </c>
      <c r="AX104" s="11" t="s">
        <v>76</v>
      </c>
      <c r="AY104" s="174" t="s">
        <v>135</v>
      </c>
    </row>
    <row r="105" spans="2:51" s="12" customFormat="1" ht="13.5">
      <c r="B105" s="178"/>
      <c r="D105" s="166" t="s">
        <v>161</v>
      </c>
      <c r="E105" s="179" t="s">
        <v>20</v>
      </c>
      <c r="F105" s="180" t="s">
        <v>191</v>
      </c>
      <c r="H105" s="181">
        <v>84</v>
      </c>
      <c r="I105" s="182"/>
      <c r="L105" s="178"/>
      <c r="M105" s="183"/>
      <c r="N105" s="184"/>
      <c r="O105" s="184"/>
      <c r="P105" s="184"/>
      <c r="Q105" s="184"/>
      <c r="R105" s="184"/>
      <c r="S105" s="184"/>
      <c r="T105" s="185"/>
      <c r="AT105" s="186" t="s">
        <v>161</v>
      </c>
      <c r="AU105" s="186" t="s">
        <v>86</v>
      </c>
      <c r="AV105" s="12" t="s">
        <v>143</v>
      </c>
      <c r="AW105" s="12" t="s">
        <v>39</v>
      </c>
      <c r="AX105" s="12" t="s">
        <v>22</v>
      </c>
      <c r="AY105" s="186" t="s">
        <v>135</v>
      </c>
    </row>
    <row r="106" spans="2:65" s="1" customFormat="1" ht="22.5" customHeight="1">
      <c r="B106" s="152"/>
      <c r="C106" s="153" t="s">
        <v>192</v>
      </c>
      <c r="D106" s="153" t="s">
        <v>138</v>
      </c>
      <c r="E106" s="154" t="s">
        <v>193</v>
      </c>
      <c r="F106" s="155" t="s">
        <v>194</v>
      </c>
      <c r="G106" s="156" t="s">
        <v>84</v>
      </c>
      <c r="H106" s="157">
        <v>84</v>
      </c>
      <c r="I106" s="158"/>
      <c r="J106" s="159">
        <f>ROUND(I106*H106,2)</f>
        <v>0</v>
      </c>
      <c r="K106" s="155" t="s">
        <v>142</v>
      </c>
      <c r="L106" s="33"/>
      <c r="M106" s="160" t="s">
        <v>20</v>
      </c>
      <c r="N106" s="161" t="s">
        <v>47</v>
      </c>
      <c r="O106" s="34"/>
      <c r="P106" s="162">
        <f>O106*H106</f>
        <v>0</v>
      </c>
      <c r="Q106" s="162">
        <v>0</v>
      </c>
      <c r="R106" s="162">
        <f>Q106*H106</f>
        <v>0</v>
      </c>
      <c r="S106" s="162">
        <v>0.4</v>
      </c>
      <c r="T106" s="163">
        <f>S106*H106</f>
        <v>33.6</v>
      </c>
      <c r="AR106" s="16" t="s">
        <v>143</v>
      </c>
      <c r="AT106" s="16" t="s">
        <v>138</v>
      </c>
      <c r="AU106" s="16" t="s">
        <v>86</v>
      </c>
      <c r="AY106" s="16" t="s">
        <v>135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16" t="s">
        <v>22</v>
      </c>
      <c r="BK106" s="164">
        <f>ROUND(I106*H106,2)</f>
        <v>0</v>
      </c>
      <c r="BL106" s="16" t="s">
        <v>143</v>
      </c>
      <c r="BM106" s="16" t="s">
        <v>195</v>
      </c>
    </row>
    <row r="107" spans="2:51" s="11" customFormat="1" ht="13.5">
      <c r="B107" s="165"/>
      <c r="D107" s="175" t="s">
        <v>161</v>
      </c>
      <c r="E107" s="174" t="s">
        <v>20</v>
      </c>
      <c r="F107" s="176" t="s">
        <v>190</v>
      </c>
      <c r="H107" s="177">
        <v>84</v>
      </c>
      <c r="I107" s="170"/>
      <c r="L107" s="165"/>
      <c r="M107" s="171"/>
      <c r="N107" s="172"/>
      <c r="O107" s="172"/>
      <c r="P107" s="172"/>
      <c r="Q107" s="172"/>
      <c r="R107" s="172"/>
      <c r="S107" s="172"/>
      <c r="T107" s="173"/>
      <c r="AT107" s="174" t="s">
        <v>161</v>
      </c>
      <c r="AU107" s="174" t="s">
        <v>86</v>
      </c>
      <c r="AV107" s="11" t="s">
        <v>86</v>
      </c>
      <c r="AW107" s="11" t="s">
        <v>39</v>
      </c>
      <c r="AX107" s="11" t="s">
        <v>76</v>
      </c>
      <c r="AY107" s="174" t="s">
        <v>135</v>
      </c>
    </row>
    <row r="108" spans="2:51" s="12" customFormat="1" ht="13.5">
      <c r="B108" s="178"/>
      <c r="D108" s="166" t="s">
        <v>161</v>
      </c>
      <c r="E108" s="179" t="s">
        <v>20</v>
      </c>
      <c r="F108" s="180" t="s">
        <v>191</v>
      </c>
      <c r="H108" s="181">
        <v>84</v>
      </c>
      <c r="I108" s="182"/>
      <c r="L108" s="178"/>
      <c r="M108" s="183"/>
      <c r="N108" s="184"/>
      <c r="O108" s="184"/>
      <c r="P108" s="184"/>
      <c r="Q108" s="184"/>
      <c r="R108" s="184"/>
      <c r="S108" s="184"/>
      <c r="T108" s="185"/>
      <c r="AT108" s="186" t="s">
        <v>161</v>
      </c>
      <c r="AU108" s="186" t="s">
        <v>86</v>
      </c>
      <c r="AV108" s="12" t="s">
        <v>143</v>
      </c>
      <c r="AW108" s="12" t="s">
        <v>39</v>
      </c>
      <c r="AX108" s="12" t="s">
        <v>22</v>
      </c>
      <c r="AY108" s="186" t="s">
        <v>135</v>
      </c>
    </row>
    <row r="109" spans="2:65" s="1" customFormat="1" ht="22.5" customHeight="1">
      <c r="B109" s="152"/>
      <c r="C109" s="153" t="s">
        <v>27</v>
      </c>
      <c r="D109" s="153" t="s">
        <v>138</v>
      </c>
      <c r="E109" s="154" t="s">
        <v>196</v>
      </c>
      <c r="F109" s="155" t="s">
        <v>197</v>
      </c>
      <c r="G109" s="156" t="s">
        <v>198</v>
      </c>
      <c r="H109" s="157">
        <v>7.5</v>
      </c>
      <c r="I109" s="158"/>
      <c r="J109" s="159">
        <f>ROUND(I109*H109,2)</f>
        <v>0</v>
      </c>
      <c r="K109" s="155" t="s">
        <v>142</v>
      </c>
      <c r="L109" s="33"/>
      <c r="M109" s="160" t="s">
        <v>20</v>
      </c>
      <c r="N109" s="161" t="s">
        <v>47</v>
      </c>
      <c r="O109" s="34"/>
      <c r="P109" s="162">
        <f>O109*H109</f>
        <v>0</v>
      </c>
      <c r="Q109" s="162">
        <v>0</v>
      </c>
      <c r="R109" s="162">
        <f>Q109*H109</f>
        <v>0</v>
      </c>
      <c r="S109" s="162">
        <v>0.205</v>
      </c>
      <c r="T109" s="163">
        <f>S109*H109</f>
        <v>1.5374999999999999</v>
      </c>
      <c r="AR109" s="16" t="s">
        <v>143</v>
      </c>
      <c r="AT109" s="16" t="s">
        <v>138</v>
      </c>
      <c r="AU109" s="16" t="s">
        <v>86</v>
      </c>
      <c r="AY109" s="16" t="s">
        <v>135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16" t="s">
        <v>22</v>
      </c>
      <c r="BK109" s="164">
        <f>ROUND(I109*H109,2)</f>
        <v>0</v>
      </c>
      <c r="BL109" s="16" t="s">
        <v>143</v>
      </c>
      <c r="BM109" s="16" t="s">
        <v>199</v>
      </c>
    </row>
    <row r="110" spans="2:51" s="11" customFormat="1" ht="13.5">
      <c r="B110" s="165"/>
      <c r="D110" s="166" t="s">
        <v>161</v>
      </c>
      <c r="E110" s="167" t="s">
        <v>20</v>
      </c>
      <c r="F110" s="168" t="s">
        <v>200</v>
      </c>
      <c r="H110" s="169">
        <v>7.5</v>
      </c>
      <c r="I110" s="170"/>
      <c r="L110" s="165"/>
      <c r="M110" s="171"/>
      <c r="N110" s="172"/>
      <c r="O110" s="172"/>
      <c r="P110" s="172"/>
      <c r="Q110" s="172"/>
      <c r="R110" s="172"/>
      <c r="S110" s="172"/>
      <c r="T110" s="173"/>
      <c r="AT110" s="174" t="s">
        <v>161</v>
      </c>
      <c r="AU110" s="174" t="s">
        <v>86</v>
      </c>
      <c r="AV110" s="11" t="s">
        <v>86</v>
      </c>
      <c r="AW110" s="11" t="s">
        <v>39</v>
      </c>
      <c r="AX110" s="11" t="s">
        <v>22</v>
      </c>
      <c r="AY110" s="174" t="s">
        <v>135</v>
      </c>
    </row>
    <row r="111" spans="2:65" s="1" customFormat="1" ht="22.5" customHeight="1">
      <c r="B111" s="152"/>
      <c r="C111" s="153" t="s">
        <v>201</v>
      </c>
      <c r="D111" s="153" t="s">
        <v>138</v>
      </c>
      <c r="E111" s="154" t="s">
        <v>202</v>
      </c>
      <c r="F111" s="155" t="s">
        <v>203</v>
      </c>
      <c r="G111" s="156" t="s">
        <v>159</v>
      </c>
      <c r="H111" s="157">
        <v>17.4</v>
      </c>
      <c r="I111" s="158"/>
      <c r="J111" s="159">
        <f>ROUND(I111*H111,2)</f>
        <v>0</v>
      </c>
      <c r="K111" s="155" t="s">
        <v>142</v>
      </c>
      <c r="L111" s="33"/>
      <c r="M111" s="160" t="s">
        <v>20</v>
      </c>
      <c r="N111" s="161" t="s">
        <v>47</v>
      </c>
      <c r="O111" s="34"/>
      <c r="P111" s="162">
        <f>O111*H111</f>
        <v>0</v>
      </c>
      <c r="Q111" s="162">
        <v>0</v>
      </c>
      <c r="R111" s="162">
        <f>Q111*H111</f>
        <v>0</v>
      </c>
      <c r="S111" s="162">
        <v>0</v>
      </c>
      <c r="T111" s="163">
        <f>S111*H111</f>
        <v>0</v>
      </c>
      <c r="AR111" s="16" t="s">
        <v>143</v>
      </c>
      <c r="AT111" s="16" t="s">
        <v>138</v>
      </c>
      <c r="AU111" s="16" t="s">
        <v>86</v>
      </c>
      <c r="AY111" s="16" t="s">
        <v>135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16" t="s">
        <v>22</v>
      </c>
      <c r="BK111" s="164">
        <f>ROUND(I111*H111,2)</f>
        <v>0</v>
      </c>
      <c r="BL111" s="16" t="s">
        <v>143</v>
      </c>
      <c r="BM111" s="16" t="s">
        <v>204</v>
      </c>
    </row>
    <row r="112" spans="2:51" s="11" customFormat="1" ht="13.5">
      <c r="B112" s="165"/>
      <c r="D112" s="166" t="s">
        <v>161</v>
      </c>
      <c r="E112" s="167" t="s">
        <v>20</v>
      </c>
      <c r="F112" s="168" t="s">
        <v>205</v>
      </c>
      <c r="H112" s="169">
        <v>17.4</v>
      </c>
      <c r="I112" s="170"/>
      <c r="L112" s="165"/>
      <c r="M112" s="171"/>
      <c r="N112" s="172"/>
      <c r="O112" s="172"/>
      <c r="P112" s="172"/>
      <c r="Q112" s="172"/>
      <c r="R112" s="172"/>
      <c r="S112" s="172"/>
      <c r="T112" s="173"/>
      <c r="AT112" s="174" t="s">
        <v>161</v>
      </c>
      <c r="AU112" s="174" t="s">
        <v>86</v>
      </c>
      <c r="AV112" s="11" t="s">
        <v>86</v>
      </c>
      <c r="AW112" s="11" t="s">
        <v>39</v>
      </c>
      <c r="AX112" s="11" t="s">
        <v>22</v>
      </c>
      <c r="AY112" s="174" t="s">
        <v>135</v>
      </c>
    </row>
    <row r="113" spans="2:65" s="1" customFormat="1" ht="22.5" customHeight="1">
      <c r="B113" s="152"/>
      <c r="C113" s="153" t="s">
        <v>206</v>
      </c>
      <c r="D113" s="153" t="s">
        <v>138</v>
      </c>
      <c r="E113" s="154" t="s">
        <v>207</v>
      </c>
      <c r="F113" s="155" t="s">
        <v>208</v>
      </c>
      <c r="G113" s="156" t="s">
        <v>159</v>
      </c>
      <c r="H113" s="157">
        <v>17.4</v>
      </c>
      <c r="I113" s="158"/>
      <c r="J113" s="159">
        <f>ROUND(I113*H113,2)</f>
        <v>0</v>
      </c>
      <c r="K113" s="155" t="s">
        <v>142</v>
      </c>
      <c r="L113" s="33"/>
      <c r="M113" s="160" t="s">
        <v>20</v>
      </c>
      <c r="N113" s="161" t="s">
        <v>47</v>
      </c>
      <c r="O113" s="34"/>
      <c r="P113" s="162">
        <f>O113*H113</f>
        <v>0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16" t="s">
        <v>143</v>
      </c>
      <c r="AT113" s="16" t="s">
        <v>138</v>
      </c>
      <c r="AU113" s="16" t="s">
        <v>86</v>
      </c>
      <c r="AY113" s="16" t="s">
        <v>135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16" t="s">
        <v>22</v>
      </c>
      <c r="BK113" s="164">
        <f>ROUND(I113*H113,2)</f>
        <v>0</v>
      </c>
      <c r="BL113" s="16" t="s">
        <v>143</v>
      </c>
      <c r="BM113" s="16" t="s">
        <v>209</v>
      </c>
    </row>
    <row r="114" spans="2:51" s="11" customFormat="1" ht="13.5">
      <c r="B114" s="165"/>
      <c r="D114" s="166" t="s">
        <v>161</v>
      </c>
      <c r="E114" s="167" t="s">
        <v>20</v>
      </c>
      <c r="F114" s="168" t="s">
        <v>205</v>
      </c>
      <c r="H114" s="169">
        <v>17.4</v>
      </c>
      <c r="I114" s="170"/>
      <c r="L114" s="165"/>
      <c r="M114" s="171"/>
      <c r="N114" s="172"/>
      <c r="O114" s="172"/>
      <c r="P114" s="172"/>
      <c r="Q114" s="172"/>
      <c r="R114" s="172"/>
      <c r="S114" s="172"/>
      <c r="T114" s="173"/>
      <c r="AT114" s="174" t="s">
        <v>161</v>
      </c>
      <c r="AU114" s="174" t="s">
        <v>86</v>
      </c>
      <c r="AV114" s="11" t="s">
        <v>86</v>
      </c>
      <c r="AW114" s="11" t="s">
        <v>39</v>
      </c>
      <c r="AX114" s="11" t="s">
        <v>22</v>
      </c>
      <c r="AY114" s="174" t="s">
        <v>135</v>
      </c>
    </row>
    <row r="115" spans="2:65" s="1" customFormat="1" ht="22.5" customHeight="1">
      <c r="B115" s="152"/>
      <c r="C115" s="153" t="s">
        <v>210</v>
      </c>
      <c r="D115" s="153" t="s">
        <v>138</v>
      </c>
      <c r="E115" s="154" t="s">
        <v>211</v>
      </c>
      <c r="F115" s="155" t="s">
        <v>212</v>
      </c>
      <c r="G115" s="156" t="s">
        <v>159</v>
      </c>
      <c r="H115" s="157">
        <v>3.75</v>
      </c>
      <c r="I115" s="158"/>
      <c r="J115" s="159">
        <f>ROUND(I115*H115,2)</f>
        <v>0</v>
      </c>
      <c r="K115" s="155" t="s">
        <v>142</v>
      </c>
      <c r="L115" s="33"/>
      <c r="M115" s="160" t="s">
        <v>20</v>
      </c>
      <c r="N115" s="161" t="s">
        <v>47</v>
      </c>
      <c r="O115" s="34"/>
      <c r="P115" s="162">
        <f>O115*H115</f>
        <v>0</v>
      </c>
      <c r="Q115" s="162">
        <v>0</v>
      </c>
      <c r="R115" s="162">
        <f>Q115*H115</f>
        <v>0</v>
      </c>
      <c r="S115" s="162">
        <v>0</v>
      </c>
      <c r="T115" s="163">
        <f>S115*H115</f>
        <v>0</v>
      </c>
      <c r="AR115" s="16" t="s">
        <v>143</v>
      </c>
      <c r="AT115" s="16" t="s">
        <v>138</v>
      </c>
      <c r="AU115" s="16" t="s">
        <v>86</v>
      </c>
      <c r="AY115" s="16" t="s">
        <v>135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16" t="s">
        <v>22</v>
      </c>
      <c r="BK115" s="164">
        <f>ROUND(I115*H115,2)</f>
        <v>0</v>
      </c>
      <c r="BL115" s="16" t="s">
        <v>143</v>
      </c>
      <c r="BM115" s="16" t="s">
        <v>213</v>
      </c>
    </row>
    <row r="116" spans="2:51" s="11" customFormat="1" ht="13.5">
      <c r="B116" s="165"/>
      <c r="D116" s="166" t="s">
        <v>161</v>
      </c>
      <c r="E116" s="167" t="s">
        <v>20</v>
      </c>
      <c r="F116" s="168" t="s">
        <v>214</v>
      </c>
      <c r="H116" s="169">
        <v>3.75</v>
      </c>
      <c r="I116" s="170"/>
      <c r="L116" s="165"/>
      <c r="M116" s="171"/>
      <c r="N116" s="172"/>
      <c r="O116" s="172"/>
      <c r="P116" s="172"/>
      <c r="Q116" s="172"/>
      <c r="R116" s="172"/>
      <c r="S116" s="172"/>
      <c r="T116" s="173"/>
      <c r="AT116" s="174" t="s">
        <v>161</v>
      </c>
      <c r="AU116" s="174" t="s">
        <v>86</v>
      </c>
      <c r="AV116" s="11" t="s">
        <v>86</v>
      </c>
      <c r="AW116" s="11" t="s">
        <v>39</v>
      </c>
      <c r="AX116" s="11" t="s">
        <v>22</v>
      </c>
      <c r="AY116" s="174" t="s">
        <v>135</v>
      </c>
    </row>
    <row r="117" spans="2:65" s="1" customFormat="1" ht="22.5" customHeight="1">
      <c r="B117" s="152"/>
      <c r="C117" s="153" t="s">
        <v>215</v>
      </c>
      <c r="D117" s="153" t="s">
        <v>138</v>
      </c>
      <c r="E117" s="154" t="s">
        <v>216</v>
      </c>
      <c r="F117" s="155" t="s">
        <v>217</v>
      </c>
      <c r="G117" s="156" t="s">
        <v>159</v>
      </c>
      <c r="H117" s="157">
        <v>35.4</v>
      </c>
      <c r="I117" s="158"/>
      <c r="J117" s="159">
        <f>ROUND(I117*H117,2)</f>
        <v>0</v>
      </c>
      <c r="K117" s="155" t="s">
        <v>142</v>
      </c>
      <c r="L117" s="33"/>
      <c r="M117" s="160" t="s">
        <v>20</v>
      </c>
      <c r="N117" s="161" t="s">
        <v>47</v>
      </c>
      <c r="O117" s="34"/>
      <c r="P117" s="162">
        <f>O117*H117</f>
        <v>0</v>
      </c>
      <c r="Q117" s="162">
        <v>0</v>
      </c>
      <c r="R117" s="162">
        <f>Q117*H117</f>
        <v>0</v>
      </c>
      <c r="S117" s="162">
        <v>0</v>
      </c>
      <c r="T117" s="163">
        <f>S117*H117</f>
        <v>0</v>
      </c>
      <c r="AR117" s="16" t="s">
        <v>143</v>
      </c>
      <c r="AT117" s="16" t="s">
        <v>138</v>
      </c>
      <c r="AU117" s="16" t="s">
        <v>86</v>
      </c>
      <c r="AY117" s="16" t="s">
        <v>135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16" t="s">
        <v>22</v>
      </c>
      <c r="BK117" s="164">
        <f>ROUND(I117*H117,2)</f>
        <v>0</v>
      </c>
      <c r="BL117" s="16" t="s">
        <v>143</v>
      </c>
      <c r="BM117" s="16" t="s">
        <v>218</v>
      </c>
    </row>
    <row r="118" spans="2:51" s="11" customFormat="1" ht="13.5">
      <c r="B118" s="165"/>
      <c r="D118" s="166" t="s">
        <v>161</v>
      </c>
      <c r="E118" s="167" t="s">
        <v>20</v>
      </c>
      <c r="F118" s="168" t="s">
        <v>219</v>
      </c>
      <c r="H118" s="169">
        <v>35.4</v>
      </c>
      <c r="I118" s="170"/>
      <c r="L118" s="165"/>
      <c r="M118" s="171"/>
      <c r="N118" s="172"/>
      <c r="O118" s="172"/>
      <c r="P118" s="172"/>
      <c r="Q118" s="172"/>
      <c r="R118" s="172"/>
      <c r="S118" s="172"/>
      <c r="T118" s="173"/>
      <c r="AT118" s="174" t="s">
        <v>161</v>
      </c>
      <c r="AU118" s="174" t="s">
        <v>86</v>
      </c>
      <c r="AV118" s="11" t="s">
        <v>86</v>
      </c>
      <c r="AW118" s="11" t="s">
        <v>39</v>
      </c>
      <c r="AX118" s="11" t="s">
        <v>22</v>
      </c>
      <c r="AY118" s="174" t="s">
        <v>135</v>
      </c>
    </row>
    <row r="119" spans="2:65" s="1" customFormat="1" ht="22.5" customHeight="1">
      <c r="B119" s="152"/>
      <c r="C119" s="153" t="s">
        <v>8</v>
      </c>
      <c r="D119" s="153" t="s">
        <v>138</v>
      </c>
      <c r="E119" s="154" t="s">
        <v>220</v>
      </c>
      <c r="F119" s="155" t="s">
        <v>221</v>
      </c>
      <c r="G119" s="156" t="s">
        <v>159</v>
      </c>
      <c r="H119" s="157">
        <v>26.25</v>
      </c>
      <c r="I119" s="158"/>
      <c r="J119" s="159">
        <f>ROUND(I119*H119,2)</f>
        <v>0</v>
      </c>
      <c r="K119" s="155" t="s">
        <v>142</v>
      </c>
      <c r="L119" s="33"/>
      <c r="M119" s="160" t="s">
        <v>20</v>
      </c>
      <c r="N119" s="161" t="s">
        <v>47</v>
      </c>
      <c r="O119" s="34"/>
      <c r="P119" s="162">
        <f>O119*H119</f>
        <v>0</v>
      </c>
      <c r="Q119" s="162">
        <v>0</v>
      </c>
      <c r="R119" s="162">
        <f>Q119*H119</f>
        <v>0</v>
      </c>
      <c r="S119" s="162">
        <v>0</v>
      </c>
      <c r="T119" s="163">
        <f>S119*H119</f>
        <v>0</v>
      </c>
      <c r="AR119" s="16" t="s">
        <v>143</v>
      </c>
      <c r="AT119" s="16" t="s">
        <v>138</v>
      </c>
      <c r="AU119" s="16" t="s">
        <v>86</v>
      </c>
      <c r="AY119" s="16" t="s">
        <v>135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16" t="s">
        <v>22</v>
      </c>
      <c r="BK119" s="164">
        <f>ROUND(I119*H119,2)</f>
        <v>0</v>
      </c>
      <c r="BL119" s="16" t="s">
        <v>143</v>
      </c>
      <c r="BM119" s="16" t="s">
        <v>222</v>
      </c>
    </row>
    <row r="120" spans="2:51" s="11" customFormat="1" ht="13.5">
      <c r="B120" s="165"/>
      <c r="D120" s="166" t="s">
        <v>161</v>
      </c>
      <c r="E120" s="167" t="s">
        <v>20</v>
      </c>
      <c r="F120" s="168" t="s">
        <v>223</v>
      </c>
      <c r="H120" s="169">
        <v>26.25</v>
      </c>
      <c r="I120" s="170"/>
      <c r="L120" s="165"/>
      <c r="M120" s="171"/>
      <c r="N120" s="172"/>
      <c r="O120" s="172"/>
      <c r="P120" s="172"/>
      <c r="Q120" s="172"/>
      <c r="R120" s="172"/>
      <c r="S120" s="172"/>
      <c r="T120" s="173"/>
      <c r="AT120" s="174" t="s">
        <v>161</v>
      </c>
      <c r="AU120" s="174" t="s">
        <v>86</v>
      </c>
      <c r="AV120" s="11" t="s">
        <v>86</v>
      </c>
      <c r="AW120" s="11" t="s">
        <v>39</v>
      </c>
      <c r="AX120" s="11" t="s">
        <v>22</v>
      </c>
      <c r="AY120" s="174" t="s">
        <v>135</v>
      </c>
    </row>
    <row r="121" spans="2:65" s="1" customFormat="1" ht="22.5" customHeight="1">
      <c r="B121" s="152"/>
      <c r="C121" s="153" t="s">
        <v>224</v>
      </c>
      <c r="D121" s="153" t="s">
        <v>138</v>
      </c>
      <c r="E121" s="154" t="s">
        <v>225</v>
      </c>
      <c r="F121" s="155" t="s">
        <v>226</v>
      </c>
      <c r="G121" s="156" t="s">
        <v>159</v>
      </c>
      <c r="H121" s="157">
        <v>30.815</v>
      </c>
      <c r="I121" s="158"/>
      <c r="J121" s="159">
        <f>ROUND(I121*H121,2)</f>
        <v>0</v>
      </c>
      <c r="K121" s="155" t="s">
        <v>142</v>
      </c>
      <c r="L121" s="33"/>
      <c r="M121" s="160" t="s">
        <v>20</v>
      </c>
      <c r="N121" s="161" t="s">
        <v>47</v>
      </c>
      <c r="O121" s="34"/>
      <c r="P121" s="162">
        <f>O121*H121</f>
        <v>0</v>
      </c>
      <c r="Q121" s="162">
        <v>0</v>
      </c>
      <c r="R121" s="162">
        <f>Q121*H121</f>
        <v>0</v>
      </c>
      <c r="S121" s="162">
        <v>0</v>
      </c>
      <c r="T121" s="163">
        <f>S121*H121</f>
        <v>0</v>
      </c>
      <c r="AR121" s="16" t="s">
        <v>143</v>
      </c>
      <c r="AT121" s="16" t="s">
        <v>138</v>
      </c>
      <c r="AU121" s="16" t="s">
        <v>86</v>
      </c>
      <c r="AY121" s="16" t="s">
        <v>135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16" t="s">
        <v>22</v>
      </c>
      <c r="BK121" s="164">
        <f>ROUND(I121*H121,2)</f>
        <v>0</v>
      </c>
      <c r="BL121" s="16" t="s">
        <v>143</v>
      </c>
      <c r="BM121" s="16" t="s">
        <v>227</v>
      </c>
    </row>
    <row r="122" spans="2:51" s="11" customFormat="1" ht="13.5">
      <c r="B122" s="165"/>
      <c r="D122" s="166" t="s">
        <v>161</v>
      </c>
      <c r="E122" s="167" t="s">
        <v>20</v>
      </c>
      <c r="F122" s="168" t="s">
        <v>228</v>
      </c>
      <c r="H122" s="169">
        <v>30.815</v>
      </c>
      <c r="I122" s="170"/>
      <c r="L122" s="165"/>
      <c r="M122" s="171"/>
      <c r="N122" s="172"/>
      <c r="O122" s="172"/>
      <c r="P122" s="172"/>
      <c r="Q122" s="172"/>
      <c r="R122" s="172"/>
      <c r="S122" s="172"/>
      <c r="T122" s="173"/>
      <c r="AT122" s="174" t="s">
        <v>161</v>
      </c>
      <c r="AU122" s="174" t="s">
        <v>86</v>
      </c>
      <c r="AV122" s="11" t="s">
        <v>86</v>
      </c>
      <c r="AW122" s="11" t="s">
        <v>39</v>
      </c>
      <c r="AX122" s="11" t="s">
        <v>22</v>
      </c>
      <c r="AY122" s="174" t="s">
        <v>135</v>
      </c>
    </row>
    <row r="123" spans="2:65" s="1" customFormat="1" ht="22.5" customHeight="1">
      <c r="B123" s="152"/>
      <c r="C123" s="187" t="s">
        <v>229</v>
      </c>
      <c r="D123" s="187" t="s">
        <v>230</v>
      </c>
      <c r="E123" s="188" t="s">
        <v>231</v>
      </c>
      <c r="F123" s="189" t="s">
        <v>232</v>
      </c>
      <c r="G123" s="190" t="s">
        <v>233</v>
      </c>
      <c r="H123" s="191">
        <v>61.63</v>
      </c>
      <c r="I123" s="192"/>
      <c r="J123" s="193">
        <f>ROUND(I123*H123,2)</f>
        <v>0</v>
      </c>
      <c r="K123" s="189" t="s">
        <v>142</v>
      </c>
      <c r="L123" s="194"/>
      <c r="M123" s="195" t="s">
        <v>20</v>
      </c>
      <c r="N123" s="196" t="s">
        <v>47</v>
      </c>
      <c r="O123" s="34"/>
      <c r="P123" s="162">
        <f>O123*H123</f>
        <v>0</v>
      </c>
      <c r="Q123" s="162">
        <v>1</v>
      </c>
      <c r="R123" s="162">
        <f>Q123*H123</f>
        <v>61.63</v>
      </c>
      <c r="S123" s="162">
        <v>0</v>
      </c>
      <c r="T123" s="163">
        <f>S123*H123</f>
        <v>0</v>
      </c>
      <c r="AR123" s="16" t="s">
        <v>186</v>
      </c>
      <c r="AT123" s="16" t="s">
        <v>230</v>
      </c>
      <c r="AU123" s="16" t="s">
        <v>86</v>
      </c>
      <c r="AY123" s="16" t="s">
        <v>135</v>
      </c>
      <c r="BE123" s="164">
        <f>IF(N123="základní",J123,0)</f>
        <v>0</v>
      </c>
      <c r="BF123" s="164">
        <f>IF(N123="snížená",J123,0)</f>
        <v>0</v>
      </c>
      <c r="BG123" s="164">
        <f>IF(N123="zákl. přenesená",J123,0)</f>
        <v>0</v>
      </c>
      <c r="BH123" s="164">
        <f>IF(N123="sníž. přenesená",J123,0)</f>
        <v>0</v>
      </c>
      <c r="BI123" s="164">
        <f>IF(N123="nulová",J123,0)</f>
        <v>0</v>
      </c>
      <c r="BJ123" s="16" t="s">
        <v>22</v>
      </c>
      <c r="BK123" s="164">
        <f>ROUND(I123*H123,2)</f>
        <v>0</v>
      </c>
      <c r="BL123" s="16" t="s">
        <v>143</v>
      </c>
      <c r="BM123" s="16" t="s">
        <v>234</v>
      </c>
    </row>
    <row r="124" spans="2:51" s="11" customFormat="1" ht="13.5">
      <c r="B124" s="165"/>
      <c r="D124" s="166" t="s">
        <v>161</v>
      </c>
      <c r="F124" s="168" t="s">
        <v>235</v>
      </c>
      <c r="H124" s="169">
        <v>61.63</v>
      </c>
      <c r="I124" s="170"/>
      <c r="L124" s="165"/>
      <c r="M124" s="171"/>
      <c r="N124" s="172"/>
      <c r="O124" s="172"/>
      <c r="P124" s="172"/>
      <c r="Q124" s="172"/>
      <c r="R124" s="172"/>
      <c r="S124" s="172"/>
      <c r="T124" s="173"/>
      <c r="AT124" s="174" t="s">
        <v>161</v>
      </c>
      <c r="AU124" s="174" t="s">
        <v>86</v>
      </c>
      <c r="AV124" s="11" t="s">
        <v>86</v>
      </c>
      <c r="AW124" s="11" t="s">
        <v>4</v>
      </c>
      <c r="AX124" s="11" t="s">
        <v>22</v>
      </c>
      <c r="AY124" s="174" t="s">
        <v>135</v>
      </c>
    </row>
    <row r="125" spans="2:65" s="1" customFormat="1" ht="22.5" customHeight="1">
      <c r="B125" s="152"/>
      <c r="C125" s="153" t="s">
        <v>236</v>
      </c>
      <c r="D125" s="153" t="s">
        <v>138</v>
      </c>
      <c r="E125" s="154" t="s">
        <v>237</v>
      </c>
      <c r="F125" s="155" t="s">
        <v>238</v>
      </c>
      <c r="G125" s="156" t="s">
        <v>84</v>
      </c>
      <c r="H125" s="157">
        <v>34.8</v>
      </c>
      <c r="I125" s="158"/>
      <c r="J125" s="159">
        <f>ROUND(I125*H125,2)</f>
        <v>0</v>
      </c>
      <c r="K125" s="155" t="s">
        <v>142</v>
      </c>
      <c r="L125" s="33"/>
      <c r="M125" s="160" t="s">
        <v>20</v>
      </c>
      <c r="N125" s="161" t="s">
        <v>47</v>
      </c>
      <c r="O125" s="34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AR125" s="16" t="s">
        <v>143</v>
      </c>
      <c r="AT125" s="16" t="s">
        <v>138</v>
      </c>
      <c r="AU125" s="16" t="s">
        <v>86</v>
      </c>
      <c r="AY125" s="16" t="s">
        <v>135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16" t="s">
        <v>22</v>
      </c>
      <c r="BK125" s="164">
        <f>ROUND(I125*H125,2)</f>
        <v>0</v>
      </c>
      <c r="BL125" s="16" t="s">
        <v>143</v>
      </c>
      <c r="BM125" s="16" t="s">
        <v>239</v>
      </c>
    </row>
    <row r="126" spans="2:51" s="11" customFormat="1" ht="13.5">
      <c r="B126" s="165"/>
      <c r="D126" s="166" t="s">
        <v>161</v>
      </c>
      <c r="E126" s="167" t="s">
        <v>20</v>
      </c>
      <c r="F126" s="168" t="s">
        <v>87</v>
      </c>
      <c r="H126" s="169">
        <v>34.8</v>
      </c>
      <c r="I126" s="170"/>
      <c r="L126" s="165"/>
      <c r="M126" s="171"/>
      <c r="N126" s="172"/>
      <c r="O126" s="172"/>
      <c r="P126" s="172"/>
      <c r="Q126" s="172"/>
      <c r="R126" s="172"/>
      <c r="S126" s="172"/>
      <c r="T126" s="173"/>
      <c r="AT126" s="174" t="s">
        <v>161</v>
      </c>
      <c r="AU126" s="174" t="s">
        <v>86</v>
      </c>
      <c r="AV126" s="11" t="s">
        <v>86</v>
      </c>
      <c r="AW126" s="11" t="s">
        <v>39</v>
      </c>
      <c r="AX126" s="11" t="s">
        <v>22</v>
      </c>
      <c r="AY126" s="174" t="s">
        <v>135</v>
      </c>
    </row>
    <row r="127" spans="2:65" s="1" customFormat="1" ht="22.5" customHeight="1">
      <c r="B127" s="152"/>
      <c r="C127" s="153" t="s">
        <v>240</v>
      </c>
      <c r="D127" s="153" t="s">
        <v>138</v>
      </c>
      <c r="E127" s="154" t="s">
        <v>241</v>
      </c>
      <c r="F127" s="155" t="s">
        <v>242</v>
      </c>
      <c r="G127" s="156" t="s">
        <v>84</v>
      </c>
      <c r="H127" s="157">
        <v>34.8</v>
      </c>
      <c r="I127" s="158"/>
      <c r="J127" s="159">
        <f>ROUND(I127*H127,2)</f>
        <v>0</v>
      </c>
      <c r="K127" s="155" t="s">
        <v>142</v>
      </c>
      <c r="L127" s="33"/>
      <c r="M127" s="160" t="s">
        <v>20</v>
      </c>
      <c r="N127" s="161" t="s">
        <v>47</v>
      </c>
      <c r="O127" s="34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16" t="s">
        <v>143</v>
      </c>
      <c r="AT127" s="16" t="s">
        <v>138</v>
      </c>
      <c r="AU127" s="16" t="s">
        <v>86</v>
      </c>
      <c r="AY127" s="16" t="s">
        <v>135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16" t="s">
        <v>22</v>
      </c>
      <c r="BK127" s="164">
        <f>ROUND(I127*H127,2)</f>
        <v>0</v>
      </c>
      <c r="BL127" s="16" t="s">
        <v>143</v>
      </c>
      <c r="BM127" s="16" t="s">
        <v>243</v>
      </c>
    </row>
    <row r="128" spans="2:51" s="11" customFormat="1" ht="13.5">
      <c r="B128" s="165"/>
      <c r="D128" s="166" t="s">
        <v>161</v>
      </c>
      <c r="E128" s="167" t="s">
        <v>87</v>
      </c>
      <c r="F128" s="168" t="s">
        <v>244</v>
      </c>
      <c r="H128" s="169">
        <v>34.8</v>
      </c>
      <c r="I128" s="170"/>
      <c r="L128" s="165"/>
      <c r="M128" s="171"/>
      <c r="N128" s="172"/>
      <c r="O128" s="172"/>
      <c r="P128" s="172"/>
      <c r="Q128" s="172"/>
      <c r="R128" s="172"/>
      <c r="S128" s="172"/>
      <c r="T128" s="173"/>
      <c r="AT128" s="174" t="s">
        <v>161</v>
      </c>
      <c r="AU128" s="174" t="s">
        <v>86</v>
      </c>
      <c r="AV128" s="11" t="s">
        <v>86</v>
      </c>
      <c r="AW128" s="11" t="s">
        <v>39</v>
      </c>
      <c r="AX128" s="11" t="s">
        <v>22</v>
      </c>
      <c r="AY128" s="174" t="s">
        <v>135</v>
      </c>
    </row>
    <row r="129" spans="2:65" s="1" customFormat="1" ht="22.5" customHeight="1">
      <c r="B129" s="152"/>
      <c r="C129" s="187" t="s">
        <v>245</v>
      </c>
      <c r="D129" s="187" t="s">
        <v>230</v>
      </c>
      <c r="E129" s="188" t="s">
        <v>246</v>
      </c>
      <c r="F129" s="189" t="s">
        <v>247</v>
      </c>
      <c r="G129" s="190" t="s">
        <v>248</v>
      </c>
      <c r="H129" s="191">
        <v>0.522</v>
      </c>
      <c r="I129" s="192"/>
      <c r="J129" s="193">
        <f>ROUND(I129*H129,2)</f>
        <v>0</v>
      </c>
      <c r="K129" s="189" t="s">
        <v>142</v>
      </c>
      <c r="L129" s="194"/>
      <c r="M129" s="195" t="s">
        <v>20</v>
      </c>
      <c r="N129" s="196" t="s">
        <v>47</v>
      </c>
      <c r="O129" s="34"/>
      <c r="P129" s="162">
        <f>O129*H129</f>
        <v>0</v>
      </c>
      <c r="Q129" s="162">
        <v>0.001</v>
      </c>
      <c r="R129" s="162">
        <f>Q129*H129</f>
        <v>0.000522</v>
      </c>
      <c r="S129" s="162">
        <v>0</v>
      </c>
      <c r="T129" s="163">
        <f>S129*H129</f>
        <v>0</v>
      </c>
      <c r="AR129" s="16" t="s">
        <v>186</v>
      </c>
      <c r="AT129" s="16" t="s">
        <v>230</v>
      </c>
      <c r="AU129" s="16" t="s">
        <v>86</v>
      </c>
      <c r="AY129" s="16" t="s">
        <v>135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16" t="s">
        <v>22</v>
      </c>
      <c r="BK129" s="164">
        <f>ROUND(I129*H129,2)</f>
        <v>0</v>
      </c>
      <c r="BL129" s="16" t="s">
        <v>143</v>
      </c>
      <c r="BM129" s="16" t="s">
        <v>249</v>
      </c>
    </row>
    <row r="130" spans="2:51" s="11" customFormat="1" ht="13.5">
      <c r="B130" s="165"/>
      <c r="D130" s="175" t="s">
        <v>161</v>
      </c>
      <c r="F130" s="176" t="s">
        <v>250</v>
      </c>
      <c r="H130" s="177">
        <v>0.522</v>
      </c>
      <c r="I130" s="170"/>
      <c r="L130" s="165"/>
      <c r="M130" s="171"/>
      <c r="N130" s="172"/>
      <c r="O130" s="172"/>
      <c r="P130" s="172"/>
      <c r="Q130" s="172"/>
      <c r="R130" s="172"/>
      <c r="S130" s="172"/>
      <c r="T130" s="173"/>
      <c r="AT130" s="174" t="s">
        <v>161</v>
      </c>
      <c r="AU130" s="174" t="s">
        <v>86</v>
      </c>
      <c r="AV130" s="11" t="s">
        <v>86</v>
      </c>
      <c r="AW130" s="11" t="s">
        <v>4</v>
      </c>
      <c r="AX130" s="11" t="s">
        <v>22</v>
      </c>
      <c r="AY130" s="174" t="s">
        <v>135</v>
      </c>
    </row>
    <row r="131" spans="2:63" s="10" customFormat="1" ht="29.25" customHeight="1">
      <c r="B131" s="138"/>
      <c r="D131" s="149" t="s">
        <v>75</v>
      </c>
      <c r="E131" s="150" t="s">
        <v>167</v>
      </c>
      <c r="F131" s="150" t="s">
        <v>251</v>
      </c>
      <c r="I131" s="141"/>
      <c r="J131" s="151">
        <f>BK131</f>
        <v>0</v>
      </c>
      <c r="L131" s="138"/>
      <c r="M131" s="143"/>
      <c r="N131" s="144"/>
      <c r="O131" s="144"/>
      <c r="P131" s="145">
        <f>SUM(P132:P133)</f>
        <v>0</v>
      </c>
      <c r="Q131" s="144"/>
      <c r="R131" s="145">
        <f>SUM(R132:R133)</f>
        <v>9.744</v>
      </c>
      <c r="S131" s="144"/>
      <c r="T131" s="146">
        <f>SUM(T132:T133)</f>
        <v>0</v>
      </c>
      <c r="AR131" s="139" t="s">
        <v>22</v>
      </c>
      <c r="AT131" s="147" t="s">
        <v>75</v>
      </c>
      <c r="AU131" s="147" t="s">
        <v>22</v>
      </c>
      <c r="AY131" s="139" t="s">
        <v>135</v>
      </c>
      <c r="BK131" s="148">
        <f>SUM(BK132:BK133)</f>
        <v>0</v>
      </c>
    </row>
    <row r="132" spans="2:65" s="1" customFormat="1" ht="22.5" customHeight="1">
      <c r="B132" s="152"/>
      <c r="C132" s="153" t="s">
        <v>252</v>
      </c>
      <c r="D132" s="153" t="s">
        <v>138</v>
      </c>
      <c r="E132" s="154" t="s">
        <v>253</v>
      </c>
      <c r="F132" s="155" t="s">
        <v>254</v>
      </c>
      <c r="G132" s="156" t="s">
        <v>141</v>
      </c>
      <c r="H132" s="157">
        <v>200</v>
      </c>
      <c r="I132" s="158"/>
      <c r="J132" s="159">
        <f>ROUND(I132*H132,2)</f>
        <v>0</v>
      </c>
      <c r="K132" s="155" t="s">
        <v>20</v>
      </c>
      <c r="L132" s="33"/>
      <c r="M132" s="160" t="s">
        <v>20</v>
      </c>
      <c r="N132" s="161" t="s">
        <v>47</v>
      </c>
      <c r="O132" s="34"/>
      <c r="P132" s="162">
        <f>O132*H132</f>
        <v>0</v>
      </c>
      <c r="Q132" s="162">
        <v>0.04872</v>
      </c>
      <c r="R132" s="162">
        <f>Q132*H132</f>
        <v>9.744</v>
      </c>
      <c r="S132" s="162">
        <v>0</v>
      </c>
      <c r="T132" s="163">
        <f>S132*H132</f>
        <v>0</v>
      </c>
      <c r="AR132" s="16" t="s">
        <v>143</v>
      </c>
      <c r="AT132" s="16" t="s">
        <v>138</v>
      </c>
      <c r="AU132" s="16" t="s">
        <v>86</v>
      </c>
      <c r="AY132" s="16" t="s">
        <v>135</v>
      </c>
      <c r="BE132" s="164">
        <f>IF(N132="základní",J132,0)</f>
        <v>0</v>
      </c>
      <c r="BF132" s="164">
        <f>IF(N132="snížená",J132,0)</f>
        <v>0</v>
      </c>
      <c r="BG132" s="164">
        <f>IF(N132="zákl. přenesená",J132,0)</f>
        <v>0</v>
      </c>
      <c r="BH132" s="164">
        <f>IF(N132="sníž. přenesená",J132,0)</f>
        <v>0</v>
      </c>
      <c r="BI132" s="164">
        <f>IF(N132="nulová",J132,0)</f>
        <v>0</v>
      </c>
      <c r="BJ132" s="16" t="s">
        <v>22</v>
      </c>
      <c r="BK132" s="164">
        <f>ROUND(I132*H132,2)</f>
        <v>0</v>
      </c>
      <c r="BL132" s="16" t="s">
        <v>143</v>
      </c>
      <c r="BM132" s="16" t="s">
        <v>255</v>
      </c>
    </row>
    <row r="133" spans="2:51" s="11" customFormat="1" ht="13.5">
      <c r="B133" s="165"/>
      <c r="D133" s="175" t="s">
        <v>161</v>
      </c>
      <c r="E133" s="174" t="s">
        <v>20</v>
      </c>
      <c r="F133" s="176" t="s">
        <v>256</v>
      </c>
      <c r="H133" s="177">
        <v>200</v>
      </c>
      <c r="I133" s="170"/>
      <c r="L133" s="165"/>
      <c r="M133" s="171"/>
      <c r="N133" s="172"/>
      <c r="O133" s="172"/>
      <c r="P133" s="172"/>
      <c r="Q133" s="172"/>
      <c r="R133" s="172"/>
      <c r="S133" s="172"/>
      <c r="T133" s="173"/>
      <c r="AT133" s="174" t="s">
        <v>161</v>
      </c>
      <c r="AU133" s="174" t="s">
        <v>86</v>
      </c>
      <c r="AV133" s="11" t="s">
        <v>86</v>
      </c>
      <c r="AW133" s="11" t="s">
        <v>39</v>
      </c>
      <c r="AX133" s="11" t="s">
        <v>22</v>
      </c>
      <c r="AY133" s="174" t="s">
        <v>135</v>
      </c>
    </row>
    <row r="134" spans="2:63" s="10" customFormat="1" ht="29.25" customHeight="1">
      <c r="B134" s="138"/>
      <c r="D134" s="149" t="s">
        <v>75</v>
      </c>
      <c r="E134" s="150" t="s">
        <v>143</v>
      </c>
      <c r="F134" s="150" t="s">
        <v>257</v>
      </c>
      <c r="I134" s="141"/>
      <c r="J134" s="151">
        <f>BK134</f>
        <v>0</v>
      </c>
      <c r="L134" s="138"/>
      <c r="M134" s="143"/>
      <c r="N134" s="144"/>
      <c r="O134" s="144"/>
      <c r="P134" s="145">
        <f>SUM(P135:P136)</f>
        <v>0</v>
      </c>
      <c r="Q134" s="144"/>
      <c r="R134" s="145">
        <f>SUM(R135:R136)</f>
        <v>0</v>
      </c>
      <c r="S134" s="144"/>
      <c r="T134" s="146">
        <f>SUM(T135:T136)</f>
        <v>0</v>
      </c>
      <c r="AR134" s="139" t="s">
        <v>22</v>
      </c>
      <c r="AT134" s="147" t="s">
        <v>75</v>
      </c>
      <c r="AU134" s="147" t="s">
        <v>22</v>
      </c>
      <c r="AY134" s="139" t="s">
        <v>135</v>
      </c>
      <c r="BK134" s="148">
        <f>SUM(BK135:BK136)</f>
        <v>0</v>
      </c>
    </row>
    <row r="135" spans="2:65" s="1" customFormat="1" ht="22.5" customHeight="1">
      <c r="B135" s="152"/>
      <c r="C135" s="153" t="s">
        <v>7</v>
      </c>
      <c r="D135" s="153" t="s">
        <v>138</v>
      </c>
      <c r="E135" s="154" t="s">
        <v>258</v>
      </c>
      <c r="F135" s="155" t="s">
        <v>259</v>
      </c>
      <c r="G135" s="156" t="s">
        <v>159</v>
      </c>
      <c r="H135" s="157">
        <v>25.08</v>
      </c>
      <c r="I135" s="158"/>
      <c r="J135" s="159">
        <f>ROUND(I135*H135,2)</f>
        <v>0</v>
      </c>
      <c r="K135" s="155" t="s">
        <v>142</v>
      </c>
      <c r="L135" s="33"/>
      <c r="M135" s="160" t="s">
        <v>20</v>
      </c>
      <c r="N135" s="161" t="s">
        <v>47</v>
      </c>
      <c r="O135" s="34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" t="s">
        <v>143</v>
      </c>
      <c r="AT135" s="16" t="s">
        <v>138</v>
      </c>
      <c r="AU135" s="16" t="s">
        <v>86</v>
      </c>
      <c r="AY135" s="16" t="s">
        <v>135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16" t="s">
        <v>22</v>
      </c>
      <c r="BK135" s="164">
        <f>ROUND(I135*H135,2)</f>
        <v>0</v>
      </c>
      <c r="BL135" s="16" t="s">
        <v>143</v>
      </c>
      <c r="BM135" s="16" t="s">
        <v>260</v>
      </c>
    </row>
    <row r="136" spans="2:51" s="11" customFormat="1" ht="13.5">
      <c r="B136" s="165"/>
      <c r="D136" s="175" t="s">
        <v>161</v>
      </c>
      <c r="E136" s="174" t="s">
        <v>20</v>
      </c>
      <c r="F136" s="176" t="s">
        <v>261</v>
      </c>
      <c r="H136" s="177">
        <v>25.08</v>
      </c>
      <c r="I136" s="170"/>
      <c r="L136" s="165"/>
      <c r="M136" s="171"/>
      <c r="N136" s="172"/>
      <c r="O136" s="172"/>
      <c r="P136" s="172"/>
      <c r="Q136" s="172"/>
      <c r="R136" s="172"/>
      <c r="S136" s="172"/>
      <c r="T136" s="173"/>
      <c r="AT136" s="174" t="s">
        <v>161</v>
      </c>
      <c r="AU136" s="174" t="s">
        <v>86</v>
      </c>
      <c r="AV136" s="11" t="s">
        <v>86</v>
      </c>
      <c r="AW136" s="11" t="s">
        <v>39</v>
      </c>
      <c r="AX136" s="11" t="s">
        <v>22</v>
      </c>
      <c r="AY136" s="174" t="s">
        <v>135</v>
      </c>
    </row>
    <row r="137" spans="2:63" s="10" customFormat="1" ht="29.25" customHeight="1">
      <c r="B137" s="138"/>
      <c r="D137" s="149" t="s">
        <v>75</v>
      </c>
      <c r="E137" s="150" t="s">
        <v>262</v>
      </c>
      <c r="F137" s="150" t="s">
        <v>263</v>
      </c>
      <c r="I137" s="141"/>
      <c r="J137" s="151">
        <f>BK137</f>
        <v>0</v>
      </c>
      <c r="L137" s="138"/>
      <c r="M137" s="143"/>
      <c r="N137" s="144"/>
      <c r="O137" s="144"/>
      <c r="P137" s="145">
        <f>SUM(P138:P149)</f>
        <v>0</v>
      </c>
      <c r="Q137" s="144"/>
      <c r="R137" s="145">
        <f>SUM(R138:R149)</f>
        <v>16.7971425</v>
      </c>
      <c r="S137" s="144"/>
      <c r="T137" s="146">
        <f>SUM(T138:T149)</f>
        <v>0</v>
      </c>
      <c r="AR137" s="139" t="s">
        <v>22</v>
      </c>
      <c r="AT137" s="147" t="s">
        <v>75</v>
      </c>
      <c r="AU137" s="147" t="s">
        <v>22</v>
      </c>
      <c r="AY137" s="139" t="s">
        <v>135</v>
      </c>
      <c r="BK137" s="148">
        <f>SUM(BK138:BK149)</f>
        <v>0</v>
      </c>
    </row>
    <row r="138" spans="2:65" s="1" customFormat="1" ht="22.5" customHeight="1">
      <c r="B138" s="152"/>
      <c r="C138" s="153" t="s">
        <v>264</v>
      </c>
      <c r="D138" s="153" t="s">
        <v>138</v>
      </c>
      <c r="E138" s="154" t="s">
        <v>265</v>
      </c>
      <c r="F138" s="155" t="s">
        <v>266</v>
      </c>
      <c r="G138" s="156" t="s">
        <v>84</v>
      </c>
      <c r="H138" s="157">
        <v>3.75</v>
      </c>
      <c r="I138" s="158"/>
      <c r="J138" s="159">
        <f>ROUND(I138*H138,2)</f>
        <v>0</v>
      </c>
      <c r="K138" s="155" t="s">
        <v>142</v>
      </c>
      <c r="L138" s="33"/>
      <c r="M138" s="160" t="s">
        <v>20</v>
      </c>
      <c r="N138" s="161" t="s">
        <v>47</v>
      </c>
      <c r="O138" s="34"/>
      <c r="P138" s="162">
        <f>O138*H138</f>
        <v>0</v>
      </c>
      <c r="Q138" s="162">
        <v>0.08425</v>
      </c>
      <c r="R138" s="162">
        <f>Q138*H138</f>
        <v>0.31593750000000004</v>
      </c>
      <c r="S138" s="162">
        <v>0</v>
      </c>
      <c r="T138" s="163">
        <f>S138*H138</f>
        <v>0</v>
      </c>
      <c r="AR138" s="16" t="s">
        <v>143</v>
      </c>
      <c r="AT138" s="16" t="s">
        <v>138</v>
      </c>
      <c r="AU138" s="16" t="s">
        <v>86</v>
      </c>
      <c r="AY138" s="16" t="s">
        <v>135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6" t="s">
        <v>22</v>
      </c>
      <c r="BK138" s="164">
        <f>ROUND(I138*H138,2)</f>
        <v>0</v>
      </c>
      <c r="BL138" s="16" t="s">
        <v>143</v>
      </c>
      <c r="BM138" s="16" t="s">
        <v>267</v>
      </c>
    </row>
    <row r="139" spans="2:51" s="11" customFormat="1" ht="13.5">
      <c r="B139" s="165"/>
      <c r="D139" s="166" t="s">
        <v>161</v>
      </c>
      <c r="E139" s="167" t="s">
        <v>20</v>
      </c>
      <c r="F139" s="168" t="s">
        <v>91</v>
      </c>
      <c r="H139" s="169">
        <v>3.75</v>
      </c>
      <c r="I139" s="170"/>
      <c r="L139" s="165"/>
      <c r="M139" s="171"/>
      <c r="N139" s="172"/>
      <c r="O139" s="172"/>
      <c r="P139" s="172"/>
      <c r="Q139" s="172"/>
      <c r="R139" s="172"/>
      <c r="S139" s="172"/>
      <c r="T139" s="173"/>
      <c r="AT139" s="174" t="s">
        <v>161</v>
      </c>
      <c r="AU139" s="174" t="s">
        <v>86</v>
      </c>
      <c r="AV139" s="11" t="s">
        <v>86</v>
      </c>
      <c r="AW139" s="11" t="s">
        <v>39</v>
      </c>
      <c r="AX139" s="11" t="s">
        <v>22</v>
      </c>
      <c r="AY139" s="174" t="s">
        <v>135</v>
      </c>
    </row>
    <row r="140" spans="2:65" s="1" customFormat="1" ht="31.5" customHeight="1">
      <c r="B140" s="152"/>
      <c r="C140" s="153" t="s">
        <v>268</v>
      </c>
      <c r="D140" s="153" t="s">
        <v>138</v>
      </c>
      <c r="E140" s="154" t="s">
        <v>269</v>
      </c>
      <c r="F140" s="155" t="s">
        <v>270</v>
      </c>
      <c r="G140" s="156" t="s">
        <v>84</v>
      </c>
      <c r="H140" s="157">
        <v>4.5</v>
      </c>
      <c r="I140" s="158"/>
      <c r="J140" s="159">
        <f>ROUND(I140*H140,2)</f>
        <v>0</v>
      </c>
      <c r="K140" s="155" t="s">
        <v>142</v>
      </c>
      <c r="L140" s="33"/>
      <c r="M140" s="160" t="s">
        <v>20</v>
      </c>
      <c r="N140" s="161" t="s">
        <v>47</v>
      </c>
      <c r="O140" s="34"/>
      <c r="P140" s="162">
        <f>O140*H140</f>
        <v>0</v>
      </c>
      <c r="Q140" s="162">
        <v>0.101</v>
      </c>
      <c r="R140" s="162">
        <f>Q140*H140</f>
        <v>0.4545</v>
      </c>
      <c r="S140" s="162">
        <v>0</v>
      </c>
      <c r="T140" s="163">
        <f>S140*H140</f>
        <v>0</v>
      </c>
      <c r="AR140" s="16" t="s">
        <v>143</v>
      </c>
      <c r="AT140" s="16" t="s">
        <v>138</v>
      </c>
      <c r="AU140" s="16" t="s">
        <v>86</v>
      </c>
      <c r="AY140" s="16" t="s">
        <v>135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6" t="s">
        <v>22</v>
      </c>
      <c r="BK140" s="164">
        <f>ROUND(I140*H140,2)</f>
        <v>0</v>
      </c>
      <c r="BL140" s="16" t="s">
        <v>143</v>
      </c>
      <c r="BM140" s="16" t="s">
        <v>271</v>
      </c>
    </row>
    <row r="141" spans="2:51" s="11" customFormat="1" ht="13.5">
      <c r="B141" s="165"/>
      <c r="D141" s="166" t="s">
        <v>161</v>
      </c>
      <c r="E141" s="167" t="s">
        <v>20</v>
      </c>
      <c r="F141" s="168" t="s">
        <v>82</v>
      </c>
      <c r="H141" s="169">
        <v>4.5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74" t="s">
        <v>161</v>
      </c>
      <c r="AU141" s="174" t="s">
        <v>86</v>
      </c>
      <c r="AV141" s="11" t="s">
        <v>86</v>
      </c>
      <c r="AW141" s="11" t="s">
        <v>39</v>
      </c>
      <c r="AX141" s="11" t="s">
        <v>22</v>
      </c>
      <c r="AY141" s="174" t="s">
        <v>135</v>
      </c>
    </row>
    <row r="142" spans="2:65" s="1" customFormat="1" ht="22.5" customHeight="1">
      <c r="B142" s="152"/>
      <c r="C142" s="153" t="s">
        <v>272</v>
      </c>
      <c r="D142" s="153" t="s">
        <v>138</v>
      </c>
      <c r="E142" s="154" t="s">
        <v>273</v>
      </c>
      <c r="F142" s="155" t="s">
        <v>274</v>
      </c>
      <c r="G142" s="156" t="s">
        <v>84</v>
      </c>
      <c r="H142" s="157">
        <v>8.25</v>
      </c>
      <c r="I142" s="158"/>
      <c r="J142" s="159">
        <f>ROUND(I142*H142,2)</f>
        <v>0</v>
      </c>
      <c r="K142" s="155" t="s">
        <v>142</v>
      </c>
      <c r="L142" s="33"/>
      <c r="M142" s="160" t="s">
        <v>20</v>
      </c>
      <c r="N142" s="161" t="s">
        <v>47</v>
      </c>
      <c r="O142" s="34"/>
      <c r="P142" s="162">
        <f>O142*H142</f>
        <v>0</v>
      </c>
      <c r="Q142" s="162">
        <v>0.27994</v>
      </c>
      <c r="R142" s="162">
        <f>Q142*H142</f>
        <v>2.309505</v>
      </c>
      <c r="S142" s="162">
        <v>0</v>
      </c>
      <c r="T142" s="163">
        <f>S142*H142</f>
        <v>0</v>
      </c>
      <c r="AR142" s="16" t="s">
        <v>143</v>
      </c>
      <c r="AT142" s="16" t="s">
        <v>138</v>
      </c>
      <c r="AU142" s="16" t="s">
        <v>86</v>
      </c>
      <c r="AY142" s="16" t="s">
        <v>135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6" t="s">
        <v>22</v>
      </c>
      <c r="BK142" s="164">
        <f>ROUND(I142*H142,2)</f>
        <v>0</v>
      </c>
      <c r="BL142" s="16" t="s">
        <v>143</v>
      </c>
      <c r="BM142" s="16" t="s">
        <v>275</v>
      </c>
    </row>
    <row r="143" spans="2:51" s="11" customFormat="1" ht="13.5">
      <c r="B143" s="165"/>
      <c r="D143" s="166" t="s">
        <v>161</v>
      </c>
      <c r="E143" s="167" t="s">
        <v>20</v>
      </c>
      <c r="F143" s="168" t="s">
        <v>176</v>
      </c>
      <c r="H143" s="169">
        <v>8.25</v>
      </c>
      <c r="I143" s="170"/>
      <c r="L143" s="165"/>
      <c r="M143" s="171"/>
      <c r="N143" s="172"/>
      <c r="O143" s="172"/>
      <c r="P143" s="172"/>
      <c r="Q143" s="172"/>
      <c r="R143" s="172"/>
      <c r="S143" s="172"/>
      <c r="T143" s="173"/>
      <c r="AT143" s="174" t="s">
        <v>161</v>
      </c>
      <c r="AU143" s="174" t="s">
        <v>86</v>
      </c>
      <c r="AV143" s="11" t="s">
        <v>86</v>
      </c>
      <c r="AW143" s="11" t="s">
        <v>39</v>
      </c>
      <c r="AX143" s="11" t="s">
        <v>22</v>
      </c>
      <c r="AY143" s="174" t="s">
        <v>135</v>
      </c>
    </row>
    <row r="144" spans="2:65" s="1" customFormat="1" ht="22.5" customHeight="1">
      <c r="B144" s="152"/>
      <c r="C144" s="153" t="s">
        <v>276</v>
      </c>
      <c r="D144" s="153" t="s">
        <v>138</v>
      </c>
      <c r="E144" s="154" t="s">
        <v>277</v>
      </c>
      <c r="F144" s="155" t="s">
        <v>278</v>
      </c>
      <c r="G144" s="156" t="s">
        <v>84</v>
      </c>
      <c r="H144" s="157">
        <v>36</v>
      </c>
      <c r="I144" s="158"/>
      <c r="J144" s="159">
        <f>ROUND(I144*H144,2)</f>
        <v>0</v>
      </c>
      <c r="K144" s="155" t="s">
        <v>142</v>
      </c>
      <c r="L144" s="33"/>
      <c r="M144" s="160" t="s">
        <v>20</v>
      </c>
      <c r="N144" s="161" t="s">
        <v>47</v>
      </c>
      <c r="O144" s="34"/>
      <c r="P144" s="162">
        <f>O144*H144</f>
        <v>0</v>
      </c>
      <c r="Q144" s="162">
        <v>0.10362</v>
      </c>
      <c r="R144" s="162">
        <f>Q144*H144</f>
        <v>3.7303200000000003</v>
      </c>
      <c r="S144" s="162">
        <v>0</v>
      </c>
      <c r="T144" s="163">
        <f>S144*H144</f>
        <v>0</v>
      </c>
      <c r="AR144" s="16" t="s">
        <v>143</v>
      </c>
      <c r="AT144" s="16" t="s">
        <v>138</v>
      </c>
      <c r="AU144" s="16" t="s">
        <v>86</v>
      </c>
      <c r="AY144" s="16" t="s">
        <v>135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6" t="s">
        <v>22</v>
      </c>
      <c r="BK144" s="164">
        <f>ROUND(I144*H144,2)</f>
        <v>0</v>
      </c>
      <c r="BL144" s="16" t="s">
        <v>143</v>
      </c>
      <c r="BM144" s="16" t="s">
        <v>279</v>
      </c>
    </row>
    <row r="145" spans="2:51" s="11" customFormat="1" ht="13.5">
      <c r="B145" s="165"/>
      <c r="D145" s="166" t="s">
        <v>161</v>
      </c>
      <c r="E145" s="167" t="s">
        <v>20</v>
      </c>
      <c r="F145" s="168" t="s">
        <v>97</v>
      </c>
      <c r="H145" s="169">
        <v>36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74" t="s">
        <v>161</v>
      </c>
      <c r="AU145" s="174" t="s">
        <v>86</v>
      </c>
      <c r="AV145" s="11" t="s">
        <v>86</v>
      </c>
      <c r="AW145" s="11" t="s">
        <v>39</v>
      </c>
      <c r="AX145" s="11" t="s">
        <v>22</v>
      </c>
      <c r="AY145" s="174" t="s">
        <v>135</v>
      </c>
    </row>
    <row r="146" spans="2:65" s="1" customFormat="1" ht="31.5" customHeight="1">
      <c r="B146" s="152"/>
      <c r="C146" s="153" t="s">
        <v>280</v>
      </c>
      <c r="D146" s="153" t="s">
        <v>138</v>
      </c>
      <c r="E146" s="154" t="s">
        <v>281</v>
      </c>
      <c r="F146" s="155" t="s">
        <v>282</v>
      </c>
      <c r="G146" s="156" t="s">
        <v>84</v>
      </c>
      <c r="H146" s="157">
        <v>48</v>
      </c>
      <c r="I146" s="158"/>
      <c r="J146" s="159">
        <f>ROUND(I146*H146,2)</f>
        <v>0</v>
      </c>
      <c r="K146" s="155" t="s">
        <v>142</v>
      </c>
      <c r="L146" s="33"/>
      <c r="M146" s="160" t="s">
        <v>20</v>
      </c>
      <c r="N146" s="161" t="s">
        <v>47</v>
      </c>
      <c r="O146" s="34"/>
      <c r="P146" s="162">
        <f>O146*H146</f>
        <v>0</v>
      </c>
      <c r="Q146" s="162">
        <v>0.20745</v>
      </c>
      <c r="R146" s="162">
        <f>Q146*H146</f>
        <v>9.9576</v>
      </c>
      <c r="S146" s="162">
        <v>0</v>
      </c>
      <c r="T146" s="163">
        <f>S146*H146</f>
        <v>0</v>
      </c>
      <c r="AR146" s="16" t="s">
        <v>143</v>
      </c>
      <c r="AT146" s="16" t="s">
        <v>138</v>
      </c>
      <c r="AU146" s="16" t="s">
        <v>86</v>
      </c>
      <c r="AY146" s="16" t="s">
        <v>135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6" t="s">
        <v>22</v>
      </c>
      <c r="BK146" s="164">
        <f>ROUND(I146*H146,2)</f>
        <v>0</v>
      </c>
      <c r="BL146" s="16" t="s">
        <v>143</v>
      </c>
      <c r="BM146" s="16" t="s">
        <v>283</v>
      </c>
    </row>
    <row r="147" spans="2:51" s="11" customFormat="1" ht="13.5">
      <c r="B147" s="165"/>
      <c r="D147" s="166" t="s">
        <v>161</v>
      </c>
      <c r="E147" s="167" t="s">
        <v>20</v>
      </c>
      <c r="F147" s="168" t="s">
        <v>94</v>
      </c>
      <c r="H147" s="169">
        <v>48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74" t="s">
        <v>161</v>
      </c>
      <c r="AU147" s="174" t="s">
        <v>86</v>
      </c>
      <c r="AV147" s="11" t="s">
        <v>86</v>
      </c>
      <c r="AW147" s="11" t="s">
        <v>39</v>
      </c>
      <c r="AX147" s="11" t="s">
        <v>22</v>
      </c>
      <c r="AY147" s="174" t="s">
        <v>135</v>
      </c>
    </row>
    <row r="148" spans="2:65" s="1" customFormat="1" ht="22.5" customHeight="1">
      <c r="B148" s="152"/>
      <c r="C148" s="153" t="s">
        <v>284</v>
      </c>
      <c r="D148" s="153" t="s">
        <v>138</v>
      </c>
      <c r="E148" s="154" t="s">
        <v>285</v>
      </c>
      <c r="F148" s="155" t="s">
        <v>286</v>
      </c>
      <c r="G148" s="156" t="s">
        <v>84</v>
      </c>
      <c r="H148" s="157">
        <v>48</v>
      </c>
      <c r="I148" s="158"/>
      <c r="J148" s="159">
        <f>ROUND(I148*H148,2)</f>
        <v>0</v>
      </c>
      <c r="K148" s="155" t="s">
        <v>142</v>
      </c>
      <c r="L148" s="33"/>
      <c r="M148" s="160" t="s">
        <v>20</v>
      </c>
      <c r="N148" s="161" t="s">
        <v>47</v>
      </c>
      <c r="O148" s="34"/>
      <c r="P148" s="162">
        <f>O148*H148</f>
        <v>0</v>
      </c>
      <c r="Q148" s="162">
        <v>0.00061</v>
      </c>
      <c r="R148" s="162">
        <f>Q148*H148</f>
        <v>0.02928</v>
      </c>
      <c r="S148" s="162">
        <v>0</v>
      </c>
      <c r="T148" s="163">
        <f>S148*H148</f>
        <v>0</v>
      </c>
      <c r="AR148" s="16" t="s">
        <v>143</v>
      </c>
      <c r="AT148" s="16" t="s">
        <v>138</v>
      </c>
      <c r="AU148" s="16" t="s">
        <v>86</v>
      </c>
      <c r="AY148" s="16" t="s">
        <v>135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6" t="s">
        <v>22</v>
      </c>
      <c r="BK148" s="164">
        <f>ROUND(I148*H148,2)</f>
        <v>0</v>
      </c>
      <c r="BL148" s="16" t="s">
        <v>143</v>
      </c>
      <c r="BM148" s="16" t="s">
        <v>287</v>
      </c>
    </row>
    <row r="149" spans="2:51" s="11" customFormat="1" ht="13.5">
      <c r="B149" s="165"/>
      <c r="D149" s="175" t="s">
        <v>161</v>
      </c>
      <c r="E149" s="174" t="s">
        <v>20</v>
      </c>
      <c r="F149" s="176" t="s">
        <v>94</v>
      </c>
      <c r="H149" s="177">
        <v>48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74" t="s">
        <v>161</v>
      </c>
      <c r="AU149" s="174" t="s">
        <v>86</v>
      </c>
      <c r="AV149" s="11" t="s">
        <v>86</v>
      </c>
      <c r="AW149" s="11" t="s">
        <v>39</v>
      </c>
      <c r="AX149" s="11" t="s">
        <v>22</v>
      </c>
      <c r="AY149" s="174" t="s">
        <v>135</v>
      </c>
    </row>
    <row r="150" spans="2:63" s="10" customFormat="1" ht="29.25" customHeight="1">
      <c r="B150" s="138"/>
      <c r="D150" s="149" t="s">
        <v>75</v>
      </c>
      <c r="E150" s="150" t="s">
        <v>186</v>
      </c>
      <c r="F150" s="150" t="s">
        <v>288</v>
      </c>
      <c r="I150" s="141"/>
      <c r="J150" s="151">
        <f>BK150</f>
        <v>0</v>
      </c>
      <c r="L150" s="138"/>
      <c r="M150" s="143"/>
      <c r="N150" s="144"/>
      <c r="O150" s="144"/>
      <c r="P150" s="145">
        <f>SUM(P151:P162)</f>
        <v>0</v>
      </c>
      <c r="Q150" s="144"/>
      <c r="R150" s="145">
        <f>SUM(R151:R162)</f>
        <v>2.9733</v>
      </c>
      <c r="S150" s="144"/>
      <c r="T150" s="146">
        <f>SUM(T151:T162)</f>
        <v>0</v>
      </c>
      <c r="AR150" s="139" t="s">
        <v>22</v>
      </c>
      <c r="AT150" s="147" t="s">
        <v>75</v>
      </c>
      <c r="AU150" s="147" t="s">
        <v>22</v>
      </c>
      <c r="AY150" s="139" t="s">
        <v>135</v>
      </c>
      <c r="BK150" s="148">
        <f>SUM(BK151:BK162)</f>
        <v>0</v>
      </c>
    </row>
    <row r="151" spans="2:65" s="1" customFormat="1" ht="22.5" customHeight="1">
      <c r="B151" s="152"/>
      <c r="C151" s="153" t="s">
        <v>289</v>
      </c>
      <c r="D151" s="153" t="s">
        <v>138</v>
      </c>
      <c r="E151" s="154" t="s">
        <v>290</v>
      </c>
      <c r="F151" s="155" t="s">
        <v>291</v>
      </c>
      <c r="G151" s="156" t="s">
        <v>198</v>
      </c>
      <c r="H151" s="157">
        <v>84</v>
      </c>
      <c r="I151" s="158"/>
      <c r="J151" s="159">
        <f aca="true" t="shared" si="0" ref="J151:J159">ROUND(I151*H151,2)</f>
        <v>0</v>
      </c>
      <c r="K151" s="155" t="s">
        <v>20</v>
      </c>
      <c r="L151" s="33"/>
      <c r="M151" s="160" t="s">
        <v>20</v>
      </c>
      <c r="N151" s="161" t="s">
        <v>47</v>
      </c>
      <c r="O151" s="34"/>
      <c r="P151" s="162">
        <f aca="true" t="shared" si="1" ref="P151:P159">O151*H151</f>
        <v>0</v>
      </c>
      <c r="Q151" s="162">
        <v>0</v>
      </c>
      <c r="R151" s="162">
        <f aca="true" t="shared" si="2" ref="R151:R159">Q151*H151</f>
        <v>0</v>
      </c>
      <c r="S151" s="162">
        <v>0</v>
      </c>
      <c r="T151" s="163">
        <f aca="true" t="shared" si="3" ref="T151:T159">S151*H151</f>
        <v>0</v>
      </c>
      <c r="AR151" s="16" t="s">
        <v>143</v>
      </c>
      <c r="AT151" s="16" t="s">
        <v>138</v>
      </c>
      <c r="AU151" s="16" t="s">
        <v>86</v>
      </c>
      <c r="AY151" s="16" t="s">
        <v>135</v>
      </c>
      <c r="BE151" s="164">
        <f aca="true" t="shared" si="4" ref="BE151:BE159">IF(N151="základní",J151,0)</f>
        <v>0</v>
      </c>
      <c r="BF151" s="164">
        <f aca="true" t="shared" si="5" ref="BF151:BF159">IF(N151="snížená",J151,0)</f>
        <v>0</v>
      </c>
      <c r="BG151" s="164">
        <f aca="true" t="shared" si="6" ref="BG151:BG159">IF(N151="zákl. přenesená",J151,0)</f>
        <v>0</v>
      </c>
      <c r="BH151" s="164">
        <f aca="true" t="shared" si="7" ref="BH151:BH159">IF(N151="sníž. přenesená",J151,0)</f>
        <v>0</v>
      </c>
      <c r="BI151" s="164">
        <f aca="true" t="shared" si="8" ref="BI151:BI159">IF(N151="nulová",J151,0)</f>
        <v>0</v>
      </c>
      <c r="BJ151" s="16" t="s">
        <v>22</v>
      </c>
      <c r="BK151" s="164">
        <f aca="true" t="shared" si="9" ref="BK151:BK159">ROUND(I151*H151,2)</f>
        <v>0</v>
      </c>
      <c r="BL151" s="16" t="s">
        <v>143</v>
      </c>
      <c r="BM151" s="16" t="s">
        <v>292</v>
      </c>
    </row>
    <row r="152" spans="2:65" s="1" customFormat="1" ht="22.5" customHeight="1">
      <c r="B152" s="152"/>
      <c r="C152" s="187" t="s">
        <v>293</v>
      </c>
      <c r="D152" s="187" t="s">
        <v>230</v>
      </c>
      <c r="E152" s="188" t="s">
        <v>294</v>
      </c>
      <c r="F152" s="189" t="s">
        <v>295</v>
      </c>
      <c r="G152" s="190" t="s">
        <v>198</v>
      </c>
      <c r="H152" s="191">
        <v>84</v>
      </c>
      <c r="I152" s="192"/>
      <c r="J152" s="193">
        <f t="shared" si="0"/>
        <v>0</v>
      </c>
      <c r="K152" s="189" t="s">
        <v>20</v>
      </c>
      <c r="L152" s="194"/>
      <c r="M152" s="195" t="s">
        <v>20</v>
      </c>
      <c r="N152" s="196" t="s">
        <v>47</v>
      </c>
      <c r="O152" s="34"/>
      <c r="P152" s="162">
        <f t="shared" si="1"/>
        <v>0</v>
      </c>
      <c r="Q152" s="162">
        <v>0.00094</v>
      </c>
      <c r="R152" s="162">
        <f t="shared" si="2"/>
        <v>0.07896</v>
      </c>
      <c r="S152" s="162">
        <v>0</v>
      </c>
      <c r="T152" s="163">
        <f t="shared" si="3"/>
        <v>0</v>
      </c>
      <c r="AR152" s="16" t="s">
        <v>186</v>
      </c>
      <c r="AT152" s="16" t="s">
        <v>230</v>
      </c>
      <c r="AU152" s="16" t="s">
        <v>86</v>
      </c>
      <c r="AY152" s="16" t="s">
        <v>135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6" t="s">
        <v>22</v>
      </c>
      <c r="BK152" s="164">
        <f t="shared" si="9"/>
        <v>0</v>
      </c>
      <c r="BL152" s="16" t="s">
        <v>143</v>
      </c>
      <c r="BM152" s="16" t="s">
        <v>296</v>
      </c>
    </row>
    <row r="153" spans="2:65" s="1" customFormat="1" ht="22.5" customHeight="1">
      <c r="B153" s="152"/>
      <c r="C153" s="153" t="s">
        <v>297</v>
      </c>
      <c r="D153" s="153" t="s">
        <v>138</v>
      </c>
      <c r="E153" s="154" t="s">
        <v>298</v>
      </c>
      <c r="F153" s="155" t="s">
        <v>299</v>
      </c>
      <c r="G153" s="156" t="s">
        <v>198</v>
      </c>
      <c r="H153" s="157">
        <v>84</v>
      </c>
      <c r="I153" s="158"/>
      <c r="J153" s="159">
        <f t="shared" si="0"/>
        <v>0</v>
      </c>
      <c r="K153" s="155" t="s">
        <v>20</v>
      </c>
      <c r="L153" s="33"/>
      <c r="M153" s="160" t="s">
        <v>20</v>
      </c>
      <c r="N153" s="161" t="s">
        <v>47</v>
      </c>
      <c r="O153" s="34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" t="s">
        <v>143</v>
      </c>
      <c r="AT153" s="16" t="s">
        <v>138</v>
      </c>
      <c r="AU153" s="16" t="s">
        <v>86</v>
      </c>
      <c r="AY153" s="16" t="s">
        <v>135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6" t="s">
        <v>22</v>
      </c>
      <c r="BK153" s="164">
        <f t="shared" si="9"/>
        <v>0</v>
      </c>
      <c r="BL153" s="16" t="s">
        <v>143</v>
      </c>
      <c r="BM153" s="16" t="s">
        <v>300</v>
      </c>
    </row>
    <row r="154" spans="2:65" s="1" customFormat="1" ht="22.5" customHeight="1">
      <c r="B154" s="152"/>
      <c r="C154" s="187" t="s">
        <v>301</v>
      </c>
      <c r="D154" s="187" t="s">
        <v>230</v>
      </c>
      <c r="E154" s="188" t="s">
        <v>302</v>
      </c>
      <c r="F154" s="189" t="s">
        <v>303</v>
      </c>
      <c r="G154" s="190" t="s">
        <v>198</v>
      </c>
      <c r="H154" s="191">
        <v>84</v>
      </c>
      <c r="I154" s="192"/>
      <c r="J154" s="193">
        <f t="shared" si="0"/>
        <v>0</v>
      </c>
      <c r="K154" s="189" t="s">
        <v>20</v>
      </c>
      <c r="L154" s="194"/>
      <c r="M154" s="195" t="s">
        <v>20</v>
      </c>
      <c r="N154" s="196" t="s">
        <v>47</v>
      </c>
      <c r="O154" s="34"/>
      <c r="P154" s="162">
        <f t="shared" si="1"/>
        <v>0</v>
      </c>
      <c r="Q154" s="162">
        <v>0.00148</v>
      </c>
      <c r="R154" s="162">
        <f t="shared" si="2"/>
        <v>0.12432</v>
      </c>
      <c r="S154" s="162">
        <v>0</v>
      </c>
      <c r="T154" s="163">
        <f t="shared" si="3"/>
        <v>0</v>
      </c>
      <c r="AR154" s="16" t="s">
        <v>186</v>
      </c>
      <c r="AT154" s="16" t="s">
        <v>230</v>
      </c>
      <c r="AU154" s="16" t="s">
        <v>86</v>
      </c>
      <c r="AY154" s="16" t="s">
        <v>135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6" t="s">
        <v>22</v>
      </c>
      <c r="BK154" s="164">
        <f t="shared" si="9"/>
        <v>0</v>
      </c>
      <c r="BL154" s="16" t="s">
        <v>143</v>
      </c>
      <c r="BM154" s="16" t="s">
        <v>304</v>
      </c>
    </row>
    <row r="155" spans="2:65" s="1" customFormat="1" ht="22.5" customHeight="1">
      <c r="B155" s="152"/>
      <c r="C155" s="153" t="s">
        <v>305</v>
      </c>
      <c r="D155" s="153" t="s">
        <v>138</v>
      </c>
      <c r="E155" s="154" t="s">
        <v>306</v>
      </c>
      <c r="F155" s="155" t="s">
        <v>307</v>
      </c>
      <c r="G155" s="156" t="s">
        <v>198</v>
      </c>
      <c r="H155" s="157">
        <v>102</v>
      </c>
      <c r="I155" s="158"/>
      <c r="J155" s="159">
        <f t="shared" si="0"/>
        <v>0</v>
      </c>
      <c r="K155" s="155" t="s">
        <v>20</v>
      </c>
      <c r="L155" s="33"/>
      <c r="M155" s="160" t="s">
        <v>20</v>
      </c>
      <c r="N155" s="161" t="s">
        <v>47</v>
      </c>
      <c r="O155" s="34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" t="s">
        <v>143</v>
      </c>
      <c r="AT155" s="16" t="s">
        <v>138</v>
      </c>
      <c r="AU155" s="16" t="s">
        <v>86</v>
      </c>
      <c r="AY155" s="16" t="s">
        <v>135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6" t="s">
        <v>22</v>
      </c>
      <c r="BK155" s="164">
        <f t="shared" si="9"/>
        <v>0</v>
      </c>
      <c r="BL155" s="16" t="s">
        <v>143</v>
      </c>
      <c r="BM155" s="16" t="s">
        <v>308</v>
      </c>
    </row>
    <row r="156" spans="2:65" s="1" customFormat="1" ht="22.5" customHeight="1">
      <c r="B156" s="152"/>
      <c r="C156" s="187" t="s">
        <v>309</v>
      </c>
      <c r="D156" s="187" t="s">
        <v>230</v>
      </c>
      <c r="E156" s="188" t="s">
        <v>310</v>
      </c>
      <c r="F156" s="189" t="s">
        <v>311</v>
      </c>
      <c r="G156" s="190" t="s">
        <v>198</v>
      </c>
      <c r="H156" s="191">
        <v>102</v>
      </c>
      <c r="I156" s="192"/>
      <c r="J156" s="193">
        <f t="shared" si="0"/>
        <v>0</v>
      </c>
      <c r="K156" s="189" t="s">
        <v>20</v>
      </c>
      <c r="L156" s="194"/>
      <c r="M156" s="195" t="s">
        <v>20</v>
      </c>
      <c r="N156" s="196" t="s">
        <v>47</v>
      </c>
      <c r="O156" s="34"/>
      <c r="P156" s="162">
        <f t="shared" si="1"/>
        <v>0</v>
      </c>
      <c r="Q156" s="162">
        <v>0.01471</v>
      </c>
      <c r="R156" s="162">
        <f t="shared" si="2"/>
        <v>1.50042</v>
      </c>
      <c r="S156" s="162">
        <v>0</v>
      </c>
      <c r="T156" s="163">
        <f t="shared" si="3"/>
        <v>0</v>
      </c>
      <c r="AR156" s="16" t="s">
        <v>186</v>
      </c>
      <c r="AT156" s="16" t="s">
        <v>230</v>
      </c>
      <c r="AU156" s="16" t="s">
        <v>86</v>
      </c>
      <c r="AY156" s="16" t="s">
        <v>135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6" t="s">
        <v>22</v>
      </c>
      <c r="BK156" s="164">
        <f t="shared" si="9"/>
        <v>0</v>
      </c>
      <c r="BL156" s="16" t="s">
        <v>143</v>
      </c>
      <c r="BM156" s="16" t="s">
        <v>312</v>
      </c>
    </row>
    <row r="157" spans="2:65" s="1" customFormat="1" ht="22.5" customHeight="1">
      <c r="B157" s="152"/>
      <c r="C157" s="153" t="s">
        <v>313</v>
      </c>
      <c r="D157" s="153" t="s">
        <v>138</v>
      </c>
      <c r="E157" s="154" t="s">
        <v>314</v>
      </c>
      <c r="F157" s="155" t="s">
        <v>315</v>
      </c>
      <c r="G157" s="156" t="s">
        <v>198</v>
      </c>
      <c r="H157" s="157">
        <v>66</v>
      </c>
      <c r="I157" s="158"/>
      <c r="J157" s="159">
        <f t="shared" si="0"/>
        <v>0</v>
      </c>
      <c r="K157" s="155" t="s">
        <v>20</v>
      </c>
      <c r="L157" s="33"/>
      <c r="M157" s="160" t="s">
        <v>20</v>
      </c>
      <c r="N157" s="161" t="s">
        <v>47</v>
      </c>
      <c r="O157" s="34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" t="s">
        <v>143</v>
      </c>
      <c r="AT157" s="16" t="s">
        <v>138</v>
      </c>
      <c r="AU157" s="16" t="s">
        <v>86</v>
      </c>
      <c r="AY157" s="16" t="s">
        <v>135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6" t="s">
        <v>22</v>
      </c>
      <c r="BK157" s="164">
        <f t="shared" si="9"/>
        <v>0</v>
      </c>
      <c r="BL157" s="16" t="s">
        <v>143</v>
      </c>
      <c r="BM157" s="16" t="s">
        <v>316</v>
      </c>
    </row>
    <row r="158" spans="2:65" s="1" customFormat="1" ht="22.5" customHeight="1">
      <c r="B158" s="152"/>
      <c r="C158" s="187" t="s">
        <v>317</v>
      </c>
      <c r="D158" s="187" t="s">
        <v>230</v>
      </c>
      <c r="E158" s="188" t="s">
        <v>318</v>
      </c>
      <c r="F158" s="189" t="s">
        <v>319</v>
      </c>
      <c r="G158" s="190" t="s">
        <v>198</v>
      </c>
      <c r="H158" s="191">
        <v>66</v>
      </c>
      <c r="I158" s="192"/>
      <c r="J158" s="193">
        <f t="shared" si="0"/>
        <v>0</v>
      </c>
      <c r="K158" s="189" t="s">
        <v>20</v>
      </c>
      <c r="L158" s="194"/>
      <c r="M158" s="195" t="s">
        <v>20</v>
      </c>
      <c r="N158" s="196" t="s">
        <v>47</v>
      </c>
      <c r="O158" s="34"/>
      <c r="P158" s="162">
        <f t="shared" si="1"/>
        <v>0</v>
      </c>
      <c r="Q158" s="162">
        <v>0.01916</v>
      </c>
      <c r="R158" s="162">
        <f t="shared" si="2"/>
        <v>1.26456</v>
      </c>
      <c r="S158" s="162">
        <v>0</v>
      </c>
      <c r="T158" s="163">
        <f t="shared" si="3"/>
        <v>0</v>
      </c>
      <c r="AR158" s="16" t="s">
        <v>186</v>
      </c>
      <c r="AT158" s="16" t="s">
        <v>230</v>
      </c>
      <c r="AU158" s="16" t="s">
        <v>86</v>
      </c>
      <c r="AY158" s="16" t="s">
        <v>135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6" t="s">
        <v>22</v>
      </c>
      <c r="BK158" s="164">
        <f t="shared" si="9"/>
        <v>0</v>
      </c>
      <c r="BL158" s="16" t="s">
        <v>143</v>
      </c>
      <c r="BM158" s="16" t="s">
        <v>320</v>
      </c>
    </row>
    <row r="159" spans="2:65" s="1" customFormat="1" ht="22.5" customHeight="1">
      <c r="B159" s="152"/>
      <c r="C159" s="153" t="s">
        <v>99</v>
      </c>
      <c r="D159" s="153" t="s">
        <v>138</v>
      </c>
      <c r="E159" s="154" t="s">
        <v>321</v>
      </c>
      <c r="F159" s="155" t="s">
        <v>322</v>
      </c>
      <c r="G159" s="156" t="s">
        <v>198</v>
      </c>
      <c r="H159" s="157">
        <v>340.4</v>
      </c>
      <c r="I159" s="158"/>
      <c r="J159" s="159">
        <f t="shared" si="0"/>
        <v>0</v>
      </c>
      <c r="K159" s="155" t="s">
        <v>142</v>
      </c>
      <c r="L159" s="33"/>
      <c r="M159" s="160" t="s">
        <v>20</v>
      </c>
      <c r="N159" s="161" t="s">
        <v>47</v>
      </c>
      <c r="O159" s="34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" t="s">
        <v>143</v>
      </c>
      <c r="AT159" s="16" t="s">
        <v>138</v>
      </c>
      <c r="AU159" s="16" t="s">
        <v>86</v>
      </c>
      <c r="AY159" s="16" t="s">
        <v>135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6" t="s">
        <v>22</v>
      </c>
      <c r="BK159" s="164">
        <f t="shared" si="9"/>
        <v>0</v>
      </c>
      <c r="BL159" s="16" t="s">
        <v>143</v>
      </c>
      <c r="BM159" s="16" t="s">
        <v>323</v>
      </c>
    </row>
    <row r="160" spans="2:51" s="11" customFormat="1" ht="13.5">
      <c r="B160" s="165"/>
      <c r="D160" s="166" t="s">
        <v>161</v>
      </c>
      <c r="E160" s="167" t="s">
        <v>20</v>
      </c>
      <c r="F160" s="168" t="s">
        <v>324</v>
      </c>
      <c r="H160" s="169">
        <v>340.4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74" t="s">
        <v>161</v>
      </c>
      <c r="AU160" s="174" t="s">
        <v>86</v>
      </c>
      <c r="AV160" s="11" t="s">
        <v>86</v>
      </c>
      <c r="AW160" s="11" t="s">
        <v>39</v>
      </c>
      <c r="AX160" s="11" t="s">
        <v>22</v>
      </c>
      <c r="AY160" s="174" t="s">
        <v>135</v>
      </c>
    </row>
    <row r="161" spans="2:65" s="1" customFormat="1" ht="22.5" customHeight="1">
      <c r="B161" s="152"/>
      <c r="C161" s="153" t="s">
        <v>325</v>
      </c>
      <c r="D161" s="153" t="s">
        <v>138</v>
      </c>
      <c r="E161" s="154" t="s">
        <v>326</v>
      </c>
      <c r="F161" s="155" t="s">
        <v>327</v>
      </c>
      <c r="G161" s="156" t="s">
        <v>328</v>
      </c>
      <c r="H161" s="157">
        <v>1</v>
      </c>
      <c r="I161" s="158"/>
      <c r="J161" s="159">
        <f>ROUND(I161*H161,2)</f>
        <v>0</v>
      </c>
      <c r="K161" s="155" t="s">
        <v>20</v>
      </c>
      <c r="L161" s="33"/>
      <c r="M161" s="160" t="s">
        <v>20</v>
      </c>
      <c r="N161" s="161" t="s">
        <v>47</v>
      </c>
      <c r="O161" s="34"/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16" t="s">
        <v>143</v>
      </c>
      <c r="AT161" s="16" t="s">
        <v>138</v>
      </c>
      <c r="AU161" s="16" t="s">
        <v>86</v>
      </c>
      <c r="AY161" s="16" t="s">
        <v>135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6" t="s">
        <v>22</v>
      </c>
      <c r="BK161" s="164">
        <f>ROUND(I161*H161,2)</f>
        <v>0</v>
      </c>
      <c r="BL161" s="16" t="s">
        <v>143</v>
      </c>
      <c r="BM161" s="16" t="s">
        <v>329</v>
      </c>
    </row>
    <row r="162" spans="2:65" s="1" customFormat="1" ht="22.5" customHeight="1">
      <c r="B162" s="152"/>
      <c r="C162" s="153" t="s">
        <v>330</v>
      </c>
      <c r="D162" s="153" t="s">
        <v>138</v>
      </c>
      <c r="E162" s="154" t="s">
        <v>331</v>
      </c>
      <c r="F162" s="155" t="s">
        <v>332</v>
      </c>
      <c r="G162" s="156" t="s">
        <v>198</v>
      </c>
      <c r="H162" s="157">
        <v>84</v>
      </c>
      <c r="I162" s="158"/>
      <c r="J162" s="159">
        <f>ROUND(I162*H162,2)</f>
        <v>0</v>
      </c>
      <c r="K162" s="155" t="s">
        <v>142</v>
      </c>
      <c r="L162" s="33"/>
      <c r="M162" s="160" t="s">
        <v>20</v>
      </c>
      <c r="N162" s="161" t="s">
        <v>47</v>
      </c>
      <c r="O162" s="34"/>
      <c r="P162" s="162">
        <f>O162*H162</f>
        <v>0</v>
      </c>
      <c r="Q162" s="162">
        <v>6E-05</v>
      </c>
      <c r="R162" s="162">
        <f>Q162*H162</f>
        <v>0.00504</v>
      </c>
      <c r="S162" s="162">
        <v>0</v>
      </c>
      <c r="T162" s="163">
        <f>S162*H162</f>
        <v>0</v>
      </c>
      <c r="AR162" s="16" t="s">
        <v>143</v>
      </c>
      <c r="AT162" s="16" t="s">
        <v>138</v>
      </c>
      <c r="AU162" s="16" t="s">
        <v>86</v>
      </c>
      <c r="AY162" s="16" t="s">
        <v>135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6" t="s">
        <v>22</v>
      </c>
      <c r="BK162" s="164">
        <f>ROUND(I162*H162,2)</f>
        <v>0</v>
      </c>
      <c r="BL162" s="16" t="s">
        <v>143</v>
      </c>
      <c r="BM162" s="16" t="s">
        <v>333</v>
      </c>
    </row>
    <row r="163" spans="2:63" s="10" customFormat="1" ht="29.25" customHeight="1">
      <c r="B163" s="138"/>
      <c r="D163" s="149" t="s">
        <v>75</v>
      </c>
      <c r="E163" s="150" t="s">
        <v>192</v>
      </c>
      <c r="F163" s="150" t="s">
        <v>334</v>
      </c>
      <c r="I163" s="141"/>
      <c r="J163" s="151">
        <f>BK163</f>
        <v>0</v>
      </c>
      <c r="L163" s="138"/>
      <c r="M163" s="143"/>
      <c r="N163" s="144"/>
      <c r="O163" s="144"/>
      <c r="P163" s="145">
        <f>SUM(P164:P175)</f>
        <v>0</v>
      </c>
      <c r="Q163" s="144"/>
      <c r="R163" s="145">
        <f>SUM(R164:R175)</f>
        <v>0.719925</v>
      </c>
      <c r="S163" s="144"/>
      <c r="T163" s="146">
        <f>SUM(T164:T175)</f>
        <v>26.208</v>
      </c>
      <c r="AR163" s="139" t="s">
        <v>22</v>
      </c>
      <c r="AT163" s="147" t="s">
        <v>75</v>
      </c>
      <c r="AU163" s="147" t="s">
        <v>22</v>
      </c>
      <c r="AY163" s="139" t="s">
        <v>135</v>
      </c>
      <c r="BK163" s="148">
        <f>SUM(BK164:BK175)</f>
        <v>0</v>
      </c>
    </row>
    <row r="164" spans="2:65" s="1" customFormat="1" ht="31.5" customHeight="1">
      <c r="B164" s="152"/>
      <c r="C164" s="153" t="s">
        <v>335</v>
      </c>
      <c r="D164" s="153" t="s">
        <v>138</v>
      </c>
      <c r="E164" s="154" t="s">
        <v>336</v>
      </c>
      <c r="F164" s="155" t="s">
        <v>337</v>
      </c>
      <c r="G164" s="156" t="s">
        <v>198</v>
      </c>
      <c r="H164" s="157">
        <v>7.5</v>
      </c>
      <c r="I164" s="158"/>
      <c r="J164" s="159">
        <f>ROUND(I164*H164,2)</f>
        <v>0</v>
      </c>
      <c r="K164" s="155" t="s">
        <v>142</v>
      </c>
      <c r="L164" s="33"/>
      <c r="M164" s="160" t="s">
        <v>20</v>
      </c>
      <c r="N164" s="161" t="s">
        <v>47</v>
      </c>
      <c r="O164" s="34"/>
      <c r="P164" s="162">
        <f>O164*H164</f>
        <v>0</v>
      </c>
      <c r="Q164" s="162">
        <v>0.09599</v>
      </c>
      <c r="R164" s="162">
        <f>Q164*H164</f>
        <v>0.719925</v>
      </c>
      <c r="S164" s="162">
        <v>0</v>
      </c>
      <c r="T164" s="163">
        <f>S164*H164</f>
        <v>0</v>
      </c>
      <c r="AR164" s="16" t="s">
        <v>143</v>
      </c>
      <c r="AT164" s="16" t="s">
        <v>138</v>
      </c>
      <c r="AU164" s="16" t="s">
        <v>86</v>
      </c>
      <c r="AY164" s="16" t="s">
        <v>135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6" t="s">
        <v>22</v>
      </c>
      <c r="BK164" s="164">
        <f>ROUND(I164*H164,2)</f>
        <v>0</v>
      </c>
      <c r="BL164" s="16" t="s">
        <v>143</v>
      </c>
      <c r="BM164" s="16" t="s">
        <v>338</v>
      </c>
    </row>
    <row r="165" spans="2:65" s="1" customFormat="1" ht="22.5" customHeight="1">
      <c r="B165" s="152"/>
      <c r="C165" s="153" t="s">
        <v>339</v>
      </c>
      <c r="D165" s="153" t="s">
        <v>138</v>
      </c>
      <c r="E165" s="154" t="s">
        <v>340</v>
      </c>
      <c r="F165" s="155" t="s">
        <v>341</v>
      </c>
      <c r="G165" s="156" t="s">
        <v>198</v>
      </c>
      <c r="H165" s="157">
        <v>75</v>
      </c>
      <c r="I165" s="158"/>
      <c r="J165" s="159">
        <f>ROUND(I165*H165,2)</f>
        <v>0</v>
      </c>
      <c r="K165" s="155" t="s">
        <v>142</v>
      </c>
      <c r="L165" s="33"/>
      <c r="M165" s="160" t="s">
        <v>20</v>
      </c>
      <c r="N165" s="161" t="s">
        <v>47</v>
      </c>
      <c r="O165" s="34"/>
      <c r="P165" s="162">
        <f>O165*H165</f>
        <v>0</v>
      </c>
      <c r="Q165" s="162">
        <v>0</v>
      </c>
      <c r="R165" s="162">
        <f>Q165*H165</f>
        <v>0</v>
      </c>
      <c r="S165" s="162">
        <v>0</v>
      </c>
      <c r="T165" s="163">
        <f>S165*H165</f>
        <v>0</v>
      </c>
      <c r="AR165" s="16" t="s">
        <v>143</v>
      </c>
      <c r="AT165" s="16" t="s">
        <v>138</v>
      </c>
      <c r="AU165" s="16" t="s">
        <v>86</v>
      </c>
      <c r="AY165" s="16" t="s">
        <v>135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6" t="s">
        <v>22</v>
      </c>
      <c r="BK165" s="164">
        <f>ROUND(I165*H165,2)</f>
        <v>0</v>
      </c>
      <c r="BL165" s="16" t="s">
        <v>143</v>
      </c>
      <c r="BM165" s="16" t="s">
        <v>342</v>
      </c>
    </row>
    <row r="166" spans="2:51" s="11" customFormat="1" ht="13.5">
      <c r="B166" s="165"/>
      <c r="D166" s="166" t="s">
        <v>161</v>
      </c>
      <c r="E166" s="167" t="s">
        <v>20</v>
      </c>
      <c r="F166" s="168" t="s">
        <v>343</v>
      </c>
      <c r="H166" s="169">
        <v>75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74" t="s">
        <v>161</v>
      </c>
      <c r="AU166" s="174" t="s">
        <v>86</v>
      </c>
      <c r="AV166" s="11" t="s">
        <v>86</v>
      </c>
      <c r="AW166" s="11" t="s">
        <v>39</v>
      </c>
      <c r="AX166" s="11" t="s">
        <v>22</v>
      </c>
      <c r="AY166" s="174" t="s">
        <v>135</v>
      </c>
    </row>
    <row r="167" spans="2:65" s="1" customFormat="1" ht="31.5" customHeight="1">
      <c r="B167" s="152"/>
      <c r="C167" s="153" t="s">
        <v>344</v>
      </c>
      <c r="D167" s="153" t="s">
        <v>138</v>
      </c>
      <c r="E167" s="154" t="s">
        <v>345</v>
      </c>
      <c r="F167" s="155" t="s">
        <v>346</v>
      </c>
      <c r="G167" s="156" t="s">
        <v>141</v>
      </c>
      <c r="H167" s="157">
        <v>280</v>
      </c>
      <c r="I167" s="158"/>
      <c r="J167" s="159">
        <f>ROUND(I167*H167,2)</f>
        <v>0</v>
      </c>
      <c r="K167" s="155" t="s">
        <v>142</v>
      </c>
      <c r="L167" s="33"/>
      <c r="M167" s="160" t="s">
        <v>20</v>
      </c>
      <c r="N167" s="161" t="s">
        <v>47</v>
      </c>
      <c r="O167" s="34"/>
      <c r="P167" s="162">
        <f>O167*H167</f>
        <v>0</v>
      </c>
      <c r="Q167" s="162">
        <v>0</v>
      </c>
      <c r="R167" s="162">
        <f>Q167*H167</f>
        <v>0</v>
      </c>
      <c r="S167" s="162">
        <v>0.054</v>
      </c>
      <c r="T167" s="163">
        <f>S167*H167</f>
        <v>15.12</v>
      </c>
      <c r="AR167" s="16" t="s">
        <v>143</v>
      </c>
      <c r="AT167" s="16" t="s">
        <v>138</v>
      </c>
      <c r="AU167" s="16" t="s">
        <v>86</v>
      </c>
      <c r="AY167" s="16" t="s">
        <v>135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6" t="s">
        <v>22</v>
      </c>
      <c r="BK167" s="164">
        <f>ROUND(I167*H167,2)</f>
        <v>0</v>
      </c>
      <c r="BL167" s="16" t="s">
        <v>143</v>
      </c>
      <c r="BM167" s="16" t="s">
        <v>347</v>
      </c>
    </row>
    <row r="168" spans="2:51" s="11" customFormat="1" ht="13.5">
      <c r="B168" s="165"/>
      <c r="D168" s="166" t="s">
        <v>161</v>
      </c>
      <c r="E168" s="167" t="s">
        <v>20</v>
      </c>
      <c r="F168" s="168" t="s">
        <v>348</v>
      </c>
      <c r="H168" s="169">
        <v>280</v>
      </c>
      <c r="I168" s="170"/>
      <c r="L168" s="165"/>
      <c r="M168" s="171"/>
      <c r="N168" s="172"/>
      <c r="O168" s="172"/>
      <c r="P168" s="172"/>
      <c r="Q168" s="172"/>
      <c r="R168" s="172"/>
      <c r="S168" s="172"/>
      <c r="T168" s="173"/>
      <c r="AT168" s="174" t="s">
        <v>161</v>
      </c>
      <c r="AU168" s="174" t="s">
        <v>86</v>
      </c>
      <c r="AV168" s="11" t="s">
        <v>86</v>
      </c>
      <c r="AW168" s="11" t="s">
        <v>39</v>
      </c>
      <c r="AX168" s="11" t="s">
        <v>22</v>
      </c>
      <c r="AY168" s="174" t="s">
        <v>135</v>
      </c>
    </row>
    <row r="169" spans="2:65" s="1" customFormat="1" ht="22.5" customHeight="1">
      <c r="B169" s="152"/>
      <c r="C169" s="153" t="s">
        <v>349</v>
      </c>
      <c r="D169" s="153" t="s">
        <v>138</v>
      </c>
      <c r="E169" s="154" t="s">
        <v>350</v>
      </c>
      <c r="F169" s="155" t="s">
        <v>351</v>
      </c>
      <c r="G169" s="156" t="s">
        <v>159</v>
      </c>
      <c r="H169" s="157">
        <v>5.04</v>
      </c>
      <c r="I169" s="158"/>
      <c r="J169" s="159">
        <f>ROUND(I169*H169,2)</f>
        <v>0</v>
      </c>
      <c r="K169" s="155" t="s">
        <v>20</v>
      </c>
      <c r="L169" s="33"/>
      <c r="M169" s="160" t="s">
        <v>20</v>
      </c>
      <c r="N169" s="161" t="s">
        <v>47</v>
      </c>
      <c r="O169" s="34"/>
      <c r="P169" s="162">
        <f>O169*H169</f>
        <v>0</v>
      </c>
      <c r="Q169" s="162">
        <v>0</v>
      </c>
      <c r="R169" s="162">
        <f>Q169*H169</f>
        <v>0</v>
      </c>
      <c r="S169" s="162">
        <v>2.2</v>
      </c>
      <c r="T169" s="163">
        <f>S169*H169</f>
        <v>11.088000000000001</v>
      </c>
      <c r="AR169" s="16" t="s">
        <v>143</v>
      </c>
      <c r="AT169" s="16" t="s">
        <v>138</v>
      </c>
      <c r="AU169" s="16" t="s">
        <v>86</v>
      </c>
      <c r="AY169" s="16" t="s">
        <v>135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6" t="s">
        <v>22</v>
      </c>
      <c r="BK169" s="164">
        <f>ROUND(I169*H169,2)</f>
        <v>0</v>
      </c>
      <c r="BL169" s="16" t="s">
        <v>143</v>
      </c>
      <c r="BM169" s="16" t="s">
        <v>352</v>
      </c>
    </row>
    <row r="170" spans="2:51" s="11" customFormat="1" ht="13.5">
      <c r="B170" s="165"/>
      <c r="D170" s="166" t="s">
        <v>161</v>
      </c>
      <c r="E170" s="167" t="s">
        <v>20</v>
      </c>
      <c r="F170" s="168" t="s">
        <v>353</v>
      </c>
      <c r="H170" s="169">
        <v>5.04</v>
      </c>
      <c r="I170" s="170"/>
      <c r="L170" s="165"/>
      <c r="M170" s="171"/>
      <c r="N170" s="172"/>
      <c r="O170" s="172"/>
      <c r="P170" s="172"/>
      <c r="Q170" s="172"/>
      <c r="R170" s="172"/>
      <c r="S170" s="172"/>
      <c r="T170" s="173"/>
      <c r="AT170" s="174" t="s">
        <v>161</v>
      </c>
      <c r="AU170" s="174" t="s">
        <v>86</v>
      </c>
      <c r="AV170" s="11" t="s">
        <v>86</v>
      </c>
      <c r="AW170" s="11" t="s">
        <v>39</v>
      </c>
      <c r="AX170" s="11" t="s">
        <v>22</v>
      </c>
      <c r="AY170" s="174" t="s">
        <v>135</v>
      </c>
    </row>
    <row r="171" spans="2:65" s="1" customFormat="1" ht="31.5" customHeight="1">
      <c r="B171" s="152"/>
      <c r="C171" s="153" t="s">
        <v>354</v>
      </c>
      <c r="D171" s="153" t="s">
        <v>138</v>
      </c>
      <c r="E171" s="154" t="s">
        <v>355</v>
      </c>
      <c r="F171" s="155" t="s">
        <v>356</v>
      </c>
      <c r="G171" s="156" t="s">
        <v>198</v>
      </c>
      <c r="H171" s="157">
        <v>7.5</v>
      </c>
      <c r="I171" s="158"/>
      <c r="J171" s="159">
        <f>ROUND(I171*H171,2)</f>
        <v>0</v>
      </c>
      <c r="K171" s="155" t="s">
        <v>142</v>
      </c>
      <c r="L171" s="33"/>
      <c r="M171" s="160" t="s">
        <v>20</v>
      </c>
      <c r="N171" s="161" t="s">
        <v>47</v>
      </c>
      <c r="O171" s="34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AR171" s="16" t="s">
        <v>143</v>
      </c>
      <c r="AT171" s="16" t="s">
        <v>138</v>
      </c>
      <c r="AU171" s="16" t="s">
        <v>86</v>
      </c>
      <c r="AY171" s="16" t="s">
        <v>135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6" t="s">
        <v>22</v>
      </c>
      <c r="BK171" s="164">
        <f>ROUND(I171*H171,2)</f>
        <v>0</v>
      </c>
      <c r="BL171" s="16" t="s">
        <v>143</v>
      </c>
      <c r="BM171" s="16" t="s">
        <v>357</v>
      </c>
    </row>
    <row r="172" spans="2:65" s="1" customFormat="1" ht="31.5" customHeight="1">
      <c r="B172" s="152"/>
      <c r="C172" s="153" t="s">
        <v>358</v>
      </c>
      <c r="D172" s="153" t="s">
        <v>138</v>
      </c>
      <c r="E172" s="154" t="s">
        <v>359</v>
      </c>
      <c r="F172" s="155" t="s">
        <v>360</v>
      </c>
      <c r="G172" s="156" t="s">
        <v>84</v>
      </c>
      <c r="H172" s="157">
        <v>4.5</v>
      </c>
      <c r="I172" s="158"/>
      <c r="J172" s="159">
        <f>ROUND(I172*H172,2)</f>
        <v>0</v>
      </c>
      <c r="K172" s="155" t="s">
        <v>142</v>
      </c>
      <c r="L172" s="33"/>
      <c r="M172" s="160" t="s">
        <v>20</v>
      </c>
      <c r="N172" s="161" t="s">
        <v>47</v>
      </c>
      <c r="O172" s="34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AR172" s="16" t="s">
        <v>143</v>
      </c>
      <c r="AT172" s="16" t="s">
        <v>138</v>
      </c>
      <c r="AU172" s="16" t="s">
        <v>86</v>
      </c>
      <c r="AY172" s="16" t="s">
        <v>135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6" t="s">
        <v>22</v>
      </c>
      <c r="BK172" s="164">
        <f>ROUND(I172*H172,2)</f>
        <v>0</v>
      </c>
      <c r="BL172" s="16" t="s">
        <v>143</v>
      </c>
      <c r="BM172" s="16" t="s">
        <v>361</v>
      </c>
    </row>
    <row r="173" spans="2:51" s="11" customFormat="1" ht="13.5">
      <c r="B173" s="165"/>
      <c r="D173" s="166" t="s">
        <v>161</v>
      </c>
      <c r="E173" s="167" t="s">
        <v>20</v>
      </c>
      <c r="F173" s="168" t="s">
        <v>82</v>
      </c>
      <c r="H173" s="169">
        <v>4.5</v>
      </c>
      <c r="I173" s="170"/>
      <c r="L173" s="165"/>
      <c r="M173" s="171"/>
      <c r="N173" s="172"/>
      <c r="O173" s="172"/>
      <c r="P173" s="172"/>
      <c r="Q173" s="172"/>
      <c r="R173" s="172"/>
      <c r="S173" s="172"/>
      <c r="T173" s="173"/>
      <c r="AT173" s="174" t="s">
        <v>161</v>
      </c>
      <c r="AU173" s="174" t="s">
        <v>86</v>
      </c>
      <c r="AV173" s="11" t="s">
        <v>86</v>
      </c>
      <c r="AW173" s="11" t="s">
        <v>39</v>
      </c>
      <c r="AX173" s="11" t="s">
        <v>22</v>
      </c>
      <c r="AY173" s="174" t="s">
        <v>135</v>
      </c>
    </row>
    <row r="174" spans="2:65" s="1" customFormat="1" ht="31.5" customHeight="1">
      <c r="B174" s="152"/>
      <c r="C174" s="153" t="s">
        <v>362</v>
      </c>
      <c r="D174" s="153" t="s">
        <v>138</v>
      </c>
      <c r="E174" s="154" t="s">
        <v>363</v>
      </c>
      <c r="F174" s="155" t="s">
        <v>364</v>
      </c>
      <c r="G174" s="156" t="s">
        <v>84</v>
      </c>
      <c r="H174" s="157">
        <v>39.75</v>
      </c>
      <c r="I174" s="158"/>
      <c r="J174" s="159">
        <f>ROUND(I174*H174,2)</f>
        <v>0</v>
      </c>
      <c r="K174" s="155" t="s">
        <v>142</v>
      </c>
      <c r="L174" s="33"/>
      <c r="M174" s="160" t="s">
        <v>20</v>
      </c>
      <c r="N174" s="161" t="s">
        <v>47</v>
      </c>
      <c r="O174" s="34"/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AR174" s="16" t="s">
        <v>143</v>
      </c>
      <c r="AT174" s="16" t="s">
        <v>138</v>
      </c>
      <c r="AU174" s="16" t="s">
        <v>86</v>
      </c>
      <c r="AY174" s="16" t="s">
        <v>135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6" t="s">
        <v>22</v>
      </c>
      <c r="BK174" s="164">
        <f>ROUND(I174*H174,2)</f>
        <v>0</v>
      </c>
      <c r="BL174" s="16" t="s">
        <v>143</v>
      </c>
      <c r="BM174" s="16" t="s">
        <v>365</v>
      </c>
    </row>
    <row r="175" spans="2:51" s="11" customFormat="1" ht="13.5">
      <c r="B175" s="165"/>
      <c r="D175" s="175" t="s">
        <v>161</v>
      </c>
      <c r="E175" s="174" t="s">
        <v>20</v>
      </c>
      <c r="F175" s="176" t="s">
        <v>366</v>
      </c>
      <c r="H175" s="177">
        <v>39.75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74" t="s">
        <v>161</v>
      </c>
      <c r="AU175" s="174" t="s">
        <v>86</v>
      </c>
      <c r="AV175" s="11" t="s">
        <v>86</v>
      </c>
      <c r="AW175" s="11" t="s">
        <v>39</v>
      </c>
      <c r="AX175" s="11" t="s">
        <v>22</v>
      </c>
      <c r="AY175" s="174" t="s">
        <v>135</v>
      </c>
    </row>
    <row r="176" spans="2:63" s="10" customFormat="1" ht="29.25" customHeight="1">
      <c r="B176" s="138"/>
      <c r="D176" s="149" t="s">
        <v>75</v>
      </c>
      <c r="E176" s="150" t="s">
        <v>367</v>
      </c>
      <c r="F176" s="150" t="s">
        <v>368</v>
      </c>
      <c r="I176" s="141"/>
      <c r="J176" s="151">
        <f>BK176</f>
        <v>0</v>
      </c>
      <c r="L176" s="138"/>
      <c r="M176" s="143"/>
      <c r="N176" s="144"/>
      <c r="O176" s="144"/>
      <c r="P176" s="145">
        <f>SUM(P177:P183)</f>
        <v>0</v>
      </c>
      <c r="Q176" s="144"/>
      <c r="R176" s="145">
        <f>SUM(R177:R183)</f>
        <v>0</v>
      </c>
      <c r="S176" s="144"/>
      <c r="T176" s="146">
        <f>SUM(T177:T183)</f>
        <v>0</v>
      </c>
      <c r="AR176" s="139" t="s">
        <v>22</v>
      </c>
      <c r="AT176" s="147" t="s">
        <v>75</v>
      </c>
      <c r="AU176" s="147" t="s">
        <v>22</v>
      </c>
      <c r="AY176" s="139" t="s">
        <v>135</v>
      </c>
      <c r="BK176" s="148">
        <f>SUM(BK177:BK183)</f>
        <v>0</v>
      </c>
    </row>
    <row r="177" spans="2:65" s="1" customFormat="1" ht="22.5" customHeight="1">
      <c r="B177" s="152"/>
      <c r="C177" s="153" t="s">
        <v>369</v>
      </c>
      <c r="D177" s="153" t="s">
        <v>138</v>
      </c>
      <c r="E177" s="154" t="s">
        <v>370</v>
      </c>
      <c r="F177" s="155" t="s">
        <v>371</v>
      </c>
      <c r="G177" s="156" t="s">
        <v>233</v>
      </c>
      <c r="H177" s="157">
        <v>23.128</v>
      </c>
      <c r="I177" s="158"/>
      <c r="J177" s="159">
        <f>ROUND(I177*H177,2)</f>
        <v>0</v>
      </c>
      <c r="K177" s="155" t="s">
        <v>142</v>
      </c>
      <c r="L177" s="33"/>
      <c r="M177" s="160" t="s">
        <v>20</v>
      </c>
      <c r="N177" s="161" t="s">
        <v>47</v>
      </c>
      <c r="O177" s="34"/>
      <c r="P177" s="162">
        <f>O177*H177</f>
        <v>0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AR177" s="16" t="s">
        <v>143</v>
      </c>
      <c r="AT177" s="16" t="s">
        <v>138</v>
      </c>
      <c r="AU177" s="16" t="s">
        <v>86</v>
      </c>
      <c r="AY177" s="16" t="s">
        <v>135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6" t="s">
        <v>22</v>
      </c>
      <c r="BK177" s="164">
        <f>ROUND(I177*H177,2)</f>
        <v>0</v>
      </c>
      <c r="BL177" s="16" t="s">
        <v>143</v>
      </c>
      <c r="BM177" s="16" t="s">
        <v>372</v>
      </c>
    </row>
    <row r="178" spans="2:51" s="11" customFormat="1" ht="13.5">
      <c r="B178" s="165"/>
      <c r="D178" s="166" t="s">
        <v>161</v>
      </c>
      <c r="E178" s="167" t="s">
        <v>20</v>
      </c>
      <c r="F178" s="168" t="s">
        <v>373</v>
      </c>
      <c r="H178" s="169">
        <v>23.128</v>
      </c>
      <c r="I178" s="170"/>
      <c r="L178" s="165"/>
      <c r="M178" s="171"/>
      <c r="N178" s="172"/>
      <c r="O178" s="172"/>
      <c r="P178" s="172"/>
      <c r="Q178" s="172"/>
      <c r="R178" s="172"/>
      <c r="S178" s="172"/>
      <c r="T178" s="173"/>
      <c r="AT178" s="174" t="s">
        <v>161</v>
      </c>
      <c r="AU178" s="174" t="s">
        <v>86</v>
      </c>
      <c r="AV178" s="11" t="s">
        <v>86</v>
      </c>
      <c r="AW178" s="11" t="s">
        <v>39</v>
      </c>
      <c r="AX178" s="11" t="s">
        <v>22</v>
      </c>
      <c r="AY178" s="174" t="s">
        <v>135</v>
      </c>
    </row>
    <row r="179" spans="2:65" s="1" customFormat="1" ht="22.5" customHeight="1">
      <c r="B179" s="152"/>
      <c r="C179" s="153" t="s">
        <v>374</v>
      </c>
      <c r="D179" s="153" t="s">
        <v>138</v>
      </c>
      <c r="E179" s="154" t="s">
        <v>375</v>
      </c>
      <c r="F179" s="155" t="s">
        <v>376</v>
      </c>
      <c r="G179" s="156" t="s">
        <v>233</v>
      </c>
      <c r="H179" s="157">
        <v>115.64</v>
      </c>
      <c r="I179" s="158"/>
      <c r="J179" s="159">
        <f>ROUND(I179*H179,2)</f>
        <v>0</v>
      </c>
      <c r="K179" s="155" t="s">
        <v>142</v>
      </c>
      <c r="L179" s="33"/>
      <c r="M179" s="160" t="s">
        <v>20</v>
      </c>
      <c r="N179" s="161" t="s">
        <v>47</v>
      </c>
      <c r="O179" s="34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AR179" s="16" t="s">
        <v>143</v>
      </c>
      <c r="AT179" s="16" t="s">
        <v>138</v>
      </c>
      <c r="AU179" s="16" t="s">
        <v>86</v>
      </c>
      <c r="AY179" s="16" t="s">
        <v>135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6" t="s">
        <v>22</v>
      </c>
      <c r="BK179" s="164">
        <f>ROUND(I179*H179,2)</f>
        <v>0</v>
      </c>
      <c r="BL179" s="16" t="s">
        <v>143</v>
      </c>
      <c r="BM179" s="16" t="s">
        <v>377</v>
      </c>
    </row>
    <row r="180" spans="2:51" s="11" customFormat="1" ht="13.5">
      <c r="B180" s="165"/>
      <c r="D180" s="175" t="s">
        <v>161</v>
      </c>
      <c r="E180" s="174" t="s">
        <v>20</v>
      </c>
      <c r="F180" s="176" t="s">
        <v>373</v>
      </c>
      <c r="H180" s="177">
        <v>23.128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74" t="s">
        <v>161</v>
      </c>
      <c r="AU180" s="174" t="s">
        <v>86</v>
      </c>
      <c r="AV180" s="11" t="s">
        <v>86</v>
      </c>
      <c r="AW180" s="11" t="s">
        <v>39</v>
      </c>
      <c r="AX180" s="11" t="s">
        <v>22</v>
      </c>
      <c r="AY180" s="174" t="s">
        <v>135</v>
      </c>
    </row>
    <row r="181" spans="2:51" s="11" customFormat="1" ht="13.5">
      <c r="B181" s="165"/>
      <c r="D181" s="166" t="s">
        <v>161</v>
      </c>
      <c r="F181" s="168" t="s">
        <v>378</v>
      </c>
      <c r="H181" s="169">
        <v>115.64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74" t="s">
        <v>161</v>
      </c>
      <c r="AU181" s="174" t="s">
        <v>86</v>
      </c>
      <c r="AV181" s="11" t="s">
        <v>86</v>
      </c>
      <c r="AW181" s="11" t="s">
        <v>4</v>
      </c>
      <c r="AX181" s="11" t="s">
        <v>22</v>
      </c>
      <c r="AY181" s="174" t="s">
        <v>135</v>
      </c>
    </row>
    <row r="182" spans="2:65" s="1" customFormat="1" ht="22.5" customHeight="1">
      <c r="B182" s="152"/>
      <c r="C182" s="153" t="s">
        <v>379</v>
      </c>
      <c r="D182" s="153" t="s">
        <v>138</v>
      </c>
      <c r="E182" s="154" t="s">
        <v>380</v>
      </c>
      <c r="F182" s="155" t="s">
        <v>381</v>
      </c>
      <c r="G182" s="156" t="s">
        <v>233</v>
      </c>
      <c r="H182" s="157">
        <v>23.128</v>
      </c>
      <c r="I182" s="158"/>
      <c r="J182" s="159">
        <f>ROUND(I182*H182,2)</f>
        <v>0</v>
      </c>
      <c r="K182" s="155" t="s">
        <v>142</v>
      </c>
      <c r="L182" s="33"/>
      <c r="M182" s="160" t="s">
        <v>20</v>
      </c>
      <c r="N182" s="161" t="s">
        <v>47</v>
      </c>
      <c r="O182" s="34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" t="s">
        <v>143</v>
      </c>
      <c r="AT182" s="16" t="s">
        <v>138</v>
      </c>
      <c r="AU182" s="16" t="s">
        <v>86</v>
      </c>
      <c r="AY182" s="16" t="s">
        <v>135</v>
      </c>
      <c r="BE182" s="164">
        <f>IF(N182="základní",J182,0)</f>
        <v>0</v>
      </c>
      <c r="BF182" s="164">
        <f>IF(N182="snížená",J182,0)</f>
        <v>0</v>
      </c>
      <c r="BG182" s="164">
        <f>IF(N182="zákl. přenesená",J182,0)</f>
        <v>0</v>
      </c>
      <c r="BH182" s="164">
        <f>IF(N182="sníž. přenesená",J182,0)</f>
        <v>0</v>
      </c>
      <c r="BI182" s="164">
        <f>IF(N182="nulová",J182,0)</f>
        <v>0</v>
      </c>
      <c r="BJ182" s="16" t="s">
        <v>22</v>
      </c>
      <c r="BK182" s="164">
        <f>ROUND(I182*H182,2)</f>
        <v>0</v>
      </c>
      <c r="BL182" s="16" t="s">
        <v>143</v>
      </c>
      <c r="BM182" s="16" t="s">
        <v>382</v>
      </c>
    </row>
    <row r="183" spans="2:51" s="11" customFormat="1" ht="13.5">
      <c r="B183" s="165"/>
      <c r="D183" s="175" t="s">
        <v>161</v>
      </c>
      <c r="E183" s="174" t="s">
        <v>20</v>
      </c>
      <c r="F183" s="176" t="s">
        <v>383</v>
      </c>
      <c r="H183" s="177">
        <v>23.128</v>
      </c>
      <c r="I183" s="170"/>
      <c r="L183" s="165"/>
      <c r="M183" s="171"/>
      <c r="N183" s="172"/>
      <c r="O183" s="172"/>
      <c r="P183" s="172"/>
      <c r="Q183" s="172"/>
      <c r="R183" s="172"/>
      <c r="S183" s="172"/>
      <c r="T183" s="173"/>
      <c r="AT183" s="174" t="s">
        <v>161</v>
      </c>
      <c r="AU183" s="174" t="s">
        <v>86</v>
      </c>
      <c r="AV183" s="11" t="s">
        <v>86</v>
      </c>
      <c r="AW183" s="11" t="s">
        <v>39</v>
      </c>
      <c r="AX183" s="11" t="s">
        <v>22</v>
      </c>
      <c r="AY183" s="174" t="s">
        <v>135</v>
      </c>
    </row>
    <row r="184" spans="2:63" s="10" customFormat="1" ht="29.25" customHeight="1">
      <c r="B184" s="138"/>
      <c r="D184" s="149" t="s">
        <v>75</v>
      </c>
      <c r="E184" s="150" t="s">
        <v>384</v>
      </c>
      <c r="F184" s="150" t="s">
        <v>385</v>
      </c>
      <c r="I184" s="141"/>
      <c r="J184" s="151">
        <f>BK184</f>
        <v>0</v>
      </c>
      <c r="L184" s="138"/>
      <c r="M184" s="143"/>
      <c r="N184" s="144"/>
      <c r="O184" s="144"/>
      <c r="P184" s="145">
        <f>P185</f>
        <v>0</v>
      </c>
      <c r="Q184" s="144"/>
      <c r="R184" s="145">
        <f>R185</f>
        <v>0</v>
      </c>
      <c r="S184" s="144"/>
      <c r="T184" s="146">
        <f>T185</f>
        <v>0</v>
      </c>
      <c r="AR184" s="139" t="s">
        <v>22</v>
      </c>
      <c r="AT184" s="147" t="s">
        <v>75</v>
      </c>
      <c r="AU184" s="147" t="s">
        <v>22</v>
      </c>
      <c r="AY184" s="139" t="s">
        <v>135</v>
      </c>
      <c r="BK184" s="148">
        <f>BK185</f>
        <v>0</v>
      </c>
    </row>
    <row r="185" spans="2:65" s="1" customFormat="1" ht="22.5" customHeight="1">
      <c r="B185" s="152"/>
      <c r="C185" s="153" t="s">
        <v>386</v>
      </c>
      <c r="D185" s="153" t="s">
        <v>138</v>
      </c>
      <c r="E185" s="154" t="s">
        <v>387</v>
      </c>
      <c r="F185" s="155" t="s">
        <v>388</v>
      </c>
      <c r="G185" s="156" t="s">
        <v>233</v>
      </c>
      <c r="H185" s="157">
        <v>91.872</v>
      </c>
      <c r="I185" s="158"/>
      <c r="J185" s="159">
        <f>ROUND(I185*H185,2)</f>
        <v>0</v>
      </c>
      <c r="K185" s="155" t="s">
        <v>142</v>
      </c>
      <c r="L185" s="33"/>
      <c r="M185" s="160" t="s">
        <v>20</v>
      </c>
      <c r="N185" s="161" t="s">
        <v>47</v>
      </c>
      <c r="O185" s="34"/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16" t="s">
        <v>143</v>
      </c>
      <c r="AT185" s="16" t="s">
        <v>138</v>
      </c>
      <c r="AU185" s="16" t="s">
        <v>86</v>
      </c>
      <c r="AY185" s="16" t="s">
        <v>135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6" t="s">
        <v>22</v>
      </c>
      <c r="BK185" s="164">
        <f>ROUND(I185*H185,2)</f>
        <v>0</v>
      </c>
      <c r="BL185" s="16" t="s">
        <v>143</v>
      </c>
      <c r="BM185" s="16" t="s">
        <v>389</v>
      </c>
    </row>
    <row r="186" spans="2:63" s="10" customFormat="1" ht="36.75" customHeight="1">
      <c r="B186" s="138"/>
      <c r="D186" s="139" t="s">
        <v>75</v>
      </c>
      <c r="E186" s="140" t="s">
        <v>390</v>
      </c>
      <c r="F186" s="140" t="s">
        <v>391</v>
      </c>
      <c r="I186" s="141"/>
      <c r="J186" s="142">
        <f>BK186</f>
        <v>0</v>
      </c>
      <c r="L186" s="138"/>
      <c r="M186" s="143"/>
      <c r="N186" s="144"/>
      <c r="O186" s="144"/>
      <c r="P186" s="145">
        <f>P187</f>
        <v>0</v>
      </c>
      <c r="Q186" s="144"/>
      <c r="R186" s="145">
        <f>R187</f>
        <v>0</v>
      </c>
      <c r="S186" s="144"/>
      <c r="T186" s="146">
        <f>T187</f>
        <v>2.444072</v>
      </c>
      <c r="AR186" s="139" t="s">
        <v>86</v>
      </c>
      <c r="AT186" s="147" t="s">
        <v>75</v>
      </c>
      <c r="AU186" s="147" t="s">
        <v>76</v>
      </c>
      <c r="AY186" s="139" t="s">
        <v>135</v>
      </c>
      <c r="BK186" s="148">
        <f>BK187</f>
        <v>0</v>
      </c>
    </row>
    <row r="187" spans="2:63" s="10" customFormat="1" ht="19.5" customHeight="1">
      <c r="B187" s="138"/>
      <c r="D187" s="149" t="s">
        <v>75</v>
      </c>
      <c r="E187" s="150" t="s">
        <v>392</v>
      </c>
      <c r="F187" s="150" t="s">
        <v>393</v>
      </c>
      <c r="I187" s="141"/>
      <c r="J187" s="151">
        <f>BK187</f>
        <v>0</v>
      </c>
      <c r="L187" s="138"/>
      <c r="M187" s="143"/>
      <c r="N187" s="144"/>
      <c r="O187" s="144"/>
      <c r="P187" s="145">
        <f>SUM(P188:P191)</f>
        <v>0</v>
      </c>
      <c r="Q187" s="144"/>
      <c r="R187" s="145">
        <f>SUM(R188:R191)</f>
        <v>0</v>
      </c>
      <c r="S187" s="144"/>
      <c r="T187" s="146">
        <f>SUM(T188:T191)</f>
        <v>2.444072</v>
      </c>
      <c r="AR187" s="139" t="s">
        <v>86</v>
      </c>
      <c r="AT187" s="147" t="s">
        <v>75</v>
      </c>
      <c r="AU187" s="147" t="s">
        <v>22</v>
      </c>
      <c r="AY187" s="139" t="s">
        <v>135</v>
      </c>
      <c r="BK187" s="148">
        <f>SUM(BK188:BK191)</f>
        <v>0</v>
      </c>
    </row>
    <row r="188" spans="2:65" s="1" customFormat="1" ht="31.5" customHeight="1">
      <c r="B188" s="152"/>
      <c r="C188" s="153" t="s">
        <v>394</v>
      </c>
      <c r="D188" s="153" t="s">
        <v>138</v>
      </c>
      <c r="E188" s="154" t="s">
        <v>395</v>
      </c>
      <c r="F188" s="155" t="s">
        <v>396</v>
      </c>
      <c r="G188" s="156" t="s">
        <v>198</v>
      </c>
      <c r="H188" s="157">
        <v>340.4</v>
      </c>
      <c r="I188" s="158"/>
      <c r="J188" s="159">
        <f>ROUND(I188*H188,2)</f>
        <v>0</v>
      </c>
      <c r="K188" s="155" t="s">
        <v>142</v>
      </c>
      <c r="L188" s="33"/>
      <c r="M188" s="160" t="s">
        <v>20</v>
      </c>
      <c r="N188" s="161" t="s">
        <v>47</v>
      </c>
      <c r="O188" s="34"/>
      <c r="P188" s="162">
        <f>O188*H188</f>
        <v>0</v>
      </c>
      <c r="Q188" s="162">
        <v>0</v>
      </c>
      <c r="R188" s="162">
        <f>Q188*H188</f>
        <v>0</v>
      </c>
      <c r="S188" s="162">
        <v>0.00718</v>
      </c>
      <c r="T188" s="163">
        <f>S188*H188</f>
        <v>2.444072</v>
      </c>
      <c r="AR188" s="16" t="s">
        <v>224</v>
      </c>
      <c r="AT188" s="16" t="s">
        <v>138</v>
      </c>
      <c r="AU188" s="16" t="s">
        <v>86</v>
      </c>
      <c r="AY188" s="16" t="s">
        <v>135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16" t="s">
        <v>22</v>
      </c>
      <c r="BK188" s="164">
        <f>ROUND(I188*H188,2)</f>
        <v>0</v>
      </c>
      <c r="BL188" s="16" t="s">
        <v>224</v>
      </c>
      <c r="BM188" s="16" t="s">
        <v>397</v>
      </c>
    </row>
    <row r="189" spans="2:51" s="11" customFormat="1" ht="13.5">
      <c r="B189" s="165"/>
      <c r="D189" s="175" t="s">
        <v>161</v>
      </c>
      <c r="E189" s="174" t="s">
        <v>20</v>
      </c>
      <c r="F189" s="176" t="s">
        <v>398</v>
      </c>
      <c r="H189" s="177">
        <v>170.2</v>
      </c>
      <c r="I189" s="170"/>
      <c r="L189" s="165"/>
      <c r="M189" s="171"/>
      <c r="N189" s="172"/>
      <c r="O189" s="172"/>
      <c r="P189" s="172"/>
      <c r="Q189" s="172"/>
      <c r="R189" s="172"/>
      <c r="S189" s="172"/>
      <c r="T189" s="173"/>
      <c r="AT189" s="174" t="s">
        <v>161</v>
      </c>
      <c r="AU189" s="174" t="s">
        <v>86</v>
      </c>
      <c r="AV189" s="11" t="s">
        <v>86</v>
      </c>
      <c r="AW189" s="11" t="s">
        <v>39</v>
      </c>
      <c r="AX189" s="11" t="s">
        <v>76</v>
      </c>
      <c r="AY189" s="174" t="s">
        <v>135</v>
      </c>
    </row>
    <row r="190" spans="2:51" s="11" customFormat="1" ht="13.5">
      <c r="B190" s="165"/>
      <c r="D190" s="175" t="s">
        <v>161</v>
      </c>
      <c r="E190" s="174" t="s">
        <v>20</v>
      </c>
      <c r="F190" s="176" t="s">
        <v>399</v>
      </c>
      <c r="H190" s="177">
        <v>170.2</v>
      </c>
      <c r="I190" s="170"/>
      <c r="L190" s="165"/>
      <c r="M190" s="171"/>
      <c r="N190" s="172"/>
      <c r="O190" s="172"/>
      <c r="P190" s="172"/>
      <c r="Q190" s="172"/>
      <c r="R190" s="172"/>
      <c r="S190" s="172"/>
      <c r="T190" s="173"/>
      <c r="AT190" s="174" t="s">
        <v>161</v>
      </c>
      <c r="AU190" s="174" t="s">
        <v>86</v>
      </c>
      <c r="AV190" s="11" t="s">
        <v>86</v>
      </c>
      <c r="AW190" s="11" t="s">
        <v>39</v>
      </c>
      <c r="AX190" s="11" t="s">
        <v>76</v>
      </c>
      <c r="AY190" s="174" t="s">
        <v>135</v>
      </c>
    </row>
    <row r="191" spans="2:51" s="12" customFormat="1" ht="13.5">
      <c r="B191" s="178"/>
      <c r="D191" s="175" t="s">
        <v>161</v>
      </c>
      <c r="E191" s="197" t="s">
        <v>20</v>
      </c>
      <c r="F191" s="198" t="s">
        <v>191</v>
      </c>
      <c r="H191" s="199">
        <v>340.4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86" t="s">
        <v>161</v>
      </c>
      <c r="AU191" s="186" t="s">
        <v>86</v>
      </c>
      <c r="AV191" s="12" t="s">
        <v>143</v>
      </c>
      <c r="AW191" s="12" t="s">
        <v>39</v>
      </c>
      <c r="AX191" s="12" t="s">
        <v>22</v>
      </c>
      <c r="AY191" s="186" t="s">
        <v>135</v>
      </c>
    </row>
    <row r="192" spans="2:63" s="10" customFormat="1" ht="36.75" customHeight="1">
      <c r="B192" s="138"/>
      <c r="D192" s="139" t="s">
        <v>75</v>
      </c>
      <c r="E192" s="140" t="s">
        <v>400</v>
      </c>
      <c r="F192" s="140" t="s">
        <v>401</v>
      </c>
      <c r="I192" s="141"/>
      <c r="J192" s="142">
        <f>BK192</f>
        <v>0</v>
      </c>
      <c r="L192" s="138"/>
      <c r="M192" s="143"/>
      <c r="N192" s="144"/>
      <c r="O192" s="144"/>
      <c r="P192" s="145">
        <f>P193+P197</f>
        <v>0</v>
      </c>
      <c r="Q192" s="144"/>
      <c r="R192" s="145">
        <f>R193+R197</f>
        <v>0</v>
      </c>
      <c r="S192" s="144"/>
      <c r="T192" s="146">
        <f>T193+T197</f>
        <v>0</v>
      </c>
      <c r="AR192" s="139" t="s">
        <v>262</v>
      </c>
      <c r="AT192" s="147" t="s">
        <v>75</v>
      </c>
      <c r="AU192" s="147" t="s">
        <v>76</v>
      </c>
      <c r="AY192" s="139" t="s">
        <v>135</v>
      </c>
      <c r="BK192" s="148">
        <f>BK193+BK197</f>
        <v>0</v>
      </c>
    </row>
    <row r="193" spans="2:63" s="10" customFormat="1" ht="19.5" customHeight="1">
      <c r="B193" s="138"/>
      <c r="D193" s="149" t="s">
        <v>75</v>
      </c>
      <c r="E193" s="150" t="s">
        <v>402</v>
      </c>
      <c r="F193" s="150" t="s">
        <v>403</v>
      </c>
      <c r="I193" s="141"/>
      <c r="J193" s="151">
        <f>BK193</f>
        <v>0</v>
      </c>
      <c r="L193" s="138"/>
      <c r="M193" s="143"/>
      <c r="N193" s="144"/>
      <c r="O193" s="144"/>
      <c r="P193" s="145">
        <f>SUM(P194:P196)</f>
        <v>0</v>
      </c>
      <c r="Q193" s="144"/>
      <c r="R193" s="145">
        <f>SUM(R194:R196)</f>
        <v>0</v>
      </c>
      <c r="S193" s="144"/>
      <c r="T193" s="146">
        <f>SUM(T194:T196)</f>
        <v>0</v>
      </c>
      <c r="AR193" s="139" t="s">
        <v>262</v>
      </c>
      <c r="AT193" s="147" t="s">
        <v>75</v>
      </c>
      <c r="AU193" s="147" t="s">
        <v>22</v>
      </c>
      <c r="AY193" s="139" t="s">
        <v>135</v>
      </c>
      <c r="BK193" s="148">
        <f>SUM(BK194:BK196)</f>
        <v>0</v>
      </c>
    </row>
    <row r="194" spans="2:65" s="1" customFormat="1" ht="22.5" customHeight="1">
      <c r="B194" s="152"/>
      <c r="C194" s="153" t="s">
        <v>404</v>
      </c>
      <c r="D194" s="153" t="s">
        <v>138</v>
      </c>
      <c r="E194" s="154" t="s">
        <v>405</v>
      </c>
      <c r="F194" s="155" t="s">
        <v>406</v>
      </c>
      <c r="G194" s="156" t="s">
        <v>328</v>
      </c>
      <c r="H194" s="157">
        <v>1</v>
      </c>
      <c r="I194" s="158"/>
      <c r="J194" s="159">
        <f>ROUND(I194*H194,2)</f>
        <v>0</v>
      </c>
      <c r="K194" s="155" t="s">
        <v>20</v>
      </c>
      <c r="L194" s="33"/>
      <c r="M194" s="160" t="s">
        <v>20</v>
      </c>
      <c r="N194" s="161" t="s">
        <v>47</v>
      </c>
      <c r="O194" s="34"/>
      <c r="P194" s="162">
        <f>O194*H194</f>
        <v>0</v>
      </c>
      <c r="Q194" s="162">
        <v>0</v>
      </c>
      <c r="R194" s="162">
        <f>Q194*H194</f>
        <v>0</v>
      </c>
      <c r="S194" s="162">
        <v>0</v>
      </c>
      <c r="T194" s="163">
        <f>S194*H194</f>
        <v>0</v>
      </c>
      <c r="AR194" s="16" t="s">
        <v>407</v>
      </c>
      <c r="AT194" s="16" t="s">
        <v>138</v>
      </c>
      <c r="AU194" s="16" t="s">
        <v>86</v>
      </c>
      <c r="AY194" s="16" t="s">
        <v>135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6" t="s">
        <v>22</v>
      </c>
      <c r="BK194" s="164">
        <f>ROUND(I194*H194,2)</f>
        <v>0</v>
      </c>
      <c r="BL194" s="16" t="s">
        <v>407</v>
      </c>
      <c r="BM194" s="16" t="s">
        <v>408</v>
      </c>
    </row>
    <row r="195" spans="2:65" s="1" customFormat="1" ht="22.5" customHeight="1">
      <c r="B195" s="152"/>
      <c r="C195" s="153" t="s">
        <v>409</v>
      </c>
      <c r="D195" s="153" t="s">
        <v>138</v>
      </c>
      <c r="E195" s="154" t="s">
        <v>410</v>
      </c>
      <c r="F195" s="155" t="s">
        <v>411</v>
      </c>
      <c r="G195" s="156" t="s">
        <v>328</v>
      </c>
      <c r="H195" s="157">
        <v>1</v>
      </c>
      <c r="I195" s="158"/>
      <c r="J195" s="159">
        <f>ROUND(I195*H195,2)</f>
        <v>0</v>
      </c>
      <c r="K195" s="155" t="s">
        <v>142</v>
      </c>
      <c r="L195" s="33"/>
      <c r="M195" s="160" t="s">
        <v>20</v>
      </c>
      <c r="N195" s="161" t="s">
        <v>47</v>
      </c>
      <c r="O195" s="34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AR195" s="16" t="s">
        <v>407</v>
      </c>
      <c r="AT195" s="16" t="s">
        <v>138</v>
      </c>
      <c r="AU195" s="16" t="s">
        <v>86</v>
      </c>
      <c r="AY195" s="16" t="s">
        <v>135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6" t="s">
        <v>22</v>
      </c>
      <c r="BK195" s="164">
        <f>ROUND(I195*H195,2)</f>
        <v>0</v>
      </c>
      <c r="BL195" s="16" t="s">
        <v>407</v>
      </c>
      <c r="BM195" s="16" t="s">
        <v>412</v>
      </c>
    </row>
    <row r="196" spans="2:65" s="1" customFormat="1" ht="22.5" customHeight="1">
      <c r="B196" s="152"/>
      <c r="C196" s="153" t="s">
        <v>413</v>
      </c>
      <c r="D196" s="153" t="s">
        <v>138</v>
      </c>
      <c r="E196" s="154" t="s">
        <v>414</v>
      </c>
      <c r="F196" s="155" t="s">
        <v>415</v>
      </c>
      <c r="G196" s="156" t="s">
        <v>328</v>
      </c>
      <c r="H196" s="157">
        <v>1</v>
      </c>
      <c r="I196" s="158"/>
      <c r="J196" s="159">
        <f>ROUND(I196*H196,2)</f>
        <v>0</v>
      </c>
      <c r="K196" s="155" t="s">
        <v>142</v>
      </c>
      <c r="L196" s="33"/>
      <c r="M196" s="160" t="s">
        <v>20</v>
      </c>
      <c r="N196" s="161" t="s">
        <v>47</v>
      </c>
      <c r="O196" s="34"/>
      <c r="P196" s="162">
        <f>O196*H196</f>
        <v>0</v>
      </c>
      <c r="Q196" s="162">
        <v>0</v>
      </c>
      <c r="R196" s="162">
        <f>Q196*H196</f>
        <v>0</v>
      </c>
      <c r="S196" s="162">
        <v>0</v>
      </c>
      <c r="T196" s="163">
        <f>S196*H196</f>
        <v>0</v>
      </c>
      <c r="AR196" s="16" t="s">
        <v>407</v>
      </c>
      <c r="AT196" s="16" t="s">
        <v>138</v>
      </c>
      <c r="AU196" s="16" t="s">
        <v>86</v>
      </c>
      <c r="AY196" s="16" t="s">
        <v>135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6" t="s">
        <v>22</v>
      </c>
      <c r="BK196" s="164">
        <f>ROUND(I196*H196,2)</f>
        <v>0</v>
      </c>
      <c r="BL196" s="16" t="s">
        <v>407</v>
      </c>
      <c r="BM196" s="16" t="s">
        <v>416</v>
      </c>
    </row>
    <row r="197" spans="2:63" s="10" customFormat="1" ht="29.25" customHeight="1">
      <c r="B197" s="138"/>
      <c r="D197" s="149" t="s">
        <v>75</v>
      </c>
      <c r="E197" s="150" t="s">
        <v>417</v>
      </c>
      <c r="F197" s="150" t="s">
        <v>418</v>
      </c>
      <c r="I197" s="141"/>
      <c r="J197" s="151">
        <f>BK197</f>
        <v>0</v>
      </c>
      <c r="L197" s="138"/>
      <c r="M197" s="143"/>
      <c r="N197" s="144"/>
      <c r="O197" s="144"/>
      <c r="P197" s="145">
        <f>SUM(P198:P200)</f>
        <v>0</v>
      </c>
      <c r="Q197" s="144"/>
      <c r="R197" s="145">
        <f>SUM(R198:R200)</f>
        <v>0</v>
      </c>
      <c r="S197" s="144"/>
      <c r="T197" s="146">
        <f>SUM(T198:T200)</f>
        <v>0</v>
      </c>
      <c r="AR197" s="139" t="s">
        <v>262</v>
      </c>
      <c r="AT197" s="147" t="s">
        <v>75</v>
      </c>
      <c r="AU197" s="147" t="s">
        <v>22</v>
      </c>
      <c r="AY197" s="139" t="s">
        <v>135</v>
      </c>
      <c r="BK197" s="148">
        <f>SUM(BK198:BK200)</f>
        <v>0</v>
      </c>
    </row>
    <row r="198" spans="2:65" s="1" customFormat="1" ht="22.5" customHeight="1">
      <c r="B198" s="152"/>
      <c r="C198" s="153" t="s">
        <v>419</v>
      </c>
      <c r="D198" s="153" t="s">
        <v>138</v>
      </c>
      <c r="E198" s="154" t="s">
        <v>420</v>
      </c>
      <c r="F198" s="155" t="s">
        <v>418</v>
      </c>
      <c r="G198" s="156" t="s">
        <v>421</v>
      </c>
      <c r="H198" s="200"/>
      <c r="I198" s="158"/>
      <c r="J198" s="159">
        <f>ROUND(I198*H198,2)</f>
        <v>0</v>
      </c>
      <c r="K198" s="155" t="s">
        <v>20</v>
      </c>
      <c r="L198" s="33"/>
      <c r="M198" s="160" t="s">
        <v>20</v>
      </c>
      <c r="N198" s="161" t="s">
        <v>47</v>
      </c>
      <c r="O198" s="34"/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16" t="s">
        <v>407</v>
      </c>
      <c r="AT198" s="16" t="s">
        <v>138</v>
      </c>
      <c r="AU198" s="16" t="s">
        <v>86</v>
      </c>
      <c r="AY198" s="16" t="s">
        <v>135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6" t="s">
        <v>22</v>
      </c>
      <c r="BK198" s="164">
        <f>ROUND(I198*H198,2)</f>
        <v>0</v>
      </c>
      <c r="BL198" s="16" t="s">
        <v>407</v>
      </c>
      <c r="BM198" s="16" t="s">
        <v>422</v>
      </c>
    </row>
    <row r="199" spans="2:65" s="1" customFormat="1" ht="22.5" customHeight="1">
      <c r="B199" s="152"/>
      <c r="C199" s="153" t="s">
        <v>423</v>
      </c>
      <c r="D199" s="153" t="s">
        <v>138</v>
      </c>
      <c r="E199" s="154" t="s">
        <v>424</v>
      </c>
      <c r="F199" s="155" t="s">
        <v>425</v>
      </c>
      <c r="G199" s="156" t="s">
        <v>421</v>
      </c>
      <c r="H199" s="200"/>
      <c r="I199" s="158"/>
      <c r="J199" s="159">
        <f>ROUND(I199*H199,2)</f>
        <v>0</v>
      </c>
      <c r="K199" s="155" t="s">
        <v>20</v>
      </c>
      <c r="L199" s="33"/>
      <c r="M199" s="160" t="s">
        <v>20</v>
      </c>
      <c r="N199" s="161" t="s">
        <v>47</v>
      </c>
      <c r="O199" s="34"/>
      <c r="P199" s="162">
        <f>O199*H199</f>
        <v>0</v>
      </c>
      <c r="Q199" s="162">
        <v>0</v>
      </c>
      <c r="R199" s="162">
        <f>Q199*H199</f>
        <v>0</v>
      </c>
      <c r="S199" s="162">
        <v>0</v>
      </c>
      <c r="T199" s="163">
        <f>S199*H199</f>
        <v>0</v>
      </c>
      <c r="AR199" s="16" t="s">
        <v>407</v>
      </c>
      <c r="AT199" s="16" t="s">
        <v>138</v>
      </c>
      <c r="AU199" s="16" t="s">
        <v>86</v>
      </c>
      <c r="AY199" s="16" t="s">
        <v>135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6" t="s">
        <v>22</v>
      </c>
      <c r="BK199" s="164">
        <f>ROUND(I199*H199,2)</f>
        <v>0</v>
      </c>
      <c r="BL199" s="16" t="s">
        <v>407</v>
      </c>
      <c r="BM199" s="16" t="s">
        <v>426</v>
      </c>
    </row>
    <row r="200" spans="2:65" s="1" customFormat="1" ht="22.5" customHeight="1">
      <c r="B200" s="152"/>
      <c r="C200" s="153" t="s">
        <v>427</v>
      </c>
      <c r="D200" s="153" t="s">
        <v>138</v>
      </c>
      <c r="E200" s="154" t="s">
        <v>428</v>
      </c>
      <c r="F200" s="155" t="s">
        <v>429</v>
      </c>
      <c r="G200" s="156" t="s">
        <v>421</v>
      </c>
      <c r="H200" s="200"/>
      <c r="I200" s="158"/>
      <c r="J200" s="159">
        <f>ROUND(I200*H200,2)</f>
        <v>0</v>
      </c>
      <c r="K200" s="155" t="s">
        <v>20</v>
      </c>
      <c r="L200" s="33"/>
      <c r="M200" s="160" t="s">
        <v>20</v>
      </c>
      <c r="N200" s="201" t="s">
        <v>47</v>
      </c>
      <c r="O200" s="202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AR200" s="16" t="s">
        <v>407</v>
      </c>
      <c r="AT200" s="16" t="s">
        <v>138</v>
      </c>
      <c r="AU200" s="16" t="s">
        <v>86</v>
      </c>
      <c r="AY200" s="16" t="s">
        <v>135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6" t="s">
        <v>22</v>
      </c>
      <c r="BK200" s="164">
        <f>ROUND(I200*H200,2)</f>
        <v>0</v>
      </c>
      <c r="BL200" s="16" t="s">
        <v>407</v>
      </c>
      <c r="BM200" s="16" t="s">
        <v>430</v>
      </c>
    </row>
    <row r="201" spans="2:12" s="1" customFormat="1" ht="6.75" customHeight="1">
      <c r="B201" s="49"/>
      <c r="C201" s="50"/>
      <c r="D201" s="50"/>
      <c r="E201" s="50"/>
      <c r="F201" s="50"/>
      <c r="G201" s="50"/>
      <c r="H201" s="50"/>
      <c r="I201" s="105"/>
      <c r="J201" s="50"/>
      <c r="K201" s="50"/>
      <c r="L201" s="33"/>
    </row>
    <row r="202" ht="13.5">
      <c r="AT202" s="205"/>
    </row>
  </sheetData>
  <sheetProtection password="CC35" sheet="1" objects="1" scenarios="1" formatColumns="0" formatRows="0" sort="0" autoFilter="0"/>
  <autoFilter ref="C83:K83"/>
  <mergeCells count="6">
    <mergeCell ref="E43:H43"/>
    <mergeCell ref="E76:H76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  <col min="12" max="16384" width="9.3320312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231" customFormat="1" ht="45" customHeight="1">
      <c r="B3" s="229"/>
      <c r="C3" s="213" t="s">
        <v>438</v>
      </c>
      <c r="D3" s="213"/>
      <c r="E3" s="213"/>
      <c r="F3" s="213"/>
      <c r="G3" s="213"/>
      <c r="H3" s="213"/>
      <c r="I3" s="213"/>
      <c r="J3" s="213"/>
      <c r="K3" s="230"/>
    </row>
    <row r="4" spans="2:11" ht="25.5" customHeight="1">
      <c r="B4" s="232"/>
      <c r="C4" s="214" t="s">
        <v>439</v>
      </c>
      <c r="D4" s="214"/>
      <c r="E4" s="214"/>
      <c r="F4" s="214"/>
      <c r="G4" s="214"/>
      <c r="H4" s="214"/>
      <c r="I4" s="214"/>
      <c r="J4" s="214"/>
      <c r="K4" s="233"/>
    </row>
    <row r="5" spans="2:1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ht="15" customHeight="1">
      <c r="B6" s="232"/>
      <c r="C6" s="212" t="s">
        <v>440</v>
      </c>
      <c r="D6" s="212"/>
      <c r="E6" s="212"/>
      <c r="F6" s="212"/>
      <c r="G6" s="212"/>
      <c r="H6" s="212"/>
      <c r="I6" s="212"/>
      <c r="J6" s="212"/>
      <c r="K6" s="233"/>
    </row>
    <row r="7" spans="2:11" ht="15" customHeight="1">
      <c r="B7" s="236"/>
      <c r="C7" s="212" t="s">
        <v>441</v>
      </c>
      <c r="D7" s="212"/>
      <c r="E7" s="212"/>
      <c r="F7" s="212"/>
      <c r="G7" s="212"/>
      <c r="H7" s="212"/>
      <c r="I7" s="212"/>
      <c r="J7" s="212"/>
      <c r="K7" s="233"/>
    </row>
    <row r="8" spans="2:1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ht="15" customHeight="1">
      <c r="B9" s="236"/>
      <c r="C9" s="212" t="s">
        <v>607</v>
      </c>
      <c r="D9" s="212"/>
      <c r="E9" s="212"/>
      <c r="F9" s="212"/>
      <c r="G9" s="212"/>
      <c r="H9" s="212"/>
      <c r="I9" s="212"/>
      <c r="J9" s="212"/>
      <c r="K9" s="233"/>
    </row>
    <row r="10" spans="2:11" ht="15" customHeight="1">
      <c r="B10" s="236"/>
      <c r="C10" s="235"/>
      <c r="D10" s="212" t="s">
        <v>608</v>
      </c>
      <c r="E10" s="212"/>
      <c r="F10" s="212"/>
      <c r="G10" s="212"/>
      <c r="H10" s="212"/>
      <c r="I10" s="212"/>
      <c r="J10" s="212"/>
      <c r="K10" s="233"/>
    </row>
    <row r="11" spans="2:11" ht="15" customHeight="1">
      <c r="B11" s="236"/>
      <c r="C11" s="237"/>
      <c r="D11" s="212" t="s">
        <v>442</v>
      </c>
      <c r="E11" s="212"/>
      <c r="F11" s="212"/>
      <c r="G11" s="212"/>
      <c r="H11" s="212"/>
      <c r="I11" s="212"/>
      <c r="J11" s="212"/>
      <c r="K11" s="233"/>
    </row>
    <row r="12" spans="2:11" ht="12.7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3"/>
    </row>
    <row r="13" spans="2:11" ht="15" customHeight="1">
      <c r="B13" s="236"/>
      <c r="C13" s="237"/>
      <c r="D13" s="212" t="s">
        <v>609</v>
      </c>
      <c r="E13" s="212"/>
      <c r="F13" s="212"/>
      <c r="G13" s="212"/>
      <c r="H13" s="212"/>
      <c r="I13" s="212"/>
      <c r="J13" s="212"/>
      <c r="K13" s="233"/>
    </row>
    <row r="14" spans="2:11" ht="15" customHeight="1">
      <c r="B14" s="236"/>
      <c r="C14" s="237"/>
      <c r="D14" s="212" t="s">
        <v>443</v>
      </c>
      <c r="E14" s="212"/>
      <c r="F14" s="212"/>
      <c r="G14" s="212"/>
      <c r="H14" s="212"/>
      <c r="I14" s="212"/>
      <c r="J14" s="212"/>
      <c r="K14" s="233"/>
    </row>
    <row r="15" spans="2:11" ht="15" customHeight="1">
      <c r="B15" s="236"/>
      <c r="C15" s="237"/>
      <c r="D15" s="212" t="s">
        <v>444</v>
      </c>
      <c r="E15" s="212"/>
      <c r="F15" s="212"/>
      <c r="G15" s="212"/>
      <c r="H15" s="212"/>
      <c r="I15" s="212"/>
      <c r="J15" s="212"/>
      <c r="K15" s="233"/>
    </row>
    <row r="16" spans="2:11" ht="15" customHeight="1">
      <c r="B16" s="236"/>
      <c r="C16" s="237"/>
      <c r="D16" s="237"/>
      <c r="E16" s="238" t="s">
        <v>79</v>
      </c>
      <c r="F16" s="212" t="s">
        <v>445</v>
      </c>
      <c r="G16" s="212"/>
      <c r="H16" s="212"/>
      <c r="I16" s="212"/>
      <c r="J16" s="212"/>
      <c r="K16" s="233"/>
    </row>
    <row r="17" spans="2:11" ht="15" customHeight="1">
      <c r="B17" s="236"/>
      <c r="C17" s="237"/>
      <c r="D17" s="237"/>
      <c r="E17" s="238" t="s">
        <v>446</v>
      </c>
      <c r="F17" s="212" t="s">
        <v>447</v>
      </c>
      <c r="G17" s="212"/>
      <c r="H17" s="212"/>
      <c r="I17" s="212"/>
      <c r="J17" s="212"/>
      <c r="K17" s="233"/>
    </row>
    <row r="18" spans="2:11" ht="15" customHeight="1">
      <c r="B18" s="236"/>
      <c r="C18" s="237"/>
      <c r="D18" s="237"/>
      <c r="E18" s="238" t="s">
        <v>448</v>
      </c>
      <c r="F18" s="212" t="s">
        <v>449</v>
      </c>
      <c r="G18" s="212"/>
      <c r="H18" s="212"/>
      <c r="I18" s="212"/>
      <c r="J18" s="212"/>
      <c r="K18" s="233"/>
    </row>
    <row r="19" spans="2:11" ht="15" customHeight="1">
      <c r="B19" s="236"/>
      <c r="C19" s="237"/>
      <c r="D19" s="237"/>
      <c r="E19" s="238" t="s">
        <v>450</v>
      </c>
      <c r="F19" s="212" t="s">
        <v>451</v>
      </c>
      <c r="G19" s="212"/>
      <c r="H19" s="212"/>
      <c r="I19" s="212"/>
      <c r="J19" s="212"/>
      <c r="K19" s="233"/>
    </row>
    <row r="20" spans="2:11" ht="15" customHeight="1">
      <c r="B20" s="236"/>
      <c r="C20" s="237"/>
      <c r="D20" s="237"/>
      <c r="E20" s="238" t="s">
        <v>452</v>
      </c>
      <c r="F20" s="212" t="s">
        <v>453</v>
      </c>
      <c r="G20" s="212"/>
      <c r="H20" s="212"/>
      <c r="I20" s="212"/>
      <c r="J20" s="212"/>
      <c r="K20" s="233"/>
    </row>
    <row r="21" spans="2:11" ht="15" customHeight="1">
      <c r="B21" s="236"/>
      <c r="C21" s="237"/>
      <c r="D21" s="237"/>
      <c r="E21" s="238" t="s">
        <v>454</v>
      </c>
      <c r="F21" s="212" t="s">
        <v>455</v>
      </c>
      <c r="G21" s="212"/>
      <c r="H21" s="212"/>
      <c r="I21" s="212"/>
      <c r="J21" s="212"/>
      <c r="K21" s="233"/>
    </row>
    <row r="22" spans="2:11" ht="12.75" customHeight="1">
      <c r="B22" s="236"/>
      <c r="C22" s="237"/>
      <c r="D22" s="237"/>
      <c r="E22" s="237"/>
      <c r="F22" s="237"/>
      <c r="G22" s="237"/>
      <c r="H22" s="237"/>
      <c r="I22" s="237"/>
      <c r="J22" s="237"/>
      <c r="K22" s="233"/>
    </row>
    <row r="23" spans="2:11" ht="15" customHeight="1">
      <c r="B23" s="236"/>
      <c r="C23" s="212" t="s">
        <v>610</v>
      </c>
      <c r="D23" s="212"/>
      <c r="E23" s="212"/>
      <c r="F23" s="212"/>
      <c r="G23" s="212"/>
      <c r="H23" s="212"/>
      <c r="I23" s="212"/>
      <c r="J23" s="212"/>
      <c r="K23" s="233"/>
    </row>
    <row r="24" spans="2:11" ht="15" customHeight="1">
      <c r="B24" s="236"/>
      <c r="C24" s="212" t="s">
        <v>456</v>
      </c>
      <c r="D24" s="212"/>
      <c r="E24" s="212"/>
      <c r="F24" s="212"/>
      <c r="G24" s="212"/>
      <c r="H24" s="212"/>
      <c r="I24" s="212"/>
      <c r="J24" s="212"/>
      <c r="K24" s="233"/>
    </row>
    <row r="25" spans="2:11" ht="15" customHeight="1">
      <c r="B25" s="236"/>
      <c r="C25" s="235"/>
      <c r="D25" s="212" t="s">
        <v>611</v>
      </c>
      <c r="E25" s="212"/>
      <c r="F25" s="212"/>
      <c r="G25" s="212"/>
      <c r="H25" s="212"/>
      <c r="I25" s="212"/>
      <c r="J25" s="212"/>
      <c r="K25" s="233"/>
    </row>
    <row r="26" spans="2:11" ht="15" customHeight="1">
      <c r="B26" s="236"/>
      <c r="C26" s="237"/>
      <c r="D26" s="212" t="s">
        <v>457</v>
      </c>
      <c r="E26" s="212"/>
      <c r="F26" s="212"/>
      <c r="G26" s="212"/>
      <c r="H26" s="212"/>
      <c r="I26" s="212"/>
      <c r="J26" s="212"/>
      <c r="K26" s="233"/>
    </row>
    <row r="27" spans="2:11" ht="12.75" customHeight="1">
      <c r="B27" s="236"/>
      <c r="C27" s="237"/>
      <c r="D27" s="237"/>
      <c r="E27" s="237"/>
      <c r="F27" s="237"/>
      <c r="G27" s="237"/>
      <c r="H27" s="237"/>
      <c r="I27" s="237"/>
      <c r="J27" s="237"/>
      <c r="K27" s="233"/>
    </row>
    <row r="28" spans="2:11" ht="15" customHeight="1">
      <c r="B28" s="236"/>
      <c r="C28" s="237"/>
      <c r="D28" s="212" t="s">
        <v>612</v>
      </c>
      <c r="E28" s="212"/>
      <c r="F28" s="212"/>
      <c r="G28" s="212"/>
      <c r="H28" s="212"/>
      <c r="I28" s="212"/>
      <c r="J28" s="212"/>
      <c r="K28" s="233"/>
    </row>
    <row r="29" spans="2:11" ht="15" customHeight="1">
      <c r="B29" s="236"/>
      <c r="C29" s="237"/>
      <c r="D29" s="212" t="s">
        <v>458</v>
      </c>
      <c r="E29" s="212"/>
      <c r="F29" s="212"/>
      <c r="G29" s="212"/>
      <c r="H29" s="212"/>
      <c r="I29" s="212"/>
      <c r="J29" s="212"/>
      <c r="K29" s="233"/>
    </row>
    <row r="30" spans="2:11" ht="12.75" customHeight="1">
      <c r="B30" s="236"/>
      <c r="C30" s="237"/>
      <c r="D30" s="237"/>
      <c r="E30" s="237"/>
      <c r="F30" s="237"/>
      <c r="G30" s="237"/>
      <c r="H30" s="237"/>
      <c r="I30" s="237"/>
      <c r="J30" s="237"/>
      <c r="K30" s="233"/>
    </row>
    <row r="31" spans="2:11" ht="15" customHeight="1">
      <c r="B31" s="236"/>
      <c r="C31" s="237"/>
      <c r="D31" s="212" t="s">
        <v>613</v>
      </c>
      <c r="E31" s="212"/>
      <c r="F31" s="212"/>
      <c r="G31" s="212"/>
      <c r="H31" s="212"/>
      <c r="I31" s="212"/>
      <c r="J31" s="212"/>
      <c r="K31" s="233"/>
    </row>
    <row r="32" spans="2:11" ht="15" customHeight="1">
      <c r="B32" s="236"/>
      <c r="C32" s="237"/>
      <c r="D32" s="212" t="s">
        <v>459</v>
      </c>
      <c r="E32" s="212"/>
      <c r="F32" s="212"/>
      <c r="G32" s="212"/>
      <c r="H32" s="212"/>
      <c r="I32" s="212"/>
      <c r="J32" s="212"/>
      <c r="K32" s="233"/>
    </row>
    <row r="33" spans="2:11" ht="15" customHeight="1">
      <c r="B33" s="236"/>
      <c r="C33" s="237"/>
      <c r="D33" s="212" t="s">
        <v>460</v>
      </c>
      <c r="E33" s="212"/>
      <c r="F33" s="212"/>
      <c r="G33" s="212"/>
      <c r="H33" s="212"/>
      <c r="I33" s="212"/>
      <c r="J33" s="212"/>
      <c r="K33" s="233"/>
    </row>
    <row r="34" spans="2:11" ht="15" customHeight="1">
      <c r="B34" s="236"/>
      <c r="C34" s="237"/>
      <c r="D34" s="235"/>
      <c r="E34" s="239" t="s">
        <v>120</v>
      </c>
      <c r="F34" s="235"/>
      <c r="G34" s="212" t="s">
        <v>461</v>
      </c>
      <c r="H34" s="212"/>
      <c r="I34" s="212"/>
      <c r="J34" s="212"/>
      <c r="K34" s="233"/>
    </row>
    <row r="35" spans="2:11" ht="30.75" customHeight="1">
      <c r="B35" s="236"/>
      <c r="C35" s="237"/>
      <c r="D35" s="235"/>
      <c r="E35" s="239" t="s">
        <v>462</v>
      </c>
      <c r="F35" s="235"/>
      <c r="G35" s="212" t="s">
        <v>463</v>
      </c>
      <c r="H35" s="212"/>
      <c r="I35" s="212"/>
      <c r="J35" s="212"/>
      <c r="K35" s="233"/>
    </row>
    <row r="36" spans="2:11" ht="15" customHeight="1">
      <c r="B36" s="236"/>
      <c r="C36" s="237"/>
      <c r="D36" s="235"/>
      <c r="E36" s="239" t="s">
        <v>57</v>
      </c>
      <c r="F36" s="235"/>
      <c r="G36" s="212" t="s">
        <v>464</v>
      </c>
      <c r="H36" s="212"/>
      <c r="I36" s="212"/>
      <c r="J36" s="212"/>
      <c r="K36" s="233"/>
    </row>
    <row r="37" spans="2:11" ht="15" customHeight="1">
      <c r="B37" s="236"/>
      <c r="C37" s="237"/>
      <c r="D37" s="235"/>
      <c r="E37" s="239" t="s">
        <v>121</v>
      </c>
      <c r="F37" s="235"/>
      <c r="G37" s="212" t="s">
        <v>465</v>
      </c>
      <c r="H37" s="212"/>
      <c r="I37" s="212"/>
      <c r="J37" s="212"/>
      <c r="K37" s="233"/>
    </row>
    <row r="38" spans="2:11" ht="15" customHeight="1">
      <c r="B38" s="236"/>
      <c r="C38" s="237"/>
      <c r="D38" s="235"/>
      <c r="E38" s="239" t="s">
        <v>122</v>
      </c>
      <c r="F38" s="235"/>
      <c r="G38" s="212" t="s">
        <v>466</v>
      </c>
      <c r="H38" s="212"/>
      <c r="I38" s="212"/>
      <c r="J38" s="212"/>
      <c r="K38" s="233"/>
    </row>
    <row r="39" spans="2:11" ht="15" customHeight="1">
      <c r="B39" s="236"/>
      <c r="C39" s="237"/>
      <c r="D39" s="235"/>
      <c r="E39" s="239" t="s">
        <v>123</v>
      </c>
      <c r="F39" s="235"/>
      <c r="G39" s="212" t="s">
        <v>467</v>
      </c>
      <c r="H39" s="212"/>
      <c r="I39" s="212"/>
      <c r="J39" s="212"/>
      <c r="K39" s="233"/>
    </row>
    <row r="40" spans="2:11" ht="15" customHeight="1">
      <c r="B40" s="236"/>
      <c r="C40" s="237"/>
      <c r="D40" s="235"/>
      <c r="E40" s="239" t="s">
        <v>468</v>
      </c>
      <c r="F40" s="235"/>
      <c r="G40" s="212" t="s">
        <v>469</v>
      </c>
      <c r="H40" s="212"/>
      <c r="I40" s="212"/>
      <c r="J40" s="212"/>
      <c r="K40" s="233"/>
    </row>
    <row r="41" spans="2:11" ht="15" customHeight="1">
      <c r="B41" s="236"/>
      <c r="C41" s="237"/>
      <c r="D41" s="235"/>
      <c r="E41" s="239"/>
      <c r="F41" s="235"/>
      <c r="G41" s="212" t="s">
        <v>470</v>
      </c>
      <c r="H41" s="212"/>
      <c r="I41" s="212"/>
      <c r="J41" s="212"/>
      <c r="K41" s="233"/>
    </row>
    <row r="42" spans="2:11" ht="15" customHeight="1">
      <c r="B42" s="236"/>
      <c r="C42" s="237"/>
      <c r="D42" s="235"/>
      <c r="E42" s="239" t="s">
        <v>471</v>
      </c>
      <c r="F42" s="235"/>
      <c r="G42" s="212" t="s">
        <v>472</v>
      </c>
      <c r="H42" s="212"/>
      <c r="I42" s="212"/>
      <c r="J42" s="212"/>
      <c r="K42" s="233"/>
    </row>
    <row r="43" spans="2:11" ht="15" customHeight="1">
      <c r="B43" s="236"/>
      <c r="C43" s="237"/>
      <c r="D43" s="235"/>
      <c r="E43" s="239" t="s">
        <v>125</v>
      </c>
      <c r="F43" s="235"/>
      <c r="G43" s="212" t="s">
        <v>473</v>
      </c>
      <c r="H43" s="212"/>
      <c r="I43" s="212"/>
      <c r="J43" s="212"/>
      <c r="K43" s="233"/>
    </row>
    <row r="44" spans="2:11" ht="12.75" customHeight="1">
      <c r="B44" s="236"/>
      <c r="C44" s="237"/>
      <c r="D44" s="235"/>
      <c r="E44" s="235"/>
      <c r="F44" s="235"/>
      <c r="G44" s="235"/>
      <c r="H44" s="235"/>
      <c r="I44" s="235"/>
      <c r="J44" s="235"/>
      <c r="K44" s="233"/>
    </row>
    <row r="45" spans="2:11" ht="15" customHeight="1">
      <c r="B45" s="236"/>
      <c r="C45" s="237"/>
      <c r="D45" s="212" t="s">
        <v>474</v>
      </c>
      <c r="E45" s="212"/>
      <c r="F45" s="212"/>
      <c r="G45" s="212"/>
      <c r="H45" s="212"/>
      <c r="I45" s="212"/>
      <c r="J45" s="212"/>
      <c r="K45" s="233"/>
    </row>
    <row r="46" spans="2:11" ht="15" customHeight="1">
      <c r="B46" s="236"/>
      <c r="C46" s="237"/>
      <c r="D46" s="237"/>
      <c r="E46" s="212" t="s">
        <v>475</v>
      </c>
      <c r="F46" s="212"/>
      <c r="G46" s="212"/>
      <c r="H46" s="212"/>
      <c r="I46" s="212"/>
      <c r="J46" s="212"/>
      <c r="K46" s="233"/>
    </row>
    <row r="47" spans="2:11" ht="15" customHeight="1">
      <c r="B47" s="236"/>
      <c r="C47" s="237"/>
      <c r="D47" s="237"/>
      <c r="E47" s="212" t="s">
        <v>476</v>
      </c>
      <c r="F47" s="212"/>
      <c r="G47" s="212"/>
      <c r="H47" s="212"/>
      <c r="I47" s="212"/>
      <c r="J47" s="212"/>
      <c r="K47" s="233"/>
    </row>
    <row r="48" spans="2:11" ht="15" customHeight="1">
      <c r="B48" s="236"/>
      <c r="C48" s="237"/>
      <c r="D48" s="237"/>
      <c r="E48" s="212" t="s">
        <v>477</v>
      </c>
      <c r="F48" s="212"/>
      <c r="G48" s="212"/>
      <c r="H48" s="212"/>
      <c r="I48" s="212"/>
      <c r="J48" s="212"/>
      <c r="K48" s="233"/>
    </row>
    <row r="49" spans="2:11" ht="15" customHeight="1">
      <c r="B49" s="236"/>
      <c r="C49" s="237"/>
      <c r="D49" s="212" t="s">
        <v>478</v>
      </c>
      <c r="E49" s="212"/>
      <c r="F49" s="212"/>
      <c r="G49" s="212"/>
      <c r="H49" s="212"/>
      <c r="I49" s="212"/>
      <c r="J49" s="212"/>
      <c r="K49" s="233"/>
    </row>
    <row r="50" spans="2:11" ht="25.5" customHeight="1">
      <c r="B50" s="232"/>
      <c r="C50" s="214" t="s">
        <v>479</v>
      </c>
      <c r="D50" s="214"/>
      <c r="E50" s="214"/>
      <c r="F50" s="214"/>
      <c r="G50" s="214"/>
      <c r="H50" s="214"/>
      <c r="I50" s="214"/>
      <c r="J50" s="214"/>
      <c r="K50" s="233"/>
    </row>
    <row r="51" spans="2:11" ht="5.25" customHeight="1">
      <c r="B51" s="232"/>
      <c r="C51" s="234"/>
      <c r="D51" s="234"/>
      <c r="E51" s="234"/>
      <c r="F51" s="234"/>
      <c r="G51" s="234"/>
      <c r="H51" s="234"/>
      <c r="I51" s="234"/>
      <c r="J51" s="234"/>
      <c r="K51" s="233"/>
    </row>
    <row r="52" spans="2:11" ht="15" customHeight="1">
      <c r="B52" s="232"/>
      <c r="C52" s="212" t="s">
        <v>480</v>
      </c>
      <c r="D52" s="212"/>
      <c r="E52" s="212"/>
      <c r="F52" s="212"/>
      <c r="G52" s="212"/>
      <c r="H52" s="212"/>
      <c r="I52" s="212"/>
      <c r="J52" s="212"/>
      <c r="K52" s="233"/>
    </row>
    <row r="53" spans="2:11" ht="15" customHeight="1">
      <c r="B53" s="232"/>
      <c r="C53" s="212" t="s">
        <v>481</v>
      </c>
      <c r="D53" s="212"/>
      <c r="E53" s="212"/>
      <c r="F53" s="212"/>
      <c r="G53" s="212"/>
      <c r="H53" s="212"/>
      <c r="I53" s="212"/>
      <c r="J53" s="212"/>
      <c r="K53" s="233"/>
    </row>
    <row r="54" spans="2:11" ht="12.75" customHeight="1">
      <c r="B54" s="232"/>
      <c r="C54" s="235"/>
      <c r="D54" s="235"/>
      <c r="E54" s="235"/>
      <c r="F54" s="235"/>
      <c r="G54" s="235"/>
      <c r="H54" s="235"/>
      <c r="I54" s="235"/>
      <c r="J54" s="235"/>
      <c r="K54" s="233"/>
    </row>
    <row r="55" spans="2:11" ht="15" customHeight="1">
      <c r="B55" s="232"/>
      <c r="C55" s="212" t="s">
        <v>482</v>
      </c>
      <c r="D55" s="212"/>
      <c r="E55" s="212"/>
      <c r="F55" s="212"/>
      <c r="G55" s="212"/>
      <c r="H55" s="212"/>
      <c r="I55" s="212"/>
      <c r="J55" s="212"/>
      <c r="K55" s="233"/>
    </row>
    <row r="56" spans="2:11" ht="15" customHeight="1">
      <c r="B56" s="232"/>
      <c r="C56" s="237"/>
      <c r="D56" s="212" t="s">
        <v>483</v>
      </c>
      <c r="E56" s="212"/>
      <c r="F56" s="212"/>
      <c r="G56" s="212"/>
      <c r="H56" s="212"/>
      <c r="I56" s="212"/>
      <c r="J56" s="212"/>
      <c r="K56" s="233"/>
    </row>
    <row r="57" spans="2:11" ht="15" customHeight="1">
      <c r="B57" s="232"/>
      <c r="C57" s="237"/>
      <c r="D57" s="212" t="s">
        <v>484</v>
      </c>
      <c r="E57" s="212"/>
      <c r="F57" s="212"/>
      <c r="G57" s="212"/>
      <c r="H57" s="212"/>
      <c r="I57" s="212"/>
      <c r="J57" s="212"/>
      <c r="K57" s="233"/>
    </row>
    <row r="58" spans="2:11" ht="15" customHeight="1">
      <c r="B58" s="232"/>
      <c r="C58" s="237"/>
      <c r="D58" s="212" t="s">
        <v>485</v>
      </c>
      <c r="E58" s="212"/>
      <c r="F58" s="212"/>
      <c r="G58" s="212"/>
      <c r="H58" s="212"/>
      <c r="I58" s="212"/>
      <c r="J58" s="212"/>
      <c r="K58" s="233"/>
    </row>
    <row r="59" spans="2:11" ht="15" customHeight="1">
      <c r="B59" s="232"/>
      <c r="C59" s="237"/>
      <c r="D59" s="212" t="s">
        <v>486</v>
      </c>
      <c r="E59" s="212"/>
      <c r="F59" s="212"/>
      <c r="G59" s="212"/>
      <c r="H59" s="212"/>
      <c r="I59" s="212"/>
      <c r="J59" s="212"/>
      <c r="K59" s="233"/>
    </row>
    <row r="60" spans="2:11" ht="15" customHeight="1">
      <c r="B60" s="232"/>
      <c r="C60" s="237"/>
      <c r="D60" s="215" t="s">
        <v>487</v>
      </c>
      <c r="E60" s="215"/>
      <c r="F60" s="215"/>
      <c r="G60" s="215"/>
      <c r="H60" s="215"/>
      <c r="I60" s="215"/>
      <c r="J60" s="215"/>
      <c r="K60" s="233"/>
    </row>
    <row r="61" spans="2:11" ht="15" customHeight="1">
      <c r="B61" s="232"/>
      <c r="C61" s="237"/>
      <c r="D61" s="212" t="s">
        <v>488</v>
      </c>
      <c r="E61" s="212"/>
      <c r="F61" s="212"/>
      <c r="G61" s="212"/>
      <c r="H61" s="212"/>
      <c r="I61" s="212"/>
      <c r="J61" s="212"/>
      <c r="K61" s="233"/>
    </row>
    <row r="62" spans="2:11" ht="12.75" customHeight="1">
      <c r="B62" s="232"/>
      <c r="C62" s="237"/>
      <c r="D62" s="237"/>
      <c r="E62" s="240"/>
      <c r="F62" s="237"/>
      <c r="G62" s="237"/>
      <c r="H62" s="237"/>
      <c r="I62" s="237"/>
      <c r="J62" s="237"/>
      <c r="K62" s="233"/>
    </row>
    <row r="63" spans="2:11" ht="15" customHeight="1">
      <c r="B63" s="232"/>
      <c r="C63" s="237"/>
      <c r="D63" s="212" t="s">
        <v>489</v>
      </c>
      <c r="E63" s="212"/>
      <c r="F63" s="212"/>
      <c r="G63" s="212"/>
      <c r="H63" s="212"/>
      <c r="I63" s="212"/>
      <c r="J63" s="212"/>
      <c r="K63" s="233"/>
    </row>
    <row r="64" spans="2:11" ht="15" customHeight="1">
      <c r="B64" s="232"/>
      <c r="C64" s="237"/>
      <c r="D64" s="215" t="s">
        <v>490</v>
      </c>
      <c r="E64" s="215"/>
      <c r="F64" s="215"/>
      <c r="G64" s="215"/>
      <c r="H64" s="215"/>
      <c r="I64" s="215"/>
      <c r="J64" s="215"/>
      <c r="K64" s="233"/>
    </row>
    <row r="65" spans="2:11" ht="15" customHeight="1">
      <c r="B65" s="232"/>
      <c r="C65" s="237"/>
      <c r="D65" s="212" t="s">
        <v>491</v>
      </c>
      <c r="E65" s="212"/>
      <c r="F65" s="212"/>
      <c r="G65" s="212"/>
      <c r="H65" s="212"/>
      <c r="I65" s="212"/>
      <c r="J65" s="212"/>
      <c r="K65" s="233"/>
    </row>
    <row r="66" spans="2:11" ht="15" customHeight="1">
      <c r="B66" s="232"/>
      <c r="C66" s="237"/>
      <c r="D66" s="212" t="s">
        <v>492</v>
      </c>
      <c r="E66" s="212"/>
      <c r="F66" s="212"/>
      <c r="G66" s="212"/>
      <c r="H66" s="212"/>
      <c r="I66" s="212"/>
      <c r="J66" s="212"/>
      <c r="K66" s="233"/>
    </row>
    <row r="67" spans="2:11" ht="15" customHeight="1">
      <c r="B67" s="232"/>
      <c r="C67" s="237"/>
      <c r="D67" s="212" t="s">
        <v>493</v>
      </c>
      <c r="E67" s="212"/>
      <c r="F67" s="212"/>
      <c r="G67" s="212"/>
      <c r="H67" s="212"/>
      <c r="I67" s="212"/>
      <c r="J67" s="212"/>
      <c r="K67" s="233"/>
    </row>
    <row r="68" spans="2:11" ht="15" customHeight="1">
      <c r="B68" s="232"/>
      <c r="C68" s="237"/>
      <c r="D68" s="212" t="s">
        <v>494</v>
      </c>
      <c r="E68" s="212"/>
      <c r="F68" s="212"/>
      <c r="G68" s="212"/>
      <c r="H68" s="212"/>
      <c r="I68" s="212"/>
      <c r="J68" s="212"/>
      <c r="K68" s="233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216" t="s">
        <v>437</v>
      </c>
      <c r="D73" s="216"/>
      <c r="E73" s="216"/>
      <c r="F73" s="216"/>
      <c r="G73" s="216"/>
      <c r="H73" s="216"/>
      <c r="I73" s="216"/>
      <c r="J73" s="216"/>
      <c r="K73" s="252"/>
    </row>
    <row r="74" spans="2:11" ht="17.25" customHeight="1">
      <c r="B74" s="251"/>
      <c r="C74" s="253" t="s">
        <v>495</v>
      </c>
      <c r="D74" s="253"/>
      <c r="E74" s="253"/>
      <c r="F74" s="253" t="s">
        <v>496</v>
      </c>
      <c r="G74" s="254"/>
      <c r="H74" s="253" t="s">
        <v>121</v>
      </c>
      <c r="I74" s="253" t="s">
        <v>61</v>
      </c>
      <c r="J74" s="253" t="s">
        <v>497</v>
      </c>
      <c r="K74" s="252"/>
    </row>
    <row r="75" spans="2:11" ht="17.25" customHeight="1">
      <c r="B75" s="251"/>
      <c r="C75" s="255" t="s">
        <v>498</v>
      </c>
      <c r="D75" s="255"/>
      <c r="E75" s="255"/>
      <c r="F75" s="256" t="s">
        <v>499</v>
      </c>
      <c r="G75" s="257"/>
      <c r="H75" s="255"/>
      <c r="I75" s="255"/>
      <c r="J75" s="255" t="s">
        <v>500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39" t="s">
        <v>57</v>
      </c>
      <c r="D77" s="258"/>
      <c r="E77" s="258"/>
      <c r="F77" s="260" t="s">
        <v>501</v>
      </c>
      <c r="G77" s="259"/>
      <c r="H77" s="239" t="s">
        <v>502</v>
      </c>
      <c r="I77" s="239" t="s">
        <v>503</v>
      </c>
      <c r="J77" s="239">
        <v>20</v>
      </c>
      <c r="K77" s="252"/>
    </row>
    <row r="78" spans="2:11" ht="15" customHeight="1">
      <c r="B78" s="251"/>
      <c r="C78" s="239" t="s">
        <v>504</v>
      </c>
      <c r="D78" s="239"/>
      <c r="E78" s="239"/>
      <c r="F78" s="260" t="s">
        <v>501</v>
      </c>
      <c r="G78" s="259"/>
      <c r="H78" s="239" t="s">
        <v>505</v>
      </c>
      <c r="I78" s="239" t="s">
        <v>503</v>
      </c>
      <c r="J78" s="239">
        <v>120</v>
      </c>
      <c r="K78" s="252"/>
    </row>
    <row r="79" spans="2:11" ht="15" customHeight="1">
      <c r="B79" s="261"/>
      <c r="C79" s="239" t="s">
        <v>506</v>
      </c>
      <c r="D79" s="239"/>
      <c r="E79" s="239"/>
      <c r="F79" s="260" t="s">
        <v>507</v>
      </c>
      <c r="G79" s="259"/>
      <c r="H79" s="239" t="s">
        <v>508</v>
      </c>
      <c r="I79" s="239" t="s">
        <v>503</v>
      </c>
      <c r="J79" s="239">
        <v>50</v>
      </c>
      <c r="K79" s="252"/>
    </row>
    <row r="80" spans="2:11" ht="15" customHeight="1">
      <c r="B80" s="261"/>
      <c r="C80" s="239" t="s">
        <v>509</v>
      </c>
      <c r="D80" s="239"/>
      <c r="E80" s="239"/>
      <c r="F80" s="260" t="s">
        <v>501</v>
      </c>
      <c r="G80" s="259"/>
      <c r="H80" s="239" t="s">
        <v>510</v>
      </c>
      <c r="I80" s="239" t="s">
        <v>511</v>
      </c>
      <c r="J80" s="239"/>
      <c r="K80" s="252"/>
    </row>
    <row r="81" spans="2:11" ht="15" customHeight="1">
      <c r="B81" s="261"/>
      <c r="C81" s="262" t="s">
        <v>512</v>
      </c>
      <c r="D81" s="262"/>
      <c r="E81" s="262"/>
      <c r="F81" s="263" t="s">
        <v>507</v>
      </c>
      <c r="G81" s="262"/>
      <c r="H81" s="262" t="s">
        <v>513</v>
      </c>
      <c r="I81" s="262" t="s">
        <v>503</v>
      </c>
      <c r="J81" s="262">
        <v>15</v>
      </c>
      <c r="K81" s="252"/>
    </row>
    <row r="82" spans="2:11" ht="15" customHeight="1">
      <c r="B82" s="261"/>
      <c r="C82" s="262" t="s">
        <v>514</v>
      </c>
      <c r="D82" s="262"/>
      <c r="E82" s="262"/>
      <c r="F82" s="263" t="s">
        <v>507</v>
      </c>
      <c r="G82" s="262"/>
      <c r="H82" s="262" t="s">
        <v>515</v>
      </c>
      <c r="I82" s="262" t="s">
        <v>503</v>
      </c>
      <c r="J82" s="262">
        <v>15</v>
      </c>
      <c r="K82" s="252"/>
    </row>
    <row r="83" spans="2:11" ht="15" customHeight="1">
      <c r="B83" s="261"/>
      <c r="C83" s="262" t="s">
        <v>516</v>
      </c>
      <c r="D83" s="262"/>
      <c r="E83" s="262"/>
      <c r="F83" s="263" t="s">
        <v>507</v>
      </c>
      <c r="G83" s="262"/>
      <c r="H83" s="262" t="s">
        <v>517</v>
      </c>
      <c r="I83" s="262" t="s">
        <v>503</v>
      </c>
      <c r="J83" s="262">
        <v>20</v>
      </c>
      <c r="K83" s="252"/>
    </row>
    <row r="84" spans="2:11" ht="15" customHeight="1">
      <c r="B84" s="261"/>
      <c r="C84" s="262" t="s">
        <v>518</v>
      </c>
      <c r="D84" s="262"/>
      <c r="E84" s="262"/>
      <c r="F84" s="263" t="s">
        <v>507</v>
      </c>
      <c r="G84" s="262"/>
      <c r="H84" s="262" t="s">
        <v>519</v>
      </c>
      <c r="I84" s="262" t="s">
        <v>503</v>
      </c>
      <c r="J84" s="262">
        <v>20</v>
      </c>
      <c r="K84" s="252"/>
    </row>
    <row r="85" spans="2:11" ht="15" customHeight="1">
      <c r="B85" s="261"/>
      <c r="C85" s="239" t="s">
        <v>520</v>
      </c>
      <c r="D85" s="239"/>
      <c r="E85" s="239"/>
      <c r="F85" s="260" t="s">
        <v>507</v>
      </c>
      <c r="G85" s="259"/>
      <c r="H85" s="239" t="s">
        <v>521</v>
      </c>
      <c r="I85" s="239" t="s">
        <v>503</v>
      </c>
      <c r="J85" s="239">
        <v>50</v>
      </c>
      <c r="K85" s="252"/>
    </row>
    <row r="86" spans="2:11" ht="15" customHeight="1">
      <c r="B86" s="261"/>
      <c r="C86" s="239" t="s">
        <v>522</v>
      </c>
      <c r="D86" s="239"/>
      <c r="E86" s="239"/>
      <c r="F86" s="260" t="s">
        <v>507</v>
      </c>
      <c r="G86" s="259"/>
      <c r="H86" s="239" t="s">
        <v>523</v>
      </c>
      <c r="I86" s="239" t="s">
        <v>503</v>
      </c>
      <c r="J86" s="239">
        <v>20</v>
      </c>
      <c r="K86" s="252"/>
    </row>
    <row r="87" spans="2:11" ht="15" customHeight="1">
      <c r="B87" s="261"/>
      <c r="C87" s="239" t="s">
        <v>524</v>
      </c>
      <c r="D87" s="239"/>
      <c r="E87" s="239"/>
      <c r="F87" s="260" t="s">
        <v>507</v>
      </c>
      <c r="G87" s="259"/>
      <c r="H87" s="239" t="s">
        <v>525</v>
      </c>
      <c r="I87" s="239" t="s">
        <v>503</v>
      </c>
      <c r="J87" s="239">
        <v>20</v>
      </c>
      <c r="K87" s="252"/>
    </row>
    <row r="88" spans="2:11" ht="15" customHeight="1">
      <c r="B88" s="261"/>
      <c r="C88" s="239" t="s">
        <v>526</v>
      </c>
      <c r="D88" s="239"/>
      <c r="E88" s="239"/>
      <c r="F88" s="260" t="s">
        <v>507</v>
      </c>
      <c r="G88" s="259"/>
      <c r="H88" s="239" t="s">
        <v>527</v>
      </c>
      <c r="I88" s="239" t="s">
        <v>503</v>
      </c>
      <c r="J88" s="239">
        <v>50</v>
      </c>
      <c r="K88" s="252"/>
    </row>
    <row r="89" spans="2:11" ht="15" customHeight="1">
      <c r="B89" s="261"/>
      <c r="C89" s="239" t="s">
        <v>528</v>
      </c>
      <c r="D89" s="239"/>
      <c r="E89" s="239"/>
      <c r="F89" s="260" t="s">
        <v>507</v>
      </c>
      <c r="G89" s="259"/>
      <c r="H89" s="239" t="s">
        <v>528</v>
      </c>
      <c r="I89" s="239" t="s">
        <v>503</v>
      </c>
      <c r="J89" s="239">
        <v>50</v>
      </c>
      <c r="K89" s="252"/>
    </row>
    <row r="90" spans="2:11" ht="15" customHeight="1">
      <c r="B90" s="261"/>
      <c r="C90" s="239" t="s">
        <v>126</v>
      </c>
      <c r="D90" s="239"/>
      <c r="E90" s="239"/>
      <c r="F90" s="260" t="s">
        <v>507</v>
      </c>
      <c r="G90" s="259"/>
      <c r="H90" s="239" t="s">
        <v>529</v>
      </c>
      <c r="I90" s="239" t="s">
        <v>503</v>
      </c>
      <c r="J90" s="239">
        <v>255</v>
      </c>
      <c r="K90" s="252"/>
    </row>
    <row r="91" spans="2:11" ht="15" customHeight="1">
      <c r="B91" s="261"/>
      <c r="C91" s="239" t="s">
        <v>530</v>
      </c>
      <c r="D91" s="239"/>
      <c r="E91" s="239"/>
      <c r="F91" s="260" t="s">
        <v>501</v>
      </c>
      <c r="G91" s="259"/>
      <c r="H91" s="239" t="s">
        <v>531</v>
      </c>
      <c r="I91" s="239" t="s">
        <v>532</v>
      </c>
      <c r="J91" s="239"/>
      <c r="K91" s="252"/>
    </row>
    <row r="92" spans="2:11" ht="15" customHeight="1">
      <c r="B92" s="261"/>
      <c r="C92" s="239" t="s">
        <v>533</v>
      </c>
      <c r="D92" s="239"/>
      <c r="E92" s="239"/>
      <c r="F92" s="260" t="s">
        <v>501</v>
      </c>
      <c r="G92" s="259"/>
      <c r="H92" s="239" t="s">
        <v>534</v>
      </c>
      <c r="I92" s="239" t="s">
        <v>535</v>
      </c>
      <c r="J92" s="239"/>
      <c r="K92" s="252"/>
    </row>
    <row r="93" spans="2:11" ht="15" customHeight="1">
      <c r="B93" s="261"/>
      <c r="C93" s="239" t="s">
        <v>536</v>
      </c>
      <c r="D93" s="239"/>
      <c r="E93" s="239"/>
      <c r="F93" s="260" t="s">
        <v>501</v>
      </c>
      <c r="G93" s="259"/>
      <c r="H93" s="239" t="s">
        <v>536</v>
      </c>
      <c r="I93" s="239" t="s">
        <v>535</v>
      </c>
      <c r="J93" s="239"/>
      <c r="K93" s="252"/>
    </row>
    <row r="94" spans="2:11" ht="15" customHeight="1">
      <c r="B94" s="261"/>
      <c r="C94" s="239" t="s">
        <v>42</v>
      </c>
      <c r="D94" s="239"/>
      <c r="E94" s="239"/>
      <c r="F94" s="260" t="s">
        <v>501</v>
      </c>
      <c r="G94" s="259"/>
      <c r="H94" s="239" t="s">
        <v>537</v>
      </c>
      <c r="I94" s="239" t="s">
        <v>535</v>
      </c>
      <c r="J94" s="239"/>
      <c r="K94" s="252"/>
    </row>
    <row r="95" spans="2:11" ht="15" customHeight="1">
      <c r="B95" s="261"/>
      <c r="C95" s="239" t="s">
        <v>52</v>
      </c>
      <c r="D95" s="239"/>
      <c r="E95" s="239"/>
      <c r="F95" s="260" t="s">
        <v>501</v>
      </c>
      <c r="G95" s="259"/>
      <c r="H95" s="239" t="s">
        <v>538</v>
      </c>
      <c r="I95" s="239" t="s">
        <v>535</v>
      </c>
      <c r="J95" s="239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216" t="s">
        <v>539</v>
      </c>
      <c r="D100" s="216"/>
      <c r="E100" s="216"/>
      <c r="F100" s="216"/>
      <c r="G100" s="216"/>
      <c r="H100" s="216"/>
      <c r="I100" s="216"/>
      <c r="J100" s="216"/>
      <c r="K100" s="252"/>
    </row>
    <row r="101" spans="2:11" ht="17.25" customHeight="1">
      <c r="B101" s="251"/>
      <c r="C101" s="253" t="s">
        <v>495</v>
      </c>
      <c r="D101" s="253"/>
      <c r="E101" s="253"/>
      <c r="F101" s="253" t="s">
        <v>496</v>
      </c>
      <c r="G101" s="254"/>
      <c r="H101" s="253" t="s">
        <v>121</v>
      </c>
      <c r="I101" s="253" t="s">
        <v>61</v>
      </c>
      <c r="J101" s="253" t="s">
        <v>497</v>
      </c>
      <c r="K101" s="252"/>
    </row>
    <row r="102" spans="2:11" ht="17.25" customHeight="1">
      <c r="B102" s="251"/>
      <c r="C102" s="255" t="s">
        <v>498</v>
      </c>
      <c r="D102" s="255"/>
      <c r="E102" s="255"/>
      <c r="F102" s="256" t="s">
        <v>499</v>
      </c>
      <c r="G102" s="257"/>
      <c r="H102" s="255"/>
      <c r="I102" s="255"/>
      <c r="J102" s="255" t="s">
        <v>500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39" t="s">
        <v>57</v>
      </c>
      <c r="D104" s="258"/>
      <c r="E104" s="258"/>
      <c r="F104" s="260" t="s">
        <v>501</v>
      </c>
      <c r="G104" s="269"/>
      <c r="H104" s="239" t="s">
        <v>540</v>
      </c>
      <c r="I104" s="239" t="s">
        <v>503</v>
      </c>
      <c r="J104" s="239">
        <v>20</v>
      </c>
      <c r="K104" s="252"/>
    </row>
    <row r="105" spans="2:11" ht="15" customHeight="1">
      <c r="B105" s="251"/>
      <c r="C105" s="239" t="s">
        <v>504</v>
      </c>
      <c r="D105" s="239"/>
      <c r="E105" s="239"/>
      <c r="F105" s="260" t="s">
        <v>501</v>
      </c>
      <c r="G105" s="239"/>
      <c r="H105" s="239" t="s">
        <v>540</v>
      </c>
      <c r="I105" s="239" t="s">
        <v>503</v>
      </c>
      <c r="J105" s="239">
        <v>120</v>
      </c>
      <c r="K105" s="252"/>
    </row>
    <row r="106" spans="2:11" ht="15" customHeight="1">
      <c r="B106" s="261"/>
      <c r="C106" s="239" t="s">
        <v>506</v>
      </c>
      <c r="D106" s="239"/>
      <c r="E106" s="239"/>
      <c r="F106" s="260" t="s">
        <v>507</v>
      </c>
      <c r="G106" s="239"/>
      <c r="H106" s="239" t="s">
        <v>540</v>
      </c>
      <c r="I106" s="239" t="s">
        <v>503</v>
      </c>
      <c r="J106" s="239">
        <v>50</v>
      </c>
      <c r="K106" s="252"/>
    </row>
    <row r="107" spans="2:11" ht="15" customHeight="1">
      <c r="B107" s="261"/>
      <c r="C107" s="239" t="s">
        <v>509</v>
      </c>
      <c r="D107" s="239"/>
      <c r="E107" s="239"/>
      <c r="F107" s="260" t="s">
        <v>501</v>
      </c>
      <c r="G107" s="239"/>
      <c r="H107" s="239" t="s">
        <v>540</v>
      </c>
      <c r="I107" s="239" t="s">
        <v>511</v>
      </c>
      <c r="J107" s="239"/>
      <c r="K107" s="252"/>
    </row>
    <row r="108" spans="2:11" ht="15" customHeight="1">
      <c r="B108" s="261"/>
      <c r="C108" s="239" t="s">
        <v>520</v>
      </c>
      <c r="D108" s="239"/>
      <c r="E108" s="239"/>
      <c r="F108" s="260" t="s">
        <v>507</v>
      </c>
      <c r="G108" s="239"/>
      <c r="H108" s="239" t="s">
        <v>540</v>
      </c>
      <c r="I108" s="239" t="s">
        <v>503</v>
      </c>
      <c r="J108" s="239">
        <v>50</v>
      </c>
      <c r="K108" s="252"/>
    </row>
    <row r="109" spans="2:11" ht="15" customHeight="1">
      <c r="B109" s="261"/>
      <c r="C109" s="239" t="s">
        <v>528</v>
      </c>
      <c r="D109" s="239"/>
      <c r="E109" s="239"/>
      <c r="F109" s="260" t="s">
        <v>507</v>
      </c>
      <c r="G109" s="239"/>
      <c r="H109" s="239" t="s">
        <v>540</v>
      </c>
      <c r="I109" s="239" t="s">
        <v>503</v>
      </c>
      <c r="J109" s="239">
        <v>50</v>
      </c>
      <c r="K109" s="252"/>
    </row>
    <row r="110" spans="2:11" ht="15" customHeight="1">
      <c r="B110" s="261"/>
      <c r="C110" s="239" t="s">
        <v>526</v>
      </c>
      <c r="D110" s="239"/>
      <c r="E110" s="239"/>
      <c r="F110" s="260" t="s">
        <v>507</v>
      </c>
      <c r="G110" s="239"/>
      <c r="H110" s="239" t="s">
        <v>540</v>
      </c>
      <c r="I110" s="239" t="s">
        <v>503</v>
      </c>
      <c r="J110" s="239">
        <v>50</v>
      </c>
      <c r="K110" s="252"/>
    </row>
    <row r="111" spans="2:11" ht="15" customHeight="1">
      <c r="B111" s="261"/>
      <c r="C111" s="239" t="s">
        <v>57</v>
      </c>
      <c r="D111" s="239"/>
      <c r="E111" s="239"/>
      <c r="F111" s="260" t="s">
        <v>501</v>
      </c>
      <c r="G111" s="239"/>
      <c r="H111" s="239" t="s">
        <v>541</v>
      </c>
      <c r="I111" s="239" t="s">
        <v>503</v>
      </c>
      <c r="J111" s="239">
        <v>20</v>
      </c>
      <c r="K111" s="252"/>
    </row>
    <row r="112" spans="2:11" ht="15" customHeight="1">
      <c r="B112" s="261"/>
      <c r="C112" s="239" t="s">
        <v>542</v>
      </c>
      <c r="D112" s="239"/>
      <c r="E112" s="239"/>
      <c r="F112" s="260" t="s">
        <v>501</v>
      </c>
      <c r="G112" s="239"/>
      <c r="H112" s="239" t="s">
        <v>543</v>
      </c>
      <c r="I112" s="239" t="s">
        <v>503</v>
      </c>
      <c r="J112" s="239">
        <v>120</v>
      </c>
      <c r="K112" s="252"/>
    </row>
    <row r="113" spans="2:11" ht="15" customHeight="1">
      <c r="B113" s="261"/>
      <c r="C113" s="239" t="s">
        <v>42</v>
      </c>
      <c r="D113" s="239"/>
      <c r="E113" s="239"/>
      <c r="F113" s="260" t="s">
        <v>501</v>
      </c>
      <c r="G113" s="239"/>
      <c r="H113" s="239" t="s">
        <v>544</v>
      </c>
      <c r="I113" s="239" t="s">
        <v>535</v>
      </c>
      <c r="J113" s="239"/>
      <c r="K113" s="252"/>
    </row>
    <row r="114" spans="2:11" ht="15" customHeight="1">
      <c r="B114" s="261"/>
      <c r="C114" s="239" t="s">
        <v>52</v>
      </c>
      <c r="D114" s="239"/>
      <c r="E114" s="239"/>
      <c r="F114" s="260" t="s">
        <v>501</v>
      </c>
      <c r="G114" s="239"/>
      <c r="H114" s="239" t="s">
        <v>545</v>
      </c>
      <c r="I114" s="239" t="s">
        <v>535</v>
      </c>
      <c r="J114" s="239"/>
      <c r="K114" s="252"/>
    </row>
    <row r="115" spans="2:11" ht="15" customHeight="1">
      <c r="B115" s="261"/>
      <c r="C115" s="239" t="s">
        <v>61</v>
      </c>
      <c r="D115" s="239"/>
      <c r="E115" s="239"/>
      <c r="F115" s="260" t="s">
        <v>501</v>
      </c>
      <c r="G115" s="239"/>
      <c r="H115" s="239" t="s">
        <v>546</v>
      </c>
      <c r="I115" s="239" t="s">
        <v>547</v>
      </c>
      <c r="J115" s="239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5"/>
      <c r="D117" s="235"/>
      <c r="E117" s="235"/>
      <c r="F117" s="272"/>
      <c r="G117" s="235"/>
      <c r="H117" s="235"/>
      <c r="I117" s="235"/>
      <c r="J117" s="235"/>
      <c r="K117" s="271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213" t="s">
        <v>548</v>
      </c>
      <c r="D120" s="213"/>
      <c r="E120" s="213"/>
      <c r="F120" s="213"/>
      <c r="G120" s="213"/>
      <c r="H120" s="213"/>
      <c r="I120" s="213"/>
      <c r="J120" s="213"/>
      <c r="K120" s="277"/>
    </row>
    <row r="121" spans="2:11" ht="17.25" customHeight="1">
      <c r="B121" s="278"/>
      <c r="C121" s="253" t="s">
        <v>495</v>
      </c>
      <c r="D121" s="253"/>
      <c r="E121" s="253"/>
      <c r="F121" s="253" t="s">
        <v>496</v>
      </c>
      <c r="G121" s="254"/>
      <c r="H121" s="253" t="s">
        <v>121</v>
      </c>
      <c r="I121" s="253" t="s">
        <v>61</v>
      </c>
      <c r="J121" s="253" t="s">
        <v>497</v>
      </c>
      <c r="K121" s="279"/>
    </row>
    <row r="122" spans="2:11" ht="17.25" customHeight="1">
      <c r="B122" s="278"/>
      <c r="C122" s="255" t="s">
        <v>498</v>
      </c>
      <c r="D122" s="255"/>
      <c r="E122" s="255"/>
      <c r="F122" s="256" t="s">
        <v>499</v>
      </c>
      <c r="G122" s="257"/>
      <c r="H122" s="255"/>
      <c r="I122" s="255"/>
      <c r="J122" s="255" t="s">
        <v>500</v>
      </c>
      <c r="K122" s="279"/>
    </row>
    <row r="123" spans="2:11" ht="5.25" customHeight="1">
      <c r="B123" s="280"/>
      <c r="C123" s="258"/>
      <c r="D123" s="258"/>
      <c r="E123" s="258"/>
      <c r="F123" s="258"/>
      <c r="G123" s="239"/>
      <c r="H123" s="258"/>
      <c r="I123" s="258"/>
      <c r="J123" s="258"/>
      <c r="K123" s="281"/>
    </row>
    <row r="124" spans="2:11" ht="15" customHeight="1">
      <c r="B124" s="280"/>
      <c r="C124" s="239" t="s">
        <v>504</v>
      </c>
      <c r="D124" s="258"/>
      <c r="E124" s="258"/>
      <c r="F124" s="260" t="s">
        <v>501</v>
      </c>
      <c r="G124" s="239"/>
      <c r="H124" s="239" t="s">
        <v>540</v>
      </c>
      <c r="I124" s="239" t="s">
        <v>503</v>
      </c>
      <c r="J124" s="239">
        <v>120</v>
      </c>
      <c r="K124" s="282"/>
    </row>
    <row r="125" spans="2:11" ht="15" customHeight="1">
      <c r="B125" s="280"/>
      <c r="C125" s="239" t="s">
        <v>549</v>
      </c>
      <c r="D125" s="239"/>
      <c r="E125" s="239"/>
      <c r="F125" s="260" t="s">
        <v>501</v>
      </c>
      <c r="G125" s="239"/>
      <c r="H125" s="239" t="s">
        <v>550</v>
      </c>
      <c r="I125" s="239" t="s">
        <v>503</v>
      </c>
      <c r="J125" s="239" t="s">
        <v>551</v>
      </c>
      <c r="K125" s="282"/>
    </row>
    <row r="126" spans="2:11" ht="15" customHeight="1">
      <c r="B126" s="280"/>
      <c r="C126" s="239" t="s">
        <v>454</v>
      </c>
      <c r="D126" s="239"/>
      <c r="E126" s="239"/>
      <c r="F126" s="260" t="s">
        <v>501</v>
      </c>
      <c r="G126" s="239"/>
      <c r="H126" s="239" t="s">
        <v>552</v>
      </c>
      <c r="I126" s="239" t="s">
        <v>503</v>
      </c>
      <c r="J126" s="239" t="s">
        <v>551</v>
      </c>
      <c r="K126" s="282"/>
    </row>
    <row r="127" spans="2:11" ht="15" customHeight="1">
      <c r="B127" s="280"/>
      <c r="C127" s="239" t="s">
        <v>512</v>
      </c>
      <c r="D127" s="239"/>
      <c r="E127" s="239"/>
      <c r="F127" s="260" t="s">
        <v>507</v>
      </c>
      <c r="G127" s="239"/>
      <c r="H127" s="239" t="s">
        <v>513</v>
      </c>
      <c r="I127" s="239" t="s">
        <v>503</v>
      </c>
      <c r="J127" s="239">
        <v>15</v>
      </c>
      <c r="K127" s="282"/>
    </row>
    <row r="128" spans="2:11" ht="15" customHeight="1">
      <c r="B128" s="280"/>
      <c r="C128" s="262" t="s">
        <v>514</v>
      </c>
      <c r="D128" s="262"/>
      <c r="E128" s="262"/>
      <c r="F128" s="263" t="s">
        <v>507</v>
      </c>
      <c r="G128" s="262"/>
      <c r="H128" s="262" t="s">
        <v>515</v>
      </c>
      <c r="I128" s="262" t="s">
        <v>503</v>
      </c>
      <c r="J128" s="262">
        <v>15</v>
      </c>
      <c r="K128" s="282"/>
    </row>
    <row r="129" spans="2:11" ht="15" customHeight="1">
      <c r="B129" s="280"/>
      <c r="C129" s="262" t="s">
        <v>516</v>
      </c>
      <c r="D129" s="262"/>
      <c r="E129" s="262"/>
      <c r="F129" s="263" t="s">
        <v>507</v>
      </c>
      <c r="G129" s="262"/>
      <c r="H129" s="262" t="s">
        <v>517</v>
      </c>
      <c r="I129" s="262" t="s">
        <v>503</v>
      </c>
      <c r="J129" s="262">
        <v>20</v>
      </c>
      <c r="K129" s="282"/>
    </row>
    <row r="130" spans="2:11" ht="15" customHeight="1">
      <c r="B130" s="280"/>
      <c r="C130" s="262" t="s">
        <v>518</v>
      </c>
      <c r="D130" s="262"/>
      <c r="E130" s="262"/>
      <c r="F130" s="263" t="s">
        <v>507</v>
      </c>
      <c r="G130" s="262"/>
      <c r="H130" s="262" t="s">
        <v>519</v>
      </c>
      <c r="I130" s="262" t="s">
        <v>503</v>
      </c>
      <c r="J130" s="262">
        <v>20</v>
      </c>
      <c r="K130" s="282"/>
    </row>
    <row r="131" spans="2:11" ht="15" customHeight="1">
      <c r="B131" s="280"/>
      <c r="C131" s="239" t="s">
        <v>506</v>
      </c>
      <c r="D131" s="239"/>
      <c r="E131" s="239"/>
      <c r="F131" s="260" t="s">
        <v>507</v>
      </c>
      <c r="G131" s="239"/>
      <c r="H131" s="239" t="s">
        <v>540</v>
      </c>
      <c r="I131" s="239" t="s">
        <v>503</v>
      </c>
      <c r="J131" s="239">
        <v>50</v>
      </c>
      <c r="K131" s="282"/>
    </row>
    <row r="132" spans="2:11" ht="15" customHeight="1">
      <c r="B132" s="280"/>
      <c r="C132" s="239" t="s">
        <v>520</v>
      </c>
      <c r="D132" s="239"/>
      <c r="E132" s="239"/>
      <c r="F132" s="260" t="s">
        <v>507</v>
      </c>
      <c r="G132" s="239"/>
      <c r="H132" s="239" t="s">
        <v>540</v>
      </c>
      <c r="I132" s="239" t="s">
        <v>503</v>
      </c>
      <c r="J132" s="239">
        <v>50</v>
      </c>
      <c r="K132" s="282"/>
    </row>
    <row r="133" spans="2:11" ht="15" customHeight="1">
      <c r="B133" s="280"/>
      <c r="C133" s="239" t="s">
        <v>526</v>
      </c>
      <c r="D133" s="239"/>
      <c r="E133" s="239"/>
      <c r="F133" s="260" t="s">
        <v>507</v>
      </c>
      <c r="G133" s="239"/>
      <c r="H133" s="239" t="s">
        <v>540</v>
      </c>
      <c r="I133" s="239" t="s">
        <v>503</v>
      </c>
      <c r="J133" s="239">
        <v>50</v>
      </c>
      <c r="K133" s="282"/>
    </row>
    <row r="134" spans="2:11" ht="15" customHeight="1">
      <c r="B134" s="280"/>
      <c r="C134" s="239" t="s">
        <v>528</v>
      </c>
      <c r="D134" s="239"/>
      <c r="E134" s="239"/>
      <c r="F134" s="260" t="s">
        <v>507</v>
      </c>
      <c r="G134" s="239"/>
      <c r="H134" s="239" t="s">
        <v>540</v>
      </c>
      <c r="I134" s="239" t="s">
        <v>503</v>
      </c>
      <c r="J134" s="239">
        <v>50</v>
      </c>
      <c r="K134" s="282"/>
    </row>
    <row r="135" spans="2:11" ht="15" customHeight="1">
      <c r="B135" s="280"/>
      <c r="C135" s="239" t="s">
        <v>126</v>
      </c>
      <c r="D135" s="239"/>
      <c r="E135" s="239"/>
      <c r="F135" s="260" t="s">
        <v>507</v>
      </c>
      <c r="G135" s="239"/>
      <c r="H135" s="239" t="s">
        <v>553</v>
      </c>
      <c r="I135" s="239" t="s">
        <v>503</v>
      </c>
      <c r="J135" s="239">
        <v>255</v>
      </c>
      <c r="K135" s="282"/>
    </row>
    <row r="136" spans="2:11" ht="15" customHeight="1">
      <c r="B136" s="280"/>
      <c r="C136" s="239" t="s">
        <v>530</v>
      </c>
      <c r="D136" s="239"/>
      <c r="E136" s="239"/>
      <c r="F136" s="260" t="s">
        <v>501</v>
      </c>
      <c r="G136" s="239"/>
      <c r="H136" s="239" t="s">
        <v>554</v>
      </c>
      <c r="I136" s="239" t="s">
        <v>532</v>
      </c>
      <c r="J136" s="239"/>
      <c r="K136" s="282"/>
    </row>
    <row r="137" spans="2:11" ht="15" customHeight="1">
      <c r="B137" s="280"/>
      <c r="C137" s="239" t="s">
        <v>533</v>
      </c>
      <c r="D137" s="239"/>
      <c r="E137" s="239"/>
      <c r="F137" s="260" t="s">
        <v>501</v>
      </c>
      <c r="G137" s="239"/>
      <c r="H137" s="239" t="s">
        <v>555</v>
      </c>
      <c r="I137" s="239" t="s">
        <v>535</v>
      </c>
      <c r="J137" s="239"/>
      <c r="K137" s="282"/>
    </row>
    <row r="138" spans="2:11" ht="15" customHeight="1">
      <c r="B138" s="280"/>
      <c r="C138" s="239" t="s">
        <v>536</v>
      </c>
      <c r="D138" s="239"/>
      <c r="E138" s="239"/>
      <c r="F138" s="260" t="s">
        <v>501</v>
      </c>
      <c r="G138" s="239"/>
      <c r="H138" s="239" t="s">
        <v>536</v>
      </c>
      <c r="I138" s="239" t="s">
        <v>535</v>
      </c>
      <c r="J138" s="239"/>
      <c r="K138" s="282"/>
    </row>
    <row r="139" spans="2:11" ht="15" customHeight="1">
      <c r="B139" s="280"/>
      <c r="C139" s="239" t="s">
        <v>42</v>
      </c>
      <c r="D139" s="239"/>
      <c r="E139" s="239"/>
      <c r="F139" s="260" t="s">
        <v>501</v>
      </c>
      <c r="G139" s="239"/>
      <c r="H139" s="239" t="s">
        <v>556</v>
      </c>
      <c r="I139" s="239" t="s">
        <v>535</v>
      </c>
      <c r="J139" s="239"/>
      <c r="K139" s="282"/>
    </row>
    <row r="140" spans="2:11" ht="15" customHeight="1">
      <c r="B140" s="280"/>
      <c r="C140" s="239" t="s">
        <v>557</v>
      </c>
      <c r="D140" s="239"/>
      <c r="E140" s="239"/>
      <c r="F140" s="260" t="s">
        <v>501</v>
      </c>
      <c r="G140" s="239"/>
      <c r="H140" s="239" t="s">
        <v>558</v>
      </c>
      <c r="I140" s="239" t="s">
        <v>535</v>
      </c>
      <c r="J140" s="239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5"/>
      <c r="C142" s="235"/>
      <c r="D142" s="235"/>
      <c r="E142" s="235"/>
      <c r="F142" s="272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216" t="s">
        <v>559</v>
      </c>
      <c r="D145" s="216"/>
      <c r="E145" s="216"/>
      <c r="F145" s="216"/>
      <c r="G145" s="216"/>
      <c r="H145" s="216"/>
      <c r="I145" s="216"/>
      <c r="J145" s="216"/>
      <c r="K145" s="252"/>
    </row>
    <row r="146" spans="2:11" ht="17.25" customHeight="1">
      <c r="B146" s="251"/>
      <c r="C146" s="253" t="s">
        <v>495</v>
      </c>
      <c r="D146" s="253"/>
      <c r="E146" s="253"/>
      <c r="F146" s="253" t="s">
        <v>496</v>
      </c>
      <c r="G146" s="254"/>
      <c r="H146" s="253" t="s">
        <v>121</v>
      </c>
      <c r="I146" s="253" t="s">
        <v>61</v>
      </c>
      <c r="J146" s="253" t="s">
        <v>497</v>
      </c>
      <c r="K146" s="252"/>
    </row>
    <row r="147" spans="2:11" ht="17.25" customHeight="1">
      <c r="B147" s="251"/>
      <c r="C147" s="255" t="s">
        <v>498</v>
      </c>
      <c r="D147" s="255"/>
      <c r="E147" s="255"/>
      <c r="F147" s="256" t="s">
        <v>499</v>
      </c>
      <c r="G147" s="257"/>
      <c r="H147" s="255"/>
      <c r="I147" s="255"/>
      <c r="J147" s="255" t="s">
        <v>500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504</v>
      </c>
      <c r="D149" s="239"/>
      <c r="E149" s="239"/>
      <c r="F149" s="287" t="s">
        <v>501</v>
      </c>
      <c r="G149" s="239"/>
      <c r="H149" s="286" t="s">
        <v>540</v>
      </c>
      <c r="I149" s="286" t="s">
        <v>503</v>
      </c>
      <c r="J149" s="286">
        <v>120</v>
      </c>
      <c r="K149" s="282"/>
    </row>
    <row r="150" spans="2:11" ht="15" customHeight="1">
      <c r="B150" s="261"/>
      <c r="C150" s="286" t="s">
        <v>549</v>
      </c>
      <c r="D150" s="239"/>
      <c r="E150" s="239"/>
      <c r="F150" s="287" t="s">
        <v>501</v>
      </c>
      <c r="G150" s="239"/>
      <c r="H150" s="286" t="s">
        <v>560</v>
      </c>
      <c r="I150" s="286" t="s">
        <v>503</v>
      </c>
      <c r="J150" s="286" t="s">
        <v>551</v>
      </c>
      <c r="K150" s="282"/>
    </row>
    <row r="151" spans="2:11" ht="15" customHeight="1">
      <c r="B151" s="261"/>
      <c r="C151" s="286" t="s">
        <v>454</v>
      </c>
      <c r="D151" s="239"/>
      <c r="E151" s="239"/>
      <c r="F151" s="287" t="s">
        <v>501</v>
      </c>
      <c r="G151" s="239"/>
      <c r="H151" s="286" t="s">
        <v>561</v>
      </c>
      <c r="I151" s="286" t="s">
        <v>503</v>
      </c>
      <c r="J151" s="286" t="s">
        <v>551</v>
      </c>
      <c r="K151" s="282"/>
    </row>
    <row r="152" spans="2:11" ht="15" customHeight="1">
      <c r="B152" s="261"/>
      <c r="C152" s="286" t="s">
        <v>506</v>
      </c>
      <c r="D152" s="239"/>
      <c r="E152" s="239"/>
      <c r="F152" s="287" t="s">
        <v>507</v>
      </c>
      <c r="G152" s="239"/>
      <c r="H152" s="286" t="s">
        <v>540</v>
      </c>
      <c r="I152" s="286" t="s">
        <v>503</v>
      </c>
      <c r="J152" s="286">
        <v>50</v>
      </c>
      <c r="K152" s="282"/>
    </row>
    <row r="153" spans="2:11" ht="15" customHeight="1">
      <c r="B153" s="261"/>
      <c r="C153" s="286" t="s">
        <v>509</v>
      </c>
      <c r="D153" s="239"/>
      <c r="E153" s="239"/>
      <c r="F153" s="287" t="s">
        <v>501</v>
      </c>
      <c r="G153" s="239"/>
      <c r="H153" s="286" t="s">
        <v>540</v>
      </c>
      <c r="I153" s="286" t="s">
        <v>511</v>
      </c>
      <c r="J153" s="286"/>
      <c r="K153" s="282"/>
    </row>
    <row r="154" spans="2:11" ht="15" customHeight="1">
      <c r="B154" s="261"/>
      <c r="C154" s="286" t="s">
        <v>520</v>
      </c>
      <c r="D154" s="239"/>
      <c r="E154" s="239"/>
      <c r="F154" s="287" t="s">
        <v>507</v>
      </c>
      <c r="G154" s="239"/>
      <c r="H154" s="286" t="s">
        <v>540</v>
      </c>
      <c r="I154" s="286" t="s">
        <v>503</v>
      </c>
      <c r="J154" s="286">
        <v>50</v>
      </c>
      <c r="K154" s="282"/>
    </row>
    <row r="155" spans="2:11" ht="15" customHeight="1">
      <c r="B155" s="261"/>
      <c r="C155" s="286" t="s">
        <v>528</v>
      </c>
      <c r="D155" s="239"/>
      <c r="E155" s="239"/>
      <c r="F155" s="287" t="s">
        <v>507</v>
      </c>
      <c r="G155" s="239"/>
      <c r="H155" s="286" t="s">
        <v>540</v>
      </c>
      <c r="I155" s="286" t="s">
        <v>503</v>
      </c>
      <c r="J155" s="286">
        <v>50</v>
      </c>
      <c r="K155" s="282"/>
    </row>
    <row r="156" spans="2:11" ht="15" customHeight="1">
      <c r="B156" s="261"/>
      <c r="C156" s="286" t="s">
        <v>526</v>
      </c>
      <c r="D156" s="239"/>
      <c r="E156" s="239"/>
      <c r="F156" s="287" t="s">
        <v>507</v>
      </c>
      <c r="G156" s="239"/>
      <c r="H156" s="286" t="s">
        <v>540</v>
      </c>
      <c r="I156" s="286" t="s">
        <v>503</v>
      </c>
      <c r="J156" s="286">
        <v>50</v>
      </c>
      <c r="K156" s="282"/>
    </row>
    <row r="157" spans="2:11" ht="15" customHeight="1">
      <c r="B157" s="261"/>
      <c r="C157" s="286" t="s">
        <v>101</v>
      </c>
      <c r="D157" s="239"/>
      <c r="E157" s="239"/>
      <c r="F157" s="287" t="s">
        <v>501</v>
      </c>
      <c r="G157" s="239"/>
      <c r="H157" s="286" t="s">
        <v>562</v>
      </c>
      <c r="I157" s="286" t="s">
        <v>503</v>
      </c>
      <c r="J157" s="286" t="s">
        <v>563</v>
      </c>
      <c r="K157" s="282"/>
    </row>
    <row r="158" spans="2:11" ht="15" customHeight="1">
      <c r="B158" s="261"/>
      <c r="C158" s="286" t="s">
        <v>564</v>
      </c>
      <c r="D158" s="239"/>
      <c r="E158" s="239"/>
      <c r="F158" s="287" t="s">
        <v>501</v>
      </c>
      <c r="G158" s="239"/>
      <c r="H158" s="286" t="s">
        <v>565</v>
      </c>
      <c r="I158" s="286" t="s">
        <v>535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5"/>
      <c r="C160" s="239"/>
      <c r="D160" s="239"/>
      <c r="E160" s="239"/>
      <c r="F160" s="260"/>
      <c r="G160" s="239"/>
      <c r="H160" s="239"/>
      <c r="I160" s="239"/>
      <c r="J160" s="239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213" t="s">
        <v>566</v>
      </c>
      <c r="D163" s="213"/>
      <c r="E163" s="213"/>
      <c r="F163" s="213"/>
      <c r="G163" s="213"/>
      <c r="H163" s="213"/>
      <c r="I163" s="213"/>
      <c r="J163" s="213"/>
      <c r="K163" s="230"/>
    </row>
    <row r="164" spans="2:11" ht="17.25" customHeight="1">
      <c r="B164" s="229"/>
      <c r="C164" s="253" t="s">
        <v>495</v>
      </c>
      <c r="D164" s="253"/>
      <c r="E164" s="253"/>
      <c r="F164" s="253" t="s">
        <v>496</v>
      </c>
      <c r="G164" s="290"/>
      <c r="H164" s="291" t="s">
        <v>121</v>
      </c>
      <c r="I164" s="291" t="s">
        <v>61</v>
      </c>
      <c r="J164" s="253" t="s">
        <v>497</v>
      </c>
      <c r="K164" s="230"/>
    </row>
    <row r="165" spans="2:11" ht="17.25" customHeight="1">
      <c r="B165" s="232"/>
      <c r="C165" s="255" t="s">
        <v>498</v>
      </c>
      <c r="D165" s="255"/>
      <c r="E165" s="255"/>
      <c r="F165" s="256" t="s">
        <v>499</v>
      </c>
      <c r="G165" s="292"/>
      <c r="H165" s="293"/>
      <c r="I165" s="293"/>
      <c r="J165" s="255" t="s">
        <v>500</v>
      </c>
      <c r="K165" s="233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39" t="s">
        <v>504</v>
      </c>
      <c r="D167" s="239"/>
      <c r="E167" s="239"/>
      <c r="F167" s="260" t="s">
        <v>501</v>
      </c>
      <c r="G167" s="239"/>
      <c r="H167" s="239" t="s">
        <v>540</v>
      </c>
      <c r="I167" s="239" t="s">
        <v>503</v>
      </c>
      <c r="J167" s="239">
        <v>120</v>
      </c>
      <c r="K167" s="282"/>
    </row>
    <row r="168" spans="2:11" ht="15" customHeight="1">
      <c r="B168" s="261"/>
      <c r="C168" s="239" t="s">
        <v>549</v>
      </c>
      <c r="D168" s="239"/>
      <c r="E168" s="239"/>
      <c r="F168" s="260" t="s">
        <v>501</v>
      </c>
      <c r="G168" s="239"/>
      <c r="H168" s="239" t="s">
        <v>550</v>
      </c>
      <c r="I168" s="239" t="s">
        <v>503</v>
      </c>
      <c r="J168" s="239" t="s">
        <v>551</v>
      </c>
      <c r="K168" s="282"/>
    </row>
    <row r="169" spans="2:11" ht="15" customHeight="1">
      <c r="B169" s="261"/>
      <c r="C169" s="239" t="s">
        <v>454</v>
      </c>
      <c r="D169" s="239"/>
      <c r="E169" s="239"/>
      <c r="F169" s="260" t="s">
        <v>501</v>
      </c>
      <c r="G169" s="239"/>
      <c r="H169" s="239" t="s">
        <v>567</v>
      </c>
      <c r="I169" s="239" t="s">
        <v>503</v>
      </c>
      <c r="J169" s="239" t="s">
        <v>551</v>
      </c>
      <c r="K169" s="282"/>
    </row>
    <row r="170" spans="2:11" ht="15" customHeight="1">
      <c r="B170" s="261"/>
      <c r="C170" s="239" t="s">
        <v>506</v>
      </c>
      <c r="D170" s="239"/>
      <c r="E170" s="239"/>
      <c r="F170" s="260" t="s">
        <v>507</v>
      </c>
      <c r="G170" s="239"/>
      <c r="H170" s="239" t="s">
        <v>567</v>
      </c>
      <c r="I170" s="239" t="s">
        <v>503</v>
      </c>
      <c r="J170" s="239">
        <v>50</v>
      </c>
      <c r="K170" s="282"/>
    </row>
    <row r="171" spans="2:11" ht="15" customHeight="1">
      <c r="B171" s="261"/>
      <c r="C171" s="239" t="s">
        <v>509</v>
      </c>
      <c r="D171" s="239"/>
      <c r="E171" s="239"/>
      <c r="F171" s="260" t="s">
        <v>501</v>
      </c>
      <c r="G171" s="239"/>
      <c r="H171" s="239" t="s">
        <v>567</v>
      </c>
      <c r="I171" s="239" t="s">
        <v>511</v>
      </c>
      <c r="J171" s="239"/>
      <c r="K171" s="282"/>
    </row>
    <row r="172" spans="2:11" ht="15" customHeight="1">
      <c r="B172" s="261"/>
      <c r="C172" s="239" t="s">
        <v>520</v>
      </c>
      <c r="D172" s="239"/>
      <c r="E172" s="239"/>
      <c r="F172" s="260" t="s">
        <v>507</v>
      </c>
      <c r="G172" s="239"/>
      <c r="H172" s="239" t="s">
        <v>567</v>
      </c>
      <c r="I172" s="239" t="s">
        <v>503</v>
      </c>
      <c r="J172" s="239">
        <v>50</v>
      </c>
      <c r="K172" s="282"/>
    </row>
    <row r="173" spans="2:11" ht="15" customHeight="1">
      <c r="B173" s="261"/>
      <c r="C173" s="239" t="s">
        <v>528</v>
      </c>
      <c r="D173" s="239"/>
      <c r="E173" s="239"/>
      <c r="F173" s="260" t="s">
        <v>507</v>
      </c>
      <c r="G173" s="239"/>
      <c r="H173" s="239" t="s">
        <v>567</v>
      </c>
      <c r="I173" s="239" t="s">
        <v>503</v>
      </c>
      <c r="J173" s="239">
        <v>50</v>
      </c>
      <c r="K173" s="282"/>
    </row>
    <row r="174" spans="2:11" ht="15" customHeight="1">
      <c r="B174" s="261"/>
      <c r="C174" s="239" t="s">
        <v>526</v>
      </c>
      <c r="D174" s="239"/>
      <c r="E174" s="239"/>
      <c r="F174" s="260" t="s">
        <v>507</v>
      </c>
      <c r="G174" s="239"/>
      <c r="H174" s="239" t="s">
        <v>567</v>
      </c>
      <c r="I174" s="239" t="s">
        <v>503</v>
      </c>
      <c r="J174" s="239">
        <v>50</v>
      </c>
      <c r="K174" s="282"/>
    </row>
    <row r="175" spans="2:11" ht="15" customHeight="1">
      <c r="B175" s="261"/>
      <c r="C175" s="239" t="s">
        <v>120</v>
      </c>
      <c r="D175" s="239"/>
      <c r="E175" s="239"/>
      <c r="F175" s="260" t="s">
        <v>501</v>
      </c>
      <c r="G175" s="239"/>
      <c r="H175" s="239" t="s">
        <v>568</v>
      </c>
      <c r="I175" s="239" t="s">
        <v>569</v>
      </c>
      <c r="J175" s="239"/>
      <c r="K175" s="282"/>
    </row>
    <row r="176" spans="2:11" ht="15" customHeight="1">
      <c r="B176" s="261"/>
      <c r="C176" s="239" t="s">
        <v>61</v>
      </c>
      <c r="D176" s="239"/>
      <c r="E176" s="239"/>
      <c r="F176" s="260" t="s">
        <v>501</v>
      </c>
      <c r="G176" s="239"/>
      <c r="H176" s="239" t="s">
        <v>570</v>
      </c>
      <c r="I176" s="239" t="s">
        <v>571</v>
      </c>
      <c r="J176" s="239">
        <v>1</v>
      </c>
      <c r="K176" s="282"/>
    </row>
    <row r="177" spans="2:11" ht="15" customHeight="1">
      <c r="B177" s="261"/>
      <c r="C177" s="239" t="s">
        <v>57</v>
      </c>
      <c r="D177" s="239"/>
      <c r="E177" s="239"/>
      <c r="F177" s="260" t="s">
        <v>501</v>
      </c>
      <c r="G177" s="239"/>
      <c r="H177" s="239" t="s">
        <v>572</v>
      </c>
      <c r="I177" s="239" t="s">
        <v>503</v>
      </c>
      <c r="J177" s="239">
        <v>20</v>
      </c>
      <c r="K177" s="282"/>
    </row>
    <row r="178" spans="2:11" ht="15" customHeight="1">
      <c r="B178" s="261"/>
      <c r="C178" s="239" t="s">
        <v>121</v>
      </c>
      <c r="D178" s="239"/>
      <c r="E178" s="239"/>
      <c r="F178" s="260" t="s">
        <v>501</v>
      </c>
      <c r="G178" s="239"/>
      <c r="H178" s="239" t="s">
        <v>573</v>
      </c>
      <c r="I178" s="239" t="s">
        <v>503</v>
      </c>
      <c r="J178" s="239">
        <v>255</v>
      </c>
      <c r="K178" s="282"/>
    </row>
    <row r="179" spans="2:11" ht="15" customHeight="1">
      <c r="B179" s="261"/>
      <c r="C179" s="239" t="s">
        <v>122</v>
      </c>
      <c r="D179" s="239"/>
      <c r="E179" s="239"/>
      <c r="F179" s="260" t="s">
        <v>501</v>
      </c>
      <c r="G179" s="239"/>
      <c r="H179" s="239" t="s">
        <v>466</v>
      </c>
      <c r="I179" s="239" t="s">
        <v>503</v>
      </c>
      <c r="J179" s="239">
        <v>10</v>
      </c>
      <c r="K179" s="282"/>
    </row>
    <row r="180" spans="2:11" ht="15" customHeight="1">
      <c r="B180" s="261"/>
      <c r="C180" s="239" t="s">
        <v>123</v>
      </c>
      <c r="D180" s="239"/>
      <c r="E180" s="239"/>
      <c r="F180" s="260" t="s">
        <v>501</v>
      </c>
      <c r="G180" s="239"/>
      <c r="H180" s="239" t="s">
        <v>574</v>
      </c>
      <c r="I180" s="239" t="s">
        <v>535</v>
      </c>
      <c r="J180" s="239"/>
      <c r="K180" s="282"/>
    </row>
    <row r="181" spans="2:11" ht="15" customHeight="1">
      <c r="B181" s="261"/>
      <c r="C181" s="239" t="s">
        <v>575</v>
      </c>
      <c r="D181" s="239"/>
      <c r="E181" s="239"/>
      <c r="F181" s="260" t="s">
        <v>501</v>
      </c>
      <c r="G181" s="239"/>
      <c r="H181" s="239" t="s">
        <v>576</v>
      </c>
      <c r="I181" s="239" t="s">
        <v>535</v>
      </c>
      <c r="J181" s="239"/>
      <c r="K181" s="282"/>
    </row>
    <row r="182" spans="2:11" ht="15" customHeight="1">
      <c r="B182" s="261"/>
      <c r="C182" s="239" t="s">
        <v>564</v>
      </c>
      <c r="D182" s="239"/>
      <c r="E182" s="239"/>
      <c r="F182" s="260" t="s">
        <v>501</v>
      </c>
      <c r="G182" s="239"/>
      <c r="H182" s="239" t="s">
        <v>577</v>
      </c>
      <c r="I182" s="239" t="s">
        <v>535</v>
      </c>
      <c r="J182" s="239"/>
      <c r="K182" s="282"/>
    </row>
    <row r="183" spans="2:11" ht="15" customHeight="1">
      <c r="B183" s="261"/>
      <c r="C183" s="239" t="s">
        <v>125</v>
      </c>
      <c r="D183" s="239"/>
      <c r="E183" s="239"/>
      <c r="F183" s="260" t="s">
        <v>507</v>
      </c>
      <c r="G183" s="239"/>
      <c r="H183" s="239" t="s">
        <v>578</v>
      </c>
      <c r="I183" s="239" t="s">
        <v>503</v>
      </c>
      <c r="J183" s="239">
        <v>50</v>
      </c>
      <c r="K183" s="282"/>
    </row>
    <row r="184" spans="2:11" ht="15" customHeight="1">
      <c r="B184" s="261"/>
      <c r="C184" s="239" t="s">
        <v>579</v>
      </c>
      <c r="D184" s="239"/>
      <c r="E184" s="239"/>
      <c r="F184" s="260" t="s">
        <v>507</v>
      </c>
      <c r="G184" s="239"/>
      <c r="H184" s="239" t="s">
        <v>580</v>
      </c>
      <c r="I184" s="239" t="s">
        <v>581</v>
      </c>
      <c r="J184" s="239"/>
      <c r="K184" s="282"/>
    </row>
    <row r="185" spans="2:11" ht="15" customHeight="1">
      <c r="B185" s="261"/>
      <c r="C185" s="239" t="s">
        <v>582</v>
      </c>
      <c r="D185" s="239"/>
      <c r="E185" s="239"/>
      <c r="F185" s="260" t="s">
        <v>507</v>
      </c>
      <c r="G185" s="239"/>
      <c r="H185" s="239" t="s">
        <v>583</v>
      </c>
      <c r="I185" s="239" t="s">
        <v>581</v>
      </c>
      <c r="J185" s="239"/>
      <c r="K185" s="282"/>
    </row>
    <row r="186" spans="2:11" ht="15" customHeight="1">
      <c r="B186" s="261"/>
      <c r="C186" s="239" t="s">
        <v>584</v>
      </c>
      <c r="D186" s="239"/>
      <c r="E186" s="239"/>
      <c r="F186" s="260" t="s">
        <v>507</v>
      </c>
      <c r="G186" s="239"/>
      <c r="H186" s="239" t="s">
        <v>585</v>
      </c>
      <c r="I186" s="239" t="s">
        <v>581</v>
      </c>
      <c r="J186" s="239"/>
      <c r="K186" s="282"/>
    </row>
    <row r="187" spans="2:11" ht="15" customHeight="1">
      <c r="B187" s="261"/>
      <c r="C187" s="294" t="s">
        <v>586</v>
      </c>
      <c r="D187" s="239"/>
      <c r="E187" s="239"/>
      <c r="F187" s="260" t="s">
        <v>507</v>
      </c>
      <c r="G187" s="239"/>
      <c r="H187" s="239" t="s">
        <v>587</v>
      </c>
      <c r="I187" s="239" t="s">
        <v>588</v>
      </c>
      <c r="J187" s="295" t="s">
        <v>589</v>
      </c>
      <c r="K187" s="282"/>
    </row>
    <row r="188" spans="2:11" ht="15" customHeight="1">
      <c r="B188" s="288"/>
      <c r="C188" s="296"/>
      <c r="D188" s="270"/>
      <c r="E188" s="270"/>
      <c r="F188" s="270"/>
      <c r="G188" s="270"/>
      <c r="H188" s="270"/>
      <c r="I188" s="270"/>
      <c r="J188" s="270"/>
      <c r="K188" s="289"/>
    </row>
    <row r="189" spans="2:11" ht="18.75" customHeight="1">
      <c r="B189" s="297"/>
      <c r="C189" s="298"/>
      <c r="D189" s="298"/>
      <c r="E189" s="298"/>
      <c r="F189" s="299"/>
      <c r="G189" s="239"/>
      <c r="H189" s="239"/>
      <c r="I189" s="239"/>
      <c r="J189" s="239"/>
      <c r="K189" s="235"/>
    </row>
    <row r="190" spans="2:11" ht="18.75" customHeight="1">
      <c r="B190" s="235"/>
      <c r="C190" s="239"/>
      <c r="D190" s="239"/>
      <c r="E190" s="239"/>
      <c r="F190" s="260"/>
      <c r="G190" s="239"/>
      <c r="H190" s="239"/>
      <c r="I190" s="239"/>
      <c r="J190" s="239"/>
      <c r="K190" s="235"/>
    </row>
    <row r="191" spans="2:11" ht="18.75" customHeight="1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</row>
    <row r="192" spans="2:11" ht="13.5">
      <c r="B192" s="226"/>
      <c r="C192" s="227"/>
      <c r="D192" s="227"/>
      <c r="E192" s="227"/>
      <c r="F192" s="227"/>
      <c r="G192" s="227"/>
      <c r="H192" s="227"/>
      <c r="I192" s="227"/>
      <c r="J192" s="227"/>
      <c r="K192" s="228"/>
    </row>
    <row r="193" spans="2:11" ht="21">
      <c r="B193" s="229"/>
      <c r="C193" s="213" t="s">
        <v>590</v>
      </c>
      <c r="D193" s="213"/>
      <c r="E193" s="213"/>
      <c r="F193" s="213"/>
      <c r="G193" s="213"/>
      <c r="H193" s="213"/>
      <c r="I193" s="213"/>
      <c r="J193" s="213"/>
      <c r="K193" s="230"/>
    </row>
    <row r="194" spans="2:11" ht="25.5" customHeight="1">
      <c r="B194" s="229"/>
      <c r="C194" s="300" t="s">
        <v>591</v>
      </c>
      <c r="D194" s="300"/>
      <c r="E194" s="300"/>
      <c r="F194" s="300" t="s">
        <v>592</v>
      </c>
      <c r="G194" s="301"/>
      <c r="H194" s="218" t="s">
        <v>593</v>
      </c>
      <c r="I194" s="218"/>
      <c r="J194" s="218"/>
      <c r="K194" s="230"/>
    </row>
    <row r="195" spans="2:11" ht="5.25" customHeight="1">
      <c r="B195" s="261"/>
      <c r="C195" s="258"/>
      <c r="D195" s="258"/>
      <c r="E195" s="258"/>
      <c r="F195" s="258"/>
      <c r="G195" s="239"/>
      <c r="H195" s="258"/>
      <c r="I195" s="258"/>
      <c r="J195" s="258"/>
      <c r="K195" s="282"/>
    </row>
    <row r="196" spans="2:11" ht="15" customHeight="1">
      <c r="B196" s="261"/>
      <c r="C196" s="239" t="s">
        <v>594</v>
      </c>
      <c r="D196" s="239"/>
      <c r="E196" s="239"/>
      <c r="F196" s="260" t="s">
        <v>47</v>
      </c>
      <c r="G196" s="239"/>
      <c r="H196" s="217" t="s">
        <v>595</v>
      </c>
      <c r="I196" s="217"/>
      <c r="J196" s="217"/>
      <c r="K196" s="282"/>
    </row>
    <row r="197" spans="2:11" ht="15" customHeight="1">
      <c r="B197" s="261"/>
      <c r="C197" s="267"/>
      <c r="D197" s="239"/>
      <c r="E197" s="239"/>
      <c r="F197" s="260" t="s">
        <v>48</v>
      </c>
      <c r="G197" s="239"/>
      <c r="H197" s="217" t="s">
        <v>596</v>
      </c>
      <c r="I197" s="217"/>
      <c r="J197" s="217"/>
      <c r="K197" s="282"/>
    </row>
    <row r="198" spans="2:11" ht="15" customHeight="1">
      <c r="B198" s="261"/>
      <c r="C198" s="267"/>
      <c r="D198" s="239"/>
      <c r="E198" s="239"/>
      <c r="F198" s="260" t="s">
        <v>51</v>
      </c>
      <c r="G198" s="239"/>
      <c r="H198" s="217" t="s">
        <v>597</v>
      </c>
      <c r="I198" s="217"/>
      <c r="J198" s="217"/>
      <c r="K198" s="282"/>
    </row>
    <row r="199" spans="2:11" ht="15" customHeight="1">
      <c r="B199" s="261"/>
      <c r="C199" s="239"/>
      <c r="D199" s="239"/>
      <c r="E199" s="239"/>
      <c r="F199" s="260" t="s">
        <v>49</v>
      </c>
      <c r="G199" s="239"/>
      <c r="H199" s="217" t="s">
        <v>598</v>
      </c>
      <c r="I199" s="217"/>
      <c r="J199" s="217"/>
      <c r="K199" s="282"/>
    </row>
    <row r="200" spans="2:11" ht="15" customHeight="1">
      <c r="B200" s="261"/>
      <c r="C200" s="239"/>
      <c r="D200" s="239"/>
      <c r="E200" s="239"/>
      <c r="F200" s="260" t="s">
        <v>50</v>
      </c>
      <c r="G200" s="239"/>
      <c r="H200" s="217" t="s">
        <v>599</v>
      </c>
      <c r="I200" s="217"/>
      <c r="J200" s="217"/>
      <c r="K200" s="282"/>
    </row>
    <row r="201" spans="2:11" ht="15" customHeight="1">
      <c r="B201" s="261"/>
      <c r="C201" s="239"/>
      <c r="D201" s="239"/>
      <c r="E201" s="239"/>
      <c r="F201" s="260"/>
      <c r="G201" s="239"/>
      <c r="H201" s="239"/>
      <c r="I201" s="239"/>
      <c r="J201" s="239"/>
      <c r="K201" s="282"/>
    </row>
    <row r="202" spans="2:11" ht="15" customHeight="1">
      <c r="B202" s="261"/>
      <c r="C202" s="239" t="s">
        <v>547</v>
      </c>
      <c r="D202" s="239"/>
      <c r="E202" s="239"/>
      <c r="F202" s="260" t="s">
        <v>79</v>
      </c>
      <c r="G202" s="239"/>
      <c r="H202" s="217" t="s">
        <v>600</v>
      </c>
      <c r="I202" s="217"/>
      <c r="J202" s="217"/>
      <c r="K202" s="282"/>
    </row>
    <row r="203" spans="2:11" ht="15" customHeight="1">
      <c r="B203" s="261"/>
      <c r="C203" s="267"/>
      <c r="D203" s="239"/>
      <c r="E203" s="239"/>
      <c r="F203" s="260" t="s">
        <v>448</v>
      </c>
      <c r="G203" s="239"/>
      <c r="H203" s="217" t="s">
        <v>449</v>
      </c>
      <c r="I203" s="217"/>
      <c r="J203" s="217"/>
      <c r="K203" s="282"/>
    </row>
    <row r="204" spans="2:11" ht="15" customHeight="1">
      <c r="B204" s="261"/>
      <c r="C204" s="239"/>
      <c r="D204" s="239"/>
      <c r="E204" s="239"/>
      <c r="F204" s="260" t="s">
        <v>446</v>
      </c>
      <c r="G204" s="239"/>
      <c r="H204" s="217" t="s">
        <v>601</v>
      </c>
      <c r="I204" s="217"/>
      <c r="J204" s="217"/>
      <c r="K204" s="282"/>
    </row>
    <row r="205" spans="2:11" ht="15" customHeight="1">
      <c r="B205" s="302"/>
      <c r="C205" s="267"/>
      <c r="D205" s="267"/>
      <c r="E205" s="267"/>
      <c r="F205" s="260" t="s">
        <v>450</v>
      </c>
      <c r="G205" s="244"/>
      <c r="H205" s="219" t="s">
        <v>451</v>
      </c>
      <c r="I205" s="219"/>
      <c r="J205" s="219"/>
      <c r="K205" s="303"/>
    </row>
    <row r="206" spans="2:11" ht="15" customHeight="1">
      <c r="B206" s="302"/>
      <c r="C206" s="267"/>
      <c r="D206" s="267"/>
      <c r="E206" s="267"/>
      <c r="F206" s="260" t="s">
        <v>452</v>
      </c>
      <c r="G206" s="244"/>
      <c r="H206" s="219" t="s">
        <v>602</v>
      </c>
      <c r="I206" s="219"/>
      <c r="J206" s="219"/>
      <c r="K206" s="303"/>
    </row>
    <row r="207" spans="2:11" ht="15" customHeight="1">
      <c r="B207" s="302"/>
      <c r="C207" s="267"/>
      <c r="D207" s="267"/>
      <c r="E207" s="267"/>
      <c r="F207" s="304"/>
      <c r="G207" s="244"/>
      <c r="H207" s="305"/>
      <c r="I207" s="305"/>
      <c r="J207" s="305"/>
      <c r="K207" s="303"/>
    </row>
    <row r="208" spans="2:11" ht="15" customHeight="1">
      <c r="B208" s="302"/>
      <c r="C208" s="239" t="s">
        <v>571</v>
      </c>
      <c r="D208" s="267"/>
      <c r="E208" s="267"/>
      <c r="F208" s="260">
        <v>1</v>
      </c>
      <c r="G208" s="244"/>
      <c r="H208" s="219" t="s">
        <v>603</v>
      </c>
      <c r="I208" s="219"/>
      <c r="J208" s="219"/>
      <c r="K208" s="303"/>
    </row>
    <row r="209" spans="2:11" ht="15" customHeight="1">
      <c r="B209" s="302"/>
      <c r="C209" s="267"/>
      <c r="D209" s="267"/>
      <c r="E209" s="267"/>
      <c r="F209" s="260">
        <v>2</v>
      </c>
      <c r="G209" s="244"/>
      <c r="H209" s="219" t="s">
        <v>604</v>
      </c>
      <c r="I209" s="219"/>
      <c r="J209" s="219"/>
      <c r="K209" s="303"/>
    </row>
    <row r="210" spans="2:11" ht="15" customHeight="1">
      <c r="B210" s="302"/>
      <c r="C210" s="267"/>
      <c r="D210" s="267"/>
      <c r="E210" s="267"/>
      <c r="F210" s="260">
        <v>3</v>
      </c>
      <c r="G210" s="244"/>
      <c r="H210" s="219" t="s">
        <v>605</v>
      </c>
      <c r="I210" s="219"/>
      <c r="J210" s="219"/>
      <c r="K210" s="303"/>
    </row>
    <row r="211" spans="2:11" ht="15" customHeight="1">
      <c r="B211" s="302"/>
      <c r="C211" s="267"/>
      <c r="D211" s="267"/>
      <c r="E211" s="267"/>
      <c r="F211" s="260">
        <v>4</v>
      </c>
      <c r="G211" s="244"/>
      <c r="H211" s="219" t="s">
        <v>606</v>
      </c>
      <c r="I211" s="219"/>
      <c r="J211" s="219"/>
      <c r="K211" s="303"/>
    </row>
    <row r="212" spans="2:11" ht="12.75" customHeight="1">
      <c r="B212" s="306"/>
      <c r="C212" s="307"/>
      <c r="D212" s="307"/>
      <c r="E212" s="307"/>
      <c r="F212" s="307"/>
      <c r="G212" s="307"/>
      <c r="H212" s="307"/>
      <c r="I212" s="307"/>
      <c r="J212" s="307"/>
      <c r="K212" s="308"/>
    </row>
  </sheetData>
  <sheetProtection/>
  <mergeCells count="77">
    <mergeCell ref="H210:J210"/>
    <mergeCell ref="H211:J211"/>
    <mergeCell ref="H209:J209"/>
    <mergeCell ref="H206:J206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196:J196"/>
    <mergeCell ref="H194:J194"/>
    <mergeCell ref="C163:J163"/>
    <mergeCell ref="C120:J120"/>
    <mergeCell ref="C145:J145"/>
    <mergeCell ref="C193:J193"/>
    <mergeCell ref="D66:J66"/>
    <mergeCell ref="D65:J65"/>
    <mergeCell ref="C100:J100"/>
    <mergeCell ref="D67:J67"/>
    <mergeCell ref="D68:J68"/>
    <mergeCell ref="C73:J73"/>
    <mergeCell ref="D63:J63"/>
    <mergeCell ref="D61:J61"/>
    <mergeCell ref="D59:J59"/>
    <mergeCell ref="D64:J64"/>
    <mergeCell ref="D56:J56"/>
    <mergeCell ref="D57:J57"/>
    <mergeCell ref="D58:J58"/>
    <mergeCell ref="D60:J60"/>
    <mergeCell ref="D49:J49"/>
    <mergeCell ref="C52:J52"/>
    <mergeCell ref="C53:J53"/>
    <mergeCell ref="C55:J55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D32:J32"/>
    <mergeCell ref="E48:J48"/>
    <mergeCell ref="G36:J36"/>
    <mergeCell ref="G37:J37"/>
    <mergeCell ref="E46:J46"/>
    <mergeCell ref="E47:J47"/>
    <mergeCell ref="D33:J33"/>
    <mergeCell ref="G34:J34"/>
    <mergeCell ref="G35:J35"/>
    <mergeCell ref="C23:J23"/>
    <mergeCell ref="D25:J25"/>
    <mergeCell ref="D26:J26"/>
    <mergeCell ref="D28:J28"/>
    <mergeCell ref="C24:J24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2016-06-01T13:23:21Z</dcterms:created>
  <dcterms:modified xsi:type="dcterms:W3CDTF">2016-06-01T13:27:47Z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