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2016-011A - Stavební úpra..." sheetId="2" r:id="rId2"/>
    <sheet name="2016-011B - Stavební úpra..." sheetId="3" r:id="rId3"/>
    <sheet name="2016-011C - Stavební úpra..." sheetId="4" r:id="rId4"/>
    <sheet name="2016-011D - Stavební úpra..." sheetId="5" r:id="rId5"/>
    <sheet name="Pokyny pro vyplnění" sheetId="6" r:id="rId6"/>
  </sheets>
  <definedNames>
    <definedName name="_xlnm._FilterDatabase" localSheetId="1" hidden="1">'2016-011A - Stavební úpra...'!$C$86:$K$86</definedName>
    <definedName name="_xlnm._FilterDatabase" localSheetId="2" hidden="1">'2016-011B - Stavební úpra...'!$C$83:$K$83</definedName>
    <definedName name="_xlnm._FilterDatabase" localSheetId="3" hidden="1">'2016-011C - Stavební úpra...'!$C$86:$K$86</definedName>
    <definedName name="_xlnm._FilterDatabase" localSheetId="4" hidden="1">'2016-011D - Stavební úpra...'!$C$86:$K$86</definedName>
    <definedName name="_xlnm.Print_Titles" localSheetId="1">'2016-011A - Stavební úpra...'!$86:$86</definedName>
    <definedName name="_xlnm.Print_Titles" localSheetId="2">'2016-011B - Stavební úpra...'!$83:$83</definedName>
    <definedName name="_xlnm.Print_Titles" localSheetId="3">'2016-011C - Stavební úpra...'!$86:$86</definedName>
    <definedName name="_xlnm.Print_Titles" localSheetId="4">'2016-011D - Stavební úpra...'!$86:$86</definedName>
    <definedName name="_xlnm.Print_Titles" localSheetId="0">'Rekapitulace stavby'!$49:$49</definedName>
    <definedName name="_xlnm.Print_Area" localSheetId="1">'2016-011A - Stavební úpra...'!$C$4:$J$36,'2016-011A - Stavební úpra...'!$C$42:$J$68,'2016-011A - Stavební úpra...'!$C$74:$K$158</definedName>
    <definedName name="_xlnm.Print_Area" localSheetId="2">'2016-011B - Stavební úpra...'!$C$4:$J$36,'2016-011B - Stavební úpra...'!$C$42:$J$65,'2016-011B - Stavební úpra...'!$C$71:$K$131</definedName>
    <definedName name="_xlnm.Print_Area" localSheetId="3">'2016-011C - Stavební úpra...'!$C$4:$J$36,'2016-011C - Stavební úpra...'!$C$42:$J$68,'2016-011C - Stavební úpra...'!$C$74:$K$158</definedName>
    <definedName name="_xlnm.Print_Area" localSheetId="4">'2016-011D - Stavební úpra...'!$C$4:$J$36,'2016-011D - Stavební úpra...'!$C$42:$J$68,'2016-011D - Stavební úpra...'!$C$74:$K$156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<sst xmlns="http://schemas.openxmlformats.org/spreadsheetml/2006/main" count="3846" uniqueCount="632">
  <si>
    <t>Export VZ</t>
  </si>
  <si>
    <t>List obsahuje:</t>
  </si>
  <si>
    <t>3.0</t>
  </si>
  <si>
    <t>ZAMOK</t>
  </si>
  <si>
    <t>False</t>
  </si>
  <si>
    <t>{7c978c67-bfb7-42db-9f49-8dbeb4faea2d}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</si>
  <si>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</si>
  <si>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</si>
  <si>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</si>
  <si>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</si>
  <si>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</si>
  <si>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</si>
  <si>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</si>
  <si>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</si>
  <si>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HR/001/2017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</si>
  <si>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</si>
  <si>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</si>
  <si>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kolumbária na hřbitově v Šumperku</t>
  </si>
  <si>
    <t>0,1</t>
  </si>
  <si>
    <t>KSO:</t>
  </si>
  <si>
    <t/>
  </si>
  <si>
    <t>CC-CZ:</t>
  </si>
  <si>
    <t>1</t>
  </si>
  <si>
    <t>Místo:</t>
  </si>
  <si>
    <t>Šumperk</t>
  </si>
  <si>
    <t>Datum:</t>
  </si>
  <si>
    <t>19. 9. 2017</t>
  </si>
  <si>
    <t>10</t>
  </si>
  <si>
    <t>100</t>
  </si>
  <si>
    <t>Zadavatel:</t>
  </si>
  <si>
    <t>IČ:</t>
  </si>
  <si>
    <t>00303461</t>
  </si>
  <si>
    <t>Město Šumperk, Nám. Míru 1, 787 01 Šumperk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</si>
  <si>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</si>
  <si>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</si>
  <si>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</si>
  <si>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</si>
  <si>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</si>
  <si>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</si>
  <si>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</si>
  <si>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</si>
  <si>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</si>
  <si>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</si>
  <si>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</si>
  <si>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</si>
  <si>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</si>
  <si>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</si>
  <si>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</si>
  <si>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</si>
  <si>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</si>
  <si>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</si>
  <si>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</si>
  <si>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</si>
  <si>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</si>
  <si>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</si>
  <si>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</si>
  <si>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</si>
  <si>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</si>
  <si>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</si>
  <si>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</si>
  <si>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</si>
  <si>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</si>
  <si>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</si>
  <si>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</si>
  <si>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</si>
  <si>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</si>
  <si>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</si>
  <si>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</si>
  <si>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</si>
  <si>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</si>
  <si>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</si>
  <si>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</si>
  <si>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</si>
  <si>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</si>
  <si>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</si>
  <si>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</si>
  <si>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</si>
  <si>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</si>
  <si>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</si>
  <si>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</si>
  <si>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2016-011A</t>
  </si>
  <si>
    <t>Stavební úpravy kolumbária na hřbitově v Šumperku - větev A</t>
  </si>
  <si>
    <t>STA</t>
  </si>
  <si>
    <t>{c0785eb8-5026-4ea2-99e5-5d5aa4c7c7c9}</t>
  </si>
  <si>
    <t>2</t>
  </si>
  <si>
    <t>2016-011B</t>
  </si>
  <si>
    <t>Stavební úpravy kolumbária na hřbitově v Šumperku - větev B</t>
  </si>
  <si>
    <t>{a1a4f9fb-68e4-4756-ba25-0bd3a7609af4}</t>
  </si>
  <si>
    <t>2016-011C</t>
  </si>
  <si>
    <t>Stavební úpravy kolumbária na hřbitově v Šumperku - větev C</t>
  </si>
  <si>
    <t>{8ff18151-fc5d-4788-8a2f-ccf0e5cbe4da}</t>
  </si>
  <si>
    <t>2016-011D</t>
  </si>
  <si>
    <t>Stavební úpravy kolumbária na hřbitově v Šumperku - větev D</t>
  </si>
  <si>
    <t>{d66d6a35-a3f0-4844-991e-1993fc45d066}</t>
  </si>
  <si>
    <t>Zpět na list:</t>
  </si>
  <si>
    <t>KRYCÍ LIST SOUPISU</t>
  </si>
  <si>
    <t>Objekt:</t>
  </si>
  <si>
    <t>2016-011A - Stavební úpravy kolumbária na hřbitově v Šumperku - větev 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</si>
  <si>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</si>
  <si>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</si>
  <si>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</si>
  <si>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</si>
  <si>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</si>
  <si>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</si>
  <si>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</si>
  <si>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</si>
  <si>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</si>
  <si>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</si>
  <si>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</si>
  <si>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</si>
  <si>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</si>
  <si>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</si>
  <si>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</si>
  <si>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</si>
  <si>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</si>
  <si>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</si>
  <si>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</si>
  <si>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</si>
  <si>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</si>
  <si>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</si>
  <si>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</si>
  <si>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</si>
  <si>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</si>
  <si>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</si>
  <si>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</si>
  <si>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</si>
  <si>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</si>
  <si>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</si>
  <si>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</si>
  <si>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</si>
  <si>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</si>
  <si>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</si>
  <si>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</si>
  <si>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</si>
  <si>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340237212</t>
  </si>
  <si>
    <t>Zazdívka otvorů</t>
  </si>
  <si>
    <t>kus</t>
  </si>
  <si>
    <t>CS ÚRS 2016 01</t>
  </si>
  <si>
    <t>4</t>
  </si>
  <si>
    <t>-1022783429</t>
  </si>
  <si>
    <t>VV</t>
  </si>
  <si>
    <t>"A" 2</t>
  </si>
  <si>
    <t>342272423</t>
  </si>
  <si>
    <t>Příčky tl 125 mm z pórobetonových přesných hladkých příčkovek objemové hmotnosti 500 kg/m3</t>
  </si>
  <si>
    <t>m2</t>
  </si>
  <si>
    <t>784009372</t>
  </si>
  <si>
    <t>"A" 2*(0,32*1,5)</t>
  </si>
  <si>
    <t>342291112</t>
  </si>
  <si>
    <t>Ukotvení příček montážní polyuretanovou pěnou tl příčky přes 100 mm</t>
  </si>
  <si>
    <t>m</t>
  </si>
  <si>
    <t>1054719763</t>
  </si>
  <si>
    <t>"A" 2*1,5</t>
  </si>
  <si>
    <t>6</t>
  </si>
  <si>
    <t>Úpravy povrchů, podlahy a osazování výplní</t>
  </si>
  <si>
    <t>622321141</t>
  </si>
  <si>
    <t>Vápenocementová omítka štuková dvouvrstvá vnějších stěn nanášená ručně-pytlovaná směs</t>
  </si>
  <si>
    <t>-886904231</t>
  </si>
  <si>
    <t>"A" 3*(0,32+0,32+0,32)*1,5</t>
  </si>
  <si>
    <t>5</t>
  </si>
  <si>
    <t>629991001</t>
  </si>
  <si>
    <t>Zakrytí podélných ploch fólií volně položenou</t>
  </si>
  <si>
    <t>-558928387</t>
  </si>
  <si>
    <t>"A" 0,3*0,32+0,3*(0,94+0,28)</t>
  </si>
  <si>
    <t>629991011</t>
  </si>
  <si>
    <t>Zakrytí výplní otvorů a svislých ploch fólií přilepenou lepící páskou</t>
  </si>
  <si>
    <t>1021299596</t>
  </si>
  <si>
    <t>"A" 3*0,32*1,5</t>
  </si>
  <si>
    <t>7</t>
  </si>
  <si>
    <t>629999030</t>
  </si>
  <si>
    <t>Příplatek k omítce vnějších povrchů za provádění omítané plochy do 10 m2</t>
  </si>
  <si>
    <t>1323472832</t>
  </si>
  <si>
    <t>"A" 4,32</t>
  </si>
  <si>
    <t>9</t>
  </si>
  <si>
    <t>Ostatní konstrukce a práce, bourání</t>
  </si>
  <si>
    <t>8</t>
  </si>
  <si>
    <t>978059311</t>
  </si>
  <si>
    <t>Bourání kamenných obkladů plochy přes 1m2</t>
  </si>
  <si>
    <t>-1824080873</t>
  </si>
  <si>
    <t>"A" (0,94+0,28)*1,5</t>
  </si>
  <si>
    <t>1,83*1,1 'Přepočtené koeficientem množství</t>
  </si>
  <si>
    <t>978059351</t>
  </si>
  <si>
    <t>Bourání obkladů z mozaiky plochy do 1 m2</t>
  </si>
  <si>
    <t>1936326358</t>
  </si>
  <si>
    <t>"A" 0,32*0,94</t>
  </si>
  <si>
    <t>997</t>
  </si>
  <si>
    <t>Přesun sutě</t>
  </si>
  <si>
    <t>997013501</t>
  </si>
  <si>
    <t>Odvoz suti a vybouraných hmot na skládku nebo meziskládku do 1 km se složením</t>
  </si>
  <si>
    <t>t</t>
  </si>
  <si>
    <t>1849050254</t>
  </si>
  <si>
    <t>11</t>
  </si>
  <si>
    <t>997013509</t>
  </si>
  <si>
    <t>Příplatek k odvozu suti a vybouraných hmot na skládku ZKD 1 km přes 1 km</t>
  </si>
  <si>
    <t>-747386744</t>
  </si>
  <si>
    <t>P</t>
  </si>
  <si>
    <t>Poznámka k položce:
na veřejnou skládku ve vzdálenosti 7km, za dalších 6km</t>
  </si>
  <si>
    <t>0,163*7 'Přepočtené koeficientem množství</t>
  </si>
  <si>
    <t>12</t>
  </si>
  <si>
    <t>997013803</t>
  </si>
  <si>
    <t>Poplatek za uložení stavebního odpadu z keramických materiálů na skládce (skládkovné)</t>
  </si>
  <si>
    <t>249780287</t>
  </si>
  <si>
    <t>998</t>
  </si>
  <si>
    <t>Přesun hmot</t>
  </si>
  <si>
    <t>13</t>
  </si>
  <si>
    <t>998011001</t>
  </si>
  <si>
    <t>Přesun hmot v do 6 m</t>
  </si>
  <si>
    <t>-2020741873</t>
  </si>
  <si>
    <t>14</t>
  </si>
  <si>
    <t>998011014</t>
  </si>
  <si>
    <t>Příplatek k přesunu hmot za zvětšený přesun do 500 m</t>
  </si>
  <si>
    <t>1452408079</t>
  </si>
  <si>
    <t>PSV</t>
  </si>
  <si>
    <t>Práce a dodávky PSV</t>
  </si>
  <si>
    <t>767</t>
  </si>
  <si>
    <t>Konstrukce zámečnické</t>
  </si>
  <si>
    <t>767995111</t>
  </si>
  <si>
    <t>Montáž atypických zámečnických konstrukcí hmotnosti do 5 kg</t>
  </si>
  <si>
    <t>kg</t>
  </si>
  <si>
    <t>16</t>
  </si>
  <si>
    <t>-1674152438</t>
  </si>
  <si>
    <t>M</t>
  </si>
  <si>
    <t>145502160</t>
  </si>
  <si>
    <t>profil ocelový čtvercový svařovaný 20x20x2 mm</t>
  </si>
  <si>
    <t>32</t>
  </si>
  <si>
    <t>-1196634736</t>
  </si>
  <si>
    <t>Poznámka k položce:
Hmotnost: 1,15kg/m</t>
  </si>
  <si>
    <t>"A" 12*0,3*1,15</t>
  </si>
  <si>
    <t>17</t>
  </si>
  <si>
    <t>145502280</t>
  </si>
  <si>
    <t>profil ocelový čtvercový svařovaný 30x30x3 mm</t>
  </si>
  <si>
    <t>-710428297</t>
  </si>
  <si>
    <t>Poznámka k položce:
Hmotnost: 2,5kg/m</t>
  </si>
  <si>
    <t>"A" 3*(2*0,32+2*1,5+2*0,26)*2,5</t>
  </si>
  <si>
    <t>18</t>
  </si>
  <si>
    <t>136112100</t>
  </si>
  <si>
    <t>plech tlustý hladký jakost S 235 JR, 3x1000x2000 mm</t>
  </si>
  <si>
    <t>1291767586</t>
  </si>
  <si>
    <t>Poznámka k položce:
Hmotnost 48 kg/kus</t>
  </si>
  <si>
    <t>"A" 3*2*2,48</t>
  </si>
  <si>
    <t>19</t>
  </si>
  <si>
    <t>553435100.1</t>
  </si>
  <si>
    <t>dvířka schránek komaxit strukturální tmavohnědý nástřik 320x500 mm, prosklená, stejná jako stávající</t>
  </si>
  <si>
    <t>-562848259</t>
  </si>
  <si>
    <t>Poznámka k položce:
STEJNÝ VZHLED A PROVEDENÍ JAKO STÁVAJÍCÍ DVÍŘKA</t>
  </si>
  <si>
    <t>"A" 3*3</t>
  </si>
  <si>
    <t>20</t>
  </si>
  <si>
    <t>998767101</t>
  </si>
  <si>
    <t>Přesun hmot tonážní pro zámečnické konstrukce v objektech v do 6 m</t>
  </si>
  <si>
    <t>-1748275927</t>
  </si>
  <si>
    <t>59,224*0,001 'Přepočtené koeficientem množství</t>
  </si>
  <si>
    <t>998767192</t>
  </si>
  <si>
    <t>Příplatek k přesunu hmot tonážní 767 za zvětšený přesun do 100 m</t>
  </si>
  <si>
    <t>927699733</t>
  </si>
  <si>
    <t>781</t>
  </si>
  <si>
    <t>Dokončovací práce - obklady</t>
  </si>
  <si>
    <t>22</t>
  </si>
  <si>
    <t>781784115</t>
  </si>
  <si>
    <t>Montáž obkladů vnějších z mozaiky 20x20 mm lepené flexibilním lepidlem</t>
  </si>
  <si>
    <t>-652731851</t>
  </si>
  <si>
    <t>"A" (0,32+0,16*2)*1,5</t>
  </si>
  <si>
    <t>23</t>
  </si>
  <si>
    <t>597611700.1</t>
  </si>
  <si>
    <t>mozaika keramická 2,0x2,0mm, bílá</t>
  </si>
  <si>
    <t>-1460526596</t>
  </si>
  <si>
    <t>0,96*1,1 'Přepočtené koeficientem množství</t>
  </si>
  <si>
    <t>24</t>
  </si>
  <si>
    <t>781789191</t>
  </si>
  <si>
    <t>Příplatek k montáži obkladů vnějších z mozaiky za plochu do 10 m2</t>
  </si>
  <si>
    <t>683036106</t>
  </si>
  <si>
    <t>25</t>
  </si>
  <si>
    <t>781789192</t>
  </si>
  <si>
    <t>Příplatek k montáži obkladů vnějších z mozaiky za omezený prostor</t>
  </si>
  <si>
    <t>533334687</t>
  </si>
  <si>
    <t>26</t>
  </si>
  <si>
    <t>781789195</t>
  </si>
  <si>
    <t>Příplatek k montáži obkladů vnějších z mozaiky za spárování bílým cementem</t>
  </si>
  <si>
    <t>2142846382</t>
  </si>
  <si>
    <t>27</t>
  </si>
  <si>
    <t>998781101</t>
  </si>
  <si>
    <t>Přesun hmot tonážní pro obklady keramické v objektech v do 6 m</t>
  </si>
  <si>
    <t>288426596</t>
  </si>
  <si>
    <t>28</t>
  </si>
  <si>
    <t>998781192</t>
  </si>
  <si>
    <t>Příplatek k přesunu hmot tonážní 781 za zvětšený přesun do 100 m</t>
  </si>
  <si>
    <t>750700910</t>
  </si>
  <si>
    <t>782</t>
  </si>
  <si>
    <t>Dokončovací práce - obklady z kamene</t>
  </si>
  <si>
    <t>29</t>
  </si>
  <si>
    <t>782132111</t>
  </si>
  <si>
    <t>Zapravení stávajícího obkladu stěn z kamene do lepidla tl do 25 mm</t>
  </si>
  <si>
    <t>-1657726937</t>
  </si>
  <si>
    <t>"A"1,5*0,3</t>
  </si>
  <si>
    <t>30</t>
  </si>
  <si>
    <t>782191111</t>
  </si>
  <si>
    <t>Příplatek k montáži obkladu stěn z kamene za plochu do 10 m2</t>
  </si>
  <si>
    <t>-449164027</t>
  </si>
  <si>
    <t>31</t>
  </si>
  <si>
    <t>998782101</t>
  </si>
  <si>
    <t>Přesun hmot tonážní pro obklady kamenné v objektech v do 6 m</t>
  </si>
  <si>
    <t>-929615816</t>
  </si>
  <si>
    <t>783</t>
  </si>
  <si>
    <t>Dokončovací práce - nátěry</t>
  </si>
  <si>
    <t>783314201</t>
  </si>
  <si>
    <t>Základní antikorozní jednonásobný syntetický standardní nátěr zámečnických konstrukcí</t>
  </si>
  <si>
    <t>-1425759515</t>
  </si>
  <si>
    <t>"A"3*(2*0,32+2*1,5+2*0,26)*(4*0,03)</t>
  </si>
  <si>
    <t>33</t>
  </si>
  <si>
    <t>783317101</t>
  </si>
  <si>
    <t>Krycí jednonásobný syntetický standardní nátěr zámečnických konstrukcí - barva zelená, dle stávajích</t>
  </si>
  <si>
    <t>664809018</t>
  </si>
  <si>
    <t>2016-011B - Stavební úpravy kolumbária na hřbitově v Šumperku - větev B</t>
  </si>
  <si>
    <t>90846384</t>
  </si>
  <si>
    <t>"B" (0,32+0,32+0,32)*1,5</t>
  </si>
  <si>
    <t>167403521</t>
  </si>
  <si>
    <t>"B" 0,3*0,3</t>
  </si>
  <si>
    <t>1764464995</t>
  </si>
  <si>
    <t>"B" 2*0,32*1,5</t>
  </si>
  <si>
    <t>-994099600</t>
  </si>
  <si>
    <t>"B" 1,44</t>
  </si>
  <si>
    <t>-845858311</t>
  </si>
  <si>
    <t>"B" 0,3*1,5</t>
  </si>
  <si>
    <t>0,45*1,1 'Přepočtené koeficientem množství</t>
  </si>
  <si>
    <t>-261246038</t>
  </si>
  <si>
    <t>-1215026526</t>
  </si>
  <si>
    <t>0,039*7 'Přepočtené koeficientem množství</t>
  </si>
  <si>
    <t>-400224864</t>
  </si>
  <si>
    <t>306392918</t>
  </si>
  <si>
    <t>1674259544</t>
  </si>
  <si>
    <t>2076435373</t>
  </si>
  <si>
    <t>-2136229533</t>
  </si>
  <si>
    <t>"B" 4*0,3*1,15</t>
  </si>
  <si>
    <t>1967361572</t>
  </si>
  <si>
    <t>"B" (2*0,32+2*1,5+2*0,26)*2,5</t>
  </si>
  <si>
    <t>-786760092</t>
  </si>
  <si>
    <t>"B" 2*2,48</t>
  </si>
  <si>
    <t>-377553573</t>
  </si>
  <si>
    <t>"B" 1*3</t>
  </si>
  <si>
    <t>-1985461301</t>
  </si>
  <si>
    <t>19,741*0,001 'Přepočtené koeficientem množství</t>
  </si>
  <si>
    <t>1950993022</t>
  </si>
  <si>
    <t>-339586469</t>
  </si>
  <si>
    <t>"B"(2*0,32+2*1,5+2*0,26)*(4*0,03)</t>
  </si>
  <si>
    <t>-540278825</t>
  </si>
  <si>
    <t>2016-011C - Stavební úpravy kolumbária na hřbitově v Šumperku - větev C</t>
  </si>
  <si>
    <t>-1360942654</t>
  </si>
  <si>
    <t>"C" 6</t>
  </si>
  <si>
    <t>-1648830944</t>
  </si>
  <si>
    <t>"C" 12*(0,32*1,5)</t>
  </si>
  <si>
    <t>1270147099</t>
  </si>
  <si>
    <t>"C" 12*1,5</t>
  </si>
  <si>
    <t>-1095739761</t>
  </si>
  <si>
    <t>"C" 11*(0,32+0,32+0,32)*1,5</t>
  </si>
  <si>
    <t>-1705589849</t>
  </si>
  <si>
    <t>"C" 5*0,3*0,32+0,3*(0,46+0,48+0,95+2,1+1,43)</t>
  </si>
  <si>
    <t>-444456967</t>
  </si>
  <si>
    <t>"C" 4*0,32*1,5</t>
  </si>
  <si>
    <t>25307578</t>
  </si>
  <si>
    <t>"C" 15,84</t>
  </si>
  <si>
    <t>261876972</t>
  </si>
  <si>
    <t>"C" (0,46+0,48+0,95+2,1+1,43)*1,5</t>
  </si>
  <si>
    <t>8,13*1,1 'Přepočtené koeficientem množství</t>
  </si>
  <si>
    <t>640333100</t>
  </si>
  <si>
    <t>"C" 0,32*(0,46+0,48+0,95+2,1+1,43)</t>
  </si>
  <si>
    <t>-2008884159</t>
  </si>
  <si>
    <t>-1491719377</t>
  </si>
  <si>
    <t>0,734*7 'Přepočtené koeficientem množství</t>
  </si>
  <si>
    <t>1294362866</t>
  </si>
  <si>
    <t>759608698</t>
  </si>
  <si>
    <t>-441527056</t>
  </si>
  <si>
    <t>512742419</t>
  </si>
  <si>
    <t>1837014642</t>
  </si>
  <si>
    <t>"C" 44*0,3*1,15</t>
  </si>
  <si>
    <t>448785471</t>
  </si>
  <si>
    <t>"C" 11*(2*0,32+2*1,5+2*0,26)*2,5</t>
  </si>
  <si>
    <t>-1755512742</t>
  </si>
  <si>
    <t>"C" 11*2*2,48</t>
  </si>
  <si>
    <t>256505652</t>
  </si>
  <si>
    <t>"C" 11*3</t>
  </si>
  <si>
    <t>2042853438</t>
  </si>
  <si>
    <t>217,155*0,001 'Přepočtené koeficientem množství</t>
  </si>
  <si>
    <t>784448189</t>
  </si>
  <si>
    <t>952261235</t>
  </si>
  <si>
    <t>"C" (0,32*6+0,16*12)*1,5</t>
  </si>
  <si>
    <t>2003250408</t>
  </si>
  <si>
    <t>5,23636363636364*1,1 'Přepočtené koeficientem množství</t>
  </si>
  <si>
    <t>-63840226</t>
  </si>
  <si>
    <t>-2000945962</t>
  </si>
  <si>
    <t>-533900386</t>
  </si>
  <si>
    <t>-124239415</t>
  </si>
  <si>
    <t>-272528453</t>
  </si>
  <si>
    <t>-974945865</t>
  </si>
  <si>
    <t>"C"5*1,5*0,3</t>
  </si>
  <si>
    <t>-128500407</t>
  </si>
  <si>
    <t>-1738461291</t>
  </si>
  <si>
    <t>1218761853</t>
  </si>
  <si>
    <t>"C"11*(2*0,32+2*1,5+2*0,26)*(4*0,03)</t>
  </si>
  <si>
    <t>1368286102</t>
  </si>
  <si>
    <t>2016-011D - Stavební úpravy kolumbária na hřbitově v Šumperku - větev D</t>
  </si>
  <si>
    <t>500622174</t>
  </si>
  <si>
    <t>"D" 5*(0,32*1,5)</t>
  </si>
  <si>
    <t>-1265458865</t>
  </si>
  <si>
    <t>"D" 5*1,5</t>
  </si>
  <si>
    <t>1818733825</t>
  </si>
  <si>
    <t>"D" 5*(0,32+0,32+0,32)*1,5</t>
  </si>
  <si>
    <t>1016641329</t>
  </si>
  <si>
    <t>"D" 2*0,3*0,32+0,3*(1,42+0,48+0,48)</t>
  </si>
  <si>
    <t>431933936</t>
  </si>
  <si>
    <t>"D" 3*0,32*1,5</t>
  </si>
  <si>
    <t>-885853327</t>
  </si>
  <si>
    <t>"D" 7,2</t>
  </si>
  <si>
    <t>1771122422</t>
  </si>
  <si>
    <t>"D" (1,42+0,48+0,48)*1,5</t>
  </si>
  <si>
    <t>3,57*1,1 'Přepočtené koeficientem množství</t>
  </si>
  <si>
    <t>1296774929</t>
  </si>
  <si>
    <t>"D" 0,32*(1,42+0,48+0,48)</t>
  </si>
  <si>
    <t>-477506141</t>
  </si>
  <si>
    <t>-2094772819</t>
  </si>
  <si>
    <t>0,322*7 'Přepočtené koeficientem množství</t>
  </si>
  <si>
    <t>1054089278</t>
  </si>
  <si>
    <t>-1049380160</t>
  </si>
  <si>
    <t>950256541</t>
  </si>
  <si>
    <t>-658807076</t>
  </si>
  <si>
    <t>-800444634</t>
  </si>
  <si>
    <t>"D" 20*0,3*1,15</t>
  </si>
  <si>
    <t>-866562294</t>
  </si>
  <si>
    <t>"D" 5*(2*0,32+2*1,5+2*0,26)*2,5</t>
  </si>
  <si>
    <t>-1754760854</t>
  </si>
  <si>
    <t>"D" 5*2*2,48</t>
  </si>
  <si>
    <t>-1572326479</t>
  </si>
  <si>
    <t>"D" 5*3</t>
  </si>
  <si>
    <t>1084526404</t>
  </si>
  <si>
    <t>98,707*0,001 'Přepočtené koeficientem množství</t>
  </si>
  <si>
    <t>-1369034501</t>
  </si>
  <si>
    <t>1237752048</t>
  </si>
  <si>
    <t>"D" (0,32*3+0,16*5)*1,5</t>
  </si>
  <si>
    <t>-335516618</t>
  </si>
  <si>
    <t>2,4*1,1 'Přepočtené koeficientem množství</t>
  </si>
  <si>
    <t>1066541337</t>
  </si>
  <si>
    <t>-1775007925</t>
  </si>
  <si>
    <t>-1735532461</t>
  </si>
  <si>
    <t>298963348</t>
  </si>
  <si>
    <t>-964705826</t>
  </si>
  <si>
    <t>1390421915</t>
  </si>
  <si>
    <t>"D"2*1,5*0,3</t>
  </si>
  <si>
    <t>-571768304</t>
  </si>
  <si>
    <t>1230672220</t>
  </si>
  <si>
    <t>-1104649662</t>
  </si>
  <si>
    <t>"D"5*(2*0,32+2*1,5+2*0,26)*(4*0,03)</t>
  </si>
  <si>
    <t>1717564111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</si>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</sst>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9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74" fontId="26" fillId="0" borderId="0" xfId="0" applyNumberFormat="1" applyFont="1" applyBorder="1" applyAlignment="1">
      <alignment vertical="center"/>
    </xf>
    <xf numFmtId="4" fontId="26" fillId="0" borderId="3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6" fillId="0" borderId="36" xfId="0" applyNumberFormat="1" applyFont="1" applyBorder="1" applyAlignment="1">
      <alignment vertical="center"/>
    </xf>
    <xf numFmtId="4" fontId="26" fillId="0" borderId="37" xfId="0" applyNumberFormat="1" applyFont="1" applyBorder="1" applyAlignment="1">
      <alignment vertical="center"/>
    </xf>
    <xf numFmtId="174" fontId="26" fillId="0" borderId="37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41" xfId="0" applyFont="1" applyBorder="1" applyAlignment="1" applyProtection="1">
      <alignment horizontal="center" vertical="center"/>
      <protection/>
    </xf>
    <xf numFmtId="49" fontId="33" fillId="0" borderId="41" xfId="0" applyNumberFormat="1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center" vertical="center" wrapText="1"/>
      <protection/>
    </xf>
    <xf numFmtId="175" fontId="33" fillId="0" borderId="41" xfId="0" applyNumberFormat="1" applyFont="1" applyBorder="1" applyAlignment="1" applyProtection="1">
      <alignment vertical="center"/>
      <protection/>
    </xf>
    <xf numFmtId="4" fontId="33" fillId="8" borderId="41" xfId="0" applyNumberFormat="1" applyFont="1" applyFill="1" applyBorder="1" applyAlignment="1" applyProtection="1">
      <alignment vertical="center"/>
      <protection locked="0"/>
    </xf>
    <xf numFmtId="4" fontId="33" fillId="0" borderId="41" xfId="0" applyNumberFormat="1" applyFont="1" applyBorder="1" applyAlignment="1" applyProtection="1">
      <alignment vertical="center"/>
      <protection/>
    </xf>
    <xf numFmtId="0" fontId="33" fillId="0" borderId="18" xfId="0" applyFont="1" applyBorder="1" applyAlignment="1">
      <alignment vertical="center"/>
    </xf>
    <xf numFmtId="0" fontId="33" fillId="8" borderId="41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5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5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5" fillId="0" borderId="47" xfId="81" applyFont="1" applyBorder="1" applyAlignment="1">
      <alignment horizontal="left" vertical="center"/>
      <protection locked="0"/>
    </xf>
    <xf numFmtId="0" fontId="25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5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5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5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5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5B0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2" t="s">
        <v>0</v>
      </c>
      <c r="B1" s="243"/>
      <c r="C1" s="243"/>
      <c r="D1" s="244" t="s">
        <v>1</v>
      </c>
      <c r="E1" s="243"/>
      <c r="F1" s="243"/>
      <c r="G1" s="243"/>
      <c r="H1" s="243"/>
      <c r="I1" s="243"/>
      <c r="J1" s="243"/>
      <c r="K1" s="245" t="s">
        <v>449</v>
      </c>
      <c r="L1" s="245"/>
      <c r="M1" s="245"/>
      <c r="N1" s="245"/>
      <c r="O1" s="245"/>
      <c r="P1" s="245"/>
      <c r="Q1" s="245"/>
      <c r="R1" s="245"/>
      <c r="S1" s="245"/>
      <c r="T1" s="243"/>
      <c r="U1" s="243"/>
      <c r="V1" s="243"/>
      <c r="W1" s="245" t="s">
        <v>450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37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7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"/>
      <c r="AQ5" s="22"/>
      <c r="BE5" s="203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09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"/>
      <c r="AQ6" s="22"/>
      <c r="BE6" s="204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4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4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4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4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4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4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4"/>
      <c r="BS13" s="15" t="s">
        <v>18</v>
      </c>
    </row>
    <row r="14" spans="2:71" ht="15">
      <c r="B14" s="19"/>
      <c r="C14" s="20"/>
      <c r="D14" s="20"/>
      <c r="E14" s="210" t="s">
        <v>36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4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4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4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4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4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4"/>
      <c r="BS19" s="15" t="s">
        <v>6</v>
      </c>
    </row>
    <row r="20" spans="2:71" ht="48.75" customHeight="1">
      <c r="B20" s="19"/>
      <c r="C20" s="20"/>
      <c r="D20" s="20"/>
      <c r="E20" s="211" t="s">
        <v>41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"/>
      <c r="AP20" s="20"/>
      <c r="AQ20" s="22"/>
      <c r="BE20" s="204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4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4"/>
    </row>
    <row r="23" spans="2:57" s="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12">
        <f>ROUND(AG51,2)</f>
        <v>0</v>
      </c>
      <c r="AL23" s="213"/>
      <c r="AM23" s="213"/>
      <c r="AN23" s="213"/>
      <c r="AO23" s="213"/>
      <c r="AP23" s="33"/>
      <c r="AQ23" s="36"/>
      <c r="BE23" s="205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5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14" t="s">
        <v>43</v>
      </c>
      <c r="M25" s="215"/>
      <c r="N25" s="215"/>
      <c r="O25" s="215"/>
      <c r="P25" s="33"/>
      <c r="Q25" s="33"/>
      <c r="R25" s="33"/>
      <c r="S25" s="33"/>
      <c r="T25" s="33"/>
      <c r="U25" s="33"/>
      <c r="V25" s="33"/>
      <c r="W25" s="214" t="s">
        <v>44</v>
      </c>
      <c r="X25" s="215"/>
      <c r="Y25" s="215"/>
      <c r="Z25" s="215"/>
      <c r="AA25" s="215"/>
      <c r="AB25" s="215"/>
      <c r="AC25" s="215"/>
      <c r="AD25" s="215"/>
      <c r="AE25" s="215"/>
      <c r="AF25" s="33"/>
      <c r="AG25" s="33"/>
      <c r="AH25" s="33"/>
      <c r="AI25" s="33"/>
      <c r="AJ25" s="33"/>
      <c r="AK25" s="214" t="s">
        <v>45</v>
      </c>
      <c r="AL25" s="215"/>
      <c r="AM25" s="215"/>
      <c r="AN25" s="215"/>
      <c r="AO25" s="215"/>
      <c r="AP25" s="33"/>
      <c r="AQ25" s="36"/>
      <c r="BE25" s="205"/>
    </row>
    <row r="26" spans="2:57" s="2" customFormat="1" ht="14.25" customHeight="1" hidden="1">
      <c r="B26" s="38"/>
      <c r="C26" s="39"/>
      <c r="D26" s="40" t="s">
        <v>46</v>
      </c>
      <c r="E26" s="39"/>
      <c r="F26" s="40" t="s">
        <v>47</v>
      </c>
      <c r="G26" s="39"/>
      <c r="H26" s="39"/>
      <c r="I26" s="39"/>
      <c r="J26" s="39"/>
      <c r="K26" s="39"/>
      <c r="L26" s="216">
        <v>0.21</v>
      </c>
      <c r="M26" s="217"/>
      <c r="N26" s="217"/>
      <c r="O26" s="217"/>
      <c r="P26" s="39"/>
      <c r="Q26" s="39"/>
      <c r="R26" s="39"/>
      <c r="S26" s="39"/>
      <c r="T26" s="39"/>
      <c r="U26" s="39"/>
      <c r="V26" s="39"/>
      <c r="W26" s="218">
        <f>ROUND(AZ51,2)</f>
        <v>0</v>
      </c>
      <c r="X26" s="217"/>
      <c r="Y26" s="217"/>
      <c r="Z26" s="217"/>
      <c r="AA26" s="217"/>
      <c r="AB26" s="217"/>
      <c r="AC26" s="217"/>
      <c r="AD26" s="217"/>
      <c r="AE26" s="217"/>
      <c r="AF26" s="39"/>
      <c r="AG26" s="39"/>
      <c r="AH26" s="39"/>
      <c r="AI26" s="39"/>
      <c r="AJ26" s="39"/>
      <c r="AK26" s="218">
        <f>ROUND(AV51,2)</f>
        <v>0</v>
      </c>
      <c r="AL26" s="217"/>
      <c r="AM26" s="217"/>
      <c r="AN26" s="217"/>
      <c r="AO26" s="217"/>
      <c r="AP26" s="39"/>
      <c r="AQ26" s="41"/>
      <c r="BE26" s="206"/>
    </row>
    <row r="27" spans="2:57" s="2" customFormat="1" ht="14.25" customHeight="1" hidden="1">
      <c r="B27" s="38"/>
      <c r="C27" s="39"/>
      <c r="D27" s="39"/>
      <c r="E27" s="39"/>
      <c r="F27" s="40" t="s">
        <v>48</v>
      </c>
      <c r="G27" s="39"/>
      <c r="H27" s="39"/>
      <c r="I27" s="39"/>
      <c r="J27" s="39"/>
      <c r="K27" s="39"/>
      <c r="L27" s="216">
        <v>0.15</v>
      </c>
      <c r="M27" s="217"/>
      <c r="N27" s="217"/>
      <c r="O27" s="217"/>
      <c r="P27" s="39"/>
      <c r="Q27" s="39"/>
      <c r="R27" s="39"/>
      <c r="S27" s="39"/>
      <c r="T27" s="39"/>
      <c r="U27" s="39"/>
      <c r="V27" s="39"/>
      <c r="W27" s="218">
        <f>ROUND(BA51,2)</f>
        <v>0</v>
      </c>
      <c r="X27" s="217"/>
      <c r="Y27" s="217"/>
      <c r="Z27" s="217"/>
      <c r="AA27" s="217"/>
      <c r="AB27" s="217"/>
      <c r="AC27" s="217"/>
      <c r="AD27" s="217"/>
      <c r="AE27" s="217"/>
      <c r="AF27" s="39"/>
      <c r="AG27" s="39"/>
      <c r="AH27" s="39"/>
      <c r="AI27" s="39"/>
      <c r="AJ27" s="39"/>
      <c r="AK27" s="218">
        <f>ROUND(AW51,2)</f>
        <v>0</v>
      </c>
      <c r="AL27" s="217"/>
      <c r="AM27" s="217"/>
      <c r="AN27" s="217"/>
      <c r="AO27" s="217"/>
      <c r="AP27" s="39"/>
      <c r="AQ27" s="41"/>
      <c r="BE27" s="206"/>
    </row>
    <row r="28" spans="2:57" s="2" customFormat="1" ht="14.25" customHeight="1">
      <c r="B28" s="38"/>
      <c r="C28" s="39"/>
      <c r="D28" s="40" t="s">
        <v>46</v>
      </c>
      <c r="E28" s="39"/>
      <c r="F28" s="40" t="s">
        <v>49</v>
      </c>
      <c r="G28" s="39"/>
      <c r="H28" s="39"/>
      <c r="I28" s="39"/>
      <c r="J28" s="39"/>
      <c r="K28" s="39"/>
      <c r="L28" s="216">
        <v>0.21</v>
      </c>
      <c r="M28" s="217"/>
      <c r="N28" s="217"/>
      <c r="O28" s="217"/>
      <c r="P28" s="39"/>
      <c r="Q28" s="39"/>
      <c r="R28" s="39"/>
      <c r="S28" s="39"/>
      <c r="T28" s="39"/>
      <c r="U28" s="39"/>
      <c r="V28" s="39"/>
      <c r="W28" s="218">
        <f>ROUND(BB51,2)</f>
        <v>0</v>
      </c>
      <c r="X28" s="217"/>
      <c r="Y28" s="217"/>
      <c r="Z28" s="217"/>
      <c r="AA28" s="217"/>
      <c r="AB28" s="217"/>
      <c r="AC28" s="217"/>
      <c r="AD28" s="217"/>
      <c r="AE28" s="217"/>
      <c r="AF28" s="39"/>
      <c r="AG28" s="39"/>
      <c r="AH28" s="39"/>
      <c r="AI28" s="39"/>
      <c r="AJ28" s="39"/>
      <c r="AK28" s="218">
        <v>0</v>
      </c>
      <c r="AL28" s="217"/>
      <c r="AM28" s="217"/>
      <c r="AN28" s="217"/>
      <c r="AO28" s="217"/>
      <c r="AP28" s="39"/>
      <c r="AQ28" s="41"/>
      <c r="BE28" s="206"/>
    </row>
    <row r="29" spans="2:57" s="2" customFormat="1" ht="14.25" customHeight="1">
      <c r="B29" s="38"/>
      <c r="C29" s="39"/>
      <c r="D29" s="39"/>
      <c r="E29" s="39"/>
      <c r="F29" s="40" t="s">
        <v>50</v>
      </c>
      <c r="G29" s="39"/>
      <c r="H29" s="39"/>
      <c r="I29" s="39"/>
      <c r="J29" s="39"/>
      <c r="K29" s="39"/>
      <c r="L29" s="216">
        <v>0.15</v>
      </c>
      <c r="M29" s="217"/>
      <c r="N29" s="217"/>
      <c r="O29" s="217"/>
      <c r="P29" s="39"/>
      <c r="Q29" s="39"/>
      <c r="R29" s="39"/>
      <c r="S29" s="39"/>
      <c r="T29" s="39"/>
      <c r="U29" s="39"/>
      <c r="V29" s="39"/>
      <c r="W29" s="218">
        <f>ROUND(BC51,2)</f>
        <v>0</v>
      </c>
      <c r="X29" s="217"/>
      <c r="Y29" s="217"/>
      <c r="Z29" s="217"/>
      <c r="AA29" s="217"/>
      <c r="AB29" s="217"/>
      <c r="AC29" s="217"/>
      <c r="AD29" s="217"/>
      <c r="AE29" s="217"/>
      <c r="AF29" s="39"/>
      <c r="AG29" s="39"/>
      <c r="AH29" s="39"/>
      <c r="AI29" s="39"/>
      <c r="AJ29" s="39"/>
      <c r="AK29" s="218">
        <v>0</v>
      </c>
      <c r="AL29" s="217"/>
      <c r="AM29" s="217"/>
      <c r="AN29" s="217"/>
      <c r="AO29" s="217"/>
      <c r="AP29" s="39"/>
      <c r="AQ29" s="41"/>
      <c r="BE29" s="206"/>
    </row>
    <row r="30" spans="2:57" s="2" customFormat="1" ht="14.25" customHeight="1" hidden="1">
      <c r="B30" s="38"/>
      <c r="C30" s="39"/>
      <c r="D30" s="39"/>
      <c r="E30" s="39"/>
      <c r="F30" s="40" t="s">
        <v>51</v>
      </c>
      <c r="G30" s="39"/>
      <c r="H30" s="39"/>
      <c r="I30" s="39"/>
      <c r="J30" s="39"/>
      <c r="K30" s="39"/>
      <c r="L30" s="216">
        <v>0</v>
      </c>
      <c r="M30" s="217"/>
      <c r="N30" s="217"/>
      <c r="O30" s="217"/>
      <c r="P30" s="39"/>
      <c r="Q30" s="39"/>
      <c r="R30" s="39"/>
      <c r="S30" s="39"/>
      <c r="T30" s="39"/>
      <c r="U30" s="39"/>
      <c r="V30" s="39"/>
      <c r="W30" s="218">
        <f>ROUND(BD51,2)</f>
        <v>0</v>
      </c>
      <c r="X30" s="217"/>
      <c r="Y30" s="217"/>
      <c r="Z30" s="217"/>
      <c r="AA30" s="217"/>
      <c r="AB30" s="217"/>
      <c r="AC30" s="217"/>
      <c r="AD30" s="217"/>
      <c r="AE30" s="217"/>
      <c r="AF30" s="39"/>
      <c r="AG30" s="39"/>
      <c r="AH30" s="39"/>
      <c r="AI30" s="39"/>
      <c r="AJ30" s="39"/>
      <c r="AK30" s="218">
        <v>0</v>
      </c>
      <c r="AL30" s="217"/>
      <c r="AM30" s="217"/>
      <c r="AN30" s="217"/>
      <c r="AO30" s="217"/>
      <c r="AP30" s="39"/>
      <c r="AQ30" s="41"/>
      <c r="BE30" s="206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5"/>
    </row>
    <row r="32" spans="2:57" s="1" customFormat="1" ht="25.5" customHeight="1">
      <c r="B32" s="32"/>
      <c r="C32" s="42"/>
      <c r="D32" s="43" t="s">
        <v>52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53</v>
      </c>
      <c r="U32" s="44"/>
      <c r="V32" s="44"/>
      <c r="W32" s="44"/>
      <c r="X32" s="219" t="s">
        <v>54</v>
      </c>
      <c r="Y32" s="220"/>
      <c r="Z32" s="220"/>
      <c r="AA32" s="220"/>
      <c r="AB32" s="220"/>
      <c r="AC32" s="44"/>
      <c r="AD32" s="44"/>
      <c r="AE32" s="44"/>
      <c r="AF32" s="44"/>
      <c r="AG32" s="44"/>
      <c r="AH32" s="44"/>
      <c r="AI32" s="44"/>
      <c r="AJ32" s="44"/>
      <c r="AK32" s="221">
        <f>SUM(AK23:AK30)</f>
        <v>0</v>
      </c>
      <c r="AL32" s="220"/>
      <c r="AM32" s="220"/>
      <c r="AN32" s="220"/>
      <c r="AO32" s="222"/>
      <c r="AP32" s="42"/>
      <c r="AQ32" s="47"/>
      <c r="BE32" s="205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55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HR/001/2017</v>
      </c>
      <c r="AR41" s="54"/>
    </row>
    <row r="42" spans="2:44" s="4" customFormat="1" ht="36.75" customHeight="1">
      <c r="B42" s="56"/>
      <c r="C42" s="57" t="s">
        <v>16</v>
      </c>
      <c r="L42" s="223" t="str">
        <f>K6</f>
        <v>Stavební úpravy kolumbária na hřbitově v Šumperku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Šumperk</v>
      </c>
      <c r="AI44" s="55" t="s">
        <v>25</v>
      </c>
      <c r="AM44" s="225" t="str">
        <f>IF(AN8="","",AN8)</f>
        <v>19. 9. 2017</v>
      </c>
      <c r="AN44" s="205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Město Šumperk, Nám. Míru 1, 787 01 Šumperk</v>
      </c>
      <c r="AI46" s="55" t="s">
        <v>37</v>
      </c>
      <c r="AM46" s="226" t="str">
        <f>IF(E17="","",E17)</f>
        <v> </v>
      </c>
      <c r="AN46" s="205"/>
      <c r="AO46" s="205"/>
      <c r="AP46" s="205"/>
      <c r="AR46" s="32"/>
      <c r="AS46" s="227" t="s">
        <v>56</v>
      </c>
      <c r="AT46" s="228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29"/>
      <c r="AT47" s="215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9"/>
      <c r="AT48" s="215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30" t="s">
        <v>57</v>
      </c>
      <c r="D49" s="220"/>
      <c r="E49" s="220"/>
      <c r="F49" s="220"/>
      <c r="G49" s="220"/>
      <c r="H49" s="44"/>
      <c r="I49" s="231" t="s">
        <v>58</v>
      </c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32" t="s">
        <v>59</v>
      </c>
      <c r="AH49" s="220"/>
      <c r="AI49" s="220"/>
      <c r="AJ49" s="220"/>
      <c r="AK49" s="220"/>
      <c r="AL49" s="220"/>
      <c r="AM49" s="220"/>
      <c r="AN49" s="231" t="s">
        <v>60</v>
      </c>
      <c r="AO49" s="220"/>
      <c r="AP49" s="220"/>
      <c r="AQ49" s="64" t="s">
        <v>61</v>
      </c>
      <c r="AR49" s="32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136">
        <f>ROUND(SUM(AG52:AG55),2)</f>
        <v>0</v>
      </c>
      <c r="AH51" s="136"/>
      <c r="AI51" s="136"/>
      <c r="AJ51" s="136"/>
      <c r="AK51" s="136"/>
      <c r="AL51" s="136"/>
      <c r="AM51" s="136"/>
      <c r="AN51" s="137">
        <f>SUM(AG51,AT51)</f>
        <v>0</v>
      </c>
      <c r="AO51" s="137"/>
      <c r="AP51" s="137"/>
      <c r="AQ51" s="71" t="s">
        <v>20</v>
      </c>
      <c r="AR51" s="56"/>
      <c r="AS51" s="72">
        <f>ROUND(SUM(AS52:AS55),2)</f>
        <v>0</v>
      </c>
      <c r="AT51" s="73">
        <f>ROUND(SUM(AV51:AW51),2)</f>
        <v>0</v>
      </c>
      <c r="AU51" s="74">
        <f>ROUND(SUM(AU52:AU55),5)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ROUND(SUM(AZ52:AZ55),2)</f>
        <v>0</v>
      </c>
      <c r="BA51" s="73">
        <f>ROUND(SUM(BA52:BA55),2)</f>
        <v>0</v>
      </c>
      <c r="BB51" s="73">
        <f>ROUND(SUM(BB52:BB55),2)</f>
        <v>0</v>
      </c>
      <c r="BC51" s="73">
        <f>ROUND(SUM(BC52:BC55),2)</f>
        <v>0</v>
      </c>
      <c r="BD51" s="75">
        <f>ROUND(SUM(BD52:BD55),2)</f>
        <v>0</v>
      </c>
      <c r="BS51" s="57" t="s">
        <v>75</v>
      </c>
      <c r="BT51" s="57" t="s">
        <v>76</v>
      </c>
      <c r="BU51" s="76" t="s">
        <v>77</v>
      </c>
      <c r="BV51" s="57" t="s">
        <v>78</v>
      </c>
      <c r="BW51" s="57" t="s">
        <v>5</v>
      </c>
      <c r="BX51" s="57" t="s">
        <v>79</v>
      </c>
      <c r="CL51" s="57" t="s">
        <v>20</v>
      </c>
    </row>
    <row r="52" spans="1:91" s="5" customFormat="1" ht="27" customHeight="1">
      <c r="A52" s="238" t="s">
        <v>451</v>
      </c>
      <c r="B52" s="77"/>
      <c r="C52" s="78"/>
      <c r="D52" s="135" t="s">
        <v>80</v>
      </c>
      <c r="E52" s="234"/>
      <c r="F52" s="234"/>
      <c r="G52" s="234"/>
      <c r="H52" s="234"/>
      <c r="I52" s="79"/>
      <c r="J52" s="135" t="s">
        <v>81</v>
      </c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3">
        <f>'2016-011A - Stavební úpra...'!J27</f>
        <v>0</v>
      </c>
      <c r="AH52" s="234"/>
      <c r="AI52" s="234"/>
      <c r="AJ52" s="234"/>
      <c r="AK52" s="234"/>
      <c r="AL52" s="234"/>
      <c r="AM52" s="234"/>
      <c r="AN52" s="233">
        <f>SUM(AG52,AT52)</f>
        <v>0</v>
      </c>
      <c r="AO52" s="234"/>
      <c r="AP52" s="234"/>
      <c r="AQ52" s="80" t="s">
        <v>82</v>
      </c>
      <c r="AR52" s="77"/>
      <c r="AS52" s="81">
        <v>0</v>
      </c>
      <c r="AT52" s="82">
        <f>ROUND(SUM(AV52:AW52),2)</f>
        <v>0</v>
      </c>
      <c r="AU52" s="83">
        <f>'2016-011A - Stavební úpra...'!P87</f>
        <v>0</v>
      </c>
      <c r="AV52" s="82">
        <f>'2016-011A - Stavební úpra...'!J30</f>
        <v>0</v>
      </c>
      <c r="AW52" s="82">
        <f>'2016-011A - Stavební úpra...'!J31</f>
        <v>0</v>
      </c>
      <c r="AX52" s="82">
        <f>'2016-011A - Stavební úpra...'!J32</f>
        <v>0</v>
      </c>
      <c r="AY52" s="82">
        <f>'2016-011A - Stavební úpra...'!J33</f>
        <v>0</v>
      </c>
      <c r="AZ52" s="82">
        <f>'2016-011A - Stavební úpra...'!F30</f>
        <v>0</v>
      </c>
      <c r="BA52" s="82">
        <f>'2016-011A - Stavební úpra...'!F31</f>
        <v>0</v>
      </c>
      <c r="BB52" s="82">
        <f>'2016-011A - Stavební úpra...'!F32</f>
        <v>0</v>
      </c>
      <c r="BC52" s="82">
        <f>'2016-011A - Stavební úpra...'!F33</f>
        <v>0</v>
      </c>
      <c r="BD52" s="84">
        <f>'2016-011A - Stavební úpra...'!F34</f>
        <v>0</v>
      </c>
      <c r="BT52" s="85" t="s">
        <v>22</v>
      </c>
      <c r="BV52" s="85" t="s">
        <v>78</v>
      </c>
      <c r="BW52" s="85" t="s">
        <v>83</v>
      </c>
      <c r="BX52" s="85" t="s">
        <v>5</v>
      </c>
      <c r="CL52" s="85" t="s">
        <v>20</v>
      </c>
      <c r="CM52" s="85" t="s">
        <v>84</v>
      </c>
    </row>
    <row r="53" spans="1:91" s="5" customFormat="1" ht="27" customHeight="1">
      <c r="A53" s="238" t="s">
        <v>451</v>
      </c>
      <c r="B53" s="77"/>
      <c r="C53" s="78"/>
      <c r="D53" s="135" t="s">
        <v>85</v>
      </c>
      <c r="E53" s="234"/>
      <c r="F53" s="234"/>
      <c r="G53" s="234"/>
      <c r="H53" s="234"/>
      <c r="I53" s="79"/>
      <c r="J53" s="135" t="s">
        <v>86</v>
      </c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3">
        <f>'2016-011B - Stavební úpra...'!J27</f>
        <v>0</v>
      </c>
      <c r="AH53" s="234"/>
      <c r="AI53" s="234"/>
      <c r="AJ53" s="234"/>
      <c r="AK53" s="234"/>
      <c r="AL53" s="234"/>
      <c r="AM53" s="234"/>
      <c r="AN53" s="233">
        <f>SUM(AG53,AT53)</f>
        <v>0</v>
      </c>
      <c r="AO53" s="234"/>
      <c r="AP53" s="234"/>
      <c r="AQ53" s="80" t="s">
        <v>82</v>
      </c>
      <c r="AR53" s="77"/>
      <c r="AS53" s="81">
        <v>0</v>
      </c>
      <c r="AT53" s="82">
        <f>ROUND(SUM(AV53:AW53),2)</f>
        <v>0</v>
      </c>
      <c r="AU53" s="83">
        <f>'2016-011B - Stavební úpra...'!P84</f>
        <v>0</v>
      </c>
      <c r="AV53" s="82">
        <f>'2016-011B - Stavební úpra...'!J30</f>
        <v>0</v>
      </c>
      <c r="AW53" s="82">
        <f>'2016-011B - Stavební úpra...'!J31</f>
        <v>0</v>
      </c>
      <c r="AX53" s="82">
        <f>'2016-011B - Stavební úpra...'!J32</f>
        <v>0</v>
      </c>
      <c r="AY53" s="82">
        <f>'2016-011B - Stavební úpra...'!J33</f>
        <v>0</v>
      </c>
      <c r="AZ53" s="82">
        <f>'2016-011B - Stavební úpra...'!F30</f>
        <v>0</v>
      </c>
      <c r="BA53" s="82">
        <f>'2016-011B - Stavební úpra...'!F31</f>
        <v>0</v>
      </c>
      <c r="BB53" s="82">
        <f>'2016-011B - Stavební úpra...'!F32</f>
        <v>0</v>
      </c>
      <c r="BC53" s="82">
        <f>'2016-011B - Stavební úpra...'!F33</f>
        <v>0</v>
      </c>
      <c r="BD53" s="84">
        <f>'2016-011B - Stavební úpra...'!F34</f>
        <v>0</v>
      </c>
      <c r="BT53" s="85" t="s">
        <v>22</v>
      </c>
      <c r="BV53" s="85" t="s">
        <v>78</v>
      </c>
      <c r="BW53" s="85" t="s">
        <v>87</v>
      </c>
      <c r="BX53" s="85" t="s">
        <v>5</v>
      </c>
      <c r="CL53" s="85" t="s">
        <v>20</v>
      </c>
      <c r="CM53" s="85" t="s">
        <v>84</v>
      </c>
    </row>
    <row r="54" spans="1:91" s="5" customFormat="1" ht="27" customHeight="1">
      <c r="A54" s="238" t="s">
        <v>451</v>
      </c>
      <c r="B54" s="77"/>
      <c r="C54" s="78"/>
      <c r="D54" s="135" t="s">
        <v>88</v>
      </c>
      <c r="E54" s="234"/>
      <c r="F54" s="234"/>
      <c r="G54" s="234"/>
      <c r="H54" s="234"/>
      <c r="I54" s="79"/>
      <c r="J54" s="135" t="s">
        <v>89</v>
      </c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3">
        <f>'2016-011C - Stavební úpra...'!J27</f>
        <v>0</v>
      </c>
      <c r="AH54" s="234"/>
      <c r="AI54" s="234"/>
      <c r="AJ54" s="234"/>
      <c r="AK54" s="234"/>
      <c r="AL54" s="234"/>
      <c r="AM54" s="234"/>
      <c r="AN54" s="233">
        <f>SUM(AG54,AT54)</f>
        <v>0</v>
      </c>
      <c r="AO54" s="234"/>
      <c r="AP54" s="234"/>
      <c r="AQ54" s="80" t="s">
        <v>82</v>
      </c>
      <c r="AR54" s="77"/>
      <c r="AS54" s="81">
        <v>0</v>
      </c>
      <c r="AT54" s="82">
        <f>ROUND(SUM(AV54:AW54),2)</f>
        <v>0</v>
      </c>
      <c r="AU54" s="83">
        <f>'2016-011C - Stavební úpra...'!P87</f>
        <v>0</v>
      </c>
      <c r="AV54" s="82">
        <f>'2016-011C - Stavební úpra...'!J30</f>
        <v>0</v>
      </c>
      <c r="AW54" s="82">
        <f>'2016-011C - Stavební úpra...'!J31</f>
        <v>0</v>
      </c>
      <c r="AX54" s="82">
        <f>'2016-011C - Stavební úpra...'!J32</f>
        <v>0</v>
      </c>
      <c r="AY54" s="82">
        <f>'2016-011C - Stavební úpra...'!J33</f>
        <v>0</v>
      </c>
      <c r="AZ54" s="82">
        <f>'2016-011C - Stavební úpra...'!F30</f>
        <v>0</v>
      </c>
      <c r="BA54" s="82">
        <f>'2016-011C - Stavební úpra...'!F31</f>
        <v>0</v>
      </c>
      <c r="BB54" s="82">
        <f>'2016-011C - Stavební úpra...'!F32</f>
        <v>0</v>
      </c>
      <c r="BC54" s="82">
        <f>'2016-011C - Stavební úpra...'!F33</f>
        <v>0</v>
      </c>
      <c r="BD54" s="84">
        <f>'2016-011C - Stavební úpra...'!F34</f>
        <v>0</v>
      </c>
      <c r="BT54" s="85" t="s">
        <v>22</v>
      </c>
      <c r="BV54" s="85" t="s">
        <v>78</v>
      </c>
      <c r="BW54" s="85" t="s">
        <v>90</v>
      </c>
      <c r="BX54" s="85" t="s">
        <v>5</v>
      </c>
      <c r="CL54" s="85" t="s">
        <v>20</v>
      </c>
      <c r="CM54" s="85" t="s">
        <v>84</v>
      </c>
    </row>
    <row r="55" spans="1:91" s="5" customFormat="1" ht="27" customHeight="1">
      <c r="A55" s="238" t="s">
        <v>451</v>
      </c>
      <c r="B55" s="77"/>
      <c r="C55" s="78"/>
      <c r="D55" s="135" t="s">
        <v>91</v>
      </c>
      <c r="E55" s="234"/>
      <c r="F55" s="234"/>
      <c r="G55" s="234"/>
      <c r="H55" s="234"/>
      <c r="I55" s="79"/>
      <c r="J55" s="135" t="s">
        <v>92</v>
      </c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3">
        <f>'2016-011D - Stavební úpra...'!J27</f>
        <v>0</v>
      </c>
      <c r="AH55" s="234"/>
      <c r="AI55" s="234"/>
      <c r="AJ55" s="234"/>
      <c r="AK55" s="234"/>
      <c r="AL55" s="234"/>
      <c r="AM55" s="234"/>
      <c r="AN55" s="233">
        <f>SUM(AG55,AT55)</f>
        <v>0</v>
      </c>
      <c r="AO55" s="234"/>
      <c r="AP55" s="234"/>
      <c r="AQ55" s="80" t="s">
        <v>82</v>
      </c>
      <c r="AR55" s="77"/>
      <c r="AS55" s="86">
        <v>0</v>
      </c>
      <c r="AT55" s="87">
        <f>ROUND(SUM(AV55:AW55),2)</f>
        <v>0</v>
      </c>
      <c r="AU55" s="88">
        <f>'2016-011D - Stavební úpra...'!P87</f>
        <v>0</v>
      </c>
      <c r="AV55" s="87">
        <f>'2016-011D - Stavební úpra...'!J30</f>
        <v>0</v>
      </c>
      <c r="AW55" s="87">
        <f>'2016-011D - Stavební úpra...'!J31</f>
        <v>0</v>
      </c>
      <c r="AX55" s="87">
        <f>'2016-011D - Stavební úpra...'!J32</f>
        <v>0</v>
      </c>
      <c r="AY55" s="87">
        <f>'2016-011D - Stavební úpra...'!J33</f>
        <v>0</v>
      </c>
      <c r="AZ55" s="87">
        <f>'2016-011D - Stavební úpra...'!F30</f>
        <v>0</v>
      </c>
      <c r="BA55" s="87">
        <f>'2016-011D - Stavební úpra...'!F31</f>
        <v>0</v>
      </c>
      <c r="BB55" s="87">
        <f>'2016-011D - Stavební úpra...'!F32</f>
        <v>0</v>
      </c>
      <c r="BC55" s="87">
        <f>'2016-011D - Stavební úpra...'!F33</f>
        <v>0</v>
      </c>
      <c r="BD55" s="89">
        <f>'2016-011D - Stavební úpra...'!F34</f>
        <v>0</v>
      </c>
      <c r="BT55" s="85" t="s">
        <v>22</v>
      </c>
      <c r="BV55" s="85" t="s">
        <v>78</v>
      </c>
      <c r="BW55" s="85" t="s">
        <v>93</v>
      </c>
      <c r="BX55" s="85" t="s">
        <v>5</v>
      </c>
      <c r="CL55" s="85" t="s">
        <v>20</v>
      </c>
      <c r="CM55" s="85" t="s">
        <v>84</v>
      </c>
    </row>
    <row r="56" spans="2:44" s="1" customFormat="1" ht="30" customHeight="1">
      <c r="B56" s="32"/>
      <c r="AR56" s="32"/>
    </row>
    <row r="57" spans="2:44" s="1" customFormat="1" ht="6.75" customHeight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32"/>
    </row>
  </sheetData>
  <sheetProtection password="CC35" sheet="1" objects="1" scenarios="1" formatColumns="0" formatRows="0" sort="0" autoFilter="0"/>
  <mergeCells count="53">
    <mergeCell ref="AG51:AM51"/>
    <mergeCell ref="AN51:AP51"/>
    <mergeCell ref="AR2:BE2"/>
    <mergeCell ref="AN55:AP55"/>
    <mergeCell ref="AG55:AM55"/>
    <mergeCell ref="D55:H55"/>
    <mergeCell ref="J55:AF55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6-011A - Stavební úpra...'!C2" tooltip="2016-011A - Stavební úpra..." display="/"/>
    <hyperlink ref="A53" location="'2016-011B - Stavební úpra...'!C2" tooltip="2016-011B - Stavební úpra..." display="/"/>
    <hyperlink ref="A54" location="'2016-011C - Stavební úpra...'!C2" tooltip="2016-011C - Stavební úpra..." display="/"/>
    <hyperlink ref="A55" location="'2016-011D - Stavební úpra...'!C2" tooltip="2016-011D - Stavební úpra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0"/>
      <c r="C1" s="240"/>
      <c r="D1" s="239" t="s">
        <v>1</v>
      </c>
      <c r="E1" s="240"/>
      <c r="F1" s="241" t="s">
        <v>452</v>
      </c>
      <c r="G1" s="246" t="s">
        <v>453</v>
      </c>
      <c r="H1" s="246"/>
      <c r="I1" s="247"/>
      <c r="J1" s="241" t="s">
        <v>454</v>
      </c>
      <c r="K1" s="239" t="s">
        <v>94</v>
      </c>
      <c r="L1" s="241" t="s">
        <v>455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83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84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138" t="str">
        <f>'Rekapitulace stavby'!K6</f>
        <v>Stavební úpravy kolumbária na hřbitově v Šumperku</v>
      </c>
      <c r="F7" s="208"/>
      <c r="G7" s="208"/>
      <c r="H7" s="208"/>
      <c r="I7" s="92"/>
      <c r="J7" s="20"/>
      <c r="K7" s="22"/>
    </row>
    <row r="8" spans="2:11" s="1" customFormat="1" ht="1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107" t="s">
        <v>97</v>
      </c>
      <c r="F9" s="215"/>
      <c r="G9" s="215"/>
      <c r="H9" s="215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19. 9. 2017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 t="s">
        <v>31</v>
      </c>
      <c r="K14" s="36"/>
    </row>
    <row r="15" spans="2:11" s="1" customFormat="1" ht="18" customHeight="1">
      <c r="B15" s="32"/>
      <c r="C15" s="33"/>
      <c r="D15" s="33"/>
      <c r="E15" s="26" t="s">
        <v>32</v>
      </c>
      <c r="F15" s="33"/>
      <c r="G15" s="33"/>
      <c r="H15" s="33"/>
      <c r="I15" s="94" t="s">
        <v>33</v>
      </c>
      <c r="J15" s="26" t="s">
        <v>34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35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33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37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33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40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1" t="s">
        <v>20</v>
      </c>
      <c r="F24" s="235"/>
      <c r="G24" s="235"/>
      <c r="H24" s="235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2"/>
      <c r="C27" s="33"/>
      <c r="D27" s="102" t="s">
        <v>42</v>
      </c>
      <c r="E27" s="33"/>
      <c r="F27" s="33"/>
      <c r="G27" s="33"/>
      <c r="H27" s="33"/>
      <c r="I27" s="93"/>
      <c r="J27" s="103">
        <f>ROUND(J87,2)</f>
        <v>0</v>
      </c>
      <c r="K27" s="36"/>
    </row>
    <row r="28" spans="2:11" s="1" customFormat="1" ht="6.75" customHeight="1">
      <c r="B28" s="32"/>
      <c r="C28" s="33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2"/>
      <c r="C29" s="33"/>
      <c r="D29" s="33"/>
      <c r="E29" s="33"/>
      <c r="F29" s="37" t="s">
        <v>44</v>
      </c>
      <c r="G29" s="33"/>
      <c r="H29" s="33"/>
      <c r="I29" s="104" t="s">
        <v>43</v>
      </c>
      <c r="J29" s="37" t="s">
        <v>45</v>
      </c>
      <c r="K29" s="36"/>
    </row>
    <row r="30" spans="2:11" s="1" customFormat="1" ht="14.25" customHeight="1" hidden="1">
      <c r="B30" s="32"/>
      <c r="C30" s="33"/>
      <c r="D30" s="40" t="s">
        <v>46</v>
      </c>
      <c r="E30" s="40" t="s">
        <v>47</v>
      </c>
      <c r="F30" s="105">
        <f>ROUND(SUM(BE87:BE158),2)</f>
        <v>0</v>
      </c>
      <c r="G30" s="33"/>
      <c r="H30" s="33"/>
      <c r="I30" s="106">
        <v>0.21</v>
      </c>
      <c r="J30" s="105">
        <f>ROUND(ROUND((SUM(BE87:BE158)),2)*I30,2)</f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5">
        <f>ROUND(SUM(BF87:BF158),2)</f>
        <v>0</v>
      </c>
      <c r="G31" s="33"/>
      <c r="H31" s="33"/>
      <c r="I31" s="106">
        <v>0.15</v>
      </c>
      <c r="J31" s="105">
        <f>ROUND(ROUND((SUM(BF87:BF158)),2)*I31,2)</f>
        <v>0</v>
      </c>
      <c r="K31" s="36"/>
    </row>
    <row r="32" spans="2:11" s="1" customFormat="1" ht="14.25" customHeight="1">
      <c r="B32" s="32"/>
      <c r="C32" s="33"/>
      <c r="D32" s="40" t="s">
        <v>46</v>
      </c>
      <c r="E32" s="40" t="s">
        <v>49</v>
      </c>
      <c r="F32" s="105">
        <f>ROUND(SUM(BG87:BG158),2)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>
      <c r="B33" s="32"/>
      <c r="C33" s="33"/>
      <c r="D33" s="33"/>
      <c r="E33" s="40" t="s">
        <v>50</v>
      </c>
      <c r="F33" s="105">
        <f>ROUND(SUM(BH87:BH158),2)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51</v>
      </c>
      <c r="F34" s="105">
        <f>ROUND(SUM(BI87:BI158),2)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42"/>
      <c r="D36" s="43" t="s">
        <v>52</v>
      </c>
      <c r="E36" s="44"/>
      <c r="F36" s="44"/>
      <c r="G36" s="108" t="s">
        <v>53</v>
      </c>
      <c r="H36" s="45" t="s">
        <v>54</v>
      </c>
      <c r="I36" s="109"/>
      <c r="J36" s="46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138" t="str">
        <f>E7</f>
        <v>Stavební úpravy kolumbária na hřbitově v Šumperku</v>
      </c>
      <c r="F45" s="215"/>
      <c r="G45" s="215"/>
      <c r="H45" s="215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107" t="str">
        <f>E9</f>
        <v>2016-011A - Stavební úpravy kolumbária na hřbitově v Šumperku - větev A</v>
      </c>
      <c r="F47" s="215"/>
      <c r="G47" s="215"/>
      <c r="H47" s="215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Šumperk</v>
      </c>
      <c r="G49" s="33"/>
      <c r="H49" s="33"/>
      <c r="I49" s="94" t="s">
        <v>25</v>
      </c>
      <c r="J49" s="95" t="str">
        <f>IF(J12="","",J12)</f>
        <v>19. 9. 2017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>Město Šumperk, Nám. Míru 1, 787 01 Šumperk</v>
      </c>
      <c r="G51" s="33"/>
      <c r="H51" s="33"/>
      <c r="I51" s="94" t="s">
        <v>37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35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4" t="s">
        <v>99</v>
      </c>
      <c r="D54" s="42"/>
      <c r="E54" s="42"/>
      <c r="F54" s="42"/>
      <c r="G54" s="42"/>
      <c r="H54" s="42"/>
      <c r="I54" s="115"/>
      <c r="J54" s="116" t="s">
        <v>100</v>
      </c>
      <c r="K54" s="47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17" t="s">
        <v>101</v>
      </c>
      <c r="D56" s="33"/>
      <c r="E56" s="33"/>
      <c r="F56" s="33"/>
      <c r="G56" s="33"/>
      <c r="H56" s="33"/>
      <c r="I56" s="93"/>
      <c r="J56" s="103">
        <f>J87</f>
        <v>0</v>
      </c>
      <c r="K56" s="36"/>
      <c r="AU56" s="15" t="s">
        <v>102</v>
      </c>
    </row>
    <row r="57" spans="2:11" s="7" customFormat="1" ht="24.75" customHeight="1">
      <c r="B57" s="118"/>
      <c r="C57" s="119"/>
      <c r="D57" s="120" t="s">
        <v>103</v>
      </c>
      <c r="E57" s="121"/>
      <c r="F57" s="121"/>
      <c r="G57" s="121"/>
      <c r="H57" s="121"/>
      <c r="I57" s="122"/>
      <c r="J57" s="123">
        <f>J88</f>
        <v>0</v>
      </c>
      <c r="K57" s="124"/>
    </row>
    <row r="58" spans="2:11" s="8" customFormat="1" ht="19.5" customHeight="1">
      <c r="B58" s="125"/>
      <c r="C58" s="126"/>
      <c r="D58" s="127" t="s">
        <v>104</v>
      </c>
      <c r="E58" s="128"/>
      <c r="F58" s="128"/>
      <c r="G58" s="128"/>
      <c r="H58" s="128"/>
      <c r="I58" s="129"/>
      <c r="J58" s="130">
        <f>J89</f>
        <v>0</v>
      </c>
      <c r="K58" s="131"/>
    </row>
    <row r="59" spans="2:11" s="8" customFormat="1" ht="19.5" customHeight="1">
      <c r="B59" s="125"/>
      <c r="C59" s="126"/>
      <c r="D59" s="127" t="s">
        <v>105</v>
      </c>
      <c r="E59" s="128"/>
      <c r="F59" s="128"/>
      <c r="G59" s="128"/>
      <c r="H59" s="128"/>
      <c r="I59" s="129"/>
      <c r="J59" s="130">
        <f>J96</f>
        <v>0</v>
      </c>
      <c r="K59" s="131"/>
    </row>
    <row r="60" spans="2:11" s="8" customFormat="1" ht="19.5" customHeight="1">
      <c r="B60" s="125"/>
      <c r="C60" s="126"/>
      <c r="D60" s="127" t="s">
        <v>106</v>
      </c>
      <c r="E60" s="128"/>
      <c r="F60" s="128"/>
      <c r="G60" s="128"/>
      <c r="H60" s="128"/>
      <c r="I60" s="129"/>
      <c r="J60" s="130">
        <f>J105</f>
        <v>0</v>
      </c>
      <c r="K60" s="131"/>
    </row>
    <row r="61" spans="2:11" s="8" customFormat="1" ht="19.5" customHeight="1">
      <c r="B61" s="125"/>
      <c r="C61" s="126"/>
      <c r="D61" s="127" t="s">
        <v>107</v>
      </c>
      <c r="E61" s="128"/>
      <c r="F61" s="128"/>
      <c r="G61" s="128"/>
      <c r="H61" s="128"/>
      <c r="I61" s="129"/>
      <c r="J61" s="130">
        <f>J111</f>
        <v>0</v>
      </c>
      <c r="K61" s="131"/>
    </row>
    <row r="62" spans="2:11" s="8" customFormat="1" ht="19.5" customHeight="1">
      <c r="B62" s="125"/>
      <c r="C62" s="126"/>
      <c r="D62" s="127" t="s">
        <v>108</v>
      </c>
      <c r="E62" s="128"/>
      <c r="F62" s="128"/>
      <c r="G62" s="128"/>
      <c r="H62" s="128"/>
      <c r="I62" s="129"/>
      <c r="J62" s="130">
        <f>J117</f>
        <v>0</v>
      </c>
      <c r="K62" s="131"/>
    </row>
    <row r="63" spans="2:11" s="7" customFormat="1" ht="24.75" customHeight="1">
      <c r="B63" s="118"/>
      <c r="C63" s="119"/>
      <c r="D63" s="120" t="s">
        <v>109</v>
      </c>
      <c r="E63" s="121"/>
      <c r="F63" s="121"/>
      <c r="G63" s="121"/>
      <c r="H63" s="121"/>
      <c r="I63" s="122"/>
      <c r="J63" s="123">
        <f>J120</f>
        <v>0</v>
      </c>
      <c r="K63" s="124"/>
    </row>
    <row r="64" spans="2:11" s="8" customFormat="1" ht="19.5" customHeight="1">
      <c r="B64" s="125"/>
      <c r="C64" s="126"/>
      <c r="D64" s="127" t="s">
        <v>110</v>
      </c>
      <c r="E64" s="128"/>
      <c r="F64" s="128"/>
      <c r="G64" s="128"/>
      <c r="H64" s="128"/>
      <c r="I64" s="129"/>
      <c r="J64" s="130">
        <f>J121</f>
        <v>0</v>
      </c>
      <c r="K64" s="131"/>
    </row>
    <row r="65" spans="2:11" s="8" customFormat="1" ht="19.5" customHeight="1">
      <c r="B65" s="125"/>
      <c r="C65" s="126"/>
      <c r="D65" s="127" t="s">
        <v>111</v>
      </c>
      <c r="E65" s="128"/>
      <c r="F65" s="128"/>
      <c r="G65" s="128"/>
      <c r="H65" s="128"/>
      <c r="I65" s="129"/>
      <c r="J65" s="130">
        <f>J139</f>
        <v>0</v>
      </c>
      <c r="K65" s="131"/>
    </row>
    <row r="66" spans="2:11" s="8" customFormat="1" ht="19.5" customHeight="1">
      <c r="B66" s="125"/>
      <c r="C66" s="126"/>
      <c r="D66" s="127" t="s">
        <v>112</v>
      </c>
      <c r="E66" s="128"/>
      <c r="F66" s="128"/>
      <c r="G66" s="128"/>
      <c r="H66" s="128"/>
      <c r="I66" s="129"/>
      <c r="J66" s="130">
        <f>J149</f>
        <v>0</v>
      </c>
      <c r="K66" s="131"/>
    </row>
    <row r="67" spans="2:11" s="8" customFormat="1" ht="19.5" customHeight="1">
      <c r="B67" s="125"/>
      <c r="C67" s="126"/>
      <c r="D67" s="127" t="s">
        <v>113</v>
      </c>
      <c r="E67" s="128"/>
      <c r="F67" s="128"/>
      <c r="G67" s="128"/>
      <c r="H67" s="128"/>
      <c r="I67" s="129"/>
      <c r="J67" s="130">
        <f>J154</f>
        <v>0</v>
      </c>
      <c r="K67" s="131"/>
    </row>
    <row r="68" spans="2:11" s="1" customFormat="1" ht="21.75" customHeight="1">
      <c r="B68" s="32"/>
      <c r="C68" s="33"/>
      <c r="D68" s="33"/>
      <c r="E68" s="33"/>
      <c r="F68" s="33"/>
      <c r="G68" s="33"/>
      <c r="H68" s="33"/>
      <c r="I68" s="93"/>
      <c r="J68" s="33"/>
      <c r="K68" s="36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1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2"/>
      <c r="J73" s="52"/>
      <c r="K73" s="52"/>
      <c r="L73" s="32"/>
    </row>
    <row r="74" spans="2:12" s="1" customFormat="1" ht="36.75" customHeight="1">
      <c r="B74" s="32"/>
      <c r="C74" s="53" t="s">
        <v>114</v>
      </c>
      <c r="I74" s="132"/>
      <c r="L74" s="32"/>
    </row>
    <row r="75" spans="2:12" s="1" customFormat="1" ht="6.75" customHeight="1">
      <c r="B75" s="32"/>
      <c r="I75" s="132"/>
      <c r="L75" s="32"/>
    </row>
    <row r="76" spans="2:12" s="1" customFormat="1" ht="14.25" customHeight="1">
      <c r="B76" s="32"/>
      <c r="C76" s="55" t="s">
        <v>16</v>
      </c>
      <c r="I76" s="132"/>
      <c r="L76" s="32"/>
    </row>
    <row r="77" spans="2:12" s="1" customFormat="1" ht="22.5" customHeight="1">
      <c r="B77" s="32"/>
      <c r="E77" s="236" t="str">
        <f>E7</f>
        <v>Stavební úpravy kolumbária na hřbitově v Šumperku</v>
      </c>
      <c r="F77" s="205"/>
      <c r="G77" s="205"/>
      <c r="H77" s="205"/>
      <c r="I77" s="132"/>
      <c r="L77" s="32"/>
    </row>
    <row r="78" spans="2:12" s="1" customFormat="1" ht="14.25" customHeight="1">
      <c r="B78" s="32"/>
      <c r="C78" s="55" t="s">
        <v>96</v>
      </c>
      <c r="I78" s="132"/>
      <c r="L78" s="32"/>
    </row>
    <row r="79" spans="2:12" s="1" customFormat="1" ht="23.25" customHeight="1">
      <c r="B79" s="32"/>
      <c r="E79" s="223" t="str">
        <f>E9</f>
        <v>2016-011A - Stavební úpravy kolumbária na hřbitově v Šumperku - větev A</v>
      </c>
      <c r="F79" s="205"/>
      <c r="G79" s="205"/>
      <c r="H79" s="205"/>
      <c r="I79" s="132"/>
      <c r="L79" s="32"/>
    </row>
    <row r="80" spans="2:12" s="1" customFormat="1" ht="6.75" customHeight="1">
      <c r="B80" s="32"/>
      <c r="I80" s="132"/>
      <c r="L80" s="32"/>
    </row>
    <row r="81" spans="2:12" s="1" customFormat="1" ht="18" customHeight="1">
      <c r="B81" s="32"/>
      <c r="C81" s="55" t="s">
        <v>23</v>
      </c>
      <c r="F81" s="133" t="str">
        <f>F12</f>
        <v>Šumperk</v>
      </c>
      <c r="I81" s="134" t="s">
        <v>25</v>
      </c>
      <c r="J81" s="59" t="str">
        <f>IF(J12="","",J12)</f>
        <v>19. 9. 2017</v>
      </c>
      <c r="L81" s="32"/>
    </row>
    <row r="82" spans="2:12" s="1" customFormat="1" ht="6.75" customHeight="1">
      <c r="B82" s="32"/>
      <c r="I82" s="132"/>
      <c r="L82" s="32"/>
    </row>
    <row r="83" spans="2:12" s="1" customFormat="1" ht="15">
      <c r="B83" s="32"/>
      <c r="C83" s="55" t="s">
        <v>29</v>
      </c>
      <c r="F83" s="133" t="str">
        <f>E15</f>
        <v>Město Šumperk, Nám. Míru 1, 787 01 Šumperk</v>
      </c>
      <c r="I83" s="134" t="s">
        <v>37</v>
      </c>
      <c r="J83" s="133" t="str">
        <f>E21</f>
        <v> </v>
      </c>
      <c r="L83" s="32"/>
    </row>
    <row r="84" spans="2:12" s="1" customFormat="1" ht="14.25" customHeight="1">
      <c r="B84" s="32"/>
      <c r="C84" s="55" t="s">
        <v>35</v>
      </c>
      <c r="F84" s="133">
        <f>IF(E18="","",E18)</f>
      </c>
      <c r="I84" s="132"/>
      <c r="L84" s="32"/>
    </row>
    <row r="85" spans="2:12" s="1" customFormat="1" ht="9.75" customHeight="1">
      <c r="B85" s="32"/>
      <c r="I85" s="132"/>
      <c r="L85" s="32"/>
    </row>
    <row r="86" spans="2:20" s="9" customFormat="1" ht="29.25" customHeight="1">
      <c r="B86" s="139"/>
      <c r="C86" s="140" t="s">
        <v>115</v>
      </c>
      <c r="D86" s="141" t="s">
        <v>61</v>
      </c>
      <c r="E86" s="141" t="s">
        <v>57</v>
      </c>
      <c r="F86" s="141" t="s">
        <v>116</v>
      </c>
      <c r="G86" s="141" t="s">
        <v>117</v>
      </c>
      <c r="H86" s="141" t="s">
        <v>118</v>
      </c>
      <c r="I86" s="142" t="s">
        <v>119</v>
      </c>
      <c r="J86" s="141" t="s">
        <v>100</v>
      </c>
      <c r="K86" s="143" t="s">
        <v>120</v>
      </c>
      <c r="L86" s="139"/>
      <c r="M86" s="65" t="s">
        <v>121</v>
      </c>
      <c r="N86" s="66" t="s">
        <v>46</v>
      </c>
      <c r="O86" s="66" t="s">
        <v>122</v>
      </c>
      <c r="P86" s="66" t="s">
        <v>123</v>
      </c>
      <c r="Q86" s="66" t="s">
        <v>124</v>
      </c>
      <c r="R86" s="66" t="s">
        <v>125</v>
      </c>
      <c r="S86" s="66" t="s">
        <v>126</v>
      </c>
      <c r="T86" s="67" t="s">
        <v>127</v>
      </c>
    </row>
    <row r="87" spans="2:63" s="1" customFormat="1" ht="29.25" customHeight="1">
      <c r="B87" s="32"/>
      <c r="C87" s="69" t="s">
        <v>101</v>
      </c>
      <c r="I87" s="132"/>
      <c r="J87" s="144">
        <f>BK87</f>
        <v>0</v>
      </c>
      <c r="L87" s="32"/>
      <c r="M87" s="68"/>
      <c r="N87" s="60"/>
      <c r="O87" s="60"/>
      <c r="P87" s="145">
        <f>P88+P120</f>
        <v>0</v>
      </c>
      <c r="Q87" s="60"/>
      <c r="R87" s="145">
        <f>R88+R120</f>
        <v>59.52997182</v>
      </c>
      <c r="S87" s="60"/>
      <c r="T87" s="146">
        <f>T88+T120</f>
        <v>0.16333499999999998</v>
      </c>
      <c r="AT87" s="15" t="s">
        <v>75</v>
      </c>
      <c r="AU87" s="15" t="s">
        <v>102</v>
      </c>
      <c r="BK87" s="147">
        <f>BK88+BK120</f>
        <v>0</v>
      </c>
    </row>
    <row r="88" spans="2:63" s="10" customFormat="1" ht="36.75" customHeight="1">
      <c r="B88" s="148"/>
      <c r="D88" s="149" t="s">
        <v>75</v>
      </c>
      <c r="E88" s="150" t="s">
        <v>128</v>
      </c>
      <c r="F88" s="150" t="s">
        <v>129</v>
      </c>
      <c r="I88" s="151"/>
      <c r="J88" s="152">
        <f>BK88</f>
        <v>0</v>
      </c>
      <c r="L88" s="148"/>
      <c r="M88" s="153"/>
      <c r="N88" s="154"/>
      <c r="O88" s="154"/>
      <c r="P88" s="155">
        <f>P89+P96+P105+P111+P117</f>
        <v>0</v>
      </c>
      <c r="Q88" s="154"/>
      <c r="R88" s="155">
        <f>R89+R96+R105+R111+R117</f>
        <v>0.29193064</v>
      </c>
      <c r="S88" s="154"/>
      <c r="T88" s="156">
        <f>T89+T96+T105+T111+T117</f>
        <v>0.16333499999999998</v>
      </c>
      <c r="AR88" s="149" t="s">
        <v>22</v>
      </c>
      <c r="AT88" s="157" t="s">
        <v>75</v>
      </c>
      <c r="AU88" s="157" t="s">
        <v>76</v>
      </c>
      <c r="AY88" s="149" t="s">
        <v>130</v>
      </c>
      <c r="BK88" s="158">
        <f>BK89+BK96+BK105+BK111+BK117</f>
        <v>0</v>
      </c>
    </row>
    <row r="89" spans="2:63" s="10" customFormat="1" ht="19.5" customHeight="1">
      <c r="B89" s="148"/>
      <c r="D89" s="159" t="s">
        <v>75</v>
      </c>
      <c r="E89" s="160" t="s">
        <v>131</v>
      </c>
      <c r="F89" s="160" t="s">
        <v>132</v>
      </c>
      <c r="I89" s="151"/>
      <c r="J89" s="161">
        <f>BK89</f>
        <v>0</v>
      </c>
      <c r="L89" s="148"/>
      <c r="M89" s="153"/>
      <c r="N89" s="154"/>
      <c r="O89" s="154"/>
      <c r="P89" s="155">
        <f>SUM(P90:P95)</f>
        <v>0</v>
      </c>
      <c r="Q89" s="154"/>
      <c r="R89" s="155">
        <f>SUM(R90:R95)</f>
        <v>0.1778272</v>
      </c>
      <c r="S89" s="154"/>
      <c r="T89" s="156">
        <f>SUM(T90:T95)</f>
        <v>0</v>
      </c>
      <c r="AR89" s="149" t="s">
        <v>22</v>
      </c>
      <c r="AT89" s="157" t="s">
        <v>75</v>
      </c>
      <c r="AU89" s="157" t="s">
        <v>22</v>
      </c>
      <c r="AY89" s="149" t="s">
        <v>130</v>
      </c>
      <c r="BK89" s="158">
        <f>SUM(BK90:BK95)</f>
        <v>0</v>
      </c>
    </row>
    <row r="90" spans="2:65" s="1" customFormat="1" ht="22.5" customHeight="1">
      <c r="B90" s="162"/>
      <c r="C90" s="163" t="s">
        <v>22</v>
      </c>
      <c r="D90" s="163" t="s">
        <v>133</v>
      </c>
      <c r="E90" s="164" t="s">
        <v>134</v>
      </c>
      <c r="F90" s="165" t="s">
        <v>135</v>
      </c>
      <c r="G90" s="166" t="s">
        <v>136</v>
      </c>
      <c r="H90" s="167">
        <v>2</v>
      </c>
      <c r="I90" s="168"/>
      <c r="J90" s="169">
        <f>ROUND(I90*H90,2)</f>
        <v>0</v>
      </c>
      <c r="K90" s="165" t="s">
        <v>137</v>
      </c>
      <c r="L90" s="32"/>
      <c r="M90" s="170" t="s">
        <v>20</v>
      </c>
      <c r="N90" s="171" t="s">
        <v>49</v>
      </c>
      <c r="O90" s="33"/>
      <c r="P90" s="172">
        <f>O90*H90</f>
        <v>0</v>
      </c>
      <c r="Q90" s="172">
        <v>0.04694</v>
      </c>
      <c r="R90" s="172">
        <f>Q90*H90</f>
        <v>0.09388</v>
      </c>
      <c r="S90" s="172">
        <v>0</v>
      </c>
      <c r="T90" s="173">
        <f>S90*H90</f>
        <v>0</v>
      </c>
      <c r="AR90" s="15" t="s">
        <v>138</v>
      </c>
      <c r="AT90" s="15" t="s">
        <v>133</v>
      </c>
      <c r="AU90" s="15" t="s">
        <v>84</v>
      </c>
      <c r="AY90" s="15" t="s">
        <v>130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138</v>
      </c>
      <c r="BK90" s="174">
        <f>ROUND(I90*H90,2)</f>
        <v>0</v>
      </c>
      <c r="BL90" s="15" t="s">
        <v>138</v>
      </c>
      <c r="BM90" s="15" t="s">
        <v>139</v>
      </c>
    </row>
    <row r="91" spans="2:51" s="11" customFormat="1" ht="13.5">
      <c r="B91" s="175"/>
      <c r="D91" s="176" t="s">
        <v>140</v>
      </c>
      <c r="E91" s="177" t="s">
        <v>20</v>
      </c>
      <c r="F91" s="178" t="s">
        <v>141</v>
      </c>
      <c r="H91" s="179">
        <v>2</v>
      </c>
      <c r="I91" s="180"/>
      <c r="L91" s="175"/>
      <c r="M91" s="181"/>
      <c r="N91" s="182"/>
      <c r="O91" s="182"/>
      <c r="P91" s="182"/>
      <c r="Q91" s="182"/>
      <c r="R91" s="182"/>
      <c r="S91" s="182"/>
      <c r="T91" s="183"/>
      <c r="AT91" s="184" t="s">
        <v>140</v>
      </c>
      <c r="AU91" s="184" t="s">
        <v>84</v>
      </c>
      <c r="AV91" s="11" t="s">
        <v>84</v>
      </c>
      <c r="AW91" s="11" t="s">
        <v>39</v>
      </c>
      <c r="AX91" s="11" t="s">
        <v>22</v>
      </c>
      <c r="AY91" s="184" t="s">
        <v>130</v>
      </c>
    </row>
    <row r="92" spans="2:65" s="1" customFormat="1" ht="31.5" customHeight="1">
      <c r="B92" s="162"/>
      <c r="C92" s="163" t="s">
        <v>84</v>
      </c>
      <c r="D92" s="163" t="s">
        <v>133</v>
      </c>
      <c r="E92" s="164" t="s">
        <v>142</v>
      </c>
      <c r="F92" s="165" t="s">
        <v>143</v>
      </c>
      <c r="G92" s="166" t="s">
        <v>144</v>
      </c>
      <c r="H92" s="167">
        <v>0.96</v>
      </c>
      <c r="I92" s="168"/>
      <c r="J92" s="169">
        <f>ROUND(I92*H92,2)</f>
        <v>0</v>
      </c>
      <c r="K92" s="165" t="s">
        <v>137</v>
      </c>
      <c r="L92" s="32"/>
      <c r="M92" s="170" t="s">
        <v>20</v>
      </c>
      <c r="N92" s="171" t="s">
        <v>49</v>
      </c>
      <c r="O92" s="33"/>
      <c r="P92" s="172">
        <f>O92*H92</f>
        <v>0</v>
      </c>
      <c r="Q92" s="172">
        <v>0.08707</v>
      </c>
      <c r="R92" s="172">
        <f>Q92*H92</f>
        <v>0.08358719999999999</v>
      </c>
      <c r="S92" s="172">
        <v>0</v>
      </c>
      <c r="T92" s="173">
        <f>S92*H92</f>
        <v>0</v>
      </c>
      <c r="AR92" s="15" t="s">
        <v>138</v>
      </c>
      <c r="AT92" s="15" t="s">
        <v>133</v>
      </c>
      <c r="AU92" s="15" t="s">
        <v>84</v>
      </c>
      <c r="AY92" s="15" t="s">
        <v>130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138</v>
      </c>
      <c r="BK92" s="174">
        <f>ROUND(I92*H92,2)</f>
        <v>0</v>
      </c>
      <c r="BL92" s="15" t="s">
        <v>138</v>
      </c>
      <c r="BM92" s="15" t="s">
        <v>145</v>
      </c>
    </row>
    <row r="93" spans="2:51" s="11" customFormat="1" ht="13.5">
      <c r="B93" s="175"/>
      <c r="D93" s="176" t="s">
        <v>140</v>
      </c>
      <c r="E93" s="177" t="s">
        <v>20</v>
      </c>
      <c r="F93" s="178" t="s">
        <v>146</v>
      </c>
      <c r="H93" s="179">
        <v>0.96</v>
      </c>
      <c r="I93" s="180"/>
      <c r="L93" s="175"/>
      <c r="M93" s="181"/>
      <c r="N93" s="182"/>
      <c r="O93" s="182"/>
      <c r="P93" s="182"/>
      <c r="Q93" s="182"/>
      <c r="R93" s="182"/>
      <c r="S93" s="182"/>
      <c r="T93" s="183"/>
      <c r="AT93" s="184" t="s">
        <v>140</v>
      </c>
      <c r="AU93" s="184" t="s">
        <v>84</v>
      </c>
      <c r="AV93" s="11" t="s">
        <v>84</v>
      </c>
      <c r="AW93" s="11" t="s">
        <v>39</v>
      </c>
      <c r="AX93" s="11" t="s">
        <v>22</v>
      </c>
      <c r="AY93" s="184" t="s">
        <v>130</v>
      </c>
    </row>
    <row r="94" spans="2:65" s="1" customFormat="1" ht="22.5" customHeight="1">
      <c r="B94" s="162"/>
      <c r="C94" s="163" t="s">
        <v>131</v>
      </c>
      <c r="D94" s="163" t="s">
        <v>133</v>
      </c>
      <c r="E94" s="164" t="s">
        <v>147</v>
      </c>
      <c r="F94" s="165" t="s">
        <v>148</v>
      </c>
      <c r="G94" s="166" t="s">
        <v>149</v>
      </c>
      <c r="H94" s="167">
        <v>3</v>
      </c>
      <c r="I94" s="168"/>
      <c r="J94" s="169">
        <f>ROUND(I94*H94,2)</f>
        <v>0</v>
      </c>
      <c r="K94" s="165" t="s">
        <v>137</v>
      </c>
      <c r="L94" s="32"/>
      <c r="M94" s="170" t="s">
        <v>20</v>
      </c>
      <c r="N94" s="171" t="s">
        <v>49</v>
      </c>
      <c r="O94" s="33"/>
      <c r="P94" s="172">
        <f>O94*H94</f>
        <v>0</v>
      </c>
      <c r="Q94" s="172">
        <v>0.00012</v>
      </c>
      <c r="R94" s="172">
        <f>Q94*H94</f>
        <v>0.00036</v>
      </c>
      <c r="S94" s="172">
        <v>0</v>
      </c>
      <c r="T94" s="173">
        <f>S94*H94</f>
        <v>0</v>
      </c>
      <c r="AR94" s="15" t="s">
        <v>138</v>
      </c>
      <c r="AT94" s="15" t="s">
        <v>133</v>
      </c>
      <c r="AU94" s="15" t="s">
        <v>84</v>
      </c>
      <c r="AY94" s="15" t="s">
        <v>130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138</v>
      </c>
      <c r="BK94" s="174">
        <f>ROUND(I94*H94,2)</f>
        <v>0</v>
      </c>
      <c r="BL94" s="15" t="s">
        <v>138</v>
      </c>
      <c r="BM94" s="15" t="s">
        <v>150</v>
      </c>
    </row>
    <row r="95" spans="2:51" s="11" customFormat="1" ht="13.5">
      <c r="B95" s="175"/>
      <c r="D95" s="185" t="s">
        <v>140</v>
      </c>
      <c r="E95" s="184" t="s">
        <v>20</v>
      </c>
      <c r="F95" s="186" t="s">
        <v>151</v>
      </c>
      <c r="H95" s="187">
        <v>3</v>
      </c>
      <c r="I95" s="180"/>
      <c r="L95" s="175"/>
      <c r="M95" s="181"/>
      <c r="N95" s="182"/>
      <c r="O95" s="182"/>
      <c r="P95" s="182"/>
      <c r="Q95" s="182"/>
      <c r="R95" s="182"/>
      <c r="S95" s="182"/>
      <c r="T95" s="183"/>
      <c r="AT95" s="184" t="s">
        <v>140</v>
      </c>
      <c r="AU95" s="184" t="s">
        <v>84</v>
      </c>
      <c r="AV95" s="11" t="s">
        <v>84</v>
      </c>
      <c r="AW95" s="11" t="s">
        <v>39</v>
      </c>
      <c r="AX95" s="11" t="s">
        <v>22</v>
      </c>
      <c r="AY95" s="184" t="s">
        <v>130</v>
      </c>
    </row>
    <row r="96" spans="2:63" s="10" customFormat="1" ht="29.25" customHeight="1">
      <c r="B96" s="148"/>
      <c r="D96" s="159" t="s">
        <v>75</v>
      </c>
      <c r="E96" s="160" t="s">
        <v>152</v>
      </c>
      <c r="F96" s="160" t="s">
        <v>153</v>
      </c>
      <c r="I96" s="151"/>
      <c r="J96" s="161">
        <f>BK96</f>
        <v>0</v>
      </c>
      <c r="L96" s="148"/>
      <c r="M96" s="153"/>
      <c r="N96" s="154"/>
      <c r="O96" s="154"/>
      <c r="P96" s="155">
        <f>SUM(P97:P104)</f>
        <v>0</v>
      </c>
      <c r="Q96" s="154"/>
      <c r="R96" s="155">
        <f>SUM(R97:R104)</f>
        <v>0.11410344000000001</v>
      </c>
      <c r="S96" s="154"/>
      <c r="T96" s="156">
        <f>SUM(T97:T104)</f>
        <v>0</v>
      </c>
      <c r="AR96" s="149" t="s">
        <v>22</v>
      </c>
      <c r="AT96" s="157" t="s">
        <v>75</v>
      </c>
      <c r="AU96" s="157" t="s">
        <v>22</v>
      </c>
      <c r="AY96" s="149" t="s">
        <v>130</v>
      </c>
      <c r="BK96" s="158">
        <f>SUM(BK97:BK104)</f>
        <v>0</v>
      </c>
    </row>
    <row r="97" spans="2:65" s="1" customFormat="1" ht="31.5" customHeight="1">
      <c r="B97" s="162"/>
      <c r="C97" s="163" t="s">
        <v>138</v>
      </c>
      <c r="D97" s="163" t="s">
        <v>133</v>
      </c>
      <c r="E97" s="164" t="s">
        <v>154</v>
      </c>
      <c r="F97" s="165" t="s">
        <v>155</v>
      </c>
      <c r="G97" s="166" t="s">
        <v>144</v>
      </c>
      <c r="H97" s="167">
        <v>4.32</v>
      </c>
      <c r="I97" s="168"/>
      <c r="J97" s="169">
        <f>ROUND(I97*H97,2)</f>
        <v>0</v>
      </c>
      <c r="K97" s="165" t="s">
        <v>137</v>
      </c>
      <c r="L97" s="32"/>
      <c r="M97" s="170" t="s">
        <v>20</v>
      </c>
      <c r="N97" s="171" t="s">
        <v>49</v>
      </c>
      <c r="O97" s="33"/>
      <c r="P97" s="172">
        <f>O97*H97</f>
        <v>0</v>
      </c>
      <c r="Q97" s="172">
        <v>0.02636</v>
      </c>
      <c r="R97" s="172">
        <f>Q97*H97</f>
        <v>0.11387520000000001</v>
      </c>
      <c r="S97" s="172">
        <v>0</v>
      </c>
      <c r="T97" s="173">
        <f>S97*H97</f>
        <v>0</v>
      </c>
      <c r="AR97" s="15" t="s">
        <v>138</v>
      </c>
      <c r="AT97" s="15" t="s">
        <v>133</v>
      </c>
      <c r="AU97" s="15" t="s">
        <v>84</v>
      </c>
      <c r="AY97" s="15" t="s">
        <v>130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138</v>
      </c>
      <c r="BK97" s="174">
        <f>ROUND(I97*H97,2)</f>
        <v>0</v>
      </c>
      <c r="BL97" s="15" t="s">
        <v>138</v>
      </c>
      <c r="BM97" s="15" t="s">
        <v>156</v>
      </c>
    </row>
    <row r="98" spans="2:51" s="11" customFormat="1" ht="13.5">
      <c r="B98" s="175"/>
      <c r="D98" s="176" t="s">
        <v>140</v>
      </c>
      <c r="E98" s="177" t="s">
        <v>20</v>
      </c>
      <c r="F98" s="178" t="s">
        <v>157</v>
      </c>
      <c r="H98" s="179">
        <v>4.32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140</v>
      </c>
      <c r="AU98" s="184" t="s">
        <v>84</v>
      </c>
      <c r="AV98" s="11" t="s">
        <v>84</v>
      </c>
      <c r="AW98" s="11" t="s">
        <v>39</v>
      </c>
      <c r="AX98" s="11" t="s">
        <v>22</v>
      </c>
      <c r="AY98" s="184" t="s">
        <v>130</v>
      </c>
    </row>
    <row r="99" spans="2:65" s="1" customFormat="1" ht="22.5" customHeight="1">
      <c r="B99" s="162"/>
      <c r="C99" s="163" t="s">
        <v>158</v>
      </c>
      <c r="D99" s="163" t="s">
        <v>133</v>
      </c>
      <c r="E99" s="164" t="s">
        <v>159</v>
      </c>
      <c r="F99" s="165" t="s">
        <v>160</v>
      </c>
      <c r="G99" s="166" t="s">
        <v>144</v>
      </c>
      <c r="H99" s="167">
        <v>0.462</v>
      </c>
      <c r="I99" s="168"/>
      <c r="J99" s="169">
        <f>ROUND(I99*H99,2)</f>
        <v>0</v>
      </c>
      <c r="K99" s="165" t="s">
        <v>137</v>
      </c>
      <c r="L99" s="32"/>
      <c r="M99" s="170" t="s">
        <v>20</v>
      </c>
      <c r="N99" s="171" t="s">
        <v>49</v>
      </c>
      <c r="O99" s="33"/>
      <c r="P99" s="172">
        <f>O99*H99</f>
        <v>0</v>
      </c>
      <c r="Q99" s="172">
        <v>0.00012</v>
      </c>
      <c r="R99" s="172">
        <f>Q99*H99</f>
        <v>5.5440000000000005E-05</v>
      </c>
      <c r="S99" s="172">
        <v>0</v>
      </c>
      <c r="T99" s="173">
        <f>S99*H99</f>
        <v>0</v>
      </c>
      <c r="AR99" s="15" t="s">
        <v>138</v>
      </c>
      <c r="AT99" s="15" t="s">
        <v>133</v>
      </c>
      <c r="AU99" s="15" t="s">
        <v>84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138</v>
      </c>
      <c r="BK99" s="174">
        <f>ROUND(I99*H99,2)</f>
        <v>0</v>
      </c>
      <c r="BL99" s="15" t="s">
        <v>138</v>
      </c>
      <c r="BM99" s="15" t="s">
        <v>161</v>
      </c>
    </row>
    <row r="100" spans="2:51" s="11" customFormat="1" ht="13.5">
      <c r="B100" s="175"/>
      <c r="D100" s="176" t="s">
        <v>140</v>
      </c>
      <c r="E100" s="177" t="s">
        <v>20</v>
      </c>
      <c r="F100" s="178" t="s">
        <v>162</v>
      </c>
      <c r="H100" s="179">
        <v>0.462</v>
      </c>
      <c r="I100" s="180"/>
      <c r="L100" s="175"/>
      <c r="M100" s="181"/>
      <c r="N100" s="182"/>
      <c r="O100" s="182"/>
      <c r="P100" s="182"/>
      <c r="Q100" s="182"/>
      <c r="R100" s="182"/>
      <c r="S100" s="182"/>
      <c r="T100" s="183"/>
      <c r="AT100" s="184" t="s">
        <v>140</v>
      </c>
      <c r="AU100" s="184" t="s">
        <v>84</v>
      </c>
      <c r="AV100" s="11" t="s">
        <v>84</v>
      </c>
      <c r="AW100" s="11" t="s">
        <v>39</v>
      </c>
      <c r="AX100" s="11" t="s">
        <v>22</v>
      </c>
      <c r="AY100" s="184" t="s">
        <v>130</v>
      </c>
    </row>
    <row r="101" spans="2:65" s="1" customFormat="1" ht="22.5" customHeight="1">
      <c r="B101" s="162"/>
      <c r="C101" s="163" t="s">
        <v>152</v>
      </c>
      <c r="D101" s="163" t="s">
        <v>133</v>
      </c>
      <c r="E101" s="164" t="s">
        <v>163</v>
      </c>
      <c r="F101" s="165" t="s">
        <v>164</v>
      </c>
      <c r="G101" s="166" t="s">
        <v>144</v>
      </c>
      <c r="H101" s="167">
        <v>1.44</v>
      </c>
      <c r="I101" s="168"/>
      <c r="J101" s="169">
        <f>ROUND(I101*H101,2)</f>
        <v>0</v>
      </c>
      <c r="K101" s="165" t="s">
        <v>137</v>
      </c>
      <c r="L101" s="32"/>
      <c r="M101" s="170" t="s">
        <v>20</v>
      </c>
      <c r="N101" s="171" t="s">
        <v>49</v>
      </c>
      <c r="O101" s="33"/>
      <c r="P101" s="172">
        <f>O101*H101</f>
        <v>0</v>
      </c>
      <c r="Q101" s="172">
        <v>0.00012</v>
      </c>
      <c r="R101" s="172">
        <f>Q101*H101</f>
        <v>0.0001728</v>
      </c>
      <c r="S101" s="172">
        <v>0</v>
      </c>
      <c r="T101" s="173">
        <f>S101*H101</f>
        <v>0</v>
      </c>
      <c r="AR101" s="15" t="s">
        <v>138</v>
      </c>
      <c r="AT101" s="15" t="s">
        <v>133</v>
      </c>
      <c r="AU101" s="15" t="s">
        <v>84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138</v>
      </c>
      <c r="BK101" s="174">
        <f>ROUND(I101*H101,2)</f>
        <v>0</v>
      </c>
      <c r="BL101" s="15" t="s">
        <v>138</v>
      </c>
      <c r="BM101" s="15" t="s">
        <v>165</v>
      </c>
    </row>
    <row r="102" spans="2:51" s="11" customFormat="1" ht="13.5">
      <c r="B102" s="175"/>
      <c r="D102" s="176" t="s">
        <v>140</v>
      </c>
      <c r="E102" s="177" t="s">
        <v>20</v>
      </c>
      <c r="F102" s="178" t="s">
        <v>166</v>
      </c>
      <c r="H102" s="179">
        <v>1.44</v>
      </c>
      <c r="I102" s="180"/>
      <c r="L102" s="175"/>
      <c r="M102" s="181"/>
      <c r="N102" s="182"/>
      <c r="O102" s="182"/>
      <c r="P102" s="182"/>
      <c r="Q102" s="182"/>
      <c r="R102" s="182"/>
      <c r="S102" s="182"/>
      <c r="T102" s="183"/>
      <c r="AT102" s="184" t="s">
        <v>140</v>
      </c>
      <c r="AU102" s="184" t="s">
        <v>84</v>
      </c>
      <c r="AV102" s="11" t="s">
        <v>84</v>
      </c>
      <c r="AW102" s="11" t="s">
        <v>39</v>
      </c>
      <c r="AX102" s="11" t="s">
        <v>22</v>
      </c>
      <c r="AY102" s="184" t="s">
        <v>130</v>
      </c>
    </row>
    <row r="103" spans="2:65" s="1" customFormat="1" ht="22.5" customHeight="1">
      <c r="B103" s="162"/>
      <c r="C103" s="163" t="s">
        <v>167</v>
      </c>
      <c r="D103" s="163" t="s">
        <v>133</v>
      </c>
      <c r="E103" s="164" t="s">
        <v>168</v>
      </c>
      <c r="F103" s="165" t="s">
        <v>169</v>
      </c>
      <c r="G103" s="166" t="s">
        <v>144</v>
      </c>
      <c r="H103" s="167">
        <v>4.32</v>
      </c>
      <c r="I103" s="168"/>
      <c r="J103" s="169">
        <f>ROUND(I103*H103,2)</f>
        <v>0</v>
      </c>
      <c r="K103" s="165" t="s">
        <v>137</v>
      </c>
      <c r="L103" s="32"/>
      <c r="M103" s="170" t="s">
        <v>20</v>
      </c>
      <c r="N103" s="171" t="s">
        <v>49</v>
      </c>
      <c r="O103" s="33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138</v>
      </c>
      <c r="AT103" s="15" t="s">
        <v>133</v>
      </c>
      <c r="AU103" s="15" t="s">
        <v>84</v>
      </c>
      <c r="AY103" s="15" t="s">
        <v>130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138</v>
      </c>
      <c r="BK103" s="174">
        <f>ROUND(I103*H103,2)</f>
        <v>0</v>
      </c>
      <c r="BL103" s="15" t="s">
        <v>138</v>
      </c>
      <c r="BM103" s="15" t="s">
        <v>170</v>
      </c>
    </row>
    <row r="104" spans="2:51" s="11" customFormat="1" ht="13.5">
      <c r="B104" s="175"/>
      <c r="D104" s="185" t="s">
        <v>140</v>
      </c>
      <c r="E104" s="184" t="s">
        <v>20</v>
      </c>
      <c r="F104" s="186" t="s">
        <v>171</v>
      </c>
      <c r="H104" s="187">
        <v>4.32</v>
      </c>
      <c r="I104" s="180"/>
      <c r="L104" s="175"/>
      <c r="M104" s="181"/>
      <c r="N104" s="182"/>
      <c r="O104" s="182"/>
      <c r="P104" s="182"/>
      <c r="Q104" s="182"/>
      <c r="R104" s="182"/>
      <c r="S104" s="182"/>
      <c r="T104" s="183"/>
      <c r="AT104" s="184" t="s">
        <v>140</v>
      </c>
      <c r="AU104" s="184" t="s">
        <v>84</v>
      </c>
      <c r="AV104" s="11" t="s">
        <v>84</v>
      </c>
      <c r="AW104" s="11" t="s">
        <v>39</v>
      </c>
      <c r="AX104" s="11" t="s">
        <v>22</v>
      </c>
      <c r="AY104" s="184" t="s">
        <v>130</v>
      </c>
    </row>
    <row r="105" spans="2:63" s="10" customFormat="1" ht="29.25" customHeight="1">
      <c r="B105" s="148"/>
      <c r="D105" s="159" t="s">
        <v>75</v>
      </c>
      <c r="E105" s="160" t="s">
        <v>172</v>
      </c>
      <c r="F105" s="160" t="s">
        <v>173</v>
      </c>
      <c r="I105" s="151"/>
      <c r="J105" s="161">
        <f>BK105</f>
        <v>0</v>
      </c>
      <c r="L105" s="148"/>
      <c r="M105" s="153"/>
      <c r="N105" s="154"/>
      <c r="O105" s="154"/>
      <c r="P105" s="155">
        <f>SUM(P106:P110)</f>
        <v>0</v>
      </c>
      <c r="Q105" s="154"/>
      <c r="R105" s="155">
        <f>SUM(R106:R110)</f>
        <v>0</v>
      </c>
      <c r="S105" s="154"/>
      <c r="T105" s="156">
        <f>SUM(T106:T110)</f>
        <v>0.16333499999999998</v>
      </c>
      <c r="AR105" s="149" t="s">
        <v>22</v>
      </c>
      <c r="AT105" s="157" t="s">
        <v>75</v>
      </c>
      <c r="AU105" s="157" t="s">
        <v>22</v>
      </c>
      <c r="AY105" s="149" t="s">
        <v>130</v>
      </c>
      <c r="BK105" s="158">
        <f>SUM(BK106:BK110)</f>
        <v>0</v>
      </c>
    </row>
    <row r="106" spans="2:65" s="1" customFormat="1" ht="22.5" customHeight="1">
      <c r="B106" s="162"/>
      <c r="C106" s="163" t="s">
        <v>174</v>
      </c>
      <c r="D106" s="163" t="s">
        <v>133</v>
      </c>
      <c r="E106" s="164" t="s">
        <v>175</v>
      </c>
      <c r="F106" s="165" t="s">
        <v>176</v>
      </c>
      <c r="G106" s="166" t="s">
        <v>144</v>
      </c>
      <c r="H106" s="167">
        <v>2.013</v>
      </c>
      <c r="I106" s="168"/>
      <c r="J106" s="169">
        <f>ROUND(I106*H106,2)</f>
        <v>0</v>
      </c>
      <c r="K106" s="165" t="s">
        <v>137</v>
      </c>
      <c r="L106" s="32"/>
      <c r="M106" s="170" t="s">
        <v>20</v>
      </c>
      <c r="N106" s="171" t="s">
        <v>49</v>
      </c>
      <c r="O106" s="33"/>
      <c r="P106" s="172">
        <f>O106*H106</f>
        <v>0</v>
      </c>
      <c r="Q106" s="172">
        <v>0</v>
      </c>
      <c r="R106" s="172">
        <f>Q106*H106</f>
        <v>0</v>
      </c>
      <c r="S106" s="172">
        <v>0.078</v>
      </c>
      <c r="T106" s="173">
        <f>S106*H106</f>
        <v>0.157014</v>
      </c>
      <c r="AR106" s="15" t="s">
        <v>138</v>
      </c>
      <c r="AT106" s="15" t="s">
        <v>133</v>
      </c>
      <c r="AU106" s="15" t="s">
        <v>84</v>
      </c>
      <c r="AY106" s="15" t="s">
        <v>130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138</v>
      </c>
      <c r="BK106" s="174">
        <f>ROUND(I106*H106,2)</f>
        <v>0</v>
      </c>
      <c r="BL106" s="15" t="s">
        <v>138</v>
      </c>
      <c r="BM106" s="15" t="s">
        <v>177</v>
      </c>
    </row>
    <row r="107" spans="2:51" s="11" customFormat="1" ht="13.5">
      <c r="B107" s="175"/>
      <c r="D107" s="185" t="s">
        <v>140</v>
      </c>
      <c r="E107" s="184" t="s">
        <v>20</v>
      </c>
      <c r="F107" s="186" t="s">
        <v>178</v>
      </c>
      <c r="H107" s="187">
        <v>1.83</v>
      </c>
      <c r="I107" s="180"/>
      <c r="L107" s="175"/>
      <c r="M107" s="181"/>
      <c r="N107" s="182"/>
      <c r="O107" s="182"/>
      <c r="P107" s="182"/>
      <c r="Q107" s="182"/>
      <c r="R107" s="182"/>
      <c r="S107" s="182"/>
      <c r="T107" s="183"/>
      <c r="AT107" s="184" t="s">
        <v>140</v>
      </c>
      <c r="AU107" s="184" t="s">
        <v>84</v>
      </c>
      <c r="AV107" s="11" t="s">
        <v>84</v>
      </c>
      <c r="AW107" s="11" t="s">
        <v>39</v>
      </c>
      <c r="AX107" s="11" t="s">
        <v>22</v>
      </c>
      <c r="AY107" s="184" t="s">
        <v>130</v>
      </c>
    </row>
    <row r="108" spans="2:51" s="11" customFormat="1" ht="13.5">
      <c r="B108" s="175"/>
      <c r="D108" s="176" t="s">
        <v>140</v>
      </c>
      <c r="F108" s="178" t="s">
        <v>179</v>
      </c>
      <c r="H108" s="179">
        <v>2.013</v>
      </c>
      <c r="I108" s="180"/>
      <c r="L108" s="175"/>
      <c r="M108" s="181"/>
      <c r="N108" s="182"/>
      <c r="O108" s="182"/>
      <c r="P108" s="182"/>
      <c r="Q108" s="182"/>
      <c r="R108" s="182"/>
      <c r="S108" s="182"/>
      <c r="T108" s="183"/>
      <c r="AT108" s="184" t="s">
        <v>140</v>
      </c>
      <c r="AU108" s="184" t="s">
        <v>84</v>
      </c>
      <c r="AV108" s="11" t="s">
        <v>84</v>
      </c>
      <c r="AW108" s="11" t="s">
        <v>4</v>
      </c>
      <c r="AX108" s="11" t="s">
        <v>22</v>
      </c>
      <c r="AY108" s="184" t="s">
        <v>130</v>
      </c>
    </row>
    <row r="109" spans="2:65" s="1" customFormat="1" ht="22.5" customHeight="1">
      <c r="B109" s="162"/>
      <c r="C109" s="163" t="s">
        <v>172</v>
      </c>
      <c r="D109" s="163" t="s">
        <v>133</v>
      </c>
      <c r="E109" s="164" t="s">
        <v>180</v>
      </c>
      <c r="F109" s="165" t="s">
        <v>181</v>
      </c>
      <c r="G109" s="166" t="s">
        <v>144</v>
      </c>
      <c r="H109" s="167">
        <v>0.301</v>
      </c>
      <c r="I109" s="168"/>
      <c r="J109" s="169">
        <f>ROUND(I109*H109,2)</f>
        <v>0</v>
      </c>
      <c r="K109" s="165" t="s">
        <v>137</v>
      </c>
      <c r="L109" s="32"/>
      <c r="M109" s="170" t="s">
        <v>20</v>
      </c>
      <c r="N109" s="171" t="s">
        <v>49</v>
      </c>
      <c r="O109" s="33"/>
      <c r="P109" s="172">
        <f>O109*H109</f>
        <v>0</v>
      </c>
      <c r="Q109" s="172">
        <v>0</v>
      </c>
      <c r="R109" s="172">
        <f>Q109*H109</f>
        <v>0</v>
      </c>
      <c r="S109" s="172">
        <v>0.021</v>
      </c>
      <c r="T109" s="173">
        <f>S109*H109</f>
        <v>0.006321</v>
      </c>
      <c r="AR109" s="15" t="s">
        <v>138</v>
      </c>
      <c r="AT109" s="15" t="s">
        <v>133</v>
      </c>
      <c r="AU109" s="15" t="s">
        <v>84</v>
      </c>
      <c r="AY109" s="15" t="s">
        <v>130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5" t="s">
        <v>138</v>
      </c>
      <c r="BK109" s="174">
        <f>ROUND(I109*H109,2)</f>
        <v>0</v>
      </c>
      <c r="BL109" s="15" t="s">
        <v>138</v>
      </c>
      <c r="BM109" s="15" t="s">
        <v>182</v>
      </c>
    </row>
    <row r="110" spans="2:51" s="11" customFormat="1" ht="13.5">
      <c r="B110" s="175"/>
      <c r="D110" s="185" t="s">
        <v>140</v>
      </c>
      <c r="E110" s="184" t="s">
        <v>20</v>
      </c>
      <c r="F110" s="186" t="s">
        <v>183</v>
      </c>
      <c r="H110" s="187">
        <v>0.301</v>
      </c>
      <c r="I110" s="180"/>
      <c r="L110" s="175"/>
      <c r="M110" s="181"/>
      <c r="N110" s="182"/>
      <c r="O110" s="182"/>
      <c r="P110" s="182"/>
      <c r="Q110" s="182"/>
      <c r="R110" s="182"/>
      <c r="S110" s="182"/>
      <c r="T110" s="183"/>
      <c r="AT110" s="184" t="s">
        <v>140</v>
      </c>
      <c r="AU110" s="184" t="s">
        <v>84</v>
      </c>
      <c r="AV110" s="11" t="s">
        <v>84</v>
      </c>
      <c r="AW110" s="11" t="s">
        <v>39</v>
      </c>
      <c r="AX110" s="11" t="s">
        <v>22</v>
      </c>
      <c r="AY110" s="184" t="s">
        <v>130</v>
      </c>
    </row>
    <row r="111" spans="2:63" s="10" customFormat="1" ht="29.25" customHeight="1">
      <c r="B111" s="148"/>
      <c r="D111" s="159" t="s">
        <v>75</v>
      </c>
      <c r="E111" s="160" t="s">
        <v>184</v>
      </c>
      <c r="F111" s="160" t="s">
        <v>185</v>
      </c>
      <c r="I111" s="151"/>
      <c r="J111" s="161">
        <f>BK111</f>
        <v>0</v>
      </c>
      <c r="L111" s="148"/>
      <c r="M111" s="153"/>
      <c r="N111" s="154"/>
      <c r="O111" s="154"/>
      <c r="P111" s="155">
        <f>SUM(P112:P116)</f>
        <v>0</v>
      </c>
      <c r="Q111" s="154"/>
      <c r="R111" s="155">
        <f>SUM(R112:R116)</f>
        <v>0</v>
      </c>
      <c r="S111" s="154"/>
      <c r="T111" s="156">
        <f>SUM(T112:T116)</f>
        <v>0</v>
      </c>
      <c r="AR111" s="149" t="s">
        <v>22</v>
      </c>
      <c r="AT111" s="157" t="s">
        <v>75</v>
      </c>
      <c r="AU111" s="157" t="s">
        <v>22</v>
      </c>
      <c r="AY111" s="149" t="s">
        <v>130</v>
      </c>
      <c r="BK111" s="158">
        <f>SUM(BK112:BK116)</f>
        <v>0</v>
      </c>
    </row>
    <row r="112" spans="2:65" s="1" customFormat="1" ht="22.5" customHeight="1">
      <c r="B112" s="162"/>
      <c r="C112" s="163" t="s">
        <v>27</v>
      </c>
      <c r="D112" s="163" t="s">
        <v>133</v>
      </c>
      <c r="E112" s="164" t="s">
        <v>186</v>
      </c>
      <c r="F112" s="165" t="s">
        <v>187</v>
      </c>
      <c r="G112" s="166" t="s">
        <v>188</v>
      </c>
      <c r="H112" s="167">
        <v>0.163</v>
      </c>
      <c r="I112" s="168"/>
      <c r="J112" s="169">
        <f>ROUND(I112*H112,2)</f>
        <v>0</v>
      </c>
      <c r="K112" s="165" t="s">
        <v>137</v>
      </c>
      <c r="L112" s="32"/>
      <c r="M112" s="170" t="s">
        <v>20</v>
      </c>
      <c r="N112" s="171" t="s">
        <v>49</v>
      </c>
      <c r="O112" s="33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5" t="s">
        <v>138</v>
      </c>
      <c r="AT112" s="15" t="s">
        <v>133</v>
      </c>
      <c r="AU112" s="15" t="s">
        <v>84</v>
      </c>
      <c r="AY112" s="15" t="s">
        <v>130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5" t="s">
        <v>138</v>
      </c>
      <c r="BK112" s="174">
        <f>ROUND(I112*H112,2)</f>
        <v>0</v>
      </c>
      <c r="BL112" s="15" t="s">
        <v>138</v>
      </c>
      <c r="BM112" s="15" t="s">
        <v>189</v>
      </c>
    </row>
    <row r="113" spans="2:65" s="1" customFormat="1" ht="22.5" customHeight="1">
      <c r="B113" s="162"/>
      <c r="C113" s="163" t="s">
        <v>190</v>
      </c>
      <c r="D113" s="163" t="s">
        <v>133</v>
      </c>
      <c r="E113" s="164" t="s">
        <v>191</v>
      </c>
      <c r="F113" s="165" t="s">
        <v>192</v>
      </c>
      <c r="G113" s="166" t="s">
        <v>188</v>
      </c>
      <c r="H113" s="167">
        <v>1.141</v>
      </c>
      <c r="I113" s="168"/>
      <c r="J113" s="169">
        <f>ROUND(I113*H113,2)</f>
        <v>0</v>
      </c>
      <c r="K113" s="165" t="s">
        <v>137</v>
      </c>
      <c r="L113" s="32"/>
      <c r="M113" s="170" t="s">
        <v>20</v>
      </c>
      <c r="N113" s="171" t="s">
        <v>49</v>
      </c>
      <c r="O113" s="33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138</v>
      </c>
      <c r="AT113" s="15" t="s">
        <v>133</v>
      </c>
      <c r="AU113" s="15" t="s">
        <v>84</v>
      </c>
      <c r="AY113" s="15" t="s">
        <v>130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138</v>
      </c>
      <c r="BK113" s="174">
        <f>ROUND(I113*H113,2)</f>
        <v>0</v>
      </c>
      <c r="BL113" s="15" t="s">
        <v>138</v>
      </c>
      <c r="BM113" s="15" t="s">
        <v>193</v>
      </c>
    </row>
    <row r="114" spans="2:47" s="1" customFormat="1" ht="27">
      <c r="B114" s="32"/>
      <c r="D114" s="185" t="s">
        <v>194</v>
      </c>
      <c r="F114" s="188" t="s">
        <v>195</v>
      </c>
      <c r="I114" s="132"/>
      <c r="L114" s="32"/>
      <c r="M114" s="62"/>
      <c r="N114" s="33"/>
      <c r="O114" s="33"/>
      <c r="P114" s="33"/>
      <c r="Q114" s="33"/>
      <c r="R114" s="33"/>
      <c r="S114" s="33"/>
      <c r="T114" s="63"/>
      <c r="AT114" s="15" t="s">
        <v>194</v>
      </c>
      <c r="AU114" s="15" t="s">
        <v>84</v>
      </c>
    </row>
    <row r="115" spans="2:51" s="11" customFormat="1" ht="13.5">
      <c r="B115" s="175"/>
      <c r="D115" s="176" t="s">
        <v>140</v>
      </c>
      <c r="F115" s="178" t="s">
        <v>196</v>
      </c>
      <c r="H115" s="179">
        <v>1.141</v>
      </c>
      <c r="I115" s="180"/>
      <c r="L115" s="175"/>
      <c r="M115" s="181"/>
      <c r="N115" s="182"/>
      <c r="O115" s="182"/>
      <c r="P115" s="182"/>
      <c r="Q115" s="182"/>
      <c r="R115" s="182"/>
      <c r="S115" s="182"/>
      <c r="T115" s="183"/>
      <c r="AT115" s="184" t="s">
        <v>140</v>
      </c>
      <c r="AU115" s="184" t="s">
        <v>84</v>
      </c>
      <c r="AV115" s="11" t="s">
        <v>84</v>
      </c>
      <c r="AW115" s="11" t="s">
        <v>4</v>
      </c>
      <c r="AX115" s="11" t="s">
        <v>22</v>
      </c>
      <c r="AY115" s="184" t="s">
        <v>130</v>
      </c>
    </row>
    <row r="116" spans="2:65" s="1" customFormat="1" ht="22.5" customHeight="1">
      <c r="B116" s="162"/>
      <c r="C116" s="163" t="s">
        <v>197</v>
      </c>
      <c r="D116" s="163" t="s">
        <v>133</v>
      </c>
      <c r="E116" s="164" t="s">
        <v>198</v>
      </c>
      <c r="F116" s="165" t="s">
        <v>199</v>
      </c>
      <c r="G116" s="166" t="s">
        <v>188</v>
      </c>
      <c r="H116" s="167">
        <v>0.163</v>
      </c>
      <c r="I116" s="168"/>
      <c r="J116" s="169">
        <f>ROUND(I116*H116,2)</f>
        <v>0</v>
      </c>
      <c r="K116" s="165" t="s">
        <v>137</v>
      </c>
      <c r="L116" s="32"/>
      <c r="M116" s="170" t="s">
        <v>20</v>
      </c>
      <c r="N116" s="171" t="s">
        <v>49</v>
      </c>
      <c r="O116" s="33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5" t="s">
        <v>138</v>
      </c>
      <c r="AT116" s="15" t="s">
        <v>133</v>
      </c>
      <c r="AU116" s="15" t="s">
        <v>84</v>
      </c>
      <c r="AY116" s="15" t="s">
        <v>130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5" t="s">
        <v>138</v>
      </c>
      <c r="BK116" s="174">
        <f>ROUND(I116*H116,2)</f>
        <v>0</v>
      </c>
      <c r="BL116" s="15" t="s">
        <v>138</v>
      </c>
      <c r="BM116" s="15" t="s">
        <v>200</v>
      </c>
    </row>
    <row r="117" spans="2:63" s="10" customFormat="1" ht="29.25" customHeight="1">
      <c r="B117" s="148"/>
      <c r="D117" s="159" t="s">
        <v>75</v>
      </c>
      <c r="E117" s="160" t="s">
        <v>201</v>
      </c>
      <c r="F117" s="160" t="s">
        <v>202</v>
      </c>
      <c r="I117" s="151"/>
      <c r="J117" s="161">
        <f>BK117</f>
        <v>0</v>
      </c>
      <c r="L117" s="148"/>
      <c r="M117" s="153"/>
      <c r="N117" s="154"/>
      <c r="O117" s="154"/>
      <c r="P117" s="155">
        <f>SUM(P118:P119)</f>
        <v>0</v>
      </c>
      <c r="Q117" s="154"/>
      <c r="R117" s="155">
        <f>SUM(R118:R119)</f>
        <v>0</v>
      </c>
      <c r="S117" s="154"/>
      <c r="T117" s="156">
        <f>SUM(T118:T119)</f>
        <v>0</v>
      </c>
      <c r="AR117" s="149" t="s">
        <v>22</v>
      </c>
      <c r="AT117" s="157" t="s">
        <v>75</v>
      </c>
      <c r="AU117" s="157" t="s">
        <v>22</v>
      </c>
      <c r="AY117" s="149" t="s">
        <v>130</v>
      </c>
      <c r="BK117" s="158">
        <f>SUM(BK118:BK119)</f>
        <v>0</v>
      </c>
    </row>
    <row r="118" spans="2:65" s="1" customFormat="1" ht="22.5" customHeight="1">
      <c r="B118" s="162"/>
      <c r="C118" s="163" t="s">
        <v>203</v>
      </c>
      <c r="D118" s="163" t="s">
        <v>133</v>
      </c>
      <c r="E118" s="164" t="s">
        <v>204</v>
      </c>
      <c r="F118" s="165" t="s">
        <v>205</v>
      </c>
      <c r="G118" s="166" t="s">
        <v>188</v>
      </c>
      <c r="H118" s="167">
        <v>0.292</v>
      </c>
      <c r="I118" s="168"/>
      <c r="J118" s="169">
        <f>ROUND(I118*H118,2)</f>
        <v>0</v>
      </c>
      <c r="K118" s="165" t="s">
        <v>137</v>
      </c>
      <c r="L118" s="32"/>
      <c r="M118" s="170" t="s">
        <v>20</v>
      </c>
      <c r="N118" s="171" t="s">
        <v>49</v>
      </c>
      <c r="O118" s="33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5" t="s">
        <v>138</v>
      </c>
      <c r="AT118" s="15" t="s">
        <v>133</v>
      </c>
      <c r="AU118" s="15" t="s">
        <v>84</v>
      </c>
      <c r="AY118" s="15" t="s">
        <v>130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5" t="s">
        <v>138</v>
      </c>
      <c r="BK118" s="174">
        <f>ROUND(I118*H118,2)</f>
        <v>0</v>
      </c>
      <c r="BL118" s="15" t="s">
        <v>138</v>
      </c>
      <c r="BM118" s="15" t="s">
        <v>206</v>
      </c>
    </row>
    <row r="119" spans="2:65" s="1" customFormat="1" ht="22.5" customHeight="1">
      <c r="B119" s="162"/>
      <c r="C119" s="163" t="s">
        <v>207</v>
      </c>
      <c r="D119" s="163" t="s">
        <v>133</v>
      </c>
      <c r="E119" s="164" t="s">
        <v>208</v>
      </c>
      <c r="F119" s="165" t="s">
        <v>209</v>
      </c>
      <c r="G119" s="166" t="s">
        <v>188</v>
      </c>
      <c r="H119" s="167">
        <v>0.292</v>
      </c>
      <c r="I119" s="168"/>
      <c r="J119" s="169">
        <f>ROUND(I119*H119,2)</f>
        <v>0</v>
      </c>
      <c r="K119" s="165" t="s">
        <v>137</v>
      </c>
      <c r="L119" s="32"/>
      <c r="M119" s="170" t="s">
        <v>20</v>
      </c>
      <c r="N119" s="171" t="s">
        <v>49</v>
      </c>
      <c r="O119" s="33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5" t="s">
        <v>138</v>
      </c>
      <c r="AT119" s="15" t="s">
        <v>133</v>
      </c>
      <c r="AU119" s="15" t="s">
        <v>84</v>
      </c>
      <c r="AY119" s="15" t="s">
        <v>130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5" t="s">
        <v>138</v>
      </c>
      <c r="BK119" s="174">
        <f>ROUND(I119*H119,2)</f>
        <v>0</v>
      </c>
      <c r="BL119" s="15" t="s">
        <v>138</v>
      </c>
      <c r="BM119" s="15" t="s">
        <v>210</v>
      </c>
    </row>
    <row r="120" spans="2:63" s="10" customFormat="1" ht="36.75" customHeight="1">
      <c r="B120" s="148"/>
      <c r="D120" s="149" t="s">
        <v>75</v>
      </c>
      <c r="E120" s="150" t="s">
        <v>211</v>
      </c>
      <c r="F120" s="150" t="s">
        <v>212</v>
      </c>
      <c r="I120" s="151"/>
      <c r="J120" s="152">
        <f>BK120</f>
        <v>0</v>
      </c>
      <c r="L120" s="148"/>
      <c r="M120" s="153"/>
      <c r="N120" s="154"/>
      <c r="O120" s="154"/>
      <c r="P120" s="155">
        <f>P121+P139+P149+P154</f>
        <v>0</v>
      </c>
      <c r="Q120" s="154"/>
      <c r="R120" s="155">
        <f>R121+R139+R149+R154</f>
        <v>59.23804118</v>
      </c>
      <c r="S120" s="154"/>
      <c r="T120" s="156">
        <f>T121+T139+T149+T154</f>
        <v>0</v>
      </c>
      <c r="AR120" s="149" t="s">
        <v>84</v>
      </c>
      <c r="AT120" s="157" t="s">
        <v>75</v>
      </c>
      <c r="AU120" s="157" t="s">
        <v>76</v>
      </c>
      <c r="AY120" s="149" t="s">
        <v>130</v>
      </c>
      <c r="BK120" s="158">
        <f>BK121+BK139+BK149+BK154</f>
        <v>0</v>
      </c>
    </row>
    <row r="121" spans="2:63" s="10" customFormat="1" ht="19.5" customHeight="1">
      <c r="B121" s="148"/>
      <c r="D121" s="159" t="s">
        <v>75</v>
      </c>
      <c r="E121" s="160" t="s">
        <v>213</v>
      </c>
      <c r="F121" s="160" t="s">
        <v>214</v>
      </c>
      <c r="I121" s="151"/>
      <c r="J121" s="161">
        <f>BK121</f>
        <v>0</v>
      </c>
      <c r="L121" s="148"/>
      <c r="M121" s="153"/>
      <c r="N121" s="154"/>
      <c r="O121" s="154"/>
      <c r="P121" s="155">
        <f>SUM(P122:P138)</f>
        <v>0</v>
      </c>
      <c r="Q121" s="154"/>
      <c r="R121" s="155">
        <f>SUM(R122:R138)</f>
        <v>59.224145400000005</v>
      </c>
      <c r="S121" s="154"/>
      <c r="T121" s="156">
        <f>SUM(T122:T138)</f>
        <v>0</v>
      </c>
      <c r="AR121" s="149" t="s">
        <v>84</v>
      </c>
      <c r="AT121" s="157" t="s">
        <v>75</v>
      </c>
      <c r="AU121" s="157" t="s">
        <v>22</v>
      </c>
      <c r="AY121" s="149" t="s">
        <v>130</v>
      </c>
      <c r="BK121" s="158">
        <f>SUM(BK122:BK138)</f>
        <v>0</v>
      </c>
    </row>
    <row r="122" spans="2:65" s="1" customFormat="1" ht="22.5" customHeight="1">
      <c r="B122" s="162"/>
      <c r="C122" s="163" t="s">
        <v>8</v>
      </c>
      <c r="D122" s="163" t="s">
        <v>133</v>
      </c>
      <c r="E122" s="164" t="s">
        <v>215</v>
      </c>
      <c r="F122" s="165" t="s">
        <v>216</v>
      </c>
      <c r="G122" s="166" t="s">
        <v>217</v>
      </c>
      <c r="H122" s="167">
        <v>59.22</v>
      </c>
      <c r="I122" s="168"/>
      <c r="J122" s="169">
        <f>ROUND(I122*H122,2)</f>
        <v>0</v>
      </c>
      <c r="K122" s="165" t="s">
        <v>137</v>
      </c>
      <c r="L122" s="32"/>
      <c r="M122" s="170" t="s">
        <v>20</v>
      </c>
      <c r="N122" s="171" t="s">
        <v>49</v>
      </c>
      <c r="O122" s="33"/>
      <c r="P122" s="172">
        <f>O122*H122</f>
        <v>0</v>
      </c>
      <c r="Q122" s="172">
        <v>7E-05</v>
      </c>
      <c r="R122" s="172">
        <f>Q122*H122</f>
        <v>0.0041454</v>
      </c>
      <c r="S122" s="172">
        <v>0</v>
      </c>
      <c r="T122" s="173">
        <f>S122*H122</f>
        <v>0</v>
      </c>
      <c r="AR122" s="15" t="s">
        <v>218</v>
      </c>
      <c r="AT122" s="15" t="s">
        <v>133</v>
      </c>
      <c r="AU122" s="15" t="s">
        <v>84</v>
      </c>
      <c r="AY122" s="15" t="s">
        <v>130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5" t="s">
        <v>138</v>
      </c>
      <c r="BK122" s="174">
        <f>ROUND(I122*H122,2)</f>
        <v>0</v>
      </c>
      <c r="BL122" s="15" t="s">
        <v>218</v>
      </c>
      <c r="BM122" s="15" t="s">
        <v>219</v>
      </c>
    </row>
    <row r="123" spans="2:65" s="1" customFormat="1" ht="22.5" customHeight="1">
      <c r="B123" s="162"/>
      <c r="C123" s="189" t="s">
        <v>218</v>
      </c>
      <c r="D123" s="189" t="s">
        <v>220</v>
      </c>
      <c r="E123" s="190" t="s">
        <v>221</v>
      </c>
      <c r="F123" s="191" t="s">
        <v>222</v>
      </c>
      <c r="G123" s="192" t="s">
        <v>217</v>
      </c>
      <c r="H123" s="193">
        <v>4.14</v>
      </c>
      <c r="I123" s="194"/>
      <c r="J123" s="195">
        <f>ROUND(I123*H123,2)</f>
        <v>0</v>
      </c>
      <c r="K123" s="191" t="s">
        <v>137</v>
      </c>
      <c r="L123" s="196"/>
      <c r="M123" s="197" t="s">
        <v>20</v>
      </c>
      <c r="N123" s="198" t="s">
        <v>49</v>
      </c>
      <c r="O123" s="33"/>
      <c r="P123" s="172">
        <f>O123*H123</f>
        <v>0</v>
      </c>
      <c r="Q123" s="172">
        <v>1</v>
      </c>
      <c r="R123" s="172">
        <f>Q123*H123</f>
        <v>4.14</v>
      </c>
      <c r="S123" s="172">
        <v>0</v>
      </c>
      <c r="T123" s="173">
        <f>S123*H123</f>
        <v>0</v>
      </c>
      <c r="AR123" s="15" t="s">
        <v>223</v>
      </c>
      <c r="AT123" s="15" t="s">
        <v>220</v>
      </c>
      <c r="AU123" s="15" t="s">
        <v>84</v>
      </c>
      <c r="AY123" s="15" t="s">
        <v>130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138</v>
      </c>
      <c r="BK123" s="174">
        <f>ROUND(I123*H123,2)</f>
        <v>0</v>
      </c>
      <c r="BL123" s="15" t="s">
        <v>218</v>
      </c>
      <c r="BM123" s="15" t="s">
        <v>224</v>
      </c>
    </row>
    <row r="124" spans="2:47" s="1" customFormat="1" ht="27">
      <c r="B124" s="32"/>
      <c r="D124" s="185" t="s">
        <v>194</v>
      </c>
      <c r="F124" s="188" t="s">
        <v>225</v>
      </c>
      <c r="I124" s="132"/>
      <c r="L124" s="32"/>
      <c r="M124" s="62"/>
      <c r="N124" s="33"/>
      <c r="O124" s="33"/>
      <c r="P124" s="33"/>
      <c r="Q124" s="33"/>
      <c r="R124" s="33"/>
      <c r="S124" s="33"/>
      <c r="T124" s="63"/>
      <c r="AT124" s="15" t="s">
        <v>194</v>
      </c>
      <c r="AU124" s="15" t="s">
        <v>84</v>
      </c>
    </row>
    <row r="125" spans="2:51" s="11" customFormat="1" ht="13.5">
      <c r="B125" s="175"/>
      <c r="D125" s="176" t="s">
        <v>140</v>
      </c>
      <c r="E125" s="177" t="s">
        <v>20</v>
      </c>
      <c r="F125" s="178" t="s">
        <v>226</v>
      </c>
      <c r="H125" s="179">
        <v>4.14</v>
      </c>
      <c r="I125" s="180"/>
      <c r="L125" s="175"/>
      <c r="M125" s="181"/>
      <c r="N125" s="182"/>
      <c r="O125" s="182"/>
      <c r="P125" s="182"/>
      <c r="Q125" s="182"/>
      <c r="R125" s="182"/>
      <c r="S125" s="182"/>
      <c r="T125" s="183"/>
      <c r="AT125" s="184" t="s">
        <v>140</v>
      </c>
      <c r="AU125" s="184" t="s">
        <v>84</v>
      </c>
      <c r="AV125" s="11" t="s">
        <v>84</v>
      </c>
      <c r="AW125" s="11" t="s">
        <v>39</v>
      </c>
      <c r="AX125" s="11" t="s">
        <v>22</v>
      </c>
      <c r="AY125" s="184" t="s">
        <v>130</v>
      </c>
    </row>
    <row r="126" spans="2:65" s="1" customFormat="1" ht="22.5" customHeight="1">
      <c r="B126" s="162"/>
      <c r="C126" s="189" t="s">
        <v>227</v>
      </c>
      <c r="D126" s="189" t="s">
        <v>220</v>
      </c>
      <c r="E126" s="190" t="s">
        <v>228</v>
      </c>
      <c r="F126" s="191" t="s">
        <v>229</v>
      </c>
      <c r="G126" s="192" t="s">
        <v>217</v>
      </c>
      <c r="H126" s="193">
        <v>31.2</v>
      </c>
      <c r="I126" s="194"/>
      <c r="J126" s="195">
        <f>ROUND(I126*H126,2)</f>
        <v>0</v>
      </c>
      <c r="K126" s="191" t="s">
        <v>137</v>
      </c>
      <c r="L126" s="196"/>
      <c r="M126" s="197" t="s">
        <v>20</v>
      </c>
      <c r="N126" s="198" t="s">
        <v>49</v>
      </c>
      <c r="O126" s="33"/>
      <c r="P126" s="172">
        <f>O126*H126</f>
        <v>0</v>
      </c>
      <c r="Q126" s="172">
        <v>1</v>
      </c>
      <c r="R126" s="172">
        <f>Q126*H126</f>
        <v>31.2</v>
      </c>
      <c r="S126" s="172">
        <v>0</v>
      </c>
      <c r="T126" s="173">
        <f>S126*H126</f>
        <v>0</v>
      </c>
      <c r="AR126" s="15" t="s">
        <v>223</v>
      </c>
      <c r="AT126" s="15" t="s">
        <v>220</v>
      </c>
      <c r="AU126" s="15" t="s">
        <v>84</v>
      </c>
      <c r="AY126" s="15" t="s">
        <v>130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138</v>
      </c>
      <c r="BK126" s="174">
        <f>ROUND(I126*H126,2)</f>
        <v>0</v>
      </c>
      <c r="BL126" s="15" t="s">
        <v>218</v>
      </c>
      <c r="BM126" s="15" t="s">
        <v>230</v>
      </c>
    </row>
    <row r="127" spans="2:47" s="1" customFormat="1" ht="27">
      <c r="B127" s="32"/>
      <c r="D127" s="185" t="s">
        <v>194</v>
      </c>
      <c r="F127" s="188" t="s">
        <v>231</v>
      </c>
      <c r="I127" s="132"/>
      <c r="L127" s="32"/>
      <c r="M127" s="62"/>
      <c r="N127" s="33"/>
      <c r="O127" s="33"/>
      <c r="P127" s="33"/>
      <c r="Q127" s="33"/>
      <c r="R127" s="33"/>
      <c r="S127" s="33"/>
      <c r="T127" s="63"/>
      <c r="AT127" s="15" t="s">
        <v>194</v>
      </c>
      <c r="AU127" s="15" t="s">
        <v>84</v>
      </c>
    </row>
    <row r="128" spans="2:51" s="11" customFormat="1" ht="13.5">
      <c r="B128" s="175"/>
      <c r="D128" s="176" t="s">
        <v>140</v>
      </c>
      <c r="E128" s="177" t="s">
        <v>20</v>
      </c>
      <c r="F128" s="178" t="s">
        <v>232</v>
      </c>
      <c r="H128" s="179">
        <v>31.2</v>
      </c>
      <c r="I128" s="180"/>
      <c r="L128" s="175"/>
      <c r="M128" s="181"/>
      <c r="N128" s="182"/>
      <c r="O128" s="182"/>
      <c r="P128" s="182"/>
      <c r="Q128" s="182"/>
      <c r="R128" s="182"/>
      <c r="S128" s="182"/>
      <c r="T128" s="183"/>
      <c r="AT128" s="184" t="s">
        <v>140</v>
      </c>
      <c r="AU128" s="184" t="s">
        <v>84</v>
      </c>
      <c r="AV128" s="11" t="s">
        <v>84</v>
      </c>
      <c r="AW128" s="11" t="s">
        <v>39</v>
      </c>
      <c r="AX128" s="11" t="s">
        <v>22</v>
      </c>
      <c r="AY128" s="184" t="s">
        <v>130</v>
      </c>
    </row>
    <row r="129" spans="2:65" s="1" customFormat="1" ht="22.5" customHeight="1">
      <c r="B129" s="162"/>
      <c r="C129" s="189" t="s">
        <v>233</v>
      </c>
      <c r="D129" s="189" t="s">
        <v>220</v>
      </c>
      <c r="E129" s="190" t="s">
        <v>234</v>
      </c>
      <c r="F129" s="191" t="s">
        <v>235</v>
      </c>
      <c r="G129" s="192" t="s">
        <v>217</v>
      </c>
      <c r="H129" s="193">
        <v>14.88</v>
      </c>
      <c r="I129" s="194"/>
      <c r="J129" s="195">
        <f>ROUND(I129*H129,2)</f>
        <v>0</v>
      </c>
      <c r="K129" s="191" t="s">
        <v>137</v>
      </c>
      <c r="L129" s="196"/>
      <c r="M129" s="197" t="s">
        <v>20</v>
      </c>
      <c r="N129" s="198" t="s">
        <v>49</v>
      </c>
      <c r="O129" s="33"/>
      <c r="P129" s="172">
        <f>O129*H129</f>
        <v>0</v>
      </c>
      <c r="Q129" s="172">
        <v>1</v>
      </c>
      <c r="R129" s="172">
        <f>Q129*H129</f>
        <v>14.88</v>
      </c>
      <c r="S129" s="172">
        <v>0</v>
      </c>
      <c r="T129" s="173">
        <f>S129*H129</f>
        <v>0</v>
      </c>
      <c r="AR129" s="15" t="s">
        <v>223</v>
      </c>
      <c r="AT129" s="15" t="s">
        <v>220</v>
      </c>
      <c r="AU129" s="15" t="s">
        <v>84</v>
      </c>
      <c r="AY129" s="15" t="s">
        <v>130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5" t="s">
        <v>138</v>
      </c>
      <c r="BK129" s="174">
        <f>ROUND(I129*H129,2)</f>
        <v>0</v>
      </c>
      <c r="BL129" s="15" t="s">
        <v>218</v>
      </c>
      <c r="BM129" s="15" t="s">
        <v>236</v>
      </c>
    </row>
    <row r="130" spans="2:47" s="1" customFormat="1" ht="27">
      <c r="B130" s="32"/>
      <c r="D130" s="185" t="s">
        <v>194</v>
      </c>
      <c r="F130" s="188" t="s">
        <v>237</v>
      </c>
      <c r="I130" s="132"/>
      <c r="L130" s="32"/>
      <c r="M130" s="62"/>
      <c r="N130" s="33"/>
      <c r="O130" s="33"/>
      <c r="P130" s="33"/>
      <c r="Q130" s="33"/>
      <c r="R130" s="33"/>
      <c r="S130" s="33"/>
      <c r="T130" s="63"/>
      <c r="AT130" s="15" t="s">
        <v>194</v>
      </c>
      <c r="AU130" s="15" t="s">
        <v>84</v>
      </c>
    </row>
    <row r="131" spans="2:51" s="11" customFormat="1" ht="13.5">
      <c r="B131" s="175"/>
      <c r="D131" s="176" t="s">
        <v>140</v>
      </c>
      <c r="E131" s="177" t="s">
        <v>20</v>
      </c>
      <c r="F131" s="178" t="s">
        <v>238</v>
      </c>
      <c r="H131" s="179">
        <v>14.88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84" t="s">
        <v>140</v>
      </c>
      <c r="AU131" s="184" t="s">
        <v>84</v>
      </c>
      <c r="AV131" s="11" t="s">
        <v>84</v>
      </c>
      <c r="AW131" s="11" t="s">
        <v>39</v>
      </c>
      <c r="AX131" s="11" t="s">
        <v>22</v>
      </c>
      <c r="AY131" s="184" t="s">
        <v>130</v>
      </c>
    </row>
    <row r="132" spans="2:65" s="1" customFormat="1" ht="31.5" customHeight="1">
      <c r="B132" s="162"/>
      <c r="C132" s="189" t="s">
        <v>239</v>
      </c>
      <c r="D132" s="189" t="s">
        <v>220</v>
      </c>
      <c r="E132" s="190" t="s">
        <v>240</v>
      </c>
      <c r="F132" s="191" t="s">
        <v>241</v>
      </c>
      <c r="G132" s="192" t="s">
        <v>136</v>
      </c>
      <c r="H132" s="193">
        <v>9</v>
      </c>
      <c r="I132" s="194"/>
      <c r="J132" s="195">
        <f>ROUND(I132*H132,2)</f>
        <v>0</v>
      </c>
      <c r="K132" s="191" t="s">
        <v>20</v>
      </c>
      <c r="L132" s="196"/>
      <c r="M132" s="197" t="s">
        <v>20</v>
      </c>
      <c r="N132" s="198" t="s">
        <v>49</v>
      </c>
      <c r="O132" s="33"/>
      <c r="P132" s="172">
        <f>O132*H132</f>
        <v>0</v>
      </c>
      <c r="Q132" s="172">
        <v>1</v>
      </c>
      <c r="R132" s="172">
        <f>Q132*H132</f>
        <v>9</v>
      </c>
      <c r="S132" s="172">
        <v>0</v>
      </c>
      <c r="T132" s="173">
        <f>S132*H132</f>
        <v>0</v>
      </c>
      <c r="AR132" s="15" t="s">
        <v>223</v>
      </c>
      <c r="AT132" s="15" t="s">
        <v>220</v>
      </c>
      <c r="AU132" s="15" t="s">
        <v>84</v>
      </c>
      <c r="AY132" s="15" t="s">
        <v>130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138</v>
      </c>
      <c r="BK132" s="174">
        <f>ROUND(I132*H132,2)</f>
        <v>0</v>
      </c>
      <c r="BL132" s="15" t="s">
        <v>218</v>
      </c>
      <c r="BM132" s="15" t="s">
        <v>242</v>
      </c>
    </row>
    <row r="133" spans="2:47" s="1" customFormat="1" ht="27">
      <c r="B133" s="32"/>
      <c r="D133" s="185" t="s">
        <v>194</v>
      </c>
      <c r="F133" s="188" t="s">
        <v>243</v>
      </c>
      <c r="I133" s="132"/>
      <c r="L133" s="32"/>
      <c r="M133" s="62"/>
      <c r="N133" s="33"/>
      <c r="O133" s="33"/>
      <c r="P133" s="33"/>
      <c r="Q133" s="33"/>
      <c r="R133" s="33"/>
      <c r="S133" s="33"/>
      <c r="T133" s="63"/>
      <c r="AT133" s="15" t="s">
        <v>194</v>
      </c>
      <c r="AU133" s="15" t="s">
        <v>84</v>
      </c>
    </row>
    <row r="134" spans="2:51" s="11" customFormat="1" ht="13.5">
      <c r="B134" s="175"/>
      <c r="D134" s="176" t="s">
        <v>140</v>
      </c>
      <c r="E134" s="177" t="s">
        <v>20</v>
      </c>
      <c r="F134" s="178" t="s">
        <v>244</v>
      </c>
      <c r="H134" s="179">
        <v>9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84" t="s">
        <v>140</v>
      </c>
      <c r="AU134" s="184" t="s">
        <v>84</v>
      </c>
      <c r="AV134" s="11" t="s">
        <v>84</v>
      </c>
      <c r="AW134" s="11" t="s">
        <v>39</v>
      </c>
      <c r="AX134" s="11" t="s">
        <v>22</v>
      </c>
      <c r="AY134" s="184" t="s">
        <v>130</v>
      </c>
    </row>
    <row r="135" spans="2:65" s="1" customFormat="1" ht="22.5" customHeight="1">
      <c r="B135" s="162"/>
      <c r="C135" s="163" t="s">
        <v>245</v>
      </c>
      <c r="D135" s="163" t="s">
        <v>133</v>
      </c>
      <c r="E135" s="164" t="s">
        <v>246</v>
      </c>
      <c r="F135" s="165" t="s">
        <v>247</v>
      </c>
      <c r="G135" s="166" t="s">
        <v>188</v>
      </c>
      <c r="H135" s="167">
        <v>0.059</v>
      </c>
      <c r="I135" s="168"/>
      <c r="J135" s="169">
        <f>ROUND(I135*H135,2)</f>
        <v>0</v>
      </c>
      <c r="K135" s="165" t="s">
        <v>137</v>
      </c>
      <c r="L135" s="32"/>
      <c r="M135" s="170" t="s">
        <v>20</v>
      </c>
      <c r="N135" s="171" t="s">
        <v>49</v>
      </c>
      <c r="O135" s="33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218</v>
      </c>
      <c r="AT135" s="15" t="s">
        <v>133</v>
      </c>
      <c r="AU135" s="15" t="s">
        <v>84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138</v>
      </c>
      <c r="BK135" s="174">
        <f>ROUND(I135*H135,2)</f>
        <v>0</v>
      </c>
      <c r="BL135" s="15" t="s">
        <v>218</v>
      </c>
      <c r="BM135" s="15" t="s">
        <v>248</v>
      </c>
    </row>
    <row r="136" spans="2:51" s="11" customFormat="1" ht="13.5">
      <c r="B136" s="175"/>
      <c r="D136" s="176" t="s">
        <v>140</v>
      </c>
      <c r="F136" s="178" t="s">
        <v>249</v>
      </c>
      <c r="H136" s="179">
        <v>0.059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84" t="s">
        <v>140</v>
      </c>
      <c r="AU136" s="184" t="s">
        <v>84</v>
      </c>
      <c r="AV136" s="11" t="s">
        <v>84</v>
      </c>
      <c r="AW136" s="11" t="s">
        <v>4</v>
      </c>
      <c r="AX136" s="11" t="s">
        <v>22</v>
      </c>
      <c r="AY136" s="184" t="s">
        <v>130</v>
      </c>
    </row>
    <row r="137" spans="2:65" s="1" customFormat="1" ht="22.5" customHeight="1">
      <c r="B137" s="162"/>
      <c r="C137" s="163" t="s">
        <v>7</v>
      </c>
      <c r="D137" s="163" t="s">
        <v>133</v>
      </c>
      <c r="E137" s="164" t="s">
        <v>250</v>
      </c>
      <c r="F137" s="165" t="s">
        <v>251</v>
      </c>
      <c r="G137" s="166" t="s">
        <v>188</v>
      </c>
      <c r="H137" s="167">
        <v>0.059</v>
      </c>
      <c r="I137" s="168"/>
      <c r="J137" s="169">
        <f>ROUND(I137*H137,2)</f>
        <v>0</v>
      </c>
      <c r="K137" s="165" t="s">
        <v>137</v>
      </c>
      <c r="L137" s="32"/>
      <c r="M137" s="170" t="s">
        <v>20</v>
      </c>
      <c r="N137" s="171" t="s">
        <v>49</v>
      </c>
      <c r="O137" s="33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AR137" s="15" t="s">
        <v>218</v>
      </c>
      <c r="AT137" s="15" t="s">
        <v>133</v>
      </c>
      <c r="AU137" s="15" t="s">
        <v>84</v>
      </c>
      <c r="AY137" s="15" t="s">
        <v>130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138</v>
      </c>
      <c r="BK137" s="174">
        <f>ROUND(I137*H137,2)</f>
        <v>0</v>
      </c>
      <c r="BL137" s="15" t="s">
        <v>218</v>
      </c>
      <c r="BM137" s="15" t="s">
        <v>252</v>
      </c>
    </row>
    <row r="138" spans="2:51" s="11" customFormat="1" ht="13.5">
      <c r="B138" s="175"/>
      <c r="D138" s="185" t="s">
        <v>140</v>
      </c>
      <c r="F138" s="186" t="s">
        <v>249</v>
      </c>
      <c r="H138" s="187">
        <v>0.059</v>
      </c>
      <c r="I138" s="180"/>
      <c r="L138" s="175"/>
      <c r="M138" s="181"/>
      <c r="N138" s="182"/>
      <c r="O138" s="182"/>
      <c r="P138" s="182"/>
      <c r="Q138" s="182"/>
      <c r="R138" s="182"/>
      <c r="S138" s="182"/>
      <c r="T138" s="183"/>
      <c r="AT138" s="184" t="s">
        <v>140</v>
      </c>
      <c r="AU138" s="184" t="s">
        <v>84</v>
      </c>
      <c r="AV138" s="11" t="s">
        <v>84</v>
      </c>
      <c r="AW138" s="11" t="s">
        <v>4</v>
      </c>
      <c r="AX138" s="11" t="s">
        <v>22</v>
      </c>
      <c r="AY138" s="184" t="s">
        <v>130</v>
      </c>
    </row>
    <row r="139" spans="2:63" s="10" customFormat="1" ht="29.25" customHeight="1">
      <c r="B139" s="148"/>
      <c r="D139" s="159" t="s">
        <v>75</v>
      </c>
      <c r="E139" s="160" t="s">
        <v>253</v>
      </c>
      <c r="F139" s="160" t="s">
        <v>254</v>
      </c>
      <c r="I139" s="151"/>
      <c r="J139" s="161">
        <f>BK139</f>
        <v>0</v>
      </c>
      <c r="L139" s="148"/>
      <c r="M139" s="153"/>
      <c r="N139" s="154"/>
      <c r="O139" s="154"/>
      <c r="P139" s="155">
        <f>SUM(P140:P148)</f>
        <v>0</v>
      </c>
      <c r="Q139" s="154"/>
      <c r="R139" s="155">
        <f>SUM(R140:R148)</f>
        <v>0.00995136</v>
      </c>
      <c r="S139" s="154"/>
      <c r="T139" s="156">
        <f>SUM(T140:T148)</f>
        <v>0</v>
      </c>
      <c r="AR139" s="149" t="s">
        <v>84</v>
      </c>
      <c r="AT139" s="157" t="s">
        <v>75</v>
      </c>
      <c r="AU139" s="157" t="s">
        <v>22</v>
      </c>
      <c r="AY139" s="149" t="s">
        <v>130</v>
      </c>
      <c r="BK139" s="158">
        <f>SUM(BK140:BK148)</f>
        <v>0</v>
      </c>
    </row>
    <row r="140" spans="2:65" s="1" customFormat="1" ht="22.5" customHeight="1">
      <c r="B140" s="162"/>
      <c r="C140" s="163" t="s">
        <v>255</v>
      </c>
      <c r="D140" s="163" t="s">
        <v>133</v>
      </c>
      <c r="E140" s="164" t="s">
        <v>256</v>
      </c>
      <c r="F140" s="165" t="s">
        <v>257</v>
      </c>
      <c r="G140" s="166" t="s">
        <v>144</v>
      </c>
      <c r="H140" s="167">
        <v>0.96</v>
      </c>
      <c r="I140" s="168"/>
      <c r="J140" s="169">
        <f>ROUND(I140*H140,2)</f>
        <v>0</v>
      </c>
      <c r="K140" s="165" t="s">
        <v>137</v>
      </c>
      <c r="L140" s="32"/>
      <c r="M140" s="170" t="s">
        <v>20</v>
      </c>
      <c r="N140" s="171" t="s">
        <v>49</v>
      </c>
      <c r="O140" s="33"/>
      <c r="P140" s="172">
        <f>O140*H140</f>
        <v>0</v>
      </c>
      <c r="Q140" s="172">
        <v>0.006</v>
      </c>
      <c r="R140" s="172">
        <f>Q140*H140</f>
        <v>0.0057599999999999995</v>
      </c>
      <c r="S140" s="172">
        <v>0</v>
      </c>
      <c r="T140" s="173">
        <f>S140*H140</f>
        <v>0</v>
      </c>
      <c r="AR140" s="15" t="s">
        <v>218</v>
      </c>
      <c r="AT140" s="15" t="s">
        <v>133</v>
      </c>
      <c r="AU140" s="15" t="s">
        <v>84</v>
      </c>
      <c r="AY140" s="15" t="s">
        <v>130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5" t="s">
        <v>138</v>
      </c>
      <c r="BK140" s="174">
        <f>ROUND(I140*H140,2)</f>
        <v>0</v>
      </c>
      <c r="BL140" s="15" t="s">
        <v>218</v>
      </c>
      <c r="BM140" s="15" t="s">
        <v>258</v>
      </c>
    </row>
    <row r="141" spans="2:51" s="11" customFormat="1" ht="13.5">
      <c r="B141" s="175"/>
      <c r="D141" s="176" t="s">
        <v>140</v>
      </c>
      <c r="E141" s="177" t="s">
        <v>20</v>
      </c>
      <c r="F141" s="178" t="s">
        <v>259</v>
      </c>
      <c r="H141" s="179">
        <v>0.96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140</v>
      </c>
      <c r="AU141" s="184" t="s">
        <v>84</v>
      </c>
      <c r="AV141" s="11" t="s">
        <v>84</v>
      </c>
      <c r="AW141" s="11" t="s">
        <v>39</v>
      </c>
      <c r="AX141" s="11" t="s">
        <v>22</v>
      </c>
      <c r="AY141" s="184" t="s">
        <v>130</v>
      </c>
    </row>
    <row r="142" spans="2:65" s="1" customFormat="1" ht="22.5" customHeight="1">
      <c r="B142" s="162"/>
      <c r="C142" s="189" t="s">
        <v>260</v>
      </c>
      <c r="D142" s="189" t="s">
        <v>220</v>
      </c>
      <c r="E142" s="190" t="s">
        <v>261</v>
      </c>
      <c r="F142" s="191" t="s">
        <v>262</v>
      </c>
      <c r="G142" s="192" t="s">
        <v>144</v>
      </c>
      <c r="H142" s="193">
        <v>1.056</v>
      </c>
      <c r="I142" s="194"/>
      <c r="J142" s="195">
        <f>ROUND(I142*H142,2)</f>
        <v>0</v>
      </c>
      <c r="K142" s="191" t="s">
        <v>20</v>
      </c>
      <c r="L142" s="196"/>
      <c r="M142" s="197" t="s">
        <v>20</v>
      </c>
      <c r="N142" s="198" t="s">
        <v>49</v>
      </c>
      <c r="O142" s="33"/>
      <c r="P142" s="172">
        <f>O142*H142</f>
        <v>0</v>
      </c>
      <c r="Q142" s="172">
        <v>0.00116</v>
      </c>
      <c r="R142" s="172">
        <f>Q142*H142</f>
        <v>0.00122496</v>
      </c>
      <c r="S142" s="172">
        <v>0</v>
      </c>
      <c r="T142" s="173">
        <f>S142*H142</f>
        <v>0</v>
      </c>
      <c r="AR142" s="15" t="s">
        <v>223</v>
      </c>
      <c r="AT142" s="15" t="s">
        <v>220</v>
      </c>
      <c r="AU142" s="15" t="s">
        <v>84</v>
      </c>
      <c r="AY142" s="15" t="s">
        <v>130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138</v>
      </c>
      <c r="BK142" s="174">
        <f>ROUND(I142*H142,2)</f>
        <v>0</v>
      </c>
      <c r="BL142" s="15" t="s">
        <v>218</v>
      </c>
      <c r="BM142" s="15" t="s">
        <v>263</v>
      </c>
    </row>
    <row r="143" spans="2:51" s="11" customFormat="1" ht="13.5">
      <c r="B143" s="175"/>
      <c r="D143" s="176" t="s">
        <v>140</v>
      </c>
      <c r="F143" s="178" t="s">
        <v>264</v>
      </c>
      <c r="H143" s="179">
        <v>1.056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84" t="s">
        <v>140</v>
      </c>
      <c r="AU143" s="184" t="s">
        <v>84</v>
      </c>
      <c r="AV143" s="11" t="s">
        <v>84</v>
      </c>
      <c r="AW143" s="11" t="s">
        <v>4</v>
      </c>
      <c r="AX143" s="11" t="s">
        <v>22</v>
      </c>
      <c r="AY143" s="184" t="s">
        <v>130</v>
      </c>
    </row>
    <row r="144" spans="2:65" s="1" customFormat="1" ht="22.5" customHeight="1">
      <c r="B144" s="162"/>
      <c r="C144" s="163" t="s">
        <v>265</v>
      </c>
      <c r="D144" s="163" t="s">
        <v>133</v>
      </c>
      <c r="E144" s="164" t="s">
        <v>266</v>
      </c>
      <c r="F144" s="165" t="s">
        <v>267</v>
      </c>
      <c r="G144" s="166" t="s">
        <v>144</v>
      </c>
      <c r="H144" s="167">
        <v>0.96</v>
      </c>
      <c r="I144" s="168"/>
      <c r="J144" s="169">
        <f>ROUND(I144*H144,2)</f>
        <v>0</v>
      </c>
      <c r="K144" s="165" t="s">
        <v>137</v>
      </c>
      <c r="L144" s="32"/>
      <c r="M144" s="170" t="s">
        <v>20</v>
      </c>
      <c r="N144" s="171" t="s">
        <v>49</v>
      </c>
      <c r="O144" s="33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AR144" s="15" t="s">
        <v>218</v>
      </c>
      <c r="AT144" s="15" t="s">
        <v>133</v>
      </c>
      <c r="AU144" s="15" t="s">
        <v>84</v>
      </c>
      <c r="AY144" s="15" t="s">
        <v>130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5" t="s">
        <v>138</v>
      </c>
      <c r="BK144" s="174">
        <f>ROUND(I144*H144,2)</f>
        <v>0</v>
      </c>
      <c r="BL144" s="15" t="s">
        <v>218</v>
      </c>
      <c r="BM144" s="15" t="s">
        <v>268</v>
      </c>
    </row>
    <row r="145" spans="2:65" s="1" customFormat="1" ht="22.5" customHeight="1">
      <c r="B145" s="162"/>
      <c r="C145" s="163" t="s">
        <v>269</v>
      </c>
      <c r="D145" s="163" t="s">
        <v>133</v>
      </c>
      <c r="E145" s="164" t="s">
        <v>270</v>
      </c>
      <c r="F145" s="165" t="s">
        <v>271</v>
      </c>
      <c r="G145" s="166" t="s">
        <v>144</v>
      </c>
      <c r="H145" s="167">
        <v>0.96</v>
      </c>
      <c r="I145" s="168"/>
      <c r="J145" s="169">
        <f>ROUND(I145*H145,2)</f>
        <v>0</v>
      </c>
      <c r="K145" s="165" t="s">
        <v>137</v>
      </c>
      <c r="L145" s="32"/>
      <c r="M145" s="170" t="s">
        <v>20</v>
      </c>
      <c r="N145" s="171" t="s">
        <v>49</v>
      </c>
      <c r="O145" s="33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" t="s">
        <v>218</v>
      </c>
      <c r="AT145" s="15" t="s">
        <v>133</v>
      </c>
      <c r="AU145" s="15" t="s">
        <v>84</v>
      </c>
      <c r="AY145" s="15" t="s">
        <v>130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138</v>
      </c>
      <c r="BK145" s="174">
        <f>ROUND(I145*H145,2)</f>
        <v>0</v>
      </c>
      <c r="BL145" s="15" t="s">
        <v>218</v>
      </c>
      <c r="BM145" s="15" t="s">
        <v>272</v>
      </c>
    </row>
    <row r="146" spans="2:65" s="1" customFormat="1" ht="22.5" customHeight="1">
      <c r="B146" s="162"/>
      <c r="C146" s="163" t="s">
        <v>273</v>
      </c>
      <c r="D146" s="163" t="s">
        <v>133</v>
      </c>
      <c r="E146" s="164" t="s">
        <v>274</v>
      </c>
      <c r="F146" s="165" t="s">
        <v>275</v>
      </c>
      <c r="G146" s="166" t="s">
        <v>144</v>
      </c>
      <c r="H146" s="167">
        <v>0.96</v>
      </c>
      <c r="I146" s="168"/>
      <c r="J146" s="169">
        <f>ROUND(I146*H146,2)</f>
        <v>0</v>
      </c>
      <c r="K146" s="165" t="s">
        <v>137</v>
      </c>
      <c r="L146" s="32"/>
      <c r="M146" s="170" t="s">
        <v>20</v>
      </c>
      <c r="N146" s="171" t="s">
        <v>49</v>
      </c>
      <c r="O146" s="33"/>
      <c r="P146" s="172">
        <f>O146*H146</f>
        <v>0</v>
      </c>
      <c r="Q146" s="172">
        <v>0.00309</v>
      </c>
      <c r="R146" s="172">
        <f>Q146*H146</f>
        <v>0.0029663999999999997</v>
      </c>
      <c r="S146" s="172">
        <v>0</v>
      </c>
      <c r="T146" s="173">
        <f>S146*H146</f>
        <v>0</v>
      </c>
      <c r="AR146" s="15" t="s">
        <v>218</v>
      </c>
      <c r="AT146" s="15" t="s">
        <v>133</v>
      </c>
      <c r="AU146" s="15" t="s">
        <v>84</v>
      </c>
      <c r="AY146" s="15" t="s">
        <v>130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5" t="s">
        <v>138</v>
      </c>
      <c r="BK146" s="174">
        <f>ROUND(I146*H146,2)</f>
        <v>0</v>
      </c>
      <c r="BL146" s="15" t="s">
        <v>218</v>
      </c>
      <c r="BM146" s="15" t="s">
        <v>276</v>
      </c>
    </row>
    <row r="147" spans="2:65" s="1" customFormat="1" ht="22.5" customHeight="1">
      <c r="B147" s="162"/>
      <c r="C147" s="163" t="s">
        <v>277</v>
      </c>
      <c r="D147" s="163" t="s">
        <v>133</v>
      </c>
      <c r="E147" s="164" t="s">
        <v>278</v>
      </c>
      <c r="F147" s="165" t="s">
        <v>279</v>
      </c>
      <c r="G147" s="166" t="s">
        <v>188</v>
      </c>
      <c r="H147" s="167">
        <v>0.01</v>
      </c>
      <c r="I147" s="168"/>
      <c r="J147" s="169">
        <f>ROUND(I147*H147,2)</f>
        <v>0</v>
      </c>
      <c r="K147" s="165" t="s">
        <v>137</v>
      </c>
      <c r="L147" s="32"/>
      <c r="M147" s="170" t="s">
        <v>20</v>
      </c>
      <c r="N147" s="171" t="s">
        <v>49</v>
      </c>
      <c r="O147" s="33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5" t="s">
        <v>218</v>
      </c>
      <c r="AT147" s="15" t="s">
        <v>133</v>
      </c>
      <c r="AU147" s="15" t="s">
        <v>84</v>
      </c>
      <c r="AY147" s="15" t="s">
        <v>130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5" t="s">
        <v>138</v>
      </c>
      <c r="BK147" s="174">
        <f>ROUND(I147*H147,2)</f>
        <v>0</v>
      </c>
      <c r="BL147" s="15" t="s">
        <v>218</v>
      </c>
      <c r="BM147" s="15" t="s">
        <v>280</v>
      </c>
    </row>
    <row r="148" spans="2:65" s="1" customFormat="1" ht="22.5" customHeight="1">
      <c r="B148" s="162"/>
      <c r="C148" s="163" t="s">
        <v>281</v>
      </c>
      <c r="D148" s="163" t="s">
        <v>133</v>
      </c>
      <c r="E148" s="164" t="s">
        <v>282</v>
      </c>
      <c r="F148" s="165" t="s">
        <v>283</v>
      </c>
      <c r="G148" s="166" t="s">
        <v>188</v>
      </c>
      <c r="H148" s="167">
        <v>0.01</v>
      </c>
      <c r="I148" s="168"/>
      <c r="J148" s="169">
        <f>ROUND(I148*H148,2)</f>
        <v>0</v>
      </c>
      <c r="K148" s="165" t="s">
        <v>137</v>
      </c>
      <c r="L148" s="32"/>
      <c r="M148" s="170" t="s">
        <v>20</v>
      </c>
      <c r="N148" s="171" t="s">
        <v>49</v>
      </c>
      <c r="O148" s="33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AR148" s="15" t="s">
        <v>218</v>
      </c>
      <c r="AT148" s="15" t="s">
        <v>133</v>
      </c>
      <c r="AU148" s="15" t="s">
        <v>84</v>
      </c>
      <c r="AY148" s="15" t="s">
        <v>130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138</v>
      </c>
      <c r="BK148" s="174">
        <f>ROUND(I148*H148,2)</f>
        <v>0</v>
      </c>
      <c r="BL148" s="15" t="s">
        <v>218</v>
      </c>
      <c r="BM148" s="15" t="s">
        <v>284</v>
      </c>
    </row>
    <row r="149" spans="2:63" s="10" customFormat="1" ht="29.25" customHeight="1">
      <c r="B149" s="148"/>
      <c r="D149" s="159" t="s">
        <v>75</v>
      </c>
      <c r="E149" s="160" t="s">
        <v>285</v>
      </c>
      <c r="F149" s="160" t="s">
        <v>286</v>
      </c>
      <c r="I149" s="151"/>
      <c r="J149" s="161">
        <f>BK149</f>
        <v>0</v>
      </c>
      <c r="L149" s="148"/>
      <c r="M149" s="153"/>
      <c r="N149" s="154"/>
      <c r="O149" s="154"/>
      <c r="P149" s="155">
        <f>SUM(P150:P153)</f>
        <v>0</v>
      </c>
      <c r="Q149" s="154"/>
      <c r="R149" s="155">
        <f>SUM(R150:R153)</f>
        <v>0.00351</v>
      </c>
      <c r="S149" s="154"/>
      <c r="T149" s="156">
        <f>SUM(T150:T153)</f>
        <v>0</v>
      </c>
      <c r="AR149" s="149" t="s">
        <v>84</v>
      </c>
      <c r="AT149" s="157" t="s">
        <v>75</v>
      </c>
      <c r="AU149" s="157" t="s">
        <v>22</v>
      </c>
      <c r="AY149" s="149" t="s">
        <v>130</v>
      </c>
      <c r="BK149" s="158">
        <f>SUM(BK150:BK153)</f>
        <v>0</v>
      </c>
    </row>
    <row r="150" spans="2:65" s="1" customFormat="1" ht="22.5" customHeight="1">
      <c r="B150" s="162"/>
      <c r="C150" s="163" t="s">
        <v>287</v>
      </c>
      <c r="D150" s="163" t="s">
        <v>133</v>
      </c>
      <c r="E150" s="164" t="s">
        <v>288</v>
      </c>
      <c r="F150" s="165" t="s">
        <v>289</v>
      </c>
      <c r="G150" s="166" t="s">
        <v>144</v>
      </c>
      <c r="H150" s="167">
        <v>0.45</v>
      </c>
      <c r="I150" s="168"/>
      <c r="J150" s="169">
        <f>ROUND(I150*H150,2)</f>
        <v>0</v>
      </c>
      <c r="K150" s="165" t="s">
        <v>137</v>
      </c>
      <c r="L150" s="32"/>
      <c r="M150" s="170" t="s">
        <v>20</v>
      </c>
      <c r="N150" s="171" t="s">
        <v>49</v>
      </c>
      <c r="O150" s="33"/>
      <c r="P150" s="172">
        <f>O150*H150</f>
        <v>0</v>
      </c>
      <c r="Q150" s="172">
        <v>0.0078</v>
      </c>
      <c r="R150" s="172">
        <f>Q150*H150</f>
        <v>0.00351</v>
      </c>
      <c r="S150" s="172">
        <v>0</v>
      </c>
      <c r="T150" s="173">
        <f>S150*H150</f>
        <v>0</v>
      </c>
      <c r="AR150" s="15" t="s">
        <v>218</v>
      </c>
      <c r="AT150" s="15" t="s">
        <v>133</v>
      </c>
      <c r="AU150" s="15" t="s">
        <v>84</v>
      </c>
      <c r="AY150" s="15" t="s">
        <v>130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138</v>
      </c>
      <c r="BK150" s="174">
        <f>ROUND(I150*H150,2)</f>
        <v>0</v>
      </c>
      <c r="BL150" s="15" t="s">
        <v>218</v>
      </c>
      <c r="BM150" s="15" t="s">
        <v>290</v>
      </c>
    </row>
    <row r="151" spans="2:51" s="11" customFormat="1" ht="13.5">
      <c r="B151" s="175"/>
      <c r="D151" s="176" t="s">
        <v>140</v>
      </c>
      <c r="E151" s="177" t="s">
        <v>20</v>
      </c>
      <c r="F151" s="178" t="s">
        <v>291</v>
      </c>
      <c r="H151" s="179">
        <v>0.45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84" t="s">
        <v>140</v>
      </c>
      <c r="AU151" s="184" t="s">
        <v>84</v>
      </c>
      <c r="AV151" s="11" t="s">
        <v>84</v>
      </c>
      <c r="AW151" s="11" t="s">
        <v>39</v>
      </c>
      <c r="AX151" s="11" t="s">
        <v>22</v>
      </c>
      <c r="AY151" s="184" t="s">
        <v>130</v>
      </c>
    </row>
    <row r="152" spans="2:65" s="1" customFormat="1" ht="22.5" customHeight="1">
      <c r="B152" s="162"/>
      <c r="C152" s="163" t="s">
        <v>292</v>
      </c>
      <c r="D152" s="163" t="s">
        <v>133</v>
      </c>
      <c r="E152" s="164" t="s">
        <v>293</v>
      </c>
      <c r="F152" s="165" t="s">
        <v>294</v>
      </c>
      <c r="G152" s="166" t="s">
        <v>144</v>
      </c>
      <c r="H152" s="167">
        <v>0.45</v>
      </c>
      <c r="I152" s="168"/>
      <c r="J152" s="169">
        <f>ROUND(I152*H152,2)</f>
        <v>0</v>
      </c>
      <c r="K152" s="165" t="s">
        <v>137</v>
      </c>
      <c r="L152" s="32"/>
      <c r="M152" s="170" t="s">
        <v>20</v>
      </c>
      <c r="N152" s="171" t="s">
        <v>49</v>
      </c>
      <c r="O152" s="33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AR152" s="15" t="s">
        <v>218</v>
      </c>
      <c r="AT152" s="15" t="s">
        <v>133</v>
      </c>
      <c r="AU152" s="15" t="s">
        <v>84</v>
      </c>
      <c r="AY152" s="15" t="s">
        <v>130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5" t="s">
        <v>138</v>
      </c>
      <c r="BK152" s="174">
        <f>ROUND(I152*H152,2)</f>
        <v>0</v>
      </c>
      <c r="BL152" s="15" t="s">
        <v>218</v>
      </c>
      <c r="BM152" s="15" t="s">
        <v>295</v>
      </c>
    </row>
    <row r="153" spans="2:65" s="1" customFormat="1" ht="22.5" customHeight="1">
      <c r="B153" s="162"/>
      <c r="C153" s="163" t="s">
        <v>296</v>
      </c>
      <c r="D153" s="163" t="s">
        <v>133</v>
      </c>
      <c r="E153" s="164" t="s">
        <v>297</v>
      </c>
      <c r="F153" s="165" t="s">
        <v>298</v>
      </c>
      <c r="G153" s="166" t="s">
        <v>188</v>
      </c>
      <c r="H153" s="167">
        <v>0.004</v>
      </c>
      <c r="I153" s="168"/>
      <c r="J153" s="169">
        <f>ROUND(I153*H153,2)</f>
        <v>0</v>
      </c>
      <c r="K153" s="165" t="s">
        <v>137</v>
      </c>
      <c r="L153" s="32"/>
      <c r="M153" s="170" t="s">
        <v>20</v>
      </c>
      <c r="N153" s="171" t="s">
        <v>49</v>
      </c>
      <c r="O153" s="33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5" t="s">
        <v>218</v>
      </c>
      <c r="AT153" s="15" t="s">
        <v>133</v>
      </c>
      <c r="AU153" s="15" t="s">
        <v>84</v>
      </c>
      <c r="AY153" s="15" t="s">
        <v>130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5" t="s">
        <v>138</v>
      </c>
      <c r="BK153" s="174">
        <f>ROUND(I153*H153,2)</f>
        <v>0</v>
      </c>
      <c r="BL153" s="15" t="s">
        <v>218</v>
      </c>
      <c r="BM153" s="15" t="s">
        <v>299</v>
      </c>
    </row>
    <row r="154" spans="2:63" s="10" customFormat="1" ht="29.25" customHeight="1">
      <c r="B154" s="148"/>
      <c r="D154" s="159" t="s">
        <v>75</v>
      </c>
      <c r="E154" s="160" t="s">
        <v>300</v>
      </c>
      <c r="F154" s="160" t="s">
        <v>301</v>
      </c>
      <c r="I154" s="151"/>
      <c r="J154" s="161">
        <f>BK154</f>
        <v>0</v>
      </c>
      <c r="L154" s="148"/>
      <c r="M154" s="153"/>
      <c r="N154" s="154"/>
      <c r="O154" s="154"/>
      <c r="P154" s="155">
        <f>SUM(P155:P158)</f>
        <v>0</v>
      </c>
      <c r="Q154" s="154"/>
      <c r="R154" s="155">
        <f>SUM(R155:R158)</f>
        <v>0.00043442000000000003</v>
      </c>
      <c r="S154" s="154"/>
      <c r="T154" s="156">
        <f>SUM(T155:T158)</f>
        <v>0</v>
      </c>
      <c r="AR154" s="149" t="s">
        <v>84</v>
      </c>
      <c r="AT154" s="157" t="s">
        <v>75</v>
      </c>
      <c r="AU154" s="157" t="s">
        <v>22</v>
      </c>
      <c r="AY154" s="149" t="s">
        <v>130</v>
      </c>
      <c r="BK154" s="158">
        <f>SUM(BK155:BK158)</f>
        <v>0</v>
      </c>
    </row>
    <row r="155" spans="2:65" s="1" customFormat="1" ht="31.5" customHeight="1">
      <c r="B155" s="162"/>
      <c r="C155" s="163" t="s">
        <v>223</v>
      </c>
      <c r="D155" s="163" t="s">
        <v>133</v>
      </c>
      <c r="E155" s="164" t="s">
        <v>302</v>
      </c>
      <c r="F155" s="165" t="s">
        <v>303</v>
      </c>
      <c r="G155" s="166" t="s">
        <v>144</v>
      </c>
      <c r="H155" s="167">
        <v>1.498</v>
      </c>
      <c r="I155" s="168"/>
      <c r="J155" s="169">
        <f>ROUND(I155*H155,2)</f>
        <v>0</v>
      </c>
      <c r="K155" s="165" t="s">
        <v>137</v>
      </c>
      <c r="L155" s="32"/>
      <c r="M155" s="170" t="s">
        <v>20</v>
      </c>
      <c r="N155" s="171" t="s">
        <v>49</v>
      </c>
      <c r="O155" s="33"/>
      <c r="P155" s="172">
        <f>O155*H155</f>
        <v>0</v>
      </c>
      <c r="Q155" s="172">
        <v>0.00017</v>
      </c>
      <c r="R155" s="172">
        <f>Q155*H155</f>
        <v>0.00025466000000000003</v>
      </c>
      <c r="S155" s="172">
        <v>0</v>
      </c>
      <c r="T155" s="173">
        <f>S155*H155</f>
        <v>0</v>
      </c>
      <c r="AR155" s="15" t="s">
        <v>218</v>
      </c>
      <c r="AT155" s="15" t="s">
        <v>133</v>
      </c>
      <c r="AU155" s="15" t="s">
        <v>84</v>
      </c>
      <c r="AY155" s="15" t="s">
        <v>130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5" t="s">
        <v>138</v>
      </c>
      <c r="BK155" s="174">
        <f>ROUND(I155*H155,2)</f>
        <v>0</v>
      </c>
      <c r="BL155" s="15" t="s">
        <v>218</v>
      </c>
      <c r="BM155" s="15" t="s">
        <v>304</v>
      </c>
    </row>
    <row r="156" spans="2:51" s="11" customFormat="1" ht="13.5">
      <c r="B156" s="175"/>
      <c r="D156" s="176" t="s">
        <v>140</v>
      </c>
      <c r="E156" s="177" t="s">
        <v>20</v>
      </c>
      <c r="F156" s="178" t="s">
        <v>305</v>
      </c>
      <c r="H156" s="179">
        <v>1.498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84" t="s">
        <v>140</v>
      </c>
      <c r="AU156" s="184" t="s">
        <v>84</v>
      </c>
      <c r="AV156" s="11" t="s">
        <v>84</v>
      </c>
      <c r="AW156" s="11" t="s">
        <v>39</v>
      </c>
      <c r="AX156" s="11" t="s">
        <v>22</v>
      </c>
      <c r="AY156" s="184" t="s">
        <v>130</v>
      </c>
    </row>
    <row r="157" spans="2:65" s="1" customFormat="1" ht="31.5" customHeight="1">
      <c r="B157" s="162"/>
      <c r="C157" s="163" t="s">
        <v>306</v>
      </c>
      <c r="D157" s="163" t="s">
        <v>133</v>
      </c>
      <c r="E157" s="164" t="s">
        <v>307</v>
      </c>
      <c r="F157" s="165" t="s">
        <v>308</v>
      </c>
      <c r="G157" s="166" t="s">
        <v>144</v>
      </c>
      <c r="H157" s="167">
        <v>1.498</v>
      </c>
      <c r="I157" s="168"/>
      <c r="J157" s="169">
        <f>ROUND(I157*H157,2)</f>
        <v>0</v>
      </c>
      <c r="K157" s="165" t="s">
        <v>137</v>
      </c>
      <c r="L157" s="32"/>
      <c r="M157" s="170" t="s">
        <v>20</v>
      </c>
      <c r="N157" s="171" t="s">
        <v>49</v>
      </c>
      <c r="O157" s="33"/>
      <c r="P157" s="172">
        <f>O157*H157</f>
        <v>0</v>
      </c>
      <c r="Q157" s="172">
        <v>0.00012</v>
      </c>
      <c r="R157" s="172">
        <f>Q157*H157</f>
        <v>0.00017976</v>
      </c>
      <c r="S157" s="172">
        <v>0</v>
      </c>
      <c r="T157" s="173">
        <f>S157*H157</f>
        <v>0</v>
      </c>
      <c r="AR157" s="15" t="s">
        <v>218</v>
      </c>
      <c r="AT157" s="15" t="s">
        <v>133</v>
      </c>
      <c r="AU157" s="15" t="s">
        <v>84</v>
      </c>
      <c r="AY157" s="15" t="s">
        <v>130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5" t="s">
        <v>138</v>
      </c>
      <c r="BK157" s="174">
        <f>ROUND(I157*H157,2)</f>
        <v>0</v>
      </c>
      <c r="BL157" s="15" t="s">
        <v>218</v>
      </c>
      <c r="BM157" s="15" t="s">
        <v>309</v>
      </c>
    </row>
    <row r="158" spans="2:51" s="11" customFormat="1" ht="13.5">
      <c r="B158" s="175"/>
      <c r="D158" s="185" t="s">
        <v>140</v>
      </c>
      <c r="E158" s="184" t="s">
        <v>20</v>
      </c>
      <c r="F158" s="186" t="s">
        <v>305</v>
      </c>
      <c r="H158" s="187">
        <v>1.498</v>
      </c>
      <c r="I158" s="180"/>
      <c r="L158" s="175"/>
      <c r="M158" s="199"/>
      <c r="N158" s="200"/>
      <c r="O158" s="200"/>
      <c r="P158" s="200"/>
      <c r="Q158" s="200"/>
      <c r="R158" s="200"/>
      <c r="S158" s="200"/>
      <c r="T158" s="201"/>
      <c r="AT158" s="184" t="s">
        <v>140</v>
      </c>
      <c r="AU158" s="184" t="s">
        <v>84</v>
      </c>
      <c r="AV158" s="11" t="s">
        <v>84</v>
      </c>
      <c r="AW158" s="11" t="s">
        <v>39</v>
      </c>
      <c r="AX158" s="11" t="s">
        <v>22</v>
      </c>
      <c r="AY158" s="184" t="s">
        <v>130</v>
      </c>
    </row>
    <row r="159" spans="2:12" s="1" customFormat="1" ht="6.75" customHeight="1">
      <c r="B159" s="48"/>
      <c r="C159" s="49"/>
      <c r="D159" s="49"/>
      <c r="E159" s="49"/>
      <c r="F159" s="49"/>
      <c r="G159" s="49"/>
      <c r="H159" s="49"/>
      <c r="I159" s="111"/>
      <c r="J159" s="49"/>
      <c r="K159" s="49"/>
      <c r="L159" s="32"/>
    </row>
    <row r="160" ht="13.5">
      <c r="AT160" s="202"/>
    </row>
  </sheetData>
  <sheetProtection password="CC35" sheet="1" objects="1" scenarios="1" formatColumns="0" formatRows="0" sort="0" autoFilter="0"/>
  <autoFilter ref="C86:K86"/>
  <mergeCells count="9">
    <mergeCell ref="L2:V2"/>
    <mergeCell ref="E47:H47"/>
    <mergeCell ref="E77:H77"/>
    <mergeCell ref="E79:H79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0"/>
      <c r="C1" s="240"/>
      <c r="D1" s="239" t="s">
        <v>1</v>
      </c>
      <c r="E1" s="240"/>
      <c r="F1" s="241" t="s">
        <v>452</v>
      </c>
      <c r="G1" s="246" t="s">
        <v>453</v>
      </c>
      <c r="H1" s="246"/>
      <c r="I1" s="247"/>
      <c r="J1" s="241" t="s">
        <v>454</v>
      </c>
      <c r="K1" s="239" t="s">
        <v>94</v>
      </c>
      <c r="L1" s="241" t="s">
        <v>455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87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84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138" t="str">
        <f>'Rekapitulace stavby'!K6</f>
        <v>Stavební úpravy kolumbária na hřbitově v Šumperku</v>
      </c>
      <c r="F7" s="208"/>
      <c r="G7" s="208"/>
      <c r="H7" s="208"/>
      <c r="I7" s="92"/>
      <c r="J7" s="20"/>
      <c r="K7" s="22"/>
    </row>
    <row r="8" spans="2:11" s="1" customFormat="1" ht="1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107" t="s">
        <v>310</v>
      </c>
      <c r="F9" s="215"/>
      <c r="G9" s="215"/>
      <c r="H9" s="215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19. 9. 2017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 t="s">
        <v>31</v>
      </c>
      <c r="K14" s="36"/>
    </row>
    <row r="15" spans="2:11" s="1" customFormat="1" ht="18" customHeight="1">
      <c r="B15" s="32"/>
      <c r="C15" s="33"/>
      <c r="D15" s="33"/>
      <c r="E15" s="26" t="s">
        <v>32</v>
      </c>
      <c r="F15" s="33"/>
      <c r="G15" s="33"/>
      <c r="H15" s="33"/>
      <c r="I15" s="94" t="s">
        <v>33</v>
      </c>
      <c r="J15" s="26" t="s">
        <v>34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35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33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37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33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40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1" t="s">
        <v>20</v>
      </c>
      <c r="F24" s="235"/>
      <c r="G24" s="235"/>
      <c r="H24" s="235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2"/>
      <c r="C27" s="33"/>
      <c r="D27" s="102" t="s">
        <v>42</v>
      </c>
      <c r="E27" s="33"/>
      <c r="F27" s="33"/>
      <c r="G27" s="33"/>
      <c r="H27" s="33"/>
      <c r="I27" s="93"/>
      <c r="J27" s="103">
        <f>ROUND(J84,2)</f>
        <v>0</v>
      </c>
      <c r="K27" s="36"/>
    </row>
    <row r="28" spans="2:11" s="1" customFormat="1" ht="6.75" customHeight="1">
      <c r="B28" s="32"/>
      <c r="C28" s="33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2"/>
      <c r="C29" s="33"/>
      <c r="D29" s="33"/>
      <c r="E29" s="33"/>
      <c r="F29" s="37" t="s">
        <v>44</v>
      </c>
      <c r="G29" s="33"/>
      <c r="H29" s="33"/>
      <c r="I29" s="104" t="s">
        <v>43</v>
      </c>
      <c r="J29" s="37" t="s">
        <v>45</v>
      </c>
      <c r="K29" s="36"/>
    </row>
    <row r="30" spans="2:11" s="1" customFormat="1" ht="14.25" customHeight="1" hidden="1">
      <c r="B30" s="32"/>
      <c r="C30" s="33"/>
      <c r="D30" s="40" t="s">
        <v>46</v>
      </c>
      <c r="E30" s="40" t="s">
        <v>47</v>
      </c>
      <c r="F30" s="105">
        <f>ROUND(SUM(BE84:BE131),2)</f>
        <v>0</v>
      </c>
      <c r="G30" s="33"/>
      <c r="H30" s="33"/>
      <c r="I30" s="106">
        <v>0.21</v>
      </c>
      <c r="J30" s="105">
        <f>ROUND(ROUND((SUM(BE84:BE131)),2)*I30,2)</f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5">
        <f>ROUND(SUM(BF84:BF131),2)</f>
        <v>0</v>
      </c>
      <c r="G31" s="33"/>
      <c r="H31" s="33"/>
      <c r="I31" s="106">
        <v>0.15</v>
      </c>
      <c r="J31" s="105">
        <f>ROUND(ROUND((SUM(BF84:BF131)),2)*I31,2)</f>
        <v>0</v>
      </c>
      <c r="K31" s="36"/>
    </row>
    <row r="32" spans="2:11" s="1" customFormat="1" ht="14.25" customHeight="1">
      <c r="B32" s="32"/>
      <c r="C32" s="33"/>
      <c r="D32" s="40" t="s">
        <v>46</v>
      </c>
      <c r="E32" s="40" t="s">
        <v>49</v>
      </c>
      <c r="F32" s="105">
        <f>ROUND(SUM(BG84:BG131),2)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>
      <c r="B33" s="32"/>
      <c r="C33" s="33"/>
      <c r="D33" s="33"/>
      <c r="E33" s="40" t="s">
        <v>50</v>
      </c>
      <c r="F33" s="105">
        <f>ROUND(SUM(BH84:BH131),2)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51</v>
      </c>
      <c r="F34" s="105">
        <f>ROUND(SUM(BI84:BI131),2)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42"/>
      <c r="D36" s="43" t="s">
        <v>52</v>
      </c>
      <c r="E36" s="44"/>
      <c r="F36" s="44"/>
      <c r="G36" s="108" t="s">
        <v>53</v>
      </c>
      <c r="H36" s="45" t="s">
        <v>54</v>
      </c>
      <c r="I36" s="109"/>
      <c r="J36" s="46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138" t="str">
        <f>E7</f>
        <v>Stavební úpravy kolumbária na hřbitově v Šumperku</v>
      </c>
      <c r="F45" s="215"/>
      <c r="G45" s="215"/>
      <c r="H45" s="215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107" t="str">
        <f>E9</f>
        <v>2016-011B - Stavební úpravy kolumbária na hřbitově v Šumperku - větev B</v>
      </c>
      <c r="F47" s="215"/>
      <c r="G47" s="215"/>
      <c r="H47" s="215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Šumperk</v>
      </c>
      <c r="G49" s="33"/>
      <c r="H49" s="33"/>
      <c r="I49" s="94" t="s">
        <v>25</v>
      </c>
      <c r="J49" s="95" t="str">
        <f>IF(J12="","",J12)</f>
        <v>19. 9. 2017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>Město Šumperk, Nám. Míru 1, 787 01 Šumperk</v>
      </c>
      <c r="G51" s="33"/>
      <c r="H51" s="33"/>
      <c r="I51" s="94" t="s">
        <v>37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35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4" t="s">
        <v>99</v>
      </c>
      <c r="D54" s="42"/>
      <c r="E54" s="42"/>
      <c r="F54" s="42"/>
      <c r="G54" s="42"/>
      <c r="H54" s="42"/>
      <c r="I54" s="115"/>
      <c r="J54" s="116" t="s">
        <v>100</v>
      </c>
      <c r="K54" s="47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17" t="s">
        <v>101</v>
      </c>
      <c r="D56" s="33"/>
      <c r="E56" s="33"/>
      <c r="F56" s="33"/>
      <c r="G56" s="33"/>
      <c r="H56" s="33"/>
      <c r="I56" s="93"/>
      <c r="J56" s="103">
        <f>J84</f>
        <v>0</v>
      </c>
      <c r="K56" s="36"/>
      <c r="AU56" s="15" t="s">
        <v>102</v>
      </c>
    </row>
    <row r="57" spans="2:11" s="7" customFormat="1" ht="24.75" customHeight="1">
      <c r="B57" s="118"/>
      <c r="C57" s="119"/>
      <c r="D57" s="120" t="s">
        <v>103</v>
      </c>
      <c r="E57" s="121"/>
      <c r="F57" s="121"/>
      <c r="G57" s="121"/>
      <c r="H57" s="121"/>
      <c r="I57" s="122"/>
      <c r="J57" s="123">
        <f>J85</f>
        <v>0</v>
      </c>
      <c r="K57" s="124"/>
    </row>
    <row r="58" spans="2:11" s="8" customFormat="1" ht="19.5" customHeight="1">
      <c r="B58" s="125"/>
      <c r="C58" s="126"/>
      <c r="D58" s="127" t="s">
        <v>105</v>
      </c>
      <c r="E58" s="128"/>
      <c r="F58" s="128"/>
      <c r="G58" s="128"/>
      <c r="H58" s="128"/>
      <c r="I58" s="129"/>
      <c r="J58" s="130">
        <f>J86</f>
        <v>0</v>
      </c>
      <c r="K58" s="131"/>
    </row>
    <row r="59" spans="2:11" s="8" customFormat="1" ht="19.5" customHeight="1">
      <c r="B59" s="125"/>
      <c r="C59" s="126"/>
      <c r="D59" s="127" t="s">
        <v>106</v>
      </c>
      <c r="E59" s="128"/>
      <c r="F59" s="128"/>
      <c r="G59" s="128"/>
      <c r="H59" s="128"/>
      <c r="I59" s="129"/>
      <c r="J59" s="130">
        <f>J95</f>
        <v>0</v>
      </c>
      <c r="K59" s="131"/>
    </row>
    <row r="60" spans="2:11" s="8" customFormat="1" ht="19.5" customHeight="1">
      <c r="B60" s="125"/>
      <c r="C60" s="126"/>
      <c r="D60" s="127" t="s">
        <v>107</v>
      </c>
      <c r="E60" s="128"/>
      <c r="F60" s="128"/>
      <c r="G60" s="128"/>
      <c r="H60" s="128"/>
      <c r="I60" s="129"/>
      <c r="J60" s="130">
        <f>J99</f>
        <v>0</v>
      </c>
      <c r="K60" s="131"/>
    </row>
    <row r="61" spans="2:11" s="8" customFormat="1" ht="19.5" customHeight="1">
      <c r="B61" s="125"/>
      <c r="C61" s="126"/>
      <c r="D61" s="127" t="s">
        <v>108</v>
      </c>
      <c r="E61" s="128"/>
      <c r="F61" s="128"/>
      <c r="G61" s="128"/>
      <c r="H61" s="128"/>
      <c r="I61" s="129"/>
      <c r="J61" s="130">
        <f>J105</f>
        <v>0</v>
      </c>
      <c r="K61" s="131"/>
    </row>
    <row r="62" spans="2:11" s="7" customFormat="1" ht="24.75" customHeight="1">
      <c r="B62" s="118"/>
      <c r="C62" s="119"/>
      <c r="D62" s="120" t="s">
        <v>109</v>
      </c>
      <c r="E62" s="121"/>
      <c r="F62" s="121"/>
      <c r="G62" s="121"/>
      <c r="H62" s="121"/>
      <c r="I62" s="122"/>
      <c r="J62" s="123">
        <f>J108</f>
        <v>0</v>
      </c>
      <c r="K62" s="124"/>
    </row>
    <row r="63" spans="2:11" s="8" customFormat="1" ht="19.5" customHeight="1">
      <c r="B63" s="125"/>
      <c r="C63" s="126"/>
      <c r="D63" s="127" t="s">
        <v>110</v>
      </c>
      <c r="E63" s="128"/>
      <c r="F63" s="128"/>
      <c r="G63" s="128"/>
      <c r="H63" s="128"/>
      <c r="I63" s="129"/>
      <c r="J63" s="130">
        <f>J109</f>
        <v>0</v>
      </c>
      <c r="K63" s="131"/>
    </row>
    <row r="64" spans="2:11" s="8" customFormat="1" ht="19.5" customHeight="1">
      <c r="B64" s="125"/>
      <c r="C64" s="126"/>
      <c r="D64" s="127" t="s">
        <v>113</v>
      </c>
      <c r="E64" s="128"/>
      <c r="F64" s="128"/>
      <c r="G64" s="128"/>
      <c r="H64" s="128"/>
      <c r="I64" s="129"/>
      <c r="J64" s="130">
        <f>J127</f>
        <v>0</v>
      </c>
      <c r="K64" s="131"/>
    </row>
    <row r="65" spans="2:11" s="1" customFormat="1" ht="21.75" customHeight="1">
      <c r="B65" s="32"/>
      <c r="C65" s="33"/>
      <c r="D65" s="33"/>
      <c r="E65" s="33"/>
      <c r="F65" s="33"/>
      <c r="G65" s="33"/>
      <c r="H65" s="33"/>
      <c r="I65" s="93"/>
      <c r="J65" s="33"/>
      <c r="K65" s="36"/>
    </row>
    <row r="66" spans="2:11" s="1" customFormat="1" ht="6.75" customHeight="1">
      <c r="B66" s="48"/>
      <c r="C66" s="49"/>
      <c r="D66" s="49"/>
      <c r="E66" s="49"/>
      <c r="F66" s="49"/>
      <c r="G66" s="49"/>
      <c r="H66" s="49"/>
      <c r="I66" s="111"/>
      <c r="J66" s="49"/>
      <c r="K66" s="50"/>
    </row>
    <row r="70" spans="2:12" s="1" customFormat="1" ht="6.75" customHeight="1">
      <c r="B70" s="51"/>
      <c r="C70" s="52"/>
      <c r="D70" s="52"/>
      <c r="E70" s="52"/>
      <c r="F70" s="52"/>
      <c r="G70" s="52"/>
      <c r="H70" s="52"/>
      <c r="I70" s="112"/>
      <c r="J70" s="52"/>
      <c r="K70" s="52"/>
      <c r="L70" s="32"/>
    </row>
    <row r="71" spans="2:12" s="1" customFormat="1" ht="36.75" customHeight="1">
      <c r="B71" s="32"/>
      <c r="C71" s="53" t="s">
        <v>114</v>
      </c>
      <c r="I71" s="132"/>
      <c r="L71" s="32"/>
    </row>
    <row r="72" spans="2:12" s="1" customFormat="1" ht="6.75" customHeight="1">
      <c r="B72" s="32"/>
      <c r="I72" s="132"/>
      <c r="L72" s="32"/>
    </row>
    <row r="73" spans="2:12" s="1" customFormat="1" ht="14.25" customHeight="1">
      <c r="B73" s="32"/>
      <c r="C73" s="55" t="s">
        <v>16</v>
      </c>
      <c r="I73" s="132"/>
      <c r="L73" s="32"/>
    </row>
    <row r="74" spans="2:12" s="1" customFormat="1" ht="22.5" customHeight="1">
      <c r="B74" s="32"/>
      <c r="E74" s="236" t="str">
        <f>E7</f>
        <v>Stavební úpravy kolumbária na hřbitově v Šumperku</v>
      </c>
      <c r="F74" s="205"/>
      <c r="G74" s="205"/>
      <c r="H74" s="205"/>
      <c r="I74" s="132"/>
      <c r="L74" s="32"/>
    </row>
    <row r="75" spans="2:12" s="1" customFormat="1" ht="14.25" customHeight="1">
      <c r="B75" s="32"/>
      <c r="C75" s="55" t="s">
        <v>96</v>
      </c>
      <c r="I75" s="132"/>
      <c r="L75" s="32"/>
    </row>
    <row r="76" spans="2:12" s="1" customFormat="1" ht="23.25" customHeight="1">
      <c r="B76" s="32"/>
      <c r="E76" s="223" t="str">
        <f>E9</f>
        <v>2016-011B - Stavební úpravy kolumbária na hřbitově v Šumperku - větev B</v>
      </c>
      <c r="F76" s="205"/>
      <c r="G76" s="205"/>
      <c r="H76" s="205"/>
      <c r="I76" s="132"/>
      <c r="L76" s="32"/>
    </row>
    <row r="77" spans="2:12" s="1" customFormat="1" ht="6.75" customHeight="1">
      <c r="B77" s="32"/>
      <c r="I77" s="132"/>
      <c r="L77" s="32"/>
    </row>
    <row r="78" spans="2:12" s="1" customFormat="1" ht="18" customHeight="1">
      <c r="B78" s="32"/>
      <c r="C78" s="55" t="s">
        <v>23</v>
      </c>
      <c r="F78" s="133" t="str">
        <f>F12</f>
        <v>Šumperk</v>
      </c>
      <c r="I78" s="134" t="s">
        <v>25</v>
      </c>
      <c r="J78" s="59" t="str">
        <f>IF(J12="","",J12)</f>
        <v>19. 9. 2017</v>
      </c>
      <c r="L78" s="32"/>
    </row>
    <row r="79" spans="2:12" s="1" customFormat="1" ht="6.75" customHeight="1">
      <c r="B79" s="32"/>
      <c r="I79" s="132"/>
      <c r="L79" s="32"/>
    </row>
    <row r="80" spans="2:12" s="1" customFormat="1" ht="15">
      <c r="B80" s="32"/>
      <c r="C80" s="55" t="s">
        <v>29</v>
      </c>
      <c r="F80" s="133" t="str">
        <f>E15</f>
        <v>Město Šumperk, Nám. Míru 1, 787 01 Šumperk</v>
      </c>
      <c r="I80" s="134" t="s">
        <v>37</v>
      </c>
      <c r="J80" s="133" t="str">
        <f>E21</f>
        <v> </v>
      </c>
      <c r="L80" s="32"/>
    </row>
    <row r="81" spans="2:12" s="1" customFormat="1" ht="14.25" customHeight="1">
      <c r="B81" s="32"/>
      <c r="C81" s="55" t="s">
        <v>35</v>
      </c>
      <c r="F81" s="133">
        <f>IF(E18="","",E18)</f>
      </c>
      <c r="I81" s="132"/>
      <c r="L81" s="32"/>
    </row>
    <row r="82" spans="2:12" s="1" customFormat="1" ht="9.75" customHeight="1">
      <c r="B82" s="32"/>
      <c r="I82" s="132"/>
      <c r="L82" s="32"/>
    </row>
    <row r="83" spans="2:20" s="9" customFormat="1" ht="29.25" customHeight="1">
      <c r="B83" s="139"/>
      <c r="C83" s="140" t="s">
        <v>115</v>
      </c>
      <c r="D83" s="141" t="s">
        <v>61</v>
      </c>
      <c r="E83" s="141" t="s">
        <v>57</v>
      </c>
      <c r="F83" s="141" t="s">
        <v>116</v>
      </c>
      <c r="G83" s="141" t="s">
        <v>117</v>
      </c>
      <c r="H83" s="141" t="s">
        <v>118</v>
      </c>
      <c r="I83" s="142" t="s">
        <v>119</v>
      </c>
      <c r="J83" s="141" t="s">
        <v>100</v>
      </c>
      <c r="K83" s="143" t="s">
        <v>120</v>
      </c>
      <c r="L83" s="139"/>
      <c r="M83" s="65" t="s">
        <v>121</v>
      </c>
      <c r="N83" s="66" t="s">
        <v>46</v>
      </c>
      <c r="O83" s="66" t="s">
        <v>122</v>
      </c>
      <c r="P83" s="66" t="s">
        <v>123</v>
      </c>
      <c r="Q83" s="66" t="s">
        <v>124</v>
      </c>
      <c r="R83" s="66" t="s">
        <v>125</v>
      </c>
      <c r="S83" s="66" t="s">
        <v>126</v>
      </c>
      <c r="T83" s="67" t="s">
        <v>127</v>
      </c>
    </row>
    <row r="84" spans="2:63" s="1" customFormat="1" ht="29.25" customHeight="1">
      <c r="B84" s="32"/>
      <c r="C84" s="69" t="s">
        <v>101</v>
      </c>
      <c r="I84" s="132"/>
      <c r="J84" s="144">
        <f>BK84</f>
        <v>0</v>
      </c>
      <c r="L84" s="32"/>
      <c r="M84" s="68"/>
      <c r="N84" s="60"/>
      <c r="O84" s="60"/>
      <c r="P84" s="145">
        <f>P85+P108</f>
        <v>0</v>
      </c>
      <c r="Q84" s="60"/>
      <c r="R84" s="145">
        <f>R85+R108</f>
        <v>19.77961091</v>
      </c>
      <c r="S84" s="60"/>
      <c r="T84" s="146">
        <f>T85+T108</f>
        <v>0.03861</v>
      </c>
      <c r="AT84" s="15" t="s">
        <v>75</v>
      </c>
      <c r="AU84" s="15" t="s">
        <v>102</v>
      </c>
      <c r="BK84" s="147">
        <f>BK85+BK108</f>
        <v>0</v>
      </c>
    </row>
    <row r="85" spans="2:63" s="10" customFormat="1" ht="36.75" customHeight="1">
      <c r="B85" s="148"/>
      <c r="D85" s="149" t="s">
        <v>75</v>
      </c>
      <c r="E85" s="150" t="s">
        <v>128</v>
      </c>
      <c r="F85" s="150" t="s">
        <v>129</v>
      </c>
      <c r="I85" s="151"/>
      <c r="J85" s="152">
        <f>BK85</f>
        <v>0</v>
      </c>
      <c r="L85" s="148"/>
      <c r="M85" s="153"/>
      <c r="N85" s="154"/>
      <c r="O85" s="154"/>
      <c r="P85" s="155">
        <f>P86+P95+P99+P105</f>
        <v>0</v>
      </c>
      <c r="Q85" s="154"/>
      <c r="R85" s="155">
        <f>R86+R95+R99+R105</f>
        <v>0.038084400000000004</v>
      </c>
      <c r="S85" s="154"/>
      <c r="T85" s="156">
        <f>T86+T95+T99+T105</f>
        <v>0.03861</v>
      </c>
      <c r="AR85" s="149" t="s">
        <v>22</v>
      </c>
      <c r="AT85" s="157" t="s">
        <v>75</v>
      </c>
      <c r="AU85" s="157" t="s">
        <v>76</v>
      </c>
      <c r="AY85" s="149" t="s">
        <v>130</v>
      </c>
      <c r="BK85" s="158">
        <f>BK86+BK95+BK99+BK105</f>
        <v>0</v>
      </c>
    </row>
    <row r="86" spans="2:63" s="10" customFormat="1" ht="19.5" customHeight="1">
      <c r="B86" s="148"/>
      <c r="D86" s="159" t="s">
        <v>75</v>
      </c>
      <c r="E86" s="160" t="s">
        <v>152</v>
      </c>
      <c r="F86" s="160" t="s">
        <v>153</v>
      </c>
      <c r="I86" s="151"/>
      <c r="J86" s="161">
        <f>BK86</f>
        <v>0</v>
      </c>
      <c r="L86" s="148"/>
      <c r="M86" s="153"/>
      <c r="N86" s="154"/>
      <c r="O86" s="154"/>
      <c r="P86" s="155">
        <f>SUM(P87:P94)</f>
        <v>0</v>
      </c>
      <c r="Q86" s="154"/>
      <c r="R86" s="155">
        <f>SUM(R87:R94)</f>
        <v>0.038084400000000004</v>
      </c>
      <c r="S86" s="154"/>
      <c r="T86" s="156">
        <f>SUM(T87:T94)</f>
        <v>0</v>
      </c>
      <c r="AR86" s="149" t="s">
        <v>22</v>
      </c>
      <c r="AT86" s="157" t="s">
        <v>75</v>
      </c>
      <c r="AU86" s="157" t="s">
        <v>22</v>
      </c>
      <c r="AY86" s="149" t="s">
        <v>130</v>
      </c>
      <c r="BK86" s="158">
        <f>SUM(BK87:BK94)</f>
        <v>0</v>
      </c>
    </row>
    <row r="87" spans="2:65" s="1" customFormat="1" ht="31.5" customHeight="1">
      <c r="B87" s="162"/>
      <c r="C87" s="163" t="s">
        <v>138</v>
      </c>
      <c r="D87" s="163" t="s">
        <v>133</v>
      </c>
      <c r="E87" s="164" t="s">
        <v>154</v>
      </c>
      <c r="F87" s="165" t="s">
        <v>155</v>
      </c>
      <c r="G87" s="166" t="s">
        <v>144</v>
      </c>
      <c r="H87" s="167">
        <v>1.44</v>
      </c>
      <c r="I87" s="168"/>
      <c r="J87" s="169">
        <f>ROUND(I87*H87,2)</f>
        <v>0</v>
      </c>
      <c r="K87" s="165" t="s">
        <v>137</v>
      </c>
      <c r="L87" s="32"/>
      <c r="M87" s="170" t="s">
        <v>20</v>
      </c>
      <c r="N87" s="171" t="s">
        <v>49</v>
      </c>
      <c r="O87" s="33"/>
      <c r="P87" s="172">
        <f>O87*H87</f>
        <v>0</v>
      </c>
      <c r="Q87" s="172">
        <v>0.02636</v>
      </c>
      <c r="R87" s="172">
        <f>Q87*H87</f>
        <v>0.0379584</v>
      </c>
      <c r="S87" s="172">
        <v>0</v>
      </c>
      <c r="T87" s="173">
        <f>S87*H87</f>
        <v>0</v>
      </c>
      <c r="AR87" s="15" t="s">
        <v>138</v>
      </c>
      <c r="AT87" s="15" t="s">
        <v>133</v>
      </c>
      <c r="AU87" s="15" t="s">
        <v>84</v>
      </c>
      <c r="AY87" s="15" t="s">
        <v>130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5" t="s">
        <v>138</v>
      </c>
      <c r="BK87" s="174">
        <f>ROUND(I87*H87,2)</f>
        <v>0</v>
      </c>
      <c r="BL87" s="15" t="s">
        <v>138</v>
      </c>
      <c r="BM87" s="15" t="s">
        <v>311</v>
      </c>
    </row>
    <row r="88" spans="2:51" s="11" customFormat="1" ht="13.5">
      <c r="B88" s="175"/>
      <c r="D88" s="176" t="s">
        <v>140</v>
      </c>
      <c r="E88" s="177" t="s">
        <v>20</v>
      </c>
      <c r="F88" s="178" t="s">
        <v>312</v>
      </c>
      <c r="H88" s="179">
        <v>1.44</v>
      </c>
      <c r="I88" s="180"/>
      <c r="L88" s="175"/>
      <c r="M88" s="181"/>
      <c r="N88" s="182"/>
      <c r="O88" s="182"/>
      <c r="P88" s="182"/>
      <c r="Q88" s="182"/>
      <c r="R88" s="182"/>
      <c r="S88" s="182"/>
      <c r="T88" s="183"/>
      <c r="AT88" s="184" t="s">
        <v>140</v>
      </c>
      <c r="AU88" s="184" t="s">
        <v>84</v>
      </c>
      <c r="AV88" s="11" t="s">
        <v>84</v>
      </c>
      <c r="AW88" s="11" t="s">
        <v>39</v>
      </c>
      <c r="AX88" s="11" t="s">
        <v>22</v>
      </c>
      <c r="AY88" s="184" t="s">
        <v>130</v>
      </c>
    </row>
    <row r="89" spans="2:65" s="1" customFormat="1" ht="22.5" customHeight="1">
      <c r="B89" s="162"/>
      <c r="C89" s="163" t="s">
        <v>158</v>
      </c>
      <c r="D89" s="163" t="s">
        <v>133</v>
      </c>
      <c r="E89" s="164" t="s">
        <v>159</v>
      </c>
      <c r="F89" s="165" t="s">
        <v>160</v>
      </c>
      <c r="G89" s="166" t="s">
        <v>144</v>
      </c>
      <c r="H89" s="167">
        <v>0.09</v>
      </c>
      <c r="I89" s="168"/>
      <c r="J89" s="169">
        <f>ROUND(I89*H89,2)</f>
        <v>0</v>
      </c>
      <c r="K89" s="165" t="s">
        <v>137</v>
      </c>
      <c r="L89" s="32"/>
      <c r="M89" s="170" t="s">
        <v>20</v>
      </c>
      <c r="N89" s="171" t="s">
        <v>49</v>
      </c>
      <c r="O89" s="33"/>
      <c r="P89" s="172">
        <f>O89*H89</f>
        <v>0</v>
      </c>
      <c r="Q89" s="172">
        <v>0.00012</v>
      </c>
      <c r="R89" s="172">
        <f>Q89*H89</f>
        <v>1.08E-05</v>
      </c>
      <c r="S89" s="172">
        <v>0</v>
      </c>
      <c r="T89" s="173">
        <f>S89*H89</f>
        <v>0</v>
      </c>
      <c r="AR89" s="15" t="s">
        <v>138</v>
      </c>
      <c r="AT89" s="15" t="s">
        <v>133</v>
      </c>
      <c r="AU89" s="15" t="s">
        <v>84</v>
      </c>
      <c r="AY89" s="15" t="s">
        <v>130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5" t="s">
        <v>138</v>
      </c>
      <c r="BK89" s="174">
        <f>ROUND(I89*H89,2)</f>
        <v>0</v>
      </c>
      <c r="BL89" s="15" t="s">
        <v>138</v>
      </c>
      <c r="BM89" s="15" t="s">
        <v>313</v>
      </c>
    </row>
    <row r="90" spans="2:51" s="11" customFormat="1" ht="13.5">
      <c r="B90" s="175"/>
      <c r="D90" s="176" t="s">
        <v>140</v>
      </c>
      <c r="E90" s="177" t="s">
        <v>20</v>
      </c>
      <c r="F90" s="178" t="s">
        <v>314</v>
      </c>
      <c r="H90" s="179">
        <v>0.09</v>
      </c>
      <c r="I90" s="180"/>
      <c r="L90" s="175"/>
      <c r="M90" s="181"/>
      <c r="N90" s="182"/>
      <c r="O90" s="182"/>
      <c r="P90" s="182"/>
      <c r="Q90" s="182"/>
      <c r="R90" s="182"/>
      <c r="S90" s="182"/>
      <c r="T90" s="183"/>
      <c r="AT90" s="184" t="s">
        <v>140</v>
      </c>
      <c r="AU90" s="184" t="s">
        <v>84</v>
      </c>
      <c r="AV90" s="11" t="s">
        <v>84</v>
      </c>
      <c r="AW90" s="11" t="s">
        <v>39</v>
      </c>
      <c r="AX90" s="11" t="s">
        <v>22</v>
      </c>
      <c r="AY90" s="184" t="s">
        <v>130</v>
      </c>
    </row>
    <row r="91" spans="2:65" s="1" customFormat="1" ht="22.5" customHeight="1">
      <c r="B91" s="162"/>
      <c r="C91" s="163" t="s">
        <v>152</v>
      </c>
      <c r="D91" s="163" t="s">
        <v>133</v>
      </c>
      <c r="E91" s="164" t="s">
        <v>163</v>
      </c>
      <c r="F91" s="165" t="s">
        <v>164</v>
      </c>
      <c r="G91" s="166" t="s">
        <v>144</v>
      </c>
      <c r="H91" s="167">
        <v>0.96</v>
      </c>
      <c r="I91" s="168"/>
      <c r="J91" s="169">
        <f>ROUND(I91*H91,2)</f>
        <v>0</v>
      </c>
      <c r="K91" s="165" t="s">
        <v>137</v>
      </c>
      <c r="L91" s="32"/>
      <c r="M91" s="170" t="s">
        <v>20</v>
      </c>
      <c r="N91" s="171" t="s">
        <v>49</v>
      </c>
      <c r="O91" s="33"/>
      <c r="P91" s="172">
        <f>O91*H91</f>
        <v>0</v>
      </c>
      <c r="Q91" s="172">
        <v>0.00012</v>
      </c>
      <c r="R91" s="172">
        <f>Q91*H91</f>
        <v>0.0001152</v>
      </c>
      <c r="S91" s="172">
        <v>0</v>
      </c>
      <c r="T91" s="173">
        <f>S91*H91</f>
        <v>0</v>
      </c>
      <c r="AR91" s="15" t="s">
        <v>138</v>
      </c>
      <c r="AT91" s="15" t="s">
        <v>133</v>
      </c>
      <c r="AU91" s="15" t="s">
        <v>84</v>
      </c>
      <c r="AY91" s="15" t="s">
        <v>130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5" t="s">
        <v>138</v>
      </c>
      <c r="BK91" s="174">
        <f>ROUND(I91*H91,2)</f>
        <v>0</v>
      </c>
      <c r="BL91" s="15" t="s">
        <v>138</v>
      </c>
      <c r="BM91" s="15" t="s">
        <v>315</v>
      </c>
    </row>
    <row r="92" spans="2:51" s="11" customFormat="1" ht="13.5">
      <c r="B92" s="175"/>
      <c r="D92" s="176" t="s">
        <v>140</v>
      </c>
      <c r="E92" s="177" t="s">
        <v>20</v>
      </c>
      <c r="F92" s="178" t="s">
        <v>316</v>
      </c>
      <c r="H92" s="179">
        <v>0.96</v>
      </c>
      <c r="I92" s="180"/>
      <c r="L92" s="175"/>
      <c r="M92" s="181"/>
      <c r="N92" s="182"/>
      <c r="O92" s="182"/>
      <c r="P92" s="182"/>
      <c r="Q92" s="182"/>
      <c r="R92" s="182"/>
      <c r="S92" s="182"/>
      <c r="T92" s="183"/>
      <c r="AT92" s="184" t="s">
        <v>140</v>
      </c>
      <c r="AU92" s="184" t="s">
        <v>84</v>
      </c>
      <c r="AV92" s="11" t="s">
        <v>84</v>
      </c>
      <c r="AW92" s="11" t="s">
        <v>39</v>
      </c>
      <c r="AX92" s="11" t="s">
        <v>22</v>
      </c>
      <c r="AY92" s="184" t="s">
        <v>130</v>
      </c>
    </row>
    <row r="93" spans="2:65" s="1" customFormat="1" ht="22.5" customHeight="1">
      <c r="B93" s="162"/>
      <c r="C93" s="163" t="s">
        <v>167</v>
      </c>
      <c r="D93" s="163" t="s">
        <v>133</v>
      </c>
      <c r="E93" s="164" t="s">
        <v>168</v>
      </c>
      <c r="F93" s="165" t="s">
        <v>169</v>
      </c>
      <c r="G93" s="166" t="s">
        <v>144</v>
      </c>
      <c r="H93" s="167">
        <v>1.44</v>
      </c>
      <c r="I93" s="168"/>
      <c r="J93" s="169">
        <f>ROUND(I93*H93,2)</f>
        <v>0</v>
      </c>
      <c r="K93" s="165" t="s">
        <v>137</v>
      </c>
      <c r="L93" s="32"/>
      <c r="M93" s="170" t="s">
        <v>20</v>
      </c>
      <c r="N93" s="171" t="s">
        <v>49</v>
      </c>
      <c r="O93" s="33"/>
      <c r="P93" s="172">
        <f>O93*H93</f>
        <v>0</v>
      </c>
      <c r="Q93" s="172">
        <v>0</v>
      </c>
      <c r="R93" s="172">
        <f>Q93*H93</f>
        <v>0</v>
      </c>
      <c r="S93" s="172">
        <v>0</v>
      </c>
      <c r="T93" s="173">
        <f>S93*H93</f>
        <v>0</v>
      </c>
      <c r="AR93" s="15" t="s">
        <v>138</v>
      </c>
      <c r="AT93" s="15" t="s">
        <v>133</v>
      </c>
      <c r="AU93" s="15" t="s">
        <v>84</v>
      </c>
      <c r="AY93" s="15" t="s">
        <v>130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5" t="s">
        <v>138</v>
      </c>
      <c r="BK93" s="174">
        <f>ROUND(I93*H93,2)</f>
        <v>0</v>
      </c>
      <c r="BL93" s="15" t="s">
        <v>138</v>
      </c>
      <c r="BM93" s="15" t="s">
        <v>317</v>
      </c>
    </row>
    <row r="94" spans="2:51" s="11" customFormat="1" ht="13.5">
      <c r="B94" s="175"/>
      <c r="D94" s="185" t="s">
        <v>140</v>
      </c>
      <c r="E94" s="184" t="s">
        <v>20</v>
      </c>
      <c r="F94" s="186" t="s">
        <v>318</v>
      </c>
      <c r="H94" s="187">
        <v>1.44</v>
      </c>
      <c r="I94" s="180"/>
      <c r="L94" s="175"/>
      <c r="M94" s="181"/>
      <c r="N94" s="182"/>
      <c r="O94" s="182"/>
      <c r="P94" s="182"/>
      <c r="Q94" s="182"/>
      <c r="R94" s="182"/>
      <c r="S94" s="182"/>
      <c r="T94" s="183"/>
      <c r="AT94" s="184" t="s">
        <v>140</v>
      </c>
      <c r="AU94" s="184" t="s">
        <v>84</v>
      </c>
      <c r="AV94" s="11" t="s">
        <v>84</v>
      </c>
      <c r="AW94" s="11" t="s">
        <v>39</v>
      </c>
      <c r="AX94" s="11" t="s">
        <v>22</v>
      </c>
      <c r="AY94" s="184" t="s">
        <v>130</v>
      </c>
    </row>
    <row r="95" spans="2:63" s="10" customFormat="1" ht="29.25" customHeight="1">
      <c r="B95" s="148"/>
      <c r="D95" s="159" t="s">
        <v>75</v>
      </c>
      <c r="E95" s="160" t="s">
        <v>172</v>
      </c>
      <c r="F95" s="160" t="s">
        <v>173</v>
      </c>
      <c r="I95" s="151"/>
      <c r="J95" s="161">
        <f>BK95</f>
        <v>0</v>
      </c>
      <c r="L95" s="148"/>
      <c r="M95" s="153"/>
      <c r="N95" s="154"/>
      <c r="O95" s="154"/>
      <c r="P95" s="155">
        <f>SUM(P96:P98)</f>
        <v>0</v>
      </c>
      <c r="Q95" s="154"/>
      <c r="R95" s="155">
        <f>SUM(R96:R98)</f>
        <v>0</v>
      </c>
      <c r="S95" s="154"/>
      <c r="T95" s="156">
        <f>SUM(T96:T98)</f>
        <v>0.03861</v>
      </c>
      <c r="AR95" s="149" t="s">
        <v>22</v>
      </c>
      <c r="AT95" s="157" t="s">
        <v>75</v>
      </c>
      <c r="AU95" s="157" t="s">
        <v>22</v>
      </c>
      <c r="AY95" s="149" t="s">
        <v>130</v>
      </c>
      <c r="BK95" s="158">
        <f>SUM(BK96:BK98)</f>
        <v>0</v>
      </c>
    </row>
    <row r="96" spans="2:65" s="1" customFormat="1" ht="22.5" customHeight="1">
      <c r="B96" s="162"/>
      <c r="C96" s="163" t="s">
        <v>174</v>
      </c>
      <c r="D96" s="163" t="s">
        <v>133</v>
      </c>
      <c r="E96" s="164" t="s">
        <v>175</v>
      </c>
      <c r="F96" s="165" t="s">
        <v>176</v>
      </c>
      <c r="G96" s="166" t="s">
        <v>144</v>
      </c>
      <c r="H96" s="167">
        <v>0.495</v>
      </c>
      <c r="I96" s="168"/>
      <c r="J96" s="169">
        <f>ROUND(I96*H96,2)</f>
        <v>0</v>
      </c>
      <c r="K96" s="165" t="s">
        <v>137</v>
      </c>
      <c r="L96" s="32"/>
      <c r="M96" s="170" t="s">
        <v>20</v>
      </c>
      <c r="N96" s="171" t="s">
        <v>49</v>
      </c>
      <c r="O96" s="33"/>
      <c r="P96" s="172">
        <f>O96*H96</f>
        <v>0</v>
      </c>
      <c r="Q96" s="172">
        <v>0</v>
      </c>
      <c r="R96" s="172">
        <f>Q96*H96</f>
        <v>0</v>
      </c>
      <c r="S96" s="172">
        <v>0.078</v>
      </c>
      <c r="T96" s="173">
        <f>S96*H96</f>
        <v>0.03861</v>
      </c>
      <c r="AR96" s="15" t="s">
        <v>138</v>
      </c>
      <c r="AT96" s="15" t="s">
        <v>133</v>
      </c>
      <c r="AU96" s="15" t="s">
        <v>84</v>
      </c>
      <c r="AY96" s="15" t="s">
        <v>130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5" t="s">
        <v>138</v>
      </c>
      <c r="BK96" s="174">
        <f>ROUND(I96*H96,2)</f>
        <v>0</v>
      </c>
      <c r="BL96" s="15" t="s">
        <v>138</v>
      </c>
      <c r="BM96" s="15" t="s">
        <v>319</v>
      </c>
    </row>
    <row r="97" spans="2:51" s="11" customFormat="1" ht="13.5">
      <c r="B97" s="175"/>
      <c r="D97" s="185" t="s">
        <v>140</v>
      </c>
      <c r="E97" s="184" t="s">
        <v>20</v>
      </c>
      <c r="F97" s="186" t="s">
        <v>320</v>
      </c>
      <c r="H97" s="187">
        <v>0.45</v>
      </c>
      <c r="I97" s="180"/>
      <c r="L97" s="175"/>
      <c r="M97" s="181"/>
      <c r="N97" s="182"/>
      <c r="O97" s="182"/>
      <c r="P97" s="182"/>
      <c r="Q97" s="182"/>
      <c r="R97" s="182"/>
      <c r="S97" s="182"/>
      <c r="T97" s="183"/>
      <c r="AT97" s="184" t="s">
        <v>140</v>
      </c>
      <c r="AU97" s="184" t="s">
        <v>84</v>
      </c>
      <c r="AV97" s="11" t="s">
        <v>84</v>
      </c>
      <c r="AW97" s="11" t="s">
        <v>39</v>
      </c>
      <c r="AX97" s="11" t="s">
        <v>22</v>
      </c>
      <c r="AY97" s="184" t="s">
        <v>130</v>
      </c>
    </row>
    <row r="98" spans="2:51" s="11" customFormat="1" ht="13.5">
      <c r="B98" s="175"/>
      <c r="D98" s="185" t="s">
        <v>140</v>
      </c>
      <c r="F98" s="186" t="s">
        <v>321</v>
      </c>
      <c r="H98" s="187">
        <v>0.495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140</v>
      </c>
      <c r="AU98" s="184" t="s">
        <v>84</v>
      </c>
      <c r="AV98" s="11" t="s">
        <v>84</v>
      </c>
      <c r="AW98" s="11" t="s">
        <v>4</v>
      </c>
      <c r="AX98" s="11" t="s">
        <v>22</v>
      </c>
      <c r="AY98" s="184" t="s">
        <v>130</v>
      </c>
    </row>
    <row r="99" spans="2:63" s="10" customFormat="1" ht="29.25" customHeight="1">
      <c r="B99" s="148"/>
      <c r="D99" s="159" t="s">
        <v>75</v>
      </c>
      <c r="E99" s="160" t="s">
        <v>184</v>
      </c>
      <c r="F99" s="160" t="s">
        <v>185</v>
      </c>
      <c r="I99" s="151"/>
      <c r="J99" s="161">
        <f>BK99</f>
        <v>0</v>
      </c>
      <c r="L99" s="148"/>
      <c r="M99" s="153"/>
      <c r="N99" s="154"/>
      <c r="O99" s="154"/>
      <c r="P99" s="155">
        <f>SUM(P100:P104)</f>
        <v>0</v>
      </c>
      <c r="Q99" s="154"/>
      <c r="R99" s="155">
        <f>SUM(R100:R104)</f>
        <v>0</v>
      </c>
      <c r="S99" s="154"/>
      <c r="T99" s="156">
        <f>SUM(T100:T104)</f>
        <v>0</v>
      </c>
      <c r="AR99" s="149" t="s">
        <v>22</v>
      </c>
      <c r="AT99" s="157" t="s">
        <v>75</v>
      </c>
      <c r="AU99" s="157" t="s">
        <v>22</v>
      </c>
      <c r="AY99" s="149" t="s">
        <v>130</v>
      </c>
      <c r="BK99" s="158">
        <f>SUM(BK100:BK104)</f>
        <v>0</v>
      </c>
    </row>
    <row r="100" spans="2:65" s="1" customFormat="1" ht="22.5" customHeight="1">
      <c r="B100" s="162"/>
      <c r="C100" s="163" t="s">
        <v>27</v>
      </c>
      <c r="D100" s="163" t="s">
        <v>133</v>
      </c>
      <c r="E100" s="164" t="s">
        <v>186</v>
      </c>
      <c r="F100" s="165" t="s">
        <v>187</v>
      </c>
      <c r="G100" s="166" t="s">
        <v>188</v>
      </c>
      <c r="H100" s="167">
        <v>0.039</v>
      </c>
      <c r="I100" s="168"/>
      <c r="J100" s="169">
        <f>ROUND(I100*H100,2)</f>
        <v>0</v>
      </c>
      <c r="K100" s="165" t="s">
        <v>137</v>
      </c>
      <c r="L100" s="32"/>
      <c r="M100" s="170" t="s">
        <v>20</v>
      </c>
      <c r="N100" s="171" t="s">
        <v>49</v>
      </c>
      <c r="O100" s="33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5" t="s">
        <v>138</v>
      </c>
      <c r="AT100" s="15" t="s">
        <v>133</v>
      </c>
      <c r="AU100" s="15" t="s">
        <v>84</v>
      </c>
      <c r="AY100" s="15" t="s">
        <v>130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5" t="s">
        <v>138</v>
      </c>
      <c r="BK100" s="174">
        <f>ROUND(I100*H100,2)</f>
        <v>0</v>
      </c>
      <c r="BL100" s="15" t="s">
        <v>138</v>
      </c>
      <c r="BM100" s="15" t="s">
        <v>322</v>
      </c>
    </row>
    <row r="101" spans="2:65" s="1" customFormat="1" ht="22.5" customHeight="1">
      <c r="B101" s="162"/>
      <c r="C101" s="163" t="s">
        <v>190</v>
      </c>
      <c r="D101" s="163" t="s">
        <v>133</v>
      </c>
      <c r="E101" s="164" t="s">
        <v>191</v>
      </c>
      <c r="F101" s="165" t="s">
        <v>192</v>
      </c>
      <c r="G101" s="166" t="s">
        <v>188</v>
      </c>
      <c r="H101" s="167">
        <v>0.273</v>
      </c>
      <c r="I101" s="168"/>
      <c r="J101" s="169">
        <f>ROUND(I101*H101,2)</f>
        <v>0</v>
      </c>
      <c r="K101" s="165" t="s">
        <v>137</v>
      </c>
      <c r="L101" s="32"/>
      <c r="M101" s="170" t="s">
        <v>20</v>
      </c>
      <c r="N101" s="171" t="s">
        <v>49</v>
      </c>
      <c r="O101" s="33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5" t="s">
        <v>138</v>
      </c>
      <c r="AT101" s="15" t="s">
        <v>133</v>
      </c>
      <c r="AU101" s="15" t="s">
        <v>84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138</v>
      </c>
      <c r="BK101" s="174">
        <f>ROUND(I101*H101,2)</f>
        <v>0</v>
      </c>
      <c r="BL101" s="15" t="s">
        <v>138</v>
      </c>
      <c r="BM101" s="15" t="s">
        <v>323</v>
      </c>
    </row>
    <row r="102" spans="2:47" s="1" customFormat="1" ht="27">
      <c r="B102" s="32"/>
      <c r="D102" s="185" t="s">
        <v>194</v>
      </c>
      <c r="F102" s="188" t="s">
        <v>195</v>
      </c>
      <c r="I102" s="132"/>
      <c r="L102" s="32"/>
      <c r="M102" s="62"/>
      <c r="N102" s="33"/>
      <c r="O102" s="33"/>
      <c r="P102" s="33"/>
      <c r="Q102" s="33"/>
      <c r="R102" s="33"/>
      <c r="S102" s="33"/>
      <c r="T102" s="63"/>
      <c r="AT102" s="15" t="s">
        <v>194</v>
      </c>
      <c r="AU102" s="15" t="s">
        <v>84</v>
      </c>
    </row>
    <row r="103" spans="2:51" s="11" customFormat="1" ht="13.5">
      <c r="B103" s="175"/>
      <c r="D103" s="176" t="s">
        <v>140</v>
      </c>
      <c r="F103" s="178" t="s">
        <v>324</v>
      </c>
      <c r="H103" s="179">
        <v>0.273</v>
      </c>
      <c r="I103" s="180"/>
      <c r="L103" s="175"/>
      <c r="M103" s="181"/>
      <c r="N103" s="182"/>
      <c r="O103" s="182"/>
      <c r="P103" s="182"/>
      <c r="Q103" s="182"/>
      <c r="R103" s="182"/>
      <c r="S103" s="182"/>
      <c r="T103" s="183"/>
      <c r="AT103" s="184" t="s">
        <v>140</v>
      </c>
      <c r="AU103" s="184" t="s">
        <v>84</v>
      </c>
      <c r="AV103" s="11" t="s">
        <v>84</v>
      </c>
      <c r="AW103" s="11" t="s">
        <v>4</v>
      </c>
      <c r="AX103" s="11" t="s">
        <v>22</v>
      </c>
      <c r="AY103" s="184" t="s">
        <v>130</v>
      </c>
    </row>
    <row r="104" spans="2:65" s="1" customFormat="1" ht="22.5" customHeight="1">
      <c r="B104" s="162"/>
      <c r="C104" s="163" t="s">
        <v>197</v>
      </c>
      <c r="D104" s="163" t="s">
        <v>133</v>
      </c>
      <c r="E104" s="164" t="s">
        <v>198</v>
      </c>
      <c r="F104" s="165" t="s">
        <v>199</v>
      </c>
      <c r="G104" s="166" t="s">
        <v>188</v>
      </c>
      <c r="H104" s="167">
        <v>0.039</v>
      </c>
      <c r="I104" s="168"/>
      <c r="J104" s="169">
        <f>ROUND(I104*H104,2)</f>
        <v>0</v>
      </c>
      <c r="K104" s="165" t="s">
        <v>137</v>
      </c>
      <c r="L104" s="32"/>
      <c r="M104" s="170" t="s">
        <v>20</v>
      </c>
      <c r="N104" s="171" t="s">
        <v>49</v>
      </c>
      <c r="O104" s="33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5" t="s">
        <v>138</v>
      </c>
      <c r="AT104" s="15" t="s">
        <v>133</v>
      </c>
      <c r="AU104" s="15" t="s">
        <v>84</v>
      </c>
      <c r="AY104" s="15" t="s">
        <v>130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138</v>
      </c>
      <c r="BK104" s="174">
        <f>ROUND(I104*H104,2)</f>
        <v>0</v>
      </c>
      <c r="BL104" s="15" t="s">
        <v>138</v>
      </c>
      <c r="BM104" s="15" t="s">
        <v>325</v>
      </c>
    </row>
    <row r="105" spans="2:63" s="10" customFormat="1" ht="29.25" customHeight="1">
      <c r="B105" s="148"/>
      <c r="D105" s="159" t="s">
        <v>75</v>
      </c>
      <c r="E105" s="160" t="s">
        <v>201</v>
      </c>
      <c r="F105" s="160" t="s">
        <v>202</v>
      </c>
      <c r="I105" s="151"/>
      <c r="J105" s="161">
        <f>BK105</f>
        <v>0</v>
      </c>
      <c r="L105" s="148"/>
      <c r="M105" s="153"/>
      <c r="N105" s="154"/>
      <c r="O105" s="154"/>
      <c r="P105" s="155">
        <f>SUM(P106:P107)</f>
        <v>0</v>
      </c>
      <c r="Q105" s="154"/>
      <c r="R105" s="155">
        <f>SUM(R106:R107)</f>
        <v>0</v>
      </c>
      <c r="S105" s="154"/>
      <c r="T105" s="156">
        <f>SUM(T106:T107)</f>
        <v>0</v>
      </c>
      <c r="AR105" s="149" t="s">
        <v>22</v>
      </c>
      <c r="AT105" s="157" t="s">
        <v>75</v>
      </c>
      <c r="AU105" s="157" t="s">
        <v>22</v>
      </c>
      <c r="AY105" s="149" t="s">
        <v>130</v>
      </c>
      <c r="BK105" s="158">
        <f>SUM(BK106:BK107)</f>
        <v>0</v>
      </c>
    </row>
    <row r="106" spans="2:65" s="1" customFormat="1" ht="22.5" customHeight="1">
      <c r="B106" s="162"/>
      <c r="C106" s="163" t="s">
        <v>203</v>
      </c>
      <c r="D106" s="163" t="s">
        <v>133</v>
      </c>
      <c r="E106" s="164" t="s">
        <v>204</v>
      </c>
      <c r="F106" s="165" t="s">
        <v>205</v>
      </c>
      <c r="G106" s="166" t="s">
        <v>188</v>
      </c>
      <c r="H106" s="167">
        <v>0.038</v>
      </c>
      <c r="I106" s="168"/>
      <c r="J106" s="169">
        <f>ROUND(I106*H106,2)</f>
        <v>0</v>
      </c>
      <c r="K106" s="165" t="s">
        <v>137</v>
      </c>
      <c r="L106" s="32"/>
      <c r="M106" s="170" t="s">
        <v>20</v>
      </c>
      <c r="N106" s="171" t="s">
        <v>49</v>
      </c>
      <c r="O106" s="33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5" t="s">
        <v>138</v>
      </c>
      <c r="AT106" s="15" t="s">
        <v>133</v>
      </c>
      <c r="AU106" s="15" t="s">
        <v>84</v>
      </c>
      <c r="AY106" s="15" t="s">
        <v>130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138</v>
      </c>
      <c r="BK106" s="174">
        <f>ROUND(I106*H106,2)</f>
        <v>0</v>
      </c>
      <c r="BL106" s="15" t="s">
        <v>138</v>
      </c>
      <c r="BM106" s="15" t="s">
        <v>326</v>
      </c>
    </row>
    <row r="107" spans="2:65" s="1" customFormat="1" ht="22.5" customHeight="1">
      <c r="B107" s="162"/>
      <c r="C107" s="163" t="s">
        <v>207</v>
      </c>
      <c r="D107" s="163" t="s">
        <v>133</v>
      </c>
      <c r="E107" s="164" t="s">
        <v>208</v>
      </c>
      <c r="F107" s="165" t="s">
        <v>209</v>
      </c>
      <c r="G107" s="166" t="s">
        <v>188</v>
      </c>
      <c r="H107" s="167">
        <v>0.038</v>
      </c>
      <c r="I107" s="168"/>
      <c r="J107" s="169">
        <f>ROUND(I107*H107,2)</f>
        <v>0</v>
      </c>
      <c r="K107" s="165" t="s">
        <v>137</v>
      </c>
      <c r="L107" s="32"/>
      <c r="M107" s="170" t="s">
        <v>20</v>
      </c>
      <c r="N107" s="171" t="s">
        <v>49</v>
      </c>
      <c r="O107" s="33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5" t="s">
        <v>138</v>
      </c>
      <c r="AT107" s="15" t="s">
        <v>133</v>
      </c>
      <c r="AU107" s="15" t="s">
        <v>84</v>
      </c>
      <c r="AY107" s="15" t="s">
        <v>130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5" t="s">
        <v>138</v>
      </c>
      <c r="BK107" s="174">
        <f>ROUND(I107*H107,2)</f>
        <v>0</v>
      </c>
      <c r="BL107" s="15" t="s">
        <v>138</v>
      </c>
      <c r="BM107" s="15" t="s">
        <v>327</v>
      </c>
    </row>
    <row r="108" spans="2:63" s="10" customFormat="1" ht="36.75" customHeight="1">
      <c r="B108" s="148"/>
      <c r="D108" s="149" t="s">
        <v>75</v>
      </c>
      <c r="E108" s="150" t="s">
        <v>211</v>
      </c>
      <c r="F108" s="150" t="s">
        <v>212</v>
      </c>
      <c r="I108" s="151"/>
      <c r="J108" s="152">
        <f>BK108</f>
        <v>0</v>
      </c>
      <c r="L108" s="148"/>
      <c r="M108" s="153"/>
      <c r="N108" s="154"/>
      <c r="O108" s="154"/>
      <c r="P108" s="155">
        <f>P109+P127</f>
        <v>0</v>
      </c>
      <c r="Q108" s="154"/>
      <c r="R108" s="155">
        <f>R109+R127</f>
        <v>19.74152651</v>
      </c>
      <c r="S108" s="154"/>
      <c r="T108" s="156">
        <f>T109+T127</f>
        <v>0</v>
      </c>
      <c r="AR108" s="149" t="s">
        <v>84</v>
      </c>
      <c r="AT108" s="157" t="s">
        <v>75</v>
      </c>
      <c r="AU108" s="157" t="s">
        <v>76</v>
      </c>
      <c r="AY108" s="149" t="s">
        <v>130</v>
      </c>
      <c r="BK108" s="158">
        <f>BK109+BK127</f>
        <v>0</v>
      </c>
    </row>
    <row r="109" spans="2:63" s="10" customFormat="1" ht="19.5" customHeight="1">
      <c r="B109" s="148"/>
      <c r="D109" s="159" t="s">
        <v>75</v>
      </c>
      <c r="E109" s="160" t="s">
        <v>213</v>
      </c>
      <c r="F109" s="160" t="s">
        <v>214</v>
      </c>
      <c r="I109" s="151"/>
      <c r="J109" s="161">
        <f>BK109</f>
        <v>0</v>
      </c>
      <c r="L109" s="148"/>
      <c r="M109" s="153"/>
      <c r="N109" s="154"/>
      <c r="O109" s="154"/>
      <c r="P109" s="155">
        <f>SUM(P110:P126)</f>
        <v>0</v>
      </c>
      <c r="Q109" s="154"/>
      <c r="R109" s="155">
        <f>SUM(R110:R126)</f>
        <v>19.7413818</v>
      </c>
      <c r="S109" s="154"/>
      <c r="T109" s="156">
        <f>SUM(T110:T126)</f>
        <v>0</v>
      </c>
      <c r="AR109" s="149" t="s">
        <v>84</v>
      </c>
      <c r="AT109" s="157" t="s">
        <v>75</v>
      </c>
      <c r="AU109" s="157" t="s">
        <v>22</v>
      </c>
      <c r="AY109" s="149" t="s">
        <v>130</v>
      </c>
      <c r="BK109" s="158">
        <f>SUM(BK110:BK126)</f>
        <v>0</v>
      </c>
    </row>
    <row r="110" spans="2:65" s="1" customFormat="1" ht="22.5" customHeight="1">
      <c r="B110" s="162"/>
      <c r="C110" s="163" t="s">
        <v>8</v>
      </c>
      <c r="D110" s="163" t="s">
        <v>133</v>
      </c>
      <c r="E110" s="164" t="s">
        <v>215</v>
      </c>
      <c r="F110" s="165" t="s">
        <v>216</v>
      </c>
      <c r="G110" s="166" t="s">
        <v>217</v>
      </c>
      <c r="H110" s="167">
        <v>19.74</v>
      </c>
      <c r="I110" s="168"/>
      <c r="J110" s="169">
        <f>ROUND(I110*H110,2)</f>
        <v>0</v>
      </c>
      <c r="K110" s="165" t="s">
        <v>137</v>
      </c>
      <c r="L110" s="32"/>
      <c r="M110" s="170" t="s">
        <v>20</v>
      </c>
      <c r="N110" s="171" t="s">
        <v>49</v>
      </c>
      <c r="O110" s="33"/>
      <c r="P110" s="172">
        <f>O110*H110</f>
        <v>0</v>
      </c>
      <c r="Q110" s="172">
        <v>7E-05</v>
      </c>
      <c r="R110" s="172">
        <f>Q110*H110</f>
        <v>0.0013817999999999999</v>
      </c>
      <c r="S110" s="172">
        <v>0</v>
      </c>
      <c r="T110" s="173">
        <f>S110*H110</f>
        <v>0</v>
      </c>
      <c r="AR110" s="15" t="s">
        <v>218</v>
      </c>
      <c r="AT110" s="15" t="s">
        <v>133</v>
      </c>
      <c r="AU110" s="15" t="s">
        <v>84</v>
      </c>
      <c r="AY110" s="15" t="s">
        <v>130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138</v>
      </c>
      <c r="BK110" s="174">
        <f>ROUND(I110*H110,2)</f>
        <v>0</v>
      </c>
      <c r="BL110" s="15" t="s">
        <v>218</v>
      </c>
      <c r="BM110" s="15" t="s">
        <v>328</v>
      </c>
    </row>
    <row r="111" spans="2:65" s="1" customFormat="1" ht="22.5" customHeight="1">
      <c r="B111" s="162"/>
      <c r="C111" s="189" t="s">
        <v>218</v>
      </c>
      <c r="D111" s="189" t="s">
        <v>220</v>
      </c>
      <c r="E111" s="190" t="s">
        <v>221</v>
      </c>
      <c r="F111" s="191" t="s">
        <v>222</v>
      </c>
      <c r="G111" s="192" t="s">
        <v>217</v>
      </c>
      <c r="H111" s="193">
        <v>1.38</v>
      </c>
      <c r="I111" s="194"/>
      <c r="J111" s="195">
        <f>ROUND(I111*H111,2)</f>
        <v>0</v>
      </c>
      <c r="K111" s="191" t="s">
        <v>137</v>
      </c>
      <c r="L111" s="196"/>
      <c r="M111" s="197" t="s">
        <v>20</v>
      </c>
      <c r="N111" s="198" t="s">
        <v>49</v>
      </c>
      <c r="O111" s="33"/>
      <c r="P111" s="172">
        <f>O111*H111</f>
        <v>0</v>
      </c>
      <c r="Q111" s="172">
        <v>1</v>
      </c>
      <c r="R111" s="172">
        <f>Q111*H111</f>
        <v>1.38</v>
      </c>
      <c r="S111" s="172">
        <v>0</v>
      </c>
      <c r="T111" s="173">
        <f>S111*H111</f>
        <v>0</v>
      </c>
      <c r="AR111" s="15" t="s">
        <v>223</v>
      </c>
      <c r="AT111" s="15" t="s">
        <v>220</v>
      </c>
      <c r="AU111" s="15" t="s">
        <v>84</v>
      </c>
      <c r="AY111" s="15" t="s">
        <v>130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5" t="s">
        <v>138</v>
      </c>
      <c r="BK111" s="174">
        <f>ROUND(I111*H111,2)</f>
        <v>0</v>
      </c>
      <c r="BL111" s="15" t="s">
        <v>218</v>
      </c>
      <c r="BM111" s="15" t="s">
        <v>329</v>
      </c>
    </row>
    <row r="112" spans="2:47" s="1" customFormat="1" ht="27">
      <c r="B112" s="32"/>
      <c r="D112" s="185" t="s">
        <v>194</v>
      </c>
      <c r="F112" s="188" t="s">
        <v>225</v>
      </c>
      <c r="I112" s="132"/>
      <c r="L112" s="32"/>
      <c r="M112" s="62"/>
      <c r="N112" s="33"/>
      <c r="O112" s="33"/>
      <c r="P112" s="33"/>
      <c r="Q112" s="33"/>
      <c r="R112" s="33"/>
      <c r="S112" s="33"/>
      <c r="T112" s="63"/>
      <c r="AT112" s="15" t="s">
        <v>194</v>
      </c>
      <c r="AU112" s="15" t="s">
        <v>84</v>
      </c>
    </row>
    <row r="113" spans="2:51" s="11" customFormat="1" ht="13.5">
      <c r="B113" s="175"/>
      <c r="D113" s="176" t="s">
        <v>140</v>
      </c>
      <c r="E113" s="177" t="s">
        <v>20</v>
      </c>
      <c r="F113" s="178" t="s">
        <v>330</v>
      </c>
      <c r="H113" s="179">
        <v>1.38</v>
      </c>
      <c r="I113" s="180"/>
      <c r="L113" s="175"/>
      <c r="M113" s="181"/>
      <c r="N113" s="182"/>
      <c r="O113" s="182"/>
      <c r="P113" s="182"/>
      <c r="Q113" s="182"/>
      <c r="R113" s="182"/>
      <c r="S113" s="182"/>
      <c r="T113" s="183"/>
      <c r="AT113" s="184" t="s">
        <v>140</v>
      </c>
      <c r="AU113" s="184" t="s">
        <v>84</v>
      </c>
      <c r="AV113" s="11" t="s">
        <v>84</v>
      </c>
      <c r="AW113" s="11" t="s">
        <v>39</v>
      </c>
      <c r="AX113" s="11" t="s">
        <v>22</v>
      </c>
      <c r="AY113" s="184" t="s">
        <v>130</v>
      </c>
    </row>
    <row r="114" spans="2:65" s="1" customFormat="1" ht="22.5" customHeight="1">
      <c r="B114" s="162"/>
      <c r="C114" s="189" t="s">
        <v>227</v>
      </c>
      <c r="D114" s="189" t="s">
        <v>220</v>
      </c>
      <c r="E114" s="190" t="s">
        <v>228</v>
      </c>
      <c r="F114" s="191" t="s">
        <v>229</v>
      </c>
      <c r="G114" s="192" t="s">
        <v>217</v>
      </c>
      <c r="H114" s="193">
        <v>10.4</v>
      </c>
      <c r="I114" s="194"/>
      <c r="J114" s="195">
        <f>ROUND(I114*H114,2)</f>
        <v>0</v>
      </c>
      <c r="K114" s="191" t="s">
        <v>137</v>
      </c>
      <c r="L114" s="196"/>
      <c r="M114" s="197" t="s">
        <v>20</v>
      </c>
      <c r="N114" s="198" t="s">
        <v>49</v>
      </c>
      <c r="O114" s="33"/>
      <c r="P114" s="172">
        <f>O114*H114</f>
        <v>0</v>
      </c>
      <c r="Q114" s="172">
        <v>1</v>
      </c>
      <c r="R114" s="172">
        <f>Q114*H114</f>
        <v>10.4</v>
      </c>
      <c r="S114" s="172">
        <v>0</v>
      </c>
      <c r="T114" s="173">
        <f>S114*H114</f>
        <v>0</v>
      </c>
      <c r="AR114" s="15" t="s">
        <v>223</v>
      </c>
      <c r="AT114" s="15" t="s">
        <v>220</v>
      </c>
      <c r="AU114" s="15" t="s">
        <v>84</v>
      </c>
      <c r="AY114" s="15" t="s">
        <v>130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138</v>
      </c>
      <c r="BK114" s="174">
        <f>ROUND(I114*H114,2)</f>
        <v>0</v>
      </c>
      <c r="BL114" s="15" t="s">
        <v>218</v>
      </c>
      <c r="BM114" s="15" t="s">
        <v>331</v>
      </c>
    </row>
    <row r="115" spans="2:47" s="1" customFormat="1" ht="27">
      <c r="B115" s="32"/>
      <c r="D115" s="185" t="s">
        <v>194</v>
      </c>
      <c r="F115" s="188" t="s">
        <v>231</v>
      </c>
      <c r="I115" s="132"/>
      <c r="L115" s="32"/>
      <c r="M115" s="62"/>
      <c r="N115" s="33"/>
      <c r="O115" s="33"/>
      <c r="P115" s="33"/>
      <c r="Q115" s="33"/>
      <c r="R115" s="33"/>
      <c r="S115" s="33"/>
      <c r="T115" s="63"/>
      <c r="AT115" s="15" t="s">
        <v>194</v>
      </c>
      <c r="AU115" s="15" t="s">
        <v>84</v>
      </c>
    </row>
    <row r="116" spans="2:51" s="11" customFormat="1" ht="13.5">
      <c r="B116" s="175"/>
      <c r="D116" s="176" t="s">
        <v>140</v>
      </c>
      <c r="E116" s="177" t="s">
        <v>20</v>
      </c>
      <c r="F116" s="178" t="s">
        <v>332</v>
      </c>
      <c r="H116" s="179">
        <v>10.4</v>
      </c>
      <c r="I116" s="180"/>
      <c r="L116" s="175"/>
      <c r="M116" s="181"/>
      <c r="N116" s="182"/>
      <c r="O116" s="182"/>
      <c r="P116" s="182"/>
      <c r="Q116" s="182"/>
      <c r="R116" s="182"/>
      <c r="S116" s="182"/>
      <c r="T116" s="183"/>
      <c r="AT116" s="184" t="s">
        <v>140</v>
      </c>
      <c r="AU116" s="184" t="s">
        <v>84</v>
      </c>
      <c r="AV116" s="11" t="s">
        <v>84</v>
      </c>
      <c r="AW116" s="11" t="s">
        <v>39</v>
      </c>
      <c r="AX116" s="11" t="s">
        <v>22</v>
      </c>
      <c r="AY116" s="184" t="s">
        <v>130</v>
      </c>
    </row>
    <row r="117" spans="2:65" s="1" customFormat="1" ht="22.5" customHeight="1">
      <c r="B117" s="162"/>
      <c r="C117" s="189" t="s">
        <v>233</v>
      </c>
      <c r="D117" s="189" t="s">
        <v>220</v>
      </c>
      <c r="E117" s="190" t="s">
        <v>234</v>
      </c>
      <c r="F117" s="191" t="s">
        <v>235</v>
      </c>
      <c r="G117" s="192" t="s">
        <v>217</v>
      </c>
      <c r="H117" s="193">
        <v>4.96</v>
      </c>
      <c r="I117" s="194"/>
      <c r="J117" s="195">
        <f>ROUND(I117*H117,2)</f>
        <v>0</v>
      </c>
      <c r="K117" s="191" t="s">
        <v>137</v>
      </c>
      <c r="L117" s="196"/>
      <c r="M117" s="197" t="s">
        <v>20</v>
      </c>
      <c r="N117" s="198" t="s">
        <v>49</v>
      </c>
      <c r="O117" s="33"/>
      <c r="P117" s="172">
        <f>O117*H117</f>
        <v>0</v>
      </c>
      <c r="Q117" s="172">
        <v>1</v>
      </c>
      <c r="R117" s="172">
        <f>Q117*H117</f>
        <v>4.96</v>
      </c>
      <c r="S117" s="172">
        <v>0</v>
      </c>
      <c r="T117" s="173">
        <f>S117*H117</f>
        <v>0</v>
      </c>
      <c r="AR117" s="15" t="s">
        <v>223</v>
      </c>
      <c r="AT117" s="15" t="s">
        <v>220</v>
      </c>
      <c r="AU117" s="15" t="s">
        <v>84</v>
      </c>
      <c r="AY117" s="15" t="s">
        <v>130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5" t="s">
        <v>138</v>
      </c>
      <c r="BK117" s="174">
        <f>ROUND(I117*H117,2)</f>
        <v>0</v>
      </c>
      <c r="BL117" s="15" t="s">
        <v>218</v>
      </c>
      <c r="BM117" s="15" t="s">
        <v>333</v>
      </c>
    </row>
    <row r="118" spans="2:47" s="1" customFormat="1" ht="27">
      <c r="B118" s="32"/>
      <c r="D118" s="185" t="s">
        <v>194</v>
      </c>
      <c r="F118" s="188" t="s">
        <v>237</v>
      </c>
      <c r="I118" s="132"/>
      <c r="L118" s="32"/>
      <c r="M118" s="62"/>
      <c r="N118" s="33"/>
      <c r="O118" s="33"/>
      <c r="P118" s="33"/>
      <c r="Q118" s="33"/>
      <c r="R118" s="33"/>
      <c r="S118" s="33"/>
      <c r="T118" s="63"/>
      <c r="AT118" s="15" t="s">
        <v>194</v>
      </c>
      <c r="AU118" s="15" t="s">
        <v>84</v>
      </c>
    </row>
    <row r="119" spans="2:51" s="11" customFormat="1" ht="13.5">
      <c r="B119" s="175"/>
      <c r="D119" s="176" t="s">
        <v>140</v>
      </c>
      <c r="E119" s="177" t="s">
        <v>20</v>
      </c>
      <c r="F119" s="178" t="s">
        <v>334</v>
      </c>
      <c r="H119" s="179">
        <v>4.96</v>
      </c>
      <c r="I119" s="180"/>
      <c r="L119" s="175"/>
      <c r="M119" s="181"/>
      <c r="N119" s="182"/>
      <c r="O119" s="182"/>
      <c r="P119" s="182"/>
      <c r="Q119" s="182"/>
      <c r="R119" s="182"/>
      <c r="S119" s="182"/>
      <c r="T119" s="183"/>
      <c r="AT119" s="184" t="s">
        <v>140</v>
      </c>
      <c r="AU119" s="184" t="s">
        <v>84</v>
      </c>
      <c r="AV119" s="11" t="s">
        <v>84</v>
      </c>
      <c r="AW119" s="11" t="s">
        <v>39</v>
      </c>
      <c r="AX119" s="11" t="s">
        <v>22</v>
      </c>
      <c r="AY119" s="184" t="s">
        <v>130</v>
      </c>
    </row>
    <row r="120" spans="2:65" s="1" customFormat="1" ht="31.5" customHeight="1">
      <c r="B120" s="162"/>
      <c r="C120" s="189" t="s">
        <v>239</v>
      </c>
      <c r="D120" s="189" t="s">
        <v>220</v>
      </c>
      <c r="E120" s="190" t="s">
        <v>240</v>
      </c>
      <c r="F120" s="191" t="s">
        <v>241</v>
      </c>
      <c r="G120" s="192" t="s">
        <v>136</v>
      </c>
      <c r="H120" s="193">
        <v>3</v>
      </c>
      <c r="I120" s="194"/>
      <c r="J120" s="195">
        <f>ROUND(I120*H120,2)</f>
        <v>0</v>
      </c>
      <c r="K120" s="191" t="s">
        <v>20</v>
      </c>
      <c r="L120" s="196"/>
      <c r="M120" s="197" t="s">
        <v>20</v>
      </c>
      <c r="N120" s="198" t="s">
        <v>49</v>
      </c>
      <c r="O120" s="33"/>
      <c r="P120" s="172">
        <f>O120*H120</f>
        <v>0</v>
      </c>
      <c r="Q120" s="172">
        <v>1</v>
      </c>
      <c r="R120" s="172">
        <f>Q120*H120</f>
        <v>3</v>
      </c>
      <c r="S120" s="172">
        <v>0</v>
      </c>
      <c r="T120" s="173">
        <f>S120*H120</f>
        <v>0</v>
      </c>
      <c r="AR120" s="15" t="s">
        <v>223</v>
      </c>
      <c r="AT120" s="15" t="s">
        <v>220</v>
      </c>
      <c r="AU120" s="15" t="s">
        <v>84</v>
      </c>
      <c r="AY120" s="15" t="s">
        <v>130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138</v>
      </c>
      <c r="BK120" s="174">
        <f>ROUND(I120*H120,2)</f>
        <v>0</v>
      </c>
      <c r="BL120" s="15" t="s">
        <v>218</v>
      </c>
      <c r="BM120" s="15" t="s">
        <v>335</v>
      </c>
    </row>
    <row r="121" spans="2:47" s="1" customFormat="1" ht="27">
      <c r="B121" s="32"/>
      <c r="D121" s="185" t="s">
        <v>194</v>
      </c>
      <c r="F121" s="188" t="s">
        <v>243</v>
      </c>
      <c r="I121" s="132"/>
      <c r="L121" s="32"/>
      <c r="M121" s="62"/>
      <c r="N121" s="33"/>
      <c r="O121" s="33"/>
      <c r="P121" s="33"/>
      <c r="Q121" s="33"/>
      <c r="R121" s="33"/>
      <c r="S121" s="33"/>
      <c r="T121" s="63"/>
      <c r="AT121" s="15" t="s">
        <v>194</v>
      </c>
      <c r="AU121" s="15" t="s">
        <v>84</v>
      </c>
    </row>
    <row r="122" spans="2:51" s="11" customFormat="1" ht="13.5">
      <c r="B122" s="175"/>
      <c r="D122" s="176" t="s">
        <v>140</v>
      </c>
      <c r="E122" s="177" t="s">
        <v>20</v>
      </c>
      <c r="F122" s="178" t="s">
        <v>336</v>
      </c>
      <c r="H122" s="179">
        <v>3</v>
      </c>
      <c r="I122" s="180"/>
      <c r="L122" s="175"/>
      <c r="M122" s="181"/>
      <c r="N122" s="182"/>
      <c r="O122" s="182"/>
      <c r="P122" s="182"/>
      <c r="Q122" s="182"/>
      <c r="R122" s="182"/>
      <c r="S122" s="182"/>
      <c r="T122" s="183"/>
      <c r="AT122" s="184" t="s">
        <v>140</v>
      </c>
      <c r="AU122" s="184" t="s">
        <v>84</v>
      </c>
      <c r="AV122" s="11" t="s">
        <v>84</v>
      </c>
      <c r="AW122" s="11" t="s">
        <v>39</v>
      </c>
      <c r="AX122" s="11" t="s">
        <v>22</v>
      </c>
      <c r="AY122" s="184" t="s">
        <v>130</v>
      </c>
    </row>
    <row r="123" spans="2:65" s="1" customFormat="1" ht="22.5" customHeight="1">
      <c r="B123" s="162"/>
      <c r="C123" s="163" t="s">
        <v>245</v>
      </c>
      <c r="D123" s="163" t="s">
        <v>133</v>
      </c>
      <c r="E123" s="164" t="s">
        <v>246</v>
      </c>
      <c r="F123" s="165" t="s">
        <v>247</v>
      </c>
      <c r="G123" s="166" t="s">
        <v>188</v>
      </c>
      <c r="H123" s="167">
        <v>0.02</v>
      </c>
      <c r="I123" s="168"/>
      <c r="J123" s="169">
        <f>ROUND(I123*H123,2)</f>
        <v>0</v>
      </c>
      <c r="K123" s="165" t="s">
        <v>137</v>
      </c>
      <c r="L123" s="32"/>
      <c r="M123" s="170" t="s">
        <v>20</v>
      </c>
      <c r="N123" s="171" t="s">
        <v>49</v>
      </c>
      <c r="O123" s="33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5" t="s">
        <v>218</v>
      </c>
      <c r="AT123" s="15" t="s">
        <v>133</v>
      </c>
      <c r="AU123" s="15" t="s">
        <v>84</v>
      </c>
      <c r="AY123" s="15" t="s">
        <v>130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138</v>
      </c>
      <c r="BK123" s="174">
        <f>ROUND(I123*H123,2)</f>
        <v>0</v>
      </c>
      <c r="BL123" s="15" t="s">
        <v>218</v>
      </c>
      <c r="BM123" s="15" t="s">
        <v>337</v>
      </c>
    </row>
    <row r="124" spans="2:51" s="11" customFormat="1" ht="13.5">
      <c r="B124" s="175"/>
      <c r="D124" s="176" t="s">
        <v>140</v>
      </c>
      <c r="F124" s="178" t="s">
        <v>338</v>
      </c>
      <c r="H124" s="179">
        <v>0.02</v>
      </c>
      <c r="I124" s="180"/>
      <c r="L124" s="175"/>
      <c r="M124" s="181"/>
      <c r="N124" s="182"/>
      <c r="O124" s="182"/>
      <c r="P124" s="182"/>
      <c r="Q124" s="182"/>
      <c r="R124" s="182"/>
      <c r="S124" s="182"/>
      <c r="T124" s="183"/>
      <c r="AT124" s="184" t="s">
        <v>140</v>
      </c>
      <c r="AU124" s="184" t="s">
        <v>84</v>
      </c>
      <c r="AV124" s="11" t="s">
        <v>84</v>
      </c>
      <c r="AW124" s="11" t="s">
        <v>4</v>
      </c>
      <c r="AX124" s="11" t="s">
        <v>22</v>
      </c>
      <c r="AY124" s="184" t="s">
        <v>130</v>
      </c>
    </row>
    <row r="125" spans="2:65" s="1" customFormat="1" ht="22.5" customHeight="1">
      <c r="B125" s="162"/>
      <c r="C125" s="163" t="s">
        <v>7</v>
      </c>
      <c r="D125" s="163" t="s">
        <v>133</v>
      </c>
      <c r="E125" s="164" t="s">
        <v>250</v>
      </c>
      <c r="F125" s="165" t="s">
        <v>251</v>
      </c>
      <c r="G125" s="166" t="s">
        <v>188</v>
      </c>
      <c r="H125" s="167">
        <v>0.02</v>
      </c>
      <c r="I125" s="168"/>
      <c r="J125" s="169">
        <f>ROUND(I125*H125,2)</f>
        <v>0</v>
      </c>
      <c r="K125" s="165" t="s">
        <v>137</v>
      </c>
      <c r="L125" s="32"/>
      <c r="M125" s="170" t="s">
        <v>20</v>
      </c>
      <c r="N125" s="171" t="s">
        <v>49</v>
      </c>
      <c r="O125" s="33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5" t="s">
        <v>218</v>
      </c>
      <c r="AT125" s="15" t="s">
        <v>133</v>
      </c>
      <c r="AU125" s="15" t="s">
        <v>84</v>
      </c>
      <c r="AY125" s="15" t="s">
        <v>130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5" t="s">
        <v>138</v>
      </c>
      <c r="BK125" s="174">
        <f>ROUND(I125*H125,2)</f>
        <v>0</v>
      </c>
      <c r="BL125" s="15" t="s">
        <v>218</v>
      </c>
      <c r="BM125" s="15" t="s">
        <v>339</v>
      </c>
    </row>
    <row r="126" spans="2:51" s="11" customFormat="1" ht="13.5">
      <c r="B126" s="175"/>
      <c r="D126" s="185" t="s">
        <v>140</v>
      </c>
      <c r="F126" s="186" t="s">
        <v>338</v>
      </c>
      <c r="H126" s="187">
        <v>0.02</v>
      </c>
      <c r="I126" s="180"/>
      <c r="L126" s="175"/>
      <c r="M126" s="181"/>
      <c r="N126" s="182"/>
      <c r="O126" s="182"/>
      <c r="P126" s="182"/>
      <c r="Q126" s="182"/>
      <c r="R126" s="182"/>
      <c r="S126" s="182"/>
      <c r="T126" s="183"/>
      <c r="AT126" s="184" t="s">
        <v>140</v>
      </c>
      <c r="AU126" s="184" t="s">
        <v>84</v>
      </c>
      <c r="AV126" s="11" t="s">
        <v>84</v>
      </c>
      <c r="AW126" s="11" t="s">
        <v>4</v>
      </c>
      <c r="AX126" s="11" t="s">
        <v>22</v>
      </c>
      <c r="AY126" s="184" t="s">
        <v>130</v>
      </c>
    </row>
    <row r="127" spans="2:63" s="10" customFormat="1" ht="29.25" customHeight="1">
      <c r="B127" s="148"/>
      <c r="D127" s="159" t="s">
        <v>75</v>
      </c>
      <c r="E127" s="160" t="s">
        <v>300</v>
      </c>
      <c r="F127" s="160" t="s">
        <v>301</v>
      </c>
      <c r="I127" s="151"/>
      <c r="J127" s="161">
        <f>BK127</f>
        <v>0</v>
      </c>
      <c r="L127" s="148"/>
      <c r="M127" s="153"/>
      <c r="N127" s="154"/>
      <c r="O127" s="154"/>
      <c r="P127" s="155">
        <f>SUM(P128:P131)</f>
        <v>0</v>
      </c>
      <c r="Q127" s="154"/>
      <c r="R127" s="155">
        <f>SUM(R128:R131)</f>
        <v>0.00014471</v>
      </c>
      <c r="S127" s="154"/>
      <c r="T127" s="156">
        <f>SUM(T128:T131)</f>
        <v>0</v>
      </c>
      <c r="AR127" s="149" t="s">
        <v>84</v>
      </c>
      <c r="AT127" s="157" t="s">
        <v>75</v>
      </c>
      <c r="AU127" s="157" t="s">
        <v>22</v>
      </c>
      <c r="AY127" s="149" t="s">
        <v>130</v>
      </c>
      <c r="BK127" s="158">
        <f>SUM(BK128:BK131)</f>
        <v>0</v>
      </c>
    </row>
    <row r="128" spans="2:65" s="1" customFormat="1" ht="31.5" customHeight="1">
      <c r="B128" s="162"/>
      <c r="C128" s="163" t="s">
        <v>223</v>
      </c>
      <c r="D128" s="163" t="s">
        <v>133</v>
      </c>
      <c r="E128" s="164" t="s">
        <v>302</v>
      </c>
      <c r="F128" s="165" t="s">
        <v>303</v>
      </c>
      <c r="G128" s="166" t="s">
        <v>144</v>
      </c>
      <c r="H128" s="167">
        <v>0.499</v>
      </c>
      <c r="I128" s="168"/>
      <c r="J128" s="169">
        <f>ROUND(I128*H128,2)</f>
        <v>0</v>
      </c>
      <c r="K128" s="165" t="s">
        <v>137</v>
      </c>
      <c r="L128" s="32"/>
      <c r="M128" s="170" t="s">
        <v>20</v>
      </c>
      <c r="N128" s="171" t="s">
        <v>49</v>
      </c>
      <c r="O128" s="33"/>
      <c r="P128" s="172">
        <f>O128*H128</f>
        <v>0</v>
      </c>
      <c r="Q128" s="172">
        <v>0.00017</v>
      </c>
      <c r="R128" s="172">
        <f>Q128*H128</f>
        <v>8.483E-05</v>
      </c>
      <c r="S128" s="172">
        <v>0</v>
      </c>
      <c r="T128" s="173">
        <f>S128*H128</f>
        <v>0</v>
      </c>
      <c r="AR128" s="15" t="s">
        <v>218</v>
      </c>
      <c r="AT128" s="15" t="s">
        <v>133</v>
      </c>
      <c r="AU128" s="15" t="s">
        <v>84</v>
      </c>
      <c r="AY128" s="15" t="s">
        <v>130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5" t="s">
        <v>138</v>
      </c>
      <c r="BK128" s="174">
        <f>ROUND(I128*H128,2)</f>
        <v>0</v>
      </c>
      <c r="BL128" s="15" t="s">
        <v>218</v>
      </c>
      <c r="BM128" s="15" t="s">
        <v>340</v>
      </c>
    </row>
    <row r="129" spans="2:51" s="11" customFormat="1" ht="13.5">
      <c r="B129" s="175"/>
      <c r="D129" s="176" t="s">
        <v>140</v>
      </c>
      <c r="E129" s="177" t="s">
        <v>20</v>
      </c>
      <c r="F129" s="178" t="s">
        <v>341</v>
      </c>
      <c r="H129" s="179">
        <v>0.499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84" t="s">
        <v>140</v>
      </c>
      <c r="AU129" s="184" t="s">
        <v>84</v>
      </c>
      <c r="AV129" s="11" t="s">
        <v>84</v>
      </c>
      <c r="AW129" s="11" t="s">
        <v>39</v>
      </c>
      <c r="AX129" s="11" t="s">
        <v>22</v>
      </c>
      <c r="AY129" s="184" t="s">
        <v>130</v>
      </c>
    </row>
    <row r="130" spans="2:65" s="1" customFormat="1" ht="31.5" customHeight="1">
      <c r="B130" s="162"/>
      <c r="C130" s="163" t="s">
        <v>306</v>
      </c>
      <c r="D130" s="163" t="s">
        <v>133</v>
      </c>
      <c r="E130" s="164" t="s">
        <v>307</v>
      </c>
      <c r="F130" s="165" t="s">
        <v>308</v>
      </c>
      <c r="G130" s="166" t="s">
        <v>144</v>
      </c>
      <c r="H130" s="167">
        <v>0.499</v>
      </c>
      <c r="I130" s="168"/>
      <c r="J130" s="169">
        <f>ROUND(I130*H130,2)</f>
        <v>0</v>
      </c>
      <c r="K130" s="165" t="s">
        <v>137</v>
      </c>
      <c r="L130" s="32"/>
      <c r="M130" s="170" t="s">
        <v>20</v>
      </c>
      <c r="N130" s="171" t="s">
        <v>49</v>
      </c>
      <c r="O130" s="33"/>
      <c r="P130" s="172">
        <f>O130*H130</f>
        <v>0</v>
      </c>
      <c r="Q130" s="172">
        <v>0.00012</v>
      </c>
      <c r="R130" s="172">
        <f>Q130*H130</f>
        <v>5.988E-05</v>
      </c>
      <c r="S130" s="172">
        <v>0</v>
      </c>
      <c r="T130" s="173">
        <f>S130*H130</f>
        <v>0</v>
      </c>
      <c r="AR130" s="15" t="s">
        <v>218</v>
      </c>
      <c r="AT130" s="15" t="s">
        <v>133</v>
      </c>
      <c r="AU130" s="15" t="s">
        <v>84</v>
      </c>
      <c r="AY130" s="15" t="s">
        <v>130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5" t="s">
        <v>138</v>
      </c>
      <c r="BK130" s="174">
        <f>ROUND(I130*H130,2)</f>
        <v>0</v>
      </c>
      <c r="BL130" s="15" t="s">
        <v>218</v>
      </c>
      <c r="BM130" s="15" t="s">
        <v>342</v>
      </c>
    </row>
    <row r="131" spans="2:51" s="11" customFormat="1" ht="13.5">
      <c r="B131" s="175"/>
      <c r="D131" s="185" t="s">
        <v>140</v>
      </c>
      <c r="E131" s="184" t="s">
        <v>20</v>
      </c>
      <c r="F131" s="186" t="s">
        <v>341</v>
      </c>
      <c r="H131" s="187">
        <v>0.499</v>
      </c>
      <c r="I131" s="180"/>
      <c r="L131" s="175"/>
      <c r="M131" s="199"/>
      <c r="N131" s="200"/>
      <c r="O131" s="200"/>
      <c r="P131" s="200"/>
      <c r="Q131" s="200"/>
      <c r="R131" s="200"/>
      <c r="S131" s="200"/>
      <c r="T131" s="201"/>
      <c r="AT131" s="184" t="s">
        <v>140</v>
      </c>
      <c r="AU131" s="184" t="s">
        <v>84</v>
      </c>
      <c r="AV131" s="11" t="s">
        <v>84</v>
      </c>
      <c r="AW131" s="11" t="s">
        <v>39</v>
      </c>
      <c r="AX131" s="11" t="s">
        <v>22</v>
      </c>
      <c r="AY131" s="184" t="s">
        <v>130</v>
      </c>
    </row>
    <row r="132" spans="2:12" s="1" customFormat="1" ht="6.75" customHeight="1">
      <c r="B132" s="48"/>
      <c r="C132" s="49"/>
      <c r="D132" s="49"/>
      <c r="E132" s="49"/>
      <c r="F132" s="49"/>
      <c r="G132" s="49"/>
      <c r="H132" s="49"/>
      <c r="I132" s="111"/>
      <c r="J132" s="49"/>
      <c r="K132" s="49"/>
      <c r="L132" s="32"/>
    </row>
    <row r="160" ht="13.5">
      <c r="AT160" s="202"/>
    </row>
  </sheetData>
  <sheetProtection password="CC35" sheet="1" objects="1" scenarios="1" formatColumns="0" formatRows="0" sort="0" autoFilter="0"/>
  <autoFilter ref="C83:K83"/>
  <mergeCells count="9">
    <mergeCell ref="L2:V2"/>
    <mergeCell ref="E47:H47"/>
    <mergeCell ref="E74:H74"/>
    <mergeCell ref="E76:H76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0"/>
      <c r="C1" s="240"/>
      <c r="D1" s="239" t="s">
        <v>1</v>
      </c>
      <c r="E1" s="240"/>
      <c r="F1" s="241" t="s">
        <v>452</v>
      </c>
      <c r="G1" s="246" t="s">
        <v>453</v>
      </c>
      <c r="H1" s="246"/>
      <c r="I1" s="247"/>
      <c r="J1" s="241" t="s">
        <v>454</v>
      </c>
      <c r="K1" s="239" t="s">
        <v>94</v>
      </c>
      <c r="L1" s="241" t="s">
        <v>455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90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84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138" t="str">
        <f>'Rekapitulace stavby'!K6</f>
        <v>Stavební úpravy kolumbária na hřbitově v Šumperku</v>
      </c>
      <c r="F7" s="208"/>
      <c r="G7" s="208"/>
      <c r="H7" s="208"/>
      <c r="I7" s="92"/>
      <c r="J7" s="20"/>
      <c r="K7" s="22"/>
    </row>
    <row r="8" spans="2:11" s="1" customFormat="1" ht="1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107" t="s">
        <v>343</v>
      </c>
      <c r="F9" s="215"/>
      <c r="G9" s="215"/>
      <c r="H9" s="215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19. 9. 2017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 t="s">
        <v>31</v>
      </c>
      <c r="K14" s="36"/>
    </row>
    <row r="15" spans="2:11" s="1" customFormat="1" ht="18" customHeight="1">
      <c r="B15" s="32"/>
      <c r="C15" s="33"/>
      <c r="D15" s="33"/>
      <c r="E15" s="26" t="s">
        <v>32</v>
      </c>
      <c r="F15" s="33"/>
      <c r="G15" s="33"/>
      <c r="H15" s="33"/>
      <c r="I15" s="94" t="s">
        <v>33</v>
      </c>
      <c r="J15" s="26" t="s">
        <v>34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35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33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37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33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40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1" t="s">
        <v>20</v>
      </c>
      <c r="F24" s="235"/>
      <c r="G24" s="235"/>
      <c r="H24" s="235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2"/>
      <c r="C27" s="33"/>
      <c r="D27" s="102" t="s">
        <v>42</v>
      </c>
      <c r="E27" s="33"/>
      <c r="F27" s="33"/>
      <c r="G27" s="33"/>
      <c r="H27" s="33"/>
      <c r="I27" s="93"/>
      <c r="J27" s="103">
        <f>ROUND(J87,2)</f>
        <v>0</v>
      </c>
      <c r="K27" s="36"/>
    </row>
    <row r="28" spans="2:11" s="1" customFormat="1" ht="6.75" customHeight="1">
      <c r="B28" s="32"/>
      <c r="C28" s="33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2"/>
      <c r="C29" s="33"/>
      <c r="D29" s="33"/>
      <c r="E29" s="33"/>
      <c r="F29" s="37" t="s">
        <v>44</v>
      </c>
      <c r="G29" s="33"/>
      <c r="H29" s="33"/>
      <c r="I29" s="104" t="s">
        <v>43</v>
      </c>
      <c r="J29" s="37" t="s">
        <v>45</v>
      </c>
      <c r="K29" s="36"/>
    </row>
    <row r="30" spans="2:11" s="1" customFormat="1" ht="14.25" customHeight="1" hidden="1">
      <c r="B30" s="32"/>
      <c r="C30" s="33"/>
      <c r="D30" s="40" t="s">
        <v>46</v>
      </c>
      <c r="E30" s="40" t="s">
        <v>47</v>
      </c>
      <c r="F30" s="105">
        <f>ROUND(SUM(BE87:BE158),2)</f>
        <v>0</v>
      </c>
      <c r="G30" s="33"/>
      <c r="H30" s="33"/>
      <c r="I30" s="106">
        <v>0.21</v>
      </c>
      <c r="J30" s="105">
        <f>ROUND(ROUND((SUM(BE87:BE158)),2)*I30,2)</f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5">
        <f>ROUND(SUM(BF87:BF158),2)</f>
        <v>0</v>
      </c>
      <c r="G31" s="33"/>
      <c r="H31" s="33"/>
      <c r="I31" s="106">
        <v>0.15</v>
      </c>
      <c r="J31" s="105">
        <f>ROUND(ROUND((SUM(BF87:BF158)),2)*I31,2)</f>
        <v>0</v>
      </c>
      <c r="K31" s="36"/>
    </row>
    <row r="32" spans="2:11" s="1" customFormat="1" ht="14.25" customHeight="1">
      <c r="B32" s="32"/>
      <c r="C32" s="33"/>
      <c r="D32" s="40" t="s">
        <v>46</v>
      </c>
      <c r="E32" s="40" t="s">
        <v>49</v>
      </c>
      <c r="F32" s="105">
        <f>ROUND(SUM(BG87:BG158),2)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>
      <c r="B33" s="32"/>
      <c r="C33" s="33"/>
      <c r="D33" s="33"/>
      <c r="E33" s="40" t="s">
        <v>50</v>
      </c>
      <c r="F33" s="105">
        <f>ROUND(SUM(BH87:BH158),2)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51</v>
      </c>
      <c r="F34" s="105">
        <f>ROUND(SUM(BI87:BI158),2)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42"/>
      <c r="D36" s="43" t="s">
        <v>52</v>
      </c>
      <c r="E36" s="44"/>
      <c r="F36" s="44"/>
      <c r="G36" s="108" t="s">
        <v>53</v>
      </c>
      <c r="H36" s="45" t="s">
        <v>54</v>
      </c>
      <c r="I36" s="109"/>
      <c r="J36" s="46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138" t="str">
        <f>E7</f>
        <v>Stavební úpravy kolumbária na hřbitově v Šumperku</v>
      </c>
      <c r="F45" s="215"/>
      <c r="G45" s="215"/>
      <c r="H45" s="215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107" t="str">
        <f>E9</f>
        <v>2016-011C - Stavební úpravy kolumbária na hřbitově v Šumperku - větev C</v>
      </c>
      <c r="F47" s="215"/>
      <c r="G47" s="215"/>
      <c r="H47" s="215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Šumperk</v>
      </c>
      <c r="G49" s="33"/>
      <c r="H49" s="33"/>
      <c r="I49" s="94" t="s">
        <v>25</v>
      </c>
      <c r="J49" s="95" t="str">
        <f>IF(J12="","",J12)</f>
        <v>19. 9. 2017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>Město Šumperk, Nám. Míru 1, 787 01 Šumperk</v>
      </c>
      <c r="G51" s="33"/>
      <c r="H51" s="33"/>
      <c r="I51" s="94" t="s">
        <v>37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35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4" t="s">
        <v>99</v>
      </c>
      <c r="D54" s="42"/>
      <c r="E54" s="42"/>
      <c r="F54" s="42"/>
      <c r="G54" s="42"/>
      <c r="H54" s="42"/>
      <c r="I54" s="115"/>
      <c r="J54" s="116" t="s">
        <v>100</v>
      </c>
      <c r="K54" s="47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17" t="s">
        <v>101</v>
      </c>
      <c r="D56" s="33"/>
      <c r="E56" s="33"/>
      <c r="F56" s="33"/>
      <c r="G56" s="33"/>
      <c r="H56" s="33"/>
      <c r="I56" s="93"/>
      <c r="J56" s="103">
        <f>J87</f>
        <v>0</v>
      </c>
      <c r="K56" s="36"/>
      <c r="AU56" s="15" t="s">
        <v>102</v>
      </c>
    </row>
    <row r="57" spans="2:11" s="7" customFormat="1" ht="24.75" customHeight="1">
      <c r="B57" s="118"/>
      <c r="C57" s="119"/>
      <c r="D57" s="120" t="s">
        <v>103</v>
      </c>
      <c r="E57" s="121"/>
      <c r="F57" s="121"/>
      <c r="G57" s="121"/>
      <c r="H57" s="121"/>
      <c r="I57" s="122"/>
      <c r="J57" s="123">
        <f>J88</f>
        <v>0</v>
      </c>
      <c r="K57" s="124"/>
    </row>
    <row r="58" spans="2:11" s="8" customFormat="1" ht="19.5" customHeight="1">
      <c r="B58" s="125"/>
      <c r="C58" s="126"/>
      <c r="D58" s="127" t="s">
        <v>104</v>
      </c>
      <c r="E58" s="128"/>
      <c r="F58" s="128"/>
      <c r="G58" s="128"/>
      <c r="H58" s="128"/>
      <c r="I58" s="129"/>
      <c r="J58" s="130">
        <f>J89</f>
        <v>0</v>
      </c>
      <c r="K58" s="131"/>
    </row>
    <row r="59" spans="2:11" s="8" customFormat="1" ht="19.5" customHeight="1">
      <c r="B59" s="125"/>
      <c r="C59" s="126"/>
      <c r="D59" s="127" t="s">
        <v>105</v>
      </c>
      <c r="E59" s="128"/>
      <c r="F59" s="128"/>
      <c r="G59" s="128"/>
      <c r="H59" s="128"/>
      <c r="I59" s="129"/>
      <c r="J59" s="130">
        <f>J96</f>
        <v>0</v>
      </c>
      <c r="K59" s="131"/>
    </row>
    <row r="60" spans="2:11" s="8" customFormat="1" ht="19.5" customHeight="1">
      <c r="B60" s="125"/>
      <c r="C60" s="126"/>
      <c r="D60" s="127" t="s">
        <v>106</v>
      </c>
      <c r="E60" s="128"/>
      <c r="F60" s="128"/>
      <c r="G60" s="128"/>
      <c r="H60" s="128"/>
      <c r="I60" s="129"/>
      <c r="J60" s="130">
        <f>J105</f>
        <v>0</v>
      </c>
      <c r="K60" s="131"/>
    </row>
    <row r="61" spans="2:11" s="8" customFormat="1" ht="19.5" customHeight="1">
      <c r="B61" s="125"/>
      <c r="C61" s="126"/>
      <c r="D61" s="127" t="s">
        <v>107</v>
      </c>
      <c r="E61" s="128"/>
      <c r="F61" s="128"/>
      <c r="G61" s="128"/>
      <c r="H61" s="128"/>
      <c r="I61" s="129"/>
      <c r="J61" s="130">
        <f>J111</f>
        <v>0</v>
      </c>
      <c r="K61" s="131"/>
    </row>
    <row r="62" spans="2:11" s="8" customFormat="1" ht="19.5" customHeight="1">
      <c r="B62" s="125"/>
      <c r="C62" s="126"/>
      <c r="D62" s="127" t="s">
        <v>108</v>
      </c>
      <c r="E62" s="128"/>
      <c r="F62" s="128"/>
      <c r="G62" s="128"/>
      <c r="H62" s="128"/>
      <c r="I62" s="129"/>
      <c r="J62" s="130">
        <f>J117</f>
        <v>0</v>
      </c>
      <c r="K62" s="131"/>
    </row>
    <row r="63" spans="2:11" s="7" customFormat="1" ht="24.75" customHeight="1">
      <c r="B63" s="118"/>
      <c r="C63" s="119"/>
      <c r="D63" s="120" t="s">
        <v>109</v>
      </c>
      <c r="E63" s="121"/>
      <c r="F63" s="121"/>
      <c r="G63" s="121"/>
      <c r="H63" s="121"/>
      <c r="I63" s="122"/>
      <c r="J63" s="123">
        <f>J120</f>
        <v>0</v>
      </c>
      <c r="K63" s="124"/>
    </row>
    <row r="64" spans="2:11" s="8" customFormat="1" ht="19.5" customHeight="1">
      <c r="B64" s="125"/>
      <c r="C64" s="126"/>
      <c r="D64" s="127" t="s">
        <v>110</v>
      </c>
      <c r="E64" s="128"/>
      <c r="F64" s="128"/>
      <c r="G64" s="128"/>
      <c r="H64" s="128"/>
      <c r="I64" s="129"/>
      <c r="J64" s="130">
        <f>J121</f>
        <v>0</v>
      </c>
      <c r="K64" s="131"/>
    </row>
    <row r="65" spans="2:11" s="8" customFormat="1" ht="19.5" customHeight="1">
      <c r="B65" s="125"/>
      <c r="C65" s="126"/>
      <c r="D65" s="127" t="s">
        <v>111</v>
      </c>
      <c r="E65" s="128"/>
      <c r="F65" s="128"/>
      <c r="G65" s="128"/>
      <c r="H65" s="128"/>
      <c r="I65" s="129"/>
      <c r="J65" s="130">
        <f>J139</f>
        <v>0</v>
      </c>
      <c r="K65" s="131"/>
    </row>
    <row r="66" spans="2:11" s="8" customFormat="1" ht="19.5" customHeight="1">
      <c r="B66" s="125"/>
      <c r="C66" s="126"/>
      <c r="D66" s="127" t="s">
        <v>112</v>
      </c>
      <c r="E66" s="128"/>
      <c r="F66" s="128"/>
      <c r="G66" s="128"/>
      <c r="H66" s="128"/>
      <c r="I66" s="129"/>
      <c r="J66" s="130">
        <f>J149</f>
        <v>0</v>
      </c>
      <c r="K66" s="131"/>
    </row>
    <row r="67" spans="2:11" s="8" customFormat="1" ht="19.5" customHeight="1">
      <c r="B67" s="125"/>
      <c r="C67" s="126"/>
      <c r="D67" s="127" t="s">
        <v>113</v>
      </c>
      <c r="E67" s="128"/>
      <c r="F67" s="128"/>
      <c r="G67" s="128"/>
      <c r="H67" s="128"/>
      <c r="I67" s="129"/>
      <c r="J67" s="130">
        <f>J154</f>
        <v>0</v>
      </c>
      <c r="K67" s="131"/>
    </row>
    <row r="68" spans="2:11" s="1" customFormat="1" ht="21.75" customHeight="1">
      <c r="B68" s="32"/>
      <c r="C68" s="33"/>
      <c r="D68" s="33"/>
      <c r="E68" s="33"/>
      <c r="F68" s="33"/>
      <c r="G68" s="33"/>
      <c r="H68" s="33"/>
      <c r="I68" s="93"/>
      <c r="J68" s="33"/>
      <c r="K68" s="36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1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2"/>
      <c r="J73" s="52"/>
      <c r="K73" s="52"/>
      <c r="L73" s="32"/>
    </row>
    <row r="74" spans="2:12" s="1" customFormat="1" ht="36.75" customHeight="1">
      <c r="B74" s="32"/>
      <c r="C74" s="53" t="s">
        <v>114</v>
      </c>
      <c r="I74" s="132"/>
      <c r="L74" s="32"/>
    </row>
    <row r="75" spans="2:12" s="1" customFormat="1" ht="6.75" customHeight="1">
      <c r="B75" s="32"/>
      <c r="I75" s="132"/>
      <c r="L75" s="32"/>
    </row>
    <row r="76" spans="2:12" s="1" customFormat="1" ht="14.25" customHeight="1">
      <c r="B76" s="32"/>
      <c r="C76" s="55" t="s">
        <v>16</v>
      </c>
      <c r="I76" s="132"/>
      <c r="L76" s="32"/>
    </row>
    <row r="77" spans="2:12" s="1" customFormat="1" ht="22.5" customHeight="1">
      <c r="B77" s="32"/>
      <c r="E77" s="236" t="str">
        <f>E7</f>
        <v>Stavební úpravy kolumbária na hřbitově v Šumperku</v>
      </c>
      <c r="F77" s="205"/>
      <c r="G77" s="205"/>
      <c r="H77" s="205"/>
      <c r="I77" s="132"/>
      <c r="L77" s="32"/>
    </row>
    <row r="78" spans="2:12" s="1" customFormat="1" ht="14.25" customHeight="1">
      <c r="B78" s="32"/>
      <c r="C78" s="55" t="s">
        <v>96</v>
      </c>
      <c r="I78" s="132"/>
      <c r="L78" s="32"/>
    </row>
    <row r="79" spans="2:12" s="1" customFormat="1" ht="23.25" customHeight="1">
      <c r="B79" s="32"/>
      <c r="E79" s="223" t="str">
        <f>E9</f>
        <v>2016-011C - Stavební úpravy kolumbária na hřbitově v Šumperku - větev C</v>
      </c>
      <c r="F79" s="205"/>
      <c r="G79" s="205"/>
      <c r="H79" s="205"/>
      <c r="I79" s="132"/>
      <c r="L79" s="32"/>
    </row>
    <row r="80" spans="2:12" s="1" customFormat="1" ht="6.75" customHeight="1">
      <c r="B80" s="32"/>
      <c r="I80" s="132"/>
      <c r="L80" s="32"/>
    </row>
    <row r="81" spans="2:12" s="1" customFormat="1" ht="18" customHeight="1">
      <c r="B81" s="32"/>
      <c r="C81" s="55" t="s">
        <v>23</v>
      </c>
      <c r="F81" s="133" t="str">
        <f>F12</f>
        <v>Šumperk</v>
      </c>
      <c r="I81" s="134" t="s">
        <v>25</v>
      </c>
      <c r="J81" s="59" t="str">
        <f>IF(J12="","",J12)</f>
        <v>19. 9. 2017</v>
      </c>
      <c r="L81" s="32"/>
    </row>
    <row r="82" spans="2:12" s="1" customFormat="1" ht="6.75" customHeight="1">
      <c r="B82" s="32"/>
      <c r="I82" s="132"/>
      <c r="L82" s="32"/>
    </row>
    <row r="83" spans="2:12" s="1" customFormat="1" ht="15">
      <c r="B83" s="32"/>
      <c r="C83" s="55" t="s">
        <v>29</v>
      </c>
      <c r="F83" s="133" t="str">
        <f>E15</f>
        <v>Město Šumperk, Nám. Míru 1, 787 01 Šumperk</v>
      </c>
      <c r="I83" s="134" t="s">
        <v>37</v>
      </c>
      <c r="J83" s="133" t="str">
        <f>E21</f>
        <v> </v>
      </c>
      <c r="L83" s="32"/>
    </row>
    <row r="84" spans="2:12" s="1" customFormat="1" ht="14.25" customHeight="1">
      <c r="B84" s="32"/>
      <c r="C84" s="55" t="s">
        <v>35</v>
      </c>
      <c r="F84" s="133">
        <f>IF(E18="","",E18)</f>
      </c>
      <c r="I84" s="132"/>
      <c r="L84" s="32"/>
    </row>
    <row r="85" spans="2:12" s="1" customFormat="1" ht="9.75" customHeight="1">
      <c r="B85" s="32"/>
      <c r="I85" s="132"/>
      <c r="L85" s="32"/>
    </row>
    <row r="86" spans="2:20" s="9" customFormat="1" ht="29.25" customHeight="1">
      <c r="B86" s="139"/>
      <c r="C86" s="140" t="s">
        <v>115</v>
      </c>
      <c r="D86" s="141" t="s">
        <v>61</v>
      </c>
      <c r="E86" s="141" t="s">
        <v>57</v>
      </c>
      <c r="F86" s="141" t="s">
        <v>116</v>
      </c>
      <c r="G86" s="141" t="s">
        <v>117</v>
      </c>
      <c r="H86" s="141" t="s">
        <v>118</v>
      </c>
      <c r="I86" s="142" t="s">
        <v>119</v>
      </c>
      <c r="J86" s="141" t="s">
        <v>100</v>
      </c>
      <c r="K86" s="143" t="s">
        <v>120</v>
      </c>
      <c r="L86" s="139"/>
      <c r="M86" s="65" t="s">
        <v>121</v>
      </c>
      <c r="N86" s="66" t="s">
        <v>46</v>
      </c>
      <c r="O86" s="66" t="s">
        <v>122</v>
      </c>
      <c r="P86" s="66" t="s">
        <v>123</v>
      </c>
      <c r="Q86" s="66" t="s">
        <v>124</v>
      </c>
      <c r="R86" s="66" t="s">
        <v>125</v>
      </c>
      <c r="S86" s="66" t="s">
        <v>126</v>
      </c>
      <c r="T86" s="67" t="s">
        <v>127</v>
      </c>
    </row>
    <row r="87" spans="2:63" s="1" customFormat="1" ht="29.25" customHeight="1">
      <c r="B87" s="32"/>
      <c r="C87" s="69" t="s">
        <v>101</v>
      </c>
      <c r="I87" s="132"/>
      <c r="J87" s="144">
        <f>BK87</f>
        <v>0</v>
      </c>
      <c r="L87" s="32"/>
      <c r="M87" s="68"/>
      <c r="N87" s="60"/>
      <c r="O87" s="60"/>
      <c r="P87" s="145">
        <f>P88+P120</f>
        <v>0</v>
      </c>
      <c r="Q87" s="60"/>
      <c r="R87" s="145">
        <f>R88+R120</f>
        <v>218.43673091000005</v>
      </c>
      <c r="S87" s="60"/>
      <c r="T87" s="146">
        <f>T88+T120</f>
        <v>0.733968</v>
      </c>
      <c r="AT87" s="15" t="s">
        <v>75</v>
      </c>
      <c r="AU87" s="15" t="s">
        <v>102</v>
      </c>
      <c r="BK87" s="147">
        <f>BK88+BK120</f>
        <v>0</v>
      </c>
    </row>
    <row r="88" spans="2:63" s="10" customFormat="1" ht="36.75" customHeight="1">
      <c r="B88" s="148"/>
      <c r="D88" s="149" t="s">
        <v>75</v>
      </c>
      <c r="E88" s="150" t="s">
        <v>128</v>
      </c>
      <c r="F88" s="150" t="s">
        <v>129</v>
      </c>
      <c r="I88" s="151"/>
      <c r="J88" s="152">
        <f>BK88</f>
        <v>0</v>
      </c>
      <c r="L88" s="148"/>
      <c r="M88" s="153"/>
      <c r="N88" s="154"/>
      <c r="O88" s="154"/>
      <c r="P88" s="155">
        <f>P89+P96+P105+P111+P117</f>
        <v>0</v>
      </c>
      <c r="Q88" s="154"/>
      <c r="R88" s="155">
        <f>R89+R96+R105+R111+R117</f>
        <v>1.2033487200000001</v>
      </c>
      <c r="S88" s="154"/>
      <c r="T88" s="156">
        <f>T89+T96+T105+T111+T117</f>
        <v>0.733968</v>
      </c>
      <c r="AR88" s="149" t="s">
        <v>22</v>
      </c>
      <c r="AT88" s="157" t="s">
        <v>75</v>
      </c>
      <c r="AU88" s="157" t="s">
        <v>76</v>
      </c>
      <c r="AY88" s="149" t="s">
        <v>130</v>
      </c>
      <c r="BK88" s="158">
        <f>BK89+BK96+BK105+BK111+BK117</f>
        <v>0</v>
      </c>
    </row>
    <row r="89" spans="2:63" s="10" customFormat="1" ht="19.5" customHeight="1">
      <c r="B89" s="148"/>
      <c r="D89" s="159" t="s">
        <v>75</v>
      </c>
      <c r="E89" s="160" t="s">
        <v>131</v>
      </c>
      <c r="F89" s="160" t="s">
        <v>132</v>
      </c>
      <c r="I89" s="151"/>
      <c r="J89" s="161">
        <f>BK89</f>
        <v>0</v>
      </c>
      <c r="L89" s="148"/>
      <c r="M89" s="153"/>
      <c r="N89" s="154"/>
      <c r="O89" s="154"/>
      <c r="P89" s="155">
        <f>SUM(P90:P95)</f>
        <v>0</v>
      </c>
      <c r="Q89" s="154"/>
      <c r="R89" s="155">
        <f>SUM(R90:R95)</f>
        <v>0.7853232</v>
      </c>
      <c r="S89" s="154"/>
      <c r="T89" s="156">
        <f>SUM(T90:T95)</f>
        <v>0</v>
      </c>
      <c r="AR89" s="149" t="s">
        <v>22</v>
      </c>
      <c r="AT89" s="157" t="s">
        <v>75</v>
      </c>
      <c r="AU89" s="157" t="s">
        <v>22</v>
      </c>
      <c r="AY89" s="149" t="s">
        <v>130</v>
      </c>
      <c r="BK89" s="158">
        <f>SUM(BK90:BK95)</f>
        <v>0</v>
      </c>
    </row>
    <row r="90" spans="2:65" s="1" customFormat="1" ht="22.5" customHeight="1">
      <c r="B90" s="162"/>
      <c r="C90" s="163" t="s">
        <v>22</v>
      </c>
      <c r="D90" s="163" t="s">
        <v>133</v>
      </c>
      <c r="E90" s="164" t="s">
        <v>134</v>
      </c>
      <c r="F90" s="165" t="s">
        <v>135</v>
      </c>
      <c r="G90" s="166" t="s">
        <v>136</v>
      </c>
      <c r="H90" s="167">
        <v>6</v>
      </c>
      <c r="I90" s="168"/>
      <c r="J90" s="169">
        <f>ROUND(I90*H90,2)</f>
        <v>0</v>
      </c>
      <c r="K90" s="165" t="s">
        <v>137</v>
      </c>
      <c r="L90" s="32"/>
      <c r="M90" s="170" t="s">
        <v>20</v>
      </c>
      <c r="N90" s="171" t="s">
        <v>49</v>
      </c>
      <c r="O90" s="33"/>
      <c r="P90" s="172">
        <f>O90*H90</f>
        <v>0</v>
      </c>
      <c r="Q90" s="172">
        <v>0.04694</v>
      </c>
      <c r="R90" s="172">
        <f>Q90*H90</f>
        <v>0.28164</v>
      </c>
      <c r="S90" s="172">
        <v>0</v>
      </c>
      <c r="T90" s="173">
        <f>S90*H90</f>
        <v>0</v>
      </c>
      <c r="AR90" s="15" t="s">
        <v>138</v>
      </c>
      <c r="AT90" s="15" t="s">
        <v>133</v>
      </c>
      <c r="AU90" s="15" t="s">
        <v>84</v>
      </c>
      <c r="AY90" s="15" t="s">
        <v>130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138</v>
      </c>
      <c r="BK90" s="174">
        <f>ROUND(I90*H90,2)</f>
        <v>0</v>
      </c>
      <c r="BL90" s="15" t="s">
        <v>138</v>
      </c>
      <c r="BM90" s="15" t="s">
        <v>344</v>
      </c>
    </row>
    <row r="91" spans="2:51" s="11" customFormat="1" ht="13.5">
      <c r="B91" s="175"/>
      <c r="D91" s="176" t="s">
        <v>140</v>
      </c>
      <c r="E91" s="177" t="s">
        <v>20</v>
      </c>
      <c r="F91" s="178" t="s">
        <v>345</v>
      </c>
      <c r="H91" s="179">
        <v>6</v>
      </c>
      <c r="I91" s="180"/>
      <c r="L91" s="175"/>
      <c r="M91" s="181"/>
      <c r="N91" s="182"/>
      <c r="O91" s="182"/>
      <c r="P91" s="182"/>
      <c r="Q91" s="182"/>
      <c r="R91" s="182"/>
      <c r="S91" s="182"/>
      <c r="T91" s="183"/>
      <c r="AT91" s="184" t="s">
        <v>140</v>
      </c>
      <c r="AU91" s="184" t="s">
        <v>84</v>
      </c>
      <c r="AV91" s="11" t="s">
        <v>84</v>
      </c>
      <c r="AW91" s="11" t="s">
        <v>39</v>
      </c>
      <c r="AX91" s="11" t="s">
        <v>22</v>
      </c>
      <c r="AY91" s="184" t="s">
        <v>130</v>
      </c>
    </row>
    <row r="92" spans="2:65" s="1" customFormat="1" ht="31.5" customHeight="1">
      <c r="B92" s="162"/>
      <c r="C92" s="163" t="s">
        <v>84</v>
      </c>
      <c r="D92" s="163" t="s">
        <v>133</v>
      </c>
      <c r="E92" s="164" t="s">
        <v>142</v>
      </c>
      <c r="F92" s="165" t="s">
        <v>143</v>
      </c>
      <c r="G92" s="166" t="s">
        <v>144</v>
      </c>
      <c r="H92" s="167">
        <v>5.76</v>
      </c>
      <c r="I92" s="168"/>
      <c r="J92" s="169">
        <f>ROUND(I92*H92,2)</f>
        <v>0</v>
      </c>
      <c r="K92" s="165" t="s">
        <v>137</v>
      </c>
      <c r="L92" s="32"/>
      <c r="M92" s="170" t="s">
        <v>20</v>
      </c>
      <c r="N92" s="171" t="s">
        <v>49</v>
      </c>
      <c r="O92" s="33"/>
      <c r="P92" s="172">
        <f>O92*H92</f>
        <v>0</v>
      </c>
      <c r="Q92" s="172">
        <v>0.08707</v>
      </c>
      <c r="R92" s="172">
        <f>Q92*H92</f>
        <v>0.5015232</v>
      </c>
      <c r="S92" s="172">
        <v>0</v>
      </c>
      <c r="T92" s="173">
        <f>S92*H92</f>
        <v>0</v>
      </c>
      <c r="AR92" s="15" t="s">
        <v>138</v>
      </c>
      <c r="AT92" s="15" t="s">
        <v>133</v>
      </c>
      <c r="AU92" s="15" t="s">
        <v>84</v>
      </c>
      <c r="AY92" s="15" t="s">
        <v>130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138</v>
      </c>
      <c r="BK92" s="174">
        <f>ROUND(I92*H92,2)</f>
        <v>0</v>
      </c>
      <c r="BL92" s="15" t="s">
        <v>138</v>
      </c>
      <c r="BM92" s="15" t="s">
        <v>346</v>
      </c>
    </row>
    <row r="93" spans="2:51" s="11" customFormat="1" ht="13.5">
      <c r="B93" s="175"/>
      <c r="D93" s="176" t="s">
        <v>140</v>
      </c>
      <c r="E93" s="177" t="s">
        <v>20</v>
      </c>
      <c r="F93" s="178" t="s">
        <v>347</v>
      </c>
      <c r="H93" s="179">
        <v>5.76</v>
      </c>
      <c r="I93" s="180"/>
      <c r="L93" s="175"/>
      <c r="M93" s="181"/>
      <c r="N93" s="182"/>
      <c r="O93" s="182"/>
      <c r="P93" s="182"/>
      <c r="Q93" s="182"/>
      <c r="R93" s="182"/>
      <c r="S93" s="182"/>
      <c r="T93" s="183"/>
      <c r="AT93" s="184" t="s">
        <v>140</v>
      </c>
      <c r="AU93" s="184" t="s">
        <v>84</v>
      </c>
      <c r="AV93" s="11" t="s">
        <v>84</v>
      </c>
      <c r="AW93" s="11" t="s">
        <v>39</v>
      </c>
      <c r="AX93" s="11" t="s">
        <v>22</v>
      </c>
      <c r="AY93" s="184" t="s">
        <v>130</v>
      </c>
    </row>
    <row r="94" spans="2:65" s="1" customFormat="1" ht="22.5" customHeight="1">
      <c r="B94" s="162"/>
      <c r="C94" s="163" t="s">
        <v>131</v>
      </c>
      <c r="D94" s="163" t="s">
        <v>133</v>
      </c>
      <c r="E94" s="164" t="s">
        <v>147</v>
      </c>
      <c r="F94" s="165" t="s">
        <v>148</v>
      </c>
      <c r="G94" s="166" t="s">
        <v>149</v>
      </c>
      <c r="H94" s="167">
        <v>18</v>
      </c>
      <c r="I94" s="168"/>
      <c r="J94" s="169">
        <f>ROUND(I94*H94,2)</f>
        <v>0</v>
      </c>
      <c r="K94" s="165" t="s">
        <v>137</v>
      </c>
      <c r="L94" s="32"/>
      <c r="M94" s="170" t="s">
        <v>20</v>
      </c>
      <c r="N94" s="171" t="s">
        <v>49</v>
      </c>
      <c r="O94" s="33"/>
      <c r="P94" s="172">
        <f>O94*H94</f>
        <v>0</v>
      </c>
      <c r="Q94" s="172">
        <v>0.00012</v>
      </c>
      <c r="R94" s="172">
        <f>Q94*H94</f>
        <v>0.00216</v>
      </c>
      <c r="S94" s="172">
        <v>0</v>
      </c>
      <c r="T94" s="173">
        <f>S94*H94</f>
        <v>0</v>
      </c>
      <c r="AR94" s="15" t="s">
        <v>138</v>
      </c>
      <c r="AT94" s="15" t="s">
        <v>133</v>
      </c>
      <c r="AU94" s="15" t="s">
        <v>84</v>
      </c>
      <c r="AY94" s="15" t="s">
        <v>130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138</v>
      </c>
      <c r="BK94" s="174">
        <f>ROUND(I94*H94,2)</f>
        <v>0</v>
      </c>
      <c r="BL94" s="15" t="s">
        <v>138</v>
      </c>
      <c r="BM94" s="15" t="s">
        <v>348</v>
      </c>
    </row>
    <row r="95" spans="2:51" s="11" customFormat="1" ht="13.5">
      <c r="B95" s="175"/>
      <c r="D95" s="185" t="s">
        <v>140</v>
      </c>
      <c r="E95" s="184" t="s">
        <v>20</v>
      </c>
      <c r="F95" s="186" t="s">
        <v>349</v>
      </c>
      <c r="H95" s="187">
        <v>18</v>
      </c>
      <c r="I95" s="180"/>
      <c r="L95" s="175"/>
      <c r="M95" s="181"/>
      <c r="N95" s="182"/>
      <c r="O95" s="182"/>
      <c r="P95" s="182"/>
      <c r="Q95" s="182"/>
      <c r="R95" s="182"/>
      <c r="S95" s="182"/>
      <c r="T95" s="183"/>
      <c r="AT95" s="184" t="s">
        <v>140</v>
      </c>
      <c r="AU95" s="184" t="s">
        <v>84</v>
      </c>
      <c r="AV95" s="11" t="s">
        <v>84</v>
      </c>
      <c r="AW95" s="11" t="s">
        <v>39</v>
      </c>
      <c r="AX95" s="11" t="s">
        <v>22</v>
      </c>
      <c r="AY95" s="184" t="s">
        <v>130</v>
      </c>
    </row>
    <row r="96" spans="2:63" s="10" customFormat="1" ht="29.25" customHeight="1">
      <c r="B96" s="148"/>
      <c r="D96" s="159" t="s">
        <v>75</v>
      </c>
      <c r="E96" s="160" t="s">
        <v>152</v>
      </c>
      <c r="F96" s="160" t="s">
        <v>153</v>
      </c>
      <c r="I96" s="151"/>
      <c r="J96" s="161">
        <f>BK96</f>
        <v>0</v>
      </c>
      <c r="L96" s="148"/>
      <c r="M96" s="153"/>
      <c r="N96" s="154"/>
      <c r="O96" s="154"/>
      <c r="P96" s="155">
        <f>SUM(P97:P104)</f>
        <v>0</v>
      </c>
      <c r="Q96" s="154"/>
      <c r="R96" s="155">
        <f>SUM(R97:R104)</f>
        <v>0.41802552000000004</v>
      </c>
      <c r="S96" s="154"/>
      <c r="T96" s="156">
        <f>SUM(T97:T104)</f>
        <v>0</v>
      </c>
      <c r="AR96" s="149" t="s">
        <v>22</v>
      </c>
      <c r="AT96" s="157" t="s">
        <v>75</v>
      </c>
      <c r="AU96" s="157" t="s">
        <v>22</v>
      </c>
      <c r="AY96" s="149" t="s">
        <v>130</v>
      </c>
      <c r="BK96" s="158">
        <f>SUM(BK97:BK104)</f>
        <v>0</v>
      </c>
    </row>
    <row r="97" spans="2:65" s="1" customFormat="1" ht="31.5" customHeight="1">
      <c r="B97" s="162"/>
      <c r="C97" s="163" t="s">
        <v>138</v>
      </c>
      <c r="D97" s="163" t="s">
        <v>133</v>
      </c>
      <c r="E97" s="164" t="s">
        <v>154</v>
      </c>
      <c r="F97" s="165" t="s">
        <v>155</v>
      </c>
      <c r="G97" s="166" t="s">
        <v>144</v>
      </c>
      <c r="H97" s="167">
        <v>15.84</v>
      </c>
      <c r="I97" s="168"/>
      <c r="J97" s="169">
        <f>ROUND(I97*H97,2)</f>
        <v>0</v>
      </c>
      <c r="K97" s="165" t="s">
        <v>137</v>
      </c>
      <c r="L97" s="32"/>
      <c r="M97" s="170" t="s">
        <v>20</v>
      </c>
      <c r="N97" s="171" t="s">
        <v>49</v>
      </c>
      <c r="O97" s="33"/>
      <c r="P97" s="172">
        <f>O97*H97</f>
        <v>0</v>
      </c>
      <c r="Q97" s="172">
        <v>0.02636</v>
      </c>
      <c r="R97" s="172">
        <f>Q97*H97</f>
        <v>0.41754240000000004</v>
      </c>
      <c r="S97" s="172">
        <v>0</v>
      </c>
      <c r="T97" s="173">
        <f>S97*H97</f>
        <v>0</v>
      </c>
      <c r="AR97" s="15" t="s">
        <v>138</v>
      </c>
      <c r="AT97" s="15" t="s">
        <v>133</v>
      </c>
      <c r="AU97" s="15" t="s">
        <v>84</v>
      </c>
      <c r="AY97" s="15" t="s">
        <v>130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138</v>
      </c>
      <c r="BK97" s="174">
        <f>ROUND(I97*H97,2)</f>
        <v>0</v>
      </c>
      <c r="BL97" s="15" t="s">
        <v>138</v>
      </c>
      <c r="BM97" s="15" t="s">
        <v>350</v>
      </c>
    </row>
    <row r="98" spans="2:51" s="11" customFormat="1" ht="13.5">
      <c r="B98" s="175"/>
      <c r="D98" s="176" t="s">
        <v>140</v>
      </c>
      <c r="E98" s="177" t="s">
        <v>20</v>
      </c>
      <c r="F98" s="178" t="s">
        <v>351</v>
      </c>
      <c r="H98" s="179">
        <v>15.84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140</v>
      </c>
      <c r="AU98" s="184" t="s">
        <v>84</v>
      </c>
      <c r="AV98" s="11" t="s">
        <v>84</v>
      </c>
      <c r="AW98" s="11" t="s">
        <v>39</v>
      </c>
      <c r="AX98" s="11" t="s">
        <v>22</v>
      </c>
      <c r="AY98" s="184" t="s">
        <v>130</v>
      </c>
    </row>
    <row r="99" spans="2:65" s="1" customFormat="1" ht="22.5" customHeight="1">
      <c r="B99" s="162"/>
      <c r="C99" s="163" t="s">
        <v>158</v>
      </c>
      <c r="D99" s="163" t="s">
        <v>133</v>
      </c>
      <c r="E99" s="164" t="s">
        <v>159</v>
      </c>
      <c r="F99" s="165" t="s">
        <v>160</v>
      </c>
      <c r="G99" s="166" t="s">
        <v>144</v>
      </c>
      <c r="H99" s="167">
        <v>2.106</v>
      </c>
      <c r="I99" s="168"/>
      <c r="J99" s="169">
        <f>ROUND(I99*H99,2)</f>
        <v>0</v>
      </c>
      <c r="K99" s="165" t="s">
        <v>137</v>
      </c>
      <c r="L99" s="32"/>
      <c r="M99" s="170" t="s">
        <v>20</v>
      </c>
      <c r="N99" s="171" t="s">
        <v>49</v>
      </c>
      <c r="O99" s="33"/>
      <c r="P99" s="172">
        <f>O99*H99</f>
        <v>0</v>
      </c>
      <c r="Q99" s="172">
        <v>0.00012</v>
      </c>
      <c r="R99" s="172">
        <f>Q99*H99</f>
        <v>0.00025272</v>
      </c>
      <c r="S99" s="172">
        <v>0</v>
      </c>
      <c r="T99" s="173">
        <f>S99*H99</f>
        <v>0</v>
      </c>
      <c r="AR99" s="15" t="s">
        <v>138</v>
      </c>
      <c r="AT99" s="15" t="s">
        <v>133</v>
      </c>
      <c r="AU99" s="15" t="s">
        <v>84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138</v>
      </c>
      <c r="BK99" s="174">
        <f>ROUND(I99*H99,2)</f>
        <v>0</v>
      </c>
      <c r="BL99" s="15" t="s">
        <v>138</v>
      </c>
      <c r="BM99" s="15" t="s">
        <v>352</v>
      </c>
    </row>
    <row r="100" spans="2:51" s="11" customFormat="1" ht="13.5">
      <c r="B100" s="175"/>
      <c r="D100" s="176" t="s">
        <v>140</v>
      </c>
      <c r="E100" s="177" t="s">
        <v>20</v>
      </c>
      <c r="F100" s="178" t="s">
        <v>353</v>
      </c>
      <c r="H100" s="179">
        <v>2.106</v>
      </c>
      <c r="I100" s="180"/>
      <c r="L100" s="175"/>
      <c r="M100" s="181"/>
      <c r="N100" s="182"/>
      <c r="O100" s="182"/>
      <c r="P100" s="182"/>
      <c r="Q100" s="182"/>
      <c r="R100" s="182"/>
      <c r="S100" s="182"/>
      <c r="T100" s="183"/>
      <c r="AT100" s="184" t="s">
        <v>140</v>
      </c>
      <c r="AU100" s="184" t="s">
        <v>84</v>
      </c>
      <c r="AV100" s="11" t="s">
        <v>84</v>
      </c>
      <c r="AW100" s="11" t="s">
        <v>39</v>
      </c>
      <c r="AX100" s="11" t="s">
        <v>22</v>
      </c>
      <c r="AY100" s="184" t="s">
        <v>130</v>
      </c>
    </row>
    <row r="101" spans="2:65" s="1" customFormat="1" ht="22.5" customHeight="1">
      <c r="B101" s="162"/>
      <c r="C101" s="163" t="s">
        <v>152</v>
      </c>
      <c r="D101" s="163" t="s">
        <v>133</v>
      </c>
      <c r="E101" s="164" t="s">
        <v>163</v>
      </c>
      <c r="F101" s="165" t="s">
        <v>164</v>
      </c>
      <c r="G101" s="166" t="s">
        <v>144</v>
      </c>
      <c r="H101" s="167">
        <v>1.92</v>
      </c>
      <c r="I101" s="168"/>
      <c r="J101" s="169">
        <f>ROUND(I101*H101,2)</f>
        <v>0</v>
      </c>
      <c r="K101" s="165" t="s">
        <v>137</v>
      </c>
      <c r="L101" s="32"/>
      <c r="M101" s="170" t="s">
        <v>20</v>
      </c>
      <c r="N101" s="171" t="s">
        <v>49</v>
      </c>
      <c r="O101" s="33"/>
      <c r="P101" s="172">
        <f>O101*H101</f>
        <v>0</v>
      </c>
      <c r="Q101" s="172">
        <v>0.00012</v>
      </c>
      <c r="R101" s="172">
        <f>Q101*H101</f>
        <v>0.0002304</v>
      </c>
      <c r="S101" s="172">
        <v>0</v>
      </c>
      <c r="T101" s="173">
        <f>S101*H101</f>
        <v>0</v>
      </c>
      <c r="AR101" s="15" t="s">
        <v>138</v>
      </c>
      <c r="AT101" s="15" t="s">
        <v>133</v>
      </c>
      <c r="AU101" s="15" t="s">
        <v>84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138</v>
      </c>
      <c r="BK101" s="174">
        <f>ROUND(I101*H101,2)</f>
        <v>0</v>
      </c>
      <c r="BL101" s="15" t="s">
        <v>138</v>
      </c>
      <c r="BM101" s="15" t="s">
        <v>354</v>
      </c>
    </row>
    <row r="102" spans="2:51" s="11" customFormat="1" ht="13.5">
      <c r="B102" s="175"/>
      <c r="D102" s="176" t="s">
        <v>140</v>
      </c>
      <c r="E102" s="177" t="s">
        <v>20</v>
      </c>
      <c r="F102" s="178" t="s">
        <v>355</v>
      </c>
      <c r="H102" s="179">
        <v>1.92</v>
      </c>
      <c r="I102" s="180"/>
      <c r="L102" s="175"/>
      <c r="M102" s="181"/>
      <c r="N102" s="182"/>
      <c r="O102" s="182"/>
      <c r="P102" s="182"/>
      <c r="Q102" s="182"/>
      <c r="R102" s="182"/>
      <c r="S102" s="182"/>
      <c r="T102" s="183"/>
      <c r="AT102" s="184" t="s">
        <v>140</v>
      </c>
      <c r="AU102" s="184" t="s">
        <v>84</v>
      </c>
      <c r="AV102" s="11" t="s">
        <v>84</v>
      </c>
      <c r="AW102" s="11" t="s">
        <v>39</v>
      </c>
      <c r="AX102" s="11" t="s">
        <v>22</v>
      </c>
      <c r="AY102" s="184" t="s">
        <v>130</v>
      </c>
    </row>
    <row r="103" spans="2:65" s="1" customFormat="1" ht="22.5" customHeight="1">
      <c r="B103" s="162"/>
      <c r="C103" s="163" t="s">
        <v>167</v>
      </c>
      <c r="D103" s="163" t="s">
        <v>133</v>
      </c>
      <c r="E103" s="164" t="s">
        <v>168</v>
      </c>
      <c r="F103" s="165" t="s">
        <v>169</v>
      </c>
      <c r="G103" s="166" t="s">
        <v>144</v>
      </c>
      <c r="H103" s="167">
        <v>15.84</v>
      </c>
      <c r="I103" s="168"/>
      <c r="J103" s="169">
        <f>ROUND(I103*H103,2)</f>
        <v>0</v>
      </c>
      <c r="K103" s="165" t="s">
        <v>137</v>
      </c>
      <c r="L103" s="32"/>
      <c r="M103" s="170" t="s">
        <v>20</v>
      </c>
      <c r="N103" s="171" t="s">
        <v>49</v>
      </c>
      <c r="O103" s="33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138</v>
      </c>
      <c r="AT103" s="15" t="s">
        <v>133</v>
      </c>
      <c r="AU103" s="15" t="s">
        <v>84</v>
      </c>
      <c r="AY103" s="15" t="s">
        <v>130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138</v>
      </c>
      <c r="BK103" s="174">
        <f>ROUND(I103*H103,2)</f>
        <v>0</v>
      </c>
      <c r="BL103" s="15" t="s">
        <v>138</v>
      </c>
      <c r="BM103" s="15" t="s">
        <v>356</v>
      </c>
    </row>
    <row r="104" spans="2:51" s="11" customFormat="1" ht="13.5">
      <c r="B104" s="175"/>
      <c r="D104" s="185" t="s">
        <v>140</v>
      </c>
      <c r="E104" s="184" t="s">
        <v>20</v>
      </c>
      <c r="F104" s="186" t="s">
        <v>357</v>
      </c>
      <c r="H104" s="187">
        <v>15.84</v>
      </c>
      <c r="I104" s="180"/>
      <c r="L104" s="175"/>
      <c r="M104" s="181"/>
      <c r="N104" s="182"/>
      <c r="O104" s="182"/>
      <c r="P104" s="182"/>
      <c r="Q104" s="182"/>
      <c r="R104" s="182"/>
      <c r="S104" s="182"/>
      <c r="T104" s="183"/>
      <c r="AT104" s="184" t="s">
        <v>140</v>
      </c>
      <c r="AU104" s="184" t="s">
        <v>84</v>
      </c>
      <c r="AV104" s="11" t="s">
        <v>84</v>
      </c>
      <c r="AW104" s="11" t="s">
        <v>39</v>
      </c>
      <c r="AX104" s="11" t="s">
        <v>22</v>
      </c>
      <c r="AY104" s="184" t="s">
        <v>130</v>
      </c>
    </row>
    <row r="105" spans="2:63" s="10" customFormat="1" ht="29.25" customHeight="1">
      <c r="B105" s="148"/>
      <c r="D105" s="159" t="s">
        <v>75</v>
      </c>
      <c r="E105" s="160" t="s">
        <v>172</v>
      </c>
      <c r="F105" s="160" t="s">
        <v>173</v>
      </c>
      <c r="I105" s="151"/>
      <c r="J105" s="161">
        <f>BK105</f>
        <v>0</v>
      </c>
      <c r="L105" s="148"/>
      <c r="M105" s="153"/>
      <c r="N105" s="154"/>
      <c r="O105" s="154"/>
      <c r="P105" s="155">
        <f>SUM(P106:P110)</f>
        <v>0</v>
      </c>
      <c r="Q105" s="154"/>
      <c r="R105" s="155">
        <f>SUM(R106:R110)</f>
        <v>0</v>
      </c>
      <c r="S105" s="154"/>
      <c r="T105" s="156">
        <f>SUM(T106:T110)</f>
        <v>0.733968</v>
      </c>
      <c r="AR105" s="149" t="s">
        <v>22</v>
      </c>
      <c r="AT105" s="157" t="s">
        <v>75</v>
      </c>
      <c r="AU105" s="157" t="s">
        <v>22</v>
      </c>
      <c r="AY105" s="149" t="s">
        <v>130</v>
      </c>
      <c r="BK105" s="158">
        <f>SUM(BK106:BK110)</f>
        <v>0</v>
      </c>
    </row>
    <row r="106" spans="2:65" s="1" customFormat="1" ht="22.5" customHeight="1">
      <c r="B106" s="162"/>
      <c r="C106" s="163" t="s">
        <v>174</v>
      </c>
      <c r="D106" s="163" t="s">
        <v>133</v>
      </c>
      <c r="E106" s="164" t="s">
        <v>175</v>
      </c>
      <c r="F106" s="165" t="s">
        <v>176</v>
      </c>
      <c r="G106" s="166" t="s">
        <v>144</v>
      </c>
      <c r="H106" s="167">
        <v>8.943</v>
      </c>
      <c r="I106" s="168"/>
      <c r="J106" s="169">
        <f>ROUND(I106*H106,2)</f>
        <v>0</v>
      </c>
      <c r="K106" s="165" t="s">
        <v>137</v>
      </c>
      <c r="L106" s="32"/>
      <c r="M106" s="170" t="s">
        <v>20</v>
      </c>
      <c r="N106" s="171" t="s">
        <v>49</v>
      </c>
      <c r="O106" s="33"/>
      <c r="P106" s="172">
        <f>O106*H106</f>
        <v>0</v>
      </c>
      <c r="Q106" s="172">
        <v>0</v>
      </c>
      <c r="R106" s="172">
        <f>Q106*H106</f>
        <v>0</v>
      </c>
      <c r="S106" s="172">
        <v>0.078</v>
      </c>
      <c r="T106" s="173">
        <f>S106*H106</f>
        <v>0.697554</v>
      </c>
      <c r="AR106" s="15" t="s">
        <v>138</v>
      </c>
      <c r="AT106" s="15" t="s">
        <v>133</v>
      </c>
      <c r="AU106" s="15" t="s">
        <v>84</v>
      </c>
      <c r="AY106" s="15" t="s">
        <v>130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138</v>
      </c>
      <c r="BK106" s="174">
        <f>ROUND(I106*H106,2)</f>
        <v>0</v>
      </c>
      <c r="BL106" s="15" t="s">
        <v>138</v>
      </c>
      <c r="BM106" s="15" t="s">
        <v>358</v>
      </c>
    </row>
    <row r="107" spans="2:51" s="11" customFormat="1" ht="13.5">
      <c r="B107" s="175"/>
      <c r="D107" s="185" t="s">
        <v>140</v>
      </c>
      <c r="E107" s="184" t="s">
        <v>20</v>
      </c>
      <c r="F107" s="186" t="s">
        <v>359</v>
      </c>
      <c r="H107" s="187">
        <v>8.13</v>
      </c>
      <c r="I107" s="180"/>
      <c r="L107" s="175"/>
      <c r="M107" s="181"/>
      <c r="N107" s="182"/>
      <c r="O107" s="182"/>
      <c r="P107" s="182"/>
      <c r="Q107" s="182"/>
      <c r="R107" s="182"/>
      <c r="S107" s="182"/>
      <c r="T107" s="183"/>
      <c r="AT107" s="184" t="s">
        <v>140</v>
      </c>
      <c r="AU107" s="184" t="s">
        <v>84</v>
      </c>
      <c r="AV107" s="11" t="s">
        <v>84</v>
      </c>
      <c r="AW107" s="11" t="s">
        <v>39</v>
      </c>
      <c r="AX107" s="11" t="s">
        <v>22</v>
      </c>
      <c r="AY107" s="184" t="s">
        <v>130</v>
      </c>
    </row>
    <row r="108" spans="2:51" s="11" customFormat="1" ht="13.5">
      <c r="B108" s="175"/>
      <c r="D108" s="176" t="s">
        <v>140</v>
      </c>
      <c r="F108" s="178" t="s">
        <v>360</v>
      </c>
      <c r="H108" s="179">
        <v>8.943</v>
      </c>
      <c r="I108" s="180"/>
      <c r="L108" s="175"/>
      <c r="M108" s="181"/>
      <c r="N108" s="182"/>
      <c r="O108" s="182"/>
      <c r="P108" s="182"/>
      <c r="Q108" s="182"/>
      <c r="R108" s="182"/>
      <c r="S108" s="182"/>
      <c r="T108" s="183"/>
      <c r="AT108" s="184" t="s">
        <v>140</v>
      </c>
      <c r="AU108" s="184" t="s">
        <v>84</v>
      </c>
      <c r="AV108" s="11" t="s">
        <v>84</v>
      </c>
      <c r="AW108" s="11" t="s">
        <v>4</v>
      </c>
      <c r="AX108" s="11" t="s">
        <v>22</v>
      </c>
      <c r="AY108" s="184" t="s">
        <v>130</v>
      </c>
    </row>
    <row r="109" spans="2:65" s="1" customFormat="1" ht="22.5" customHeight="1">
      <c r="B109" s="162"/>
      <c r="C109" s="163" t="s">
        <v>172</v>
      </c>
      <c r="D109" s="163" t="s">
        <v>133</v>
      </c>
      <c r="E109" s="164" t="s">
        <v>180</v>
      </c>
      <c r="F109" s="165" t="s">
        <v>181</v>
      </c>
      <c r="G109" s="166" t="s">
        <v>144</v>
      </c>
      <c r="H109" s="167">
        <v>1.734</v>
      </c>
      <c r="I109" s="168"/>
      <c r="J109" s="169">
        <f>ROUND(I109*H109,2)</f>
        <v>0</v>
      </c>
      <c r="K109" s="165" t="s">
        <v>137</v>
      </c>
      <c r="L109" s="32"/>
      <c r="M109" s="170" t="s">
        <v>20</v>
      </c>
      <c r="N109" s="171" t="s">
        <v>49</v>
      </c>
      <c r="O109" s="33"/>
      <c r="P109" s="172">
        <f>O109*H109</f>
        <v>0</v>
      </c>
      <c r="Q109" s="172">
        <v>0</v>
      </c>
      <c r="R109" s="172">
        <f>Q109*H109</f>
        <v>0</v>
      </c>
      <c r="S109" s="172">
        <v>0.021</v>
      </c>
      <c r="T109" s="173">
        <f>S109*H109</f>
        <v>0.036414</v>
      </c>
      <c r="AR109" s="15" t="s">
        <v>138</v>
      </c>
      <c r="AT109" s="15" t="s">
        <v>133</v>
      </c>
      <c r="AU109" s="15" t="s">
        <v>84</v>
      </c>
      <c r="AY109" s="15" t="s">
        <v>130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5" t="s">
        <v>138</v>
      </c>
      <c r="BK109" s="174">
        <f>ROUND(I109*H109,2)</f>
        <v>0</v>
      </c>
      <c r="BL109" s="15" t="s">
        <v>138</v>
      </c>
      <c r="BM109" s="15" t="s">
        <v>361</v>
      </c>
    </row>
    <row r="110" spans="2:51" s="11" customFormat="1" ht="13.5">
      <c r="B110" s="175"/>
      <c r="D110" s="185" t="s">
        <v>140</v>
      </c>
      <c r="E110" s="184" t="s">
        <v>20</v>
      </c>
      <c r="F110" s="186" t="s">
        <v>362</v>
      </c>
      <c r="H110" s="187">
        <v>1.734</v>
      </c>
      <c r="I110" s="180"/>
      <c r="L110" s="175"/>
      <c r="M110" s="181"/>
      <c r="N110" s="182"/>
      <c r="O110" s="182"/>
      <c r="P110" s="182"/>
      <c r="Q110" s="182"/>
      <c r="R110" s="182"/>
      <c r="S110" s="182"/>
      <c r="T110" s="183"/>
      <c r="AT110" s="184" t="s">
        <v>140</v>
      </c>
      <c r="AU110" s="184" t="s">
        <v>84</v>
      </c>
      <c r="AV110" s="11" t="s">
        <v>84</v>
      </c>
      <c r="AW110" s="11" t="s">
        <v>39</v>
      </c>
      <c r="AX110" s="11" t="s">
        <v>22</v>
      </c>
      <c r="AY110" s="184" t="s">
        <v>130</v>
      </c>
    </row>
    <row r="111" spans="2:63" s="10" customFormat="1" ht="29.25" customHeight="1">
      <c r="B111" s="148"/>
      <c r="D111" s="159" t="s">
        <v>75</v>
      </c>
      <c r="E111" s="160" t="s">
        <v>184</v>
      </c>
      <c r="F111" s="160" t="s">
        <v>185</v>
      </c>
      <c r="I111" s="151"/>
      <c r="J111" s="161">
        <f>BK111</f>
        <v>0</v>
      </c>
      <c r="L111" s="148"/>
      <c r="M111" s="153"/>
      <c r="N111" s="154"/>
      <c r="O111" s="154"/>
      <c r="P111" s="155">
        <f>SUM(P112:P116)</f>
        <v>0</v>
      </c>
      <c r="Q111" s="154"/>
      <c r="R111" s="155">
        <f>SUM(R112:R116)</f>
        <v>0</v>
      </c>
      <c r="S111" s="154"/>
      <c r="T111" s="156">
        <f>SUM(T112:T116)</f>
        <v>0</v>
      </c>
      <c r="AR111" s="149" t="s">
        <v>22</v>
      </c>
      <c r="AT111" s="157" t="s">
        <v>75</v>
      </c>
      <c r="AU111" s="157" t="s">
        <v>22</v>
      </c>
      <c r="AY111" s="149" t="s">
        <v>130</v>
      </c>
      <c r="BK111" s="158">
        <f>SUM(BK112:BK116)</f>
        <v>0</v>
      </c>
    </row>
    <row r="112" spans="2:65" s="1" customFormat="1" ht="22.5" customHeight="1">
      <c r="B112" s="162"/>
      <c r="C112" s="163" t="s">
        <v>27</v>
      </c>
      <c r="D112" s="163" t="s">
        <v>133</v>
      </c>
      <c r="E112" s="164" t="s">
        <v>186</v>
      </c>
      <c r="F112" s="165" t="s">
        <v>187</v>
      </c>
      <c r="G112" s="166" t="s">
        <v>188</v>
      </c>
      <c r="H112" s="167">
        <v>0.734</v>
      </c>
      <c r="I112" s="168"/>
      <c r="J112" s="169">
        <f>ROUND(I112*H112,2)</f>
        <v>0</v>
      </c>
      <c r="K112" s="165" t="s">
        <v>137</v>
      </c>
      <c r="L112" s="32"/>
      <c r="M112" s="170" t="s">
        <v>20</v>
      </c>
      <c r="N112" s="171" t="s">
        <v>49</v>
      </c>
      <c r="O112" s="33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5" t="s">
        <v>138</v>
      </c>
      <c r="AT112" s="15" t="s">
        <v>133</v>
      </c>
      <c r="AU112" s="15" t="s">
        <v>84</v>
      </c>
      <c r="AY112" s="15" t="s">
        <v>130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5" t="s">
        <v>138</v>
      </c>
      <c r="BK112" s="174">
        <f>ROUND(I112*H112,2)</f>
        <v>0</v>
      </c>
      <c r="BL112" s="15" t="s">
        <v>138</v>
      </c>
      <c r="BM112" s="15" t="s">
        <v>363</v>
      </c>
    </row>
    <row r="113" spans="2:65" s="1" customFormat="1" ht="22.5" customHeight="1">
      <c r="B113" s="162"/>
      <c r="C113" s="163" t="s">
        <v>190</v>
      </c>
      <c r="D113" s="163" t="s">
        <v>133</v>
      </c>
      <c r="E113" s="164" t="s">
        <v>191</v>
      </c>
      <c r="F113" s="165" t="s">
        <v>192</v>
      </c>
      <c r="G113" s="166" t="s">
        <v>188</v>
      </c>
      <c r="H113" s="167">
        <v>5.138</v>
      </c>
      <c r="I113" s="168"/>
      <c r="J113" s="169">
        <f>ROUND(I113*H113,2)</f>
        <v>0</v>
      </c>
      <c r="K113" s="165" t="s">
        <v>137</v>
      </c>
      <c r="L113" s="32"/>
      <c r="M113" s="170" t="s">
        <v>20</v>
      </c>
      <c r="N113" s="171" t="s">
        <v>49</v>
      </c>
      <c r="O113" s="33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138</v>
      </c>
      <c r="AT113" s="15" t="s">
        <v>133</v>
      </c>
      <c r="AU113" s="15" t="s">
        <v>84</v>
      </c>
      <c r="AY113" s="15" t="s">
        <v>130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138</v>
      </c>
      <c r="BK113" s="174">
        <f>ROUND(I113*H113,2)</f>
        <v>0</v>
      </c>
      <c r="BL113" s="15" t="s">
        <v>138</v>
      </c>
      <c r="BM113" s="15" t="s">
        <v>364</v>
      </c>
    </row>
    <row r="114" spans="2:47" s="1" customFormat="1" ht="27">
      <c r="B114" s="32"/>
      <c r="D114" s="185" t="s">
        <v>194</v>
      </c>
      <c r="F114" s="188" t="s">
        <v>195</v>
      </c>
      <c r="I114" s="132"/>
      <c r="L114" s="32"/>
      <c r="M114" s="62"/>
      <c r="N114" s="33"/>
      <c r="O114" s="33"/>
      <c r="P114" s="33"/>
      <c r="Q114" s="33"/>
      <c r="R114" s="33"/>
      <c r="S114" s="33"/>
      <c r="T114" s="63"/>
      <c r="AT114" s="15" t="s">
        <v>194</v>
      </c>
      <c r="AU114" s="15" t="s">
        <v>84</v>
      </c>
    </row>
    <row r="115" spans="2:51" s="11" customFormat="1" ht="13.5">
      <c r="B115" s="175"/>
      <c r="D115" s="176" t="s">
        <v>140</v>
      </c>
      <c r="F115" s="178" t="s">
        <v>365</v>
      </c>
      <c r="H115" s="179">
        <v>5.138</v>
      </c>
      <c r="I115" s="180"/>
      <c r="L115" s="175"/>
      <c r="M115" s="181"/>
      <c r="N115" s="182"/>
      <c r="O115" s="182"/>
      <c r="P115" s="182"/>
      <c r="Q115" s="182"/>
      <c r="R115" s="182"/>
      <c r="S115" s="182"/>
      <c r="T115" s="183"/>
      <c r="AT115" s="184" t="s">
        <v>140</v>
      </c>
      <c r="AU115" s="184" t="s">
        <v>84</v>
      </c>
      <c r="AV115" s="11" t="s">
        <v>84</v>
      </c>
      <c r="AW115" s="11" t="s">
        <v>4</v>
      </c>
      <c r="AX115" s="11" t="s">
        <v>22</v>
      </c>
      <c r="AY115" s="184" t="s">
        <v>130</v>
      </c>
    </row>
    <row r="116" spans="2:65" s="1" customFormat="1" ht="22.5" customHeight="1">
      <c r="B116" s="162"/>
      <c r="C116" s="163" t="s">
        <v>197</v>
      </c>
      <c r="D116" s="163" t="s">
        <v>133</v>
      </c>
      <c r="E116" s="164" t="s">
        <v>198</v>
      </c>
      <c r="F116" s="165" t="s">
        <v>199</v>
      </c>
      <c r="G116" s="166" t="s">
        <v>188</v>
      </c>
      <c r="H116" s="167">
        <v>0.734</v>
      </c>
      <c r="I116" s="168"/>
      <c r="J116" s="169">
        <f>ROUND(I116*H116,2)</f>
        <v>0</v>
      </c>
      <c r="K116" s="165" t="s">
        <v>137</v>
      </c>
      <c r="L116" s="32"/>
      <c r="M116" s="170" t="s">
        <v>20</v>
      </c>
      <c r="N116" s="171" t="s">
        <v>49</v>
      </c>
      <c r="O116" s="33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5" t="s">
        <v>138</v>
      </c>
      <c r="AT116" s="15" t="s">
        <v>133</v>
      </c>
      <c r="AU116" s="15" t="s">
        <v>84</v>
      </c>
      <c r="AY116" s="15" t="s">
        <v>130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5" t="s">
        <v>138</v>
      </c>
      <c r="BK116" s="174">
        <f>ROUND(I116*H116,2)</f>
        <v>0</v>
      </c>
      <c r="BL116" s="15" t="s">
        <v>138</v>
      </c>
      <c r="BM116" s="15" t="s">
        <v>366</v>
      </c>
    </row>
    <row r="117" spans="2:63" s="10" customFormat="1" ht="29.25" customHeight="1">
      <c r="B117" s="148"/>
      <c r="D117" s="159" t="s">
        <v>75</v>
      </c>
      <c r="E117" s="160" t="s">
        <v>201</v>
      </c>
      <c r="F117" s="160" t="s">
        <v>202</v>
      </c>
      <c r="I117" s="151"/>
      <c r="J117" s="161">
        <f>BK117</f>
        <v>0</v>
      </c>
      <c r="L117" s="148"/>
      <c r="M117" s="153"/>
      <c r="N117" s="154"/>
      <c r="O117" s="154"/>
      <c r="P117" s="155">
        <f>SUM(P118:P119)</f>
        <v>0</v>
      </c>
      <c r="Q117" s="154"/>
      <c r="R117" s="155">
        <f>SUM(R118:R119)</f>
        <v>0</v>
      </c>
      <c r="S117" s="154"/>
      <c r="T117" s="156">
        <f>SUM(T118:T119)</f>
        <v>0</v>
      </c>
      <c r="AR117" s="149" t="s">
        <v>22</v>
      </c>
      <c r="AT117" s="157" t="s">
        <v>75</v>
      </c>
      <c r="AU117" s="157" t="s">
        <v>22</v>
      </c>
      <c r="AY117" s="149" t="s">
        <v>130</v>
      </c>
      <c r="BK117" s="158">
        <f>SUM(BK118:BK119)</f>
        <v>0</v>
      </c>
    </row>
    <row r="118" spans="2:65" s="1" customFormat="1" ht="22.5" customHeight="1">
      <c r="B118" s="162"/>
      <c r="C118" s="163" t="s">
        <v>203</v>
      </c>
      <c r="D118" s="163" t="s">
        <v>133</v>
      </c>
      <c r="E118" s="164" t="s">
        <v>204</v>
      </c>
      <c r="F118" s="165" t="s">
        <v>205</v>
      </c>
      <c r="G118" s="166" t="s">
        <v>188</v>
      </c>
      <c r="H118" s="167">
        <v>1.203</v>
      </c>
      <c r="I118" s="168"/>
      <c r="J118" s="169">
        <f>ROUND(I118*H118,2)</f>
        <v>0</v>
      </c>
      <c r="K118" s="165" t="s">
        <v>137</v>
      </c>
      <c r="L118" s="32"/>
      <c r="M118" s="170" t="s">
        <v>20</v>
      </c>
      <c r="N118" s="171" t="s">
        <v>49</v>
      </c>
      <c r="O118" s="33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5" t="s">
        <v>138</v>
      </c>
      <c r="AT118" s="15" t="s">
        <v>133</v>
      </c>
      <c r="AU118" s="15" t="s">
        <v>84</v>
      </c>
      <c r="AY118" s="15" t="s">
        <v>130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5" t="s">
        <v>138</v>
      </c>
      <c r="BK118" s="174">
        <f>ROUND(I118*H118,2)</f>
        <v>0</v>
      </c>
      <c r="BL118" s="15" t="s">
        <v>138</v>
      </c>
      <c r="BM118" s="15" t="s">
        <v>367</v>
      </c>
    </row>
    <row r="119" spans="2:65" s="1" customFormat="1" ht="22.5" customHeight="1">
      <c r="B119" s="162"/>
      <c r="C119" s="163" t="s">
        <v>207</v>
      </c>
      <c r="D119" s="163" t="s">
        <v>133</v>
      </c>
      <c r="E119" s="164" t="s">
        <v>208</v>
      </c>
      <c r="F119" s="165" t="s">
        <v>209</v>
      </c>
      <c r="G119" s="166" t="s">
        <v>188</v>
      </c>
      <c r="H119" s="167">
        <v>1.203</v>
      </c>
      <c r="I119" s="168"/>
      <c r="J119" s="169">
        <f>ROUND(I119*H119,2)</f>
        <v>0</v>
      </c>
      <c r="K119" s="165" t="s">
        <v>137</v>
      </c>
      <c r="L119" s="32"/>
      <c r="M119" s="170" t="s">
        <v>20</v>
      </c>
      <c r="N119" s="171" t="s">
        <v>49</v>
      </c>
      <c r="O119" s="33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5" t="s">
        <v>138</v>
      </c>
      <c r="AT119" s="15" t="s">
        <v>133</v>
      </c>
      <c r="AU119" s="15" t="s">
        <v>84</v>
      </c>
      <c r="AY119" s="15" t="s">
        <v>130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5" t="s">
        <v>138</v>
      </c>
      <c r="BK119" s="174">
        <f>ROUND(I119*H119,2)</f>
        <v>0</v>
      </c>
      <c r="BL119" s="15" t="s">
        <v>138</v>
      </c>
      <c r="BM119" s="15" t="s">
        <v>368</v>
      </c>
    </row>
    <row r="120" spans="2:63" s="10" customFormat="1" ht="36.75" customHeight="1">
      <c r="B120" s="148"/>
      <c r="D120" s="149" t="s">
        <v>75</v>
      </c>
      <c r="E120" s="150" t="s">
        <v>211</v>
      </c>
      <c r="F120" s="150" t="s">
        <v>212</v>
      </c>
      <c r="I120" s="151"/>
      <c r="J120" s="152">
        <f>BK120</f>
        <v>0</v>
      </c>
      <c r="L120" s="148"/>
      <c r="M120" s="153"/>
      <c r="N120" s="154"/>
      <c r="O120" s="154"/>
      <c r="P120" s="155">
        <f>P121+P139+P149+P154</f>
        <v>0</v>
      </c>
      <c r="Q120" s="154"/>
      <c r="R120" s="155">
        <f>R121+R139+R149+R154</f>
        <v>217.23338219000004</v>
      </c>
      <c r="S120" s="154"/>
      <c r="T120" s="156">
        <f>T121+T139+T149+T154</f>
        <v>0</v>
      </c>
      <c r="AR120" s="149" t="s">
        <v>84</v>
      </c>
      <c r="AT120" s="157" t="s">
        <v>75</v>
      </c>
      <c r="AU120" s="157" t="s">
        <v>76</v>
      </c>
      <c r="AY120" s="149" t="s">
        <v>130</v>
      </c>
      <c r="BK120" s="158">
        <f>BK121+BK139+BK149+BK154</f>
        <v>0</v>
      </c>
    </row>
    <row r="121" spans="2:63" s="10" customFormat="1" ht="19.5" customHeight="1">
      <c r="B121" s="148"/>
      <c r="D121" s="159" t="s">
        <v>75</v>
      </c>
      <c r="E121" s="160" t="s">
        <v>213</v>
      </c>
      <c r="F121" s="160" t="s">
        <v>214</v>
      </c>
      <c r="I121" s="151"/>
      <c r="J121" s="161">
        <f>BK121</f>
        <v>0</v>
      </c>
      <c r="L121" s="148"/>
      <c r="M121" s="153"/>
      <c r="N121" s="154"/>
      <c r="O121" s="154"/>
      <c r="P121" s="155">
        <f>SUM(P122:P138)</f>
        <v>0</v>
      </c>
      <c r="Q121" s="154"/>
      <c r="R121" s="155">
        <f>SUM(R122:R138)</f>
        <v>217.15519980000002</v>
      </c>
      <c r="S121" s="154"/>
      <c r="T121" s="156">
        <f>SUM(T122:T138)</f>
        <v>0</v>
      </c>
      <c r="AR121" s="149" t="s">
        <v>84</v>
      </c>
      <c r="AT121" s="157" t="s">
        <v>75</v>
      </c>
      <c r="AU121" s="157" t="s">
        <v>22</v>
      </c>
      <c r="AY121" s="149" t="s">
        <v>130</v>
      </c>
      <c r="BK121" s="158">
        <f>SUM(BK122:BK138)</f>
        <v>0</v>
      </c>
    </row>
    <row r="122" spans="2:65" s="1" customFormat="1" ht="22.5" customHeight="1">
      <c r="B122" s="162"/>
      <c r="C122" s="163" t="s">
        <v>8</v>
      </c>
      <c r="D122" s="163" t="s">
        <v>133</v>
      </c>
      <c r="E122" s="164" t="s">
        <v>215</v>
      </c>
      <c r="F122" s="165" t="s">
        <v>216</v>
      </c>
      <c r="G122" s="166" t="s">
        <v>217</v>
      </c>
      <c r="H122" s="167">
        <v>217.14</v>
      </c>
      <c r="I122" s="168"/>
      <c r="J122" s="169">
        <f>ROUND(I122*H122,2)</f>
        <v>0</v>
      </c>
      <c r="K122" s="165" t="s">
        <v>137</v>
      </c>
      <c r="L122" s="32"/>
      <c r="M122" s="170" t="s">
        <v>20</v>
      </c>
      <c r="N122" s="171" t="s">
        <v>49</v>
      </c>
      <c r="O122" s="33"/>
      <c r="P122" s="172">
        <f>O122*H122</f>
        <v>0</v>
      </c>
      <c r="Q122" s="172">
        <v>7E-05</v>
      </c>
      <c r="R122" s="172">
        <f>Q122*H122</f>
        <v>0.015199799999999998</v>
      </c>
      <c r="S122" s="172">
        <v>0</v>
      </c>
      <c r="T122" s="173">
        <f>S122*H122</f>
        <v>0</v>
      </c>
      <c r="AR122" s="15" t="s">
        <v>218</v>
      </c>
      <c r="AT122" s="15" t="s">
        <v>133</v>
      </c>
      <c r="AU122" s="15" t="s">
        <v>84</v>
      </c>
      <c r="AY122" s="15" t="s">
        <v>130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5" t="s">
        <v>138</v>
      </c>
      <c r="BK122" s="174">
        <f>ROUND(I122*H122,2)</f>
        <v>0</v>
      </c>
      <c r="BL122" s="15" t="s">
        <v>218</v>
      </c>
      <c r="BM122" s="15" t="s">
        <v>369</v>
      </c>
    </row>
    <row r="123" spans="2:65" s="1" customFormat="1" ht="22.5" customHeight="1">
      <c r="B123" s="162"/>
      <c r="C123" s="189" t="s">
        <v>218</v>
      </c>
      <c r="D123" s="189" t="s">
        <v>220</v>
      </c>
      <c r="E123" s="190" t="s">
        <v>221</v>
      </c>
      <c r="F123" s="191" t="s">
        <v>222</v>
      </c>
      <c r="G123" s="192" t="s">
        <v>217</v>
      </c>
      <c r="H123" s="193">
        <v>15.18</v>
      </c>
      <c r="I123" s="194"/>
      <c r="J123" s="195">
        <f>ROUND(I123*H123,2)</f>
        <v>0</v>
      </c>
      <c r="K123" s="191" t="s">
        <v>137</v>
      </c>
      <c r="L123" s="196"/>
      <c r="M123" s="197" t="s">
        <v>20</v>
      </c>
      <c r="N123" s="198" t="s">
        <v>49</v>
      </c>
      <c r="O123" s="33"/>
      <c r="P123" s="172">
        <f>O123*H123</f>
        <v>0</v>
      </c>
      <c r="Q123" s="172">
        <v>1</v>
      </c>
      <c r="R123" s="172">
        <f>Q123*H123</f>
        <v>15.18</v>
      </c>
      <c r="S123" s="172">
        <v>0</v>
      </c>
      <c r="T123" s="173">
        <f>S123*H123</f>
        <v>0</v>
      </c>
      <c r="AR123" s="15" t="s">
        <v>223</v>
      </c>
      <c r="AT123" s="15" t="s">
        <v>220</v>
      </c>
      <c r="AU123" s="15" t="s">
        <v>84</v>
      </c>
      <c r="AY123" s="15" t="s">
        <v>130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138</v>
      </c>
      <c r="BK123" s="174">
        <f>ROUND(I123*H123,2)</f>
        <v>0</v>
      </c>
      <c r="BL123" s="15" t="s">
        <v>218</v>
      </c>
      <c r="BM123" s="15" t="s">
        <v>370</v>
      </c>
    </row>
    <row r="124" spans="2:47" s="1" customFormat="1" ht="27">
      <c r="B124" s="32"/>
      <c r="D124" s="185" t="s">
        <v>194</v>
      </c>
      <c r="F124" s="188" t="s">
        <v>225</v>
      </c>
      <c r="I124" s="132"/>
      <c r="L124" s="32"/>
      <c r="M124" s="62"/>
      <c r="N124" s="33"/>
      <c r="O124" s="33"/>
      <c r="P124" s="33"/>
      <c r="Q124" s="33"/>
      <c r="R124" s="33"/>
      <c r="S124" s="33"/>
      <c r="T124" s="63"/>
      <c r="AT124" s="15" t="s">
        <v>194</v>
      </c>
      <c r="AU124" s="15" t="s">
        <v>84</v>
      </c>
    </row>
    <row r="125" spans="2:51" s="11" customFormat="1" ht="13.5">
      <c r="B125" s="175"/>
      <c r="D125" s="176" t="s">
        <v>140</v>
      </c>
      <c r="E125" s="177" t="s">
        <v>20</v>
      </c>
      <c r="F125" s="178" t="s">
        <v>371</v>
      </c>
      <c r="H125" s="179">
        <v>15.18</v>
      </c>
      <c r="I125" s="180"/>
      <c r="L125" s="175"/>
      <c r="M125" s="181"/>
      <c r="N125" s="182"/>
      <c r="O125" s="182"/>
      <c r="P125" s="182"/>
      <c r="Q125" s="182"/>
      <c r="R125" s="182"/>
      <c r="S125" s="182"/>
      <c r="T125" s="183"/>
      <c r="AT125" s="184" t="s">
        <v>140</v>
      </c>
      <c r="AU125" s="184" t="s">
        <v>84</v>
      </c>
      <c r="AV125" s="11" t="s">
        <v>84</v>
      </c>
      <c r="AW125" s="11" t="s">
        <v>39</v>
      </c>
      <c r="AX125" s="11" t="s">
        <v>22</v>
      </c>
      <c r="AY125" s="184" t="s">
        <v>130</v>
      </c>
    </row>
    <row r="126" spans="2:65" s="1" customFormat="1" ht="22.5" customHeight="1">
      <c r="B126" s="162"/>
      <c r="C126" s="189" t="s">
        <v>227</v>
      </c>
      <c r="D126" s="189" t="s">
        <v>220</v>
      </c>
      <c r="E126" s="190" t="s">
        <v>228</v>
      </c>
      <c r="F126" s="191" t="s">
        <v>229</v>
      </c>
      <c r="G126" s="192" t="s">
        <v>217</v>
      </c>
      <c r="H126" s="193">
        <v>114.4</v>
      </c>
      <c r="I126" s="194"/>
      <c r="J126" s="195">
        <f>ROUND(I126*H126,2)</f>
        <v>0</v>
      </c>
      <c r="K126" s="191" t="s">
        <v>137</v>
      </c>
      <c r="L126" s="196"/>
      <c r="M126" s="197" t="s">
        <v>20</v>
      </c>
      <c r="N126" s="198" t="s">
        <v>49</v>
      </c>
      <c r="O126" s="33"/>
      <c r="P126" s="172">
        <f>O126*H126</f>
        <v>0</v>
      </c>
      <c r="Q126" s="172">
        <v>1</v>
      </c>
      <c r="R126" s="172">
        <f>Q126*H126</f>
        <v>114.4</v>
      </c>
      <c r="S126" s="172">
        <v>0</v>
      </c>
      <c r="T126" s="173">
        <f>S126*H126</f>
        <v>0</v>
      </c>
      <c r="AR126" s="15" t="s">
        <v>223</v>
      </c>
      <c r="AT126" s="15" t="s">
        <v>220</v>
      </c>
      <c r="AU126" s="15" t="s">
        <v>84</v>
      </c>
      <c r="AY126" s="15" t="s">
        <v>130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138</v>
      </c>
      <c r="BK126" s="174">
        <f>ROUND(I126*H126,2)</f>
        <v>0</v>
      </c>
      <c r="BL126" s="15" t="s">
        <v>218</v>
      </c>
      <c r="BM126" s="15" t="s">
        <v>372</v>
      </c>
    </row>
    <row r="127" spans="2:47" s="1" customFormat="1" ht="27">
      <c r="B127" s="32"/>
      <c r="D127" s="185" t="s">
        <v>194</v>
      </c>
      <c r="F127" s="188" t="s">
        <v>231</v>
      </c>
      <c r="I127" s="132"/>
      <c r="L127" s="32"/>
      <c r="M127" s="62"/>
      <c r="N127" s="33"/>
      <c r="O127" s="33"/>
      <c r="P127" s="33"/>
      <c r="Q127" s="33"/>
      <c r="R127" s="33"/>
      <c r="S127" s="33"/>
      <c r="T127" s="63"/>
      <c r="AT127" s="15" t="s">
        <v>194</v>
      </c>
      <c r="AU127" s="15" t="s">
        <v>84</v>
      </c>
    </row>
    <row r="128" spans="2:51" s="11" customFormat="1" ht="13.5">
      <c r="B128" s="175"/>
      <c r="D128" s="176" t="s">
        <v>140</v>
      </c>
      <c r="E128" s="177" t="s">
        <v>20</v>
      </c>
      <c r="F128" s="178" t="s">
        <v>373</v>
      </c>
      <c r="H128" s="179">
        <v>114.4</v>
      </c>
      <c r="I128" s="180"/>
      <c r="L128" s="175"/>
      <c r="M128" s="181"/>
      <c r="N128" s="182"/>
      <c r="O128" s="182"/>
      <c r="P128" s="182"/>
      <c r="Q128" s="182"/>
      <c r="R128" s="182"/>
      <c r="S128" s="182"/>
      <c r="T128" s="183"/>
      <c r="AT128" s="184" t="s">
        <v>140</v>
      </c>
      <c r="AU128" s="184" t="s">
        <v>84</v>
      </c>
      <c r="AV128" s="11" t="s">
        <v>84</v>
      </c>
      <c r="AW128" s="11" t="s">
        <v>39</v>
      </c>
      <c r="AX128" s="11" t="s">
        <v>22</v>
      </c>
      <c r="AY128" s="184" t="s">
        <v>130</v>
      </c>
    </row>
    <row r="129" spans="2:65" s="1" customFormat="1" ht="22.5" customHeight="1">
      <c r="B129" s="162"/>
      <c r="C129" s="189" t="s">
        <v>233</v>
      </c>
      <c r="D129" s="189" t="s">
        <v>220</v>
      </c>
      <c r="E129" s="190" t="s">
        <v>234</v>
      </c>
      <c r="F129" s="191" t="s">
        <v>235</v>
      </c>
      <c r="G129" s="192" t="s">
        <v>217</v>
      </c>
      <c r="H129" s="193">
        <v>54.56</v>
      </c>
      <c r="I129" s="194"/>
      <c r="J129" s="195">
        <f>ROUND(I129*H129,2)</f>
        <v>0</v>
      </c>
      <c r="K129" s="191" t="s">
        <v>137</v>
      </c>
      <c r="L129" s="196"/>
      <c r="M129" s="197" t="s">
        <v>20</v>
      </c>
      <c r="N129" s="198" t="s">
        <v>49</v>
      </c>
      <c r="O129" s="33"/>
      <c r="P129" s="172">
        <f>O129*H129</f>
        <v>0</v>
      </c>
      <c r="Q129" s="172">
        <v>1</v>
      </c>
      <c r="R129" s="172">
        <f>Q129*H129</f>
        <v>54.56</v>
      </c>
      <c r="S129" s="172">
        <v>0</v>
      </c>
      <c r="T129" s="173">
        <f>S129*H129</f>
        <v>0</v>
      </c>
      <c r="AR129" s="15" t="s">
        <v>223</v>
      </c>
      <c r="AT129" s="15" t="s">
        <v>220</v>
      </c>
      <c r="AU129" s="15" t="s">
        <v>84</v>
      </c>
      <c r="AY129" s="15" t="s">
        <v>130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5" t="s">
        <v>138</v>
      </c>
      <c r="BK129" s="174">
        <f>ROUND(I129*H129,2)</f>
        <v>0</v>
      </c>
      <c r="BL129" s="15" t="s">
        <v>218</v>
      </c>
      <c r="BM129" s="15" t="s">
        <v>374</v>
      </c>
    </row>
    <row r="130" spans="2:47" s="1" customFormat="1" ht="27">
      <c r="B130" s="32"/>
      <c r="D130" s="185" t="s">
        <v>194</v>
      </c>
      <c r="F130" s="188" t="s">
        <v>237</v>
      </c>
      <c r="I130" s="132"/>
      <c r="L130" s="32"/>
      <c r="M130" s="62"/>
      <c r="N130" s="33"/>
      <c r="O130" s="33"/>
      <c r="P130" s="33"/>
      <c r="Q130" s="33"/>
      <c r="R130" s="33"/>
      <c r="S130" s="33"/>
      <c r="T130" s="63"/>
      <c r="AT130" s="15" t="s">
        <v>194</v>
      </c>
      <c r="AU130" s="15" t="s">
        <v>84</v>
      </c>
    </row>
    <row r="131" spans="2:51" s="11" customFormat="1" ht="13.5">
      <c r="B131" s="175"/>
      <c r="D131" s="176" t="s">
        <v>140</v>
      </c>
      <c r="E131" s="177" t="s">
        <v>20</v>
      </c>
      <c r="F131" s="178" t="s">
        <v>375</v>
      </c>
      <c r="H131" s="179">
        <v>54.56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84" t="s">
        <v>140</v>
      </c>
      <c r="AU131" s="184" t="s">
        <v>84</v>
      </c>
      <c r="AV131" s="11" t="s">
        <v>84</v>
      </c>
      <c r="AW131" s="11" t="s">
        <v>39</v>
      </c>
      <c r="AX131" s="11" t="s">
        <v>22</v>
      </c>
      <c r="AY131" s="184" t="s">
        <v>130</v>
      </c>
    </row>
    <row r="132" spans="2:65" s="1" customFormat="1" ht="31.5" customHeight="1">
      <c r="B132" s="162"/>
      <c r="C132" s="189" t="s">
        <v>239</v>
      </c>
      <c r="D132" s="189" t="s">
        <v>220</v>
      </c>
      <c r="E132" s="190" t="s">
        <v>240</v>
      </c>
      <c r="F132" s="191" t="s">
        <v>241</v>
      </c>
      <c r="G132" s="192" t="s">
        <v>136</v>
      </c>
      <c r="H132" s="193">
        <v>33</v>
      </c>
      <c r="I132" s="194"/>
      <c r="J132" s="195">
        <f>ROUND(I132*H132,2)</f>
        <v>0</v>
      </c>
      <c r="K132" s="191" t="s">
        <v>20</v>
      </c>
      <c r="L132" s="196"/>
      <c r="M132" s="197" t="s">
        <v>20</v>
      </c>
      <c r="N132" s="198" t="s">
        <v>49</v>
      </c>
      <c r="O132" s="33"/>
      <c r="P132" s="172">
        <f>O132*H132</f>
        <v>0</v>
      </c>
      <c r="Q132" s="172">
        <v>1</v>
      </c>
      <c r="R132" s="172">
        <f>Q132*H132</f>
        <v>33</v>
      </c>
      <c r="S132" s="172">
        <v>0</v>
      </c>
      <c r="T132" s="173">
        <f>S132*H132</f>
        <v>0</v>
      </c>
      <c r="AR132" s="15" t="s">
        <v>223</v>
      </c>
      <c r="AT132" s="15" t="s">
        <v>220</v>
      </c>
      <c r="AU132" s="15" t="s">
        <v>84</v>
      </c>
      <c r="AY132" s="15" t="s">
        <v>130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138</v>
      </c>
      <c r="BK132" s="174">
        <f>ROUND(I132*H132,2)</f>
        <v>0</v>
      </c>
      <c r="BL132" s="15" t="s">
        <v>218</v>
      </c>
      <c r="BM132" s="15" t="s">
        <v>376</v>
      </c>
    </row>
    <row r="133" spans="2:47" s="1" customFormat="1" ht="27">
      <c r="B133" s="32"/>
      <c r="D133" s="185" t="s">
        <v>194</v>
      </c>
      <c r="F133" s="188" t="s">
        <v>243</v>
      </c>
      <c r="I133" s="132"/>
      <c r="L133" s="32"/>
      <c r="M133" s="62"/>
      <c r="N133" s="33"/>
      <c r="O133" s="33"/>
      <c r="P133" s="33"/>
      <c r="Q133" s="33"/>
      <c r="R133" s="33"/>
      <c r="S133" s="33"/>
      <c r="T133" s="63"/>
      <c r="AT133" s="15" t="s">
        <v>194</v>
      </c>
      <c r="AU133" s="15" t="s">
        <v>84</v>
      </c>
    </row>
    <row r="134" spans="2:51" s="11" customFormat="1" ht="13.5">
      <c r="B134" s="175"/>
      <c r="D134" s="176" t="s">
        <v>140</v>
      </c>
      <c r="E134" s="177" t="s">
        <v>20</v>
      </c>
      <c r="F134" s="178" t="s">
        <v>377</v>
      </c>
      <c r="H134" s="179">
        <v>33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84" t="s">
        <v>140</v>
      </c>
      <c r="AU134" s="184" t="s">
        <v>84</v>
      </c>
      <c r="AV134" s="11" t="s">
        <v>84</v>
      </c>
      <c r="AW134" s="11" t="s">
        <v>39</v>
      </c>
      <c r="AX134" s="11" t="s">
        <v>22</v>
      </c>
      <c r="AY134" s="184" t="s">
        <v>130</v>
      </c>
    </row>
    <row r="135" spans="2:65" s="1" customFormat="1" ht="22.5" customHeight="1">
      <c r="B135" s="162"/>
      <c r="C135" s="163" t="s">
        <v>245</v>
      </c>
      <c r="D135" s="163" t="s">
        <v>133</v>
      </c>
      <c r="E135" s="164" t="s">
        <v>246</v>
      </c>
      <c r="F135" s="165" t="s">
        <v>247</v>
      </c>
      <c r="G135" s="166" t="s">
        <v>188</v>
      </c>
      <c r="H135" s="167">
        <v>0.217</v>
      </c>
      <c r="I135" s="168"/>
      <c r="J135" s="169">
        <f>ROUND(I135*H135,2)</f>
        <v>0</v>
      </c>
      <c r="K135" s="165" t="s">
        <v>137</v>
      </c>
      <c r="L135" s="32"/>
      <c r="M135" s="170" t="s">
        <v>20</v>
      </c>
      <c r="N135" s="171" t="s">
        <v>49</v>
      </c>
      <c r="O135" s="33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218</v>
      </c>
      <c r="AT135" s="15" t="s">
        <v>133</v>
      </c>
      <c r="AU135" s="15" t="s">
        <v>84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138</v>
      </c>
      <c r="BK135" s="174">
        <f>ROUND(I135*H135,2)</f>
        <v>0</v>
      </c>
      <c r="BL135" s="15" t="s">
        <v>218</v>
      </c>
      <c r="BM135" s="15" t="s">
        <v>378</v>
      </c>
    </row>
    <row r="136" spans="2:51" s="11" customFormat="1" ht="13.5">
      <c r="B136" s="175"/>
      <c r="D136" s="176" t="s">
        <v>140</v>
      </c>
      <c r="F136" s="178" t="s">
        <v>379</v>
      </c>
      <c r="H136" s="179">
        <v>0.217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84" t="s">
        <v>140</v>
      </c>
      <c r="AU136" s="184" t="s">
        <v>84</v>
      </c>
      <c r="AV136" s="11" t="s">
        <v>84</v>
      </c>
      <c r="AW136" s="11" t="s">
        <v>4</v>
      </c>
      <c r="AX136" s="11" t="s">
        <v>22</v>
      </c>
      <c r="AY136" s="184" t="s">
        <v>130</v>
      </c>
    </row>
    <row r="137" spans="2:65" s="1" customFormat="1" ht="22.5" customHeight="1">
      <c r="B137" s="162"/>
      <c r="C137" s="163" t="s">
        <v>7</v>
      </c>
      <c r="D137" s="163" t="s">
        <v>133</v>
      </c>
      <c r="E137" s="164" t="s">
        <v>250</v>
      </c>
      <c r="F137" s="165" t="s">
        <v>251</v>
      </c>
      <c r="G137" s="166" t="s">
        <v>188</v>
      </c>
      <c r="H137" s="167">
        <v>0.217</v>
      </c>
      <c r="I137" s="168"/>
      <c r="J137" s="169">
        <f>ROUND(I137*H137,2)</f>
        <v>0</v>
      </c>
      <c r="K137" s="165" t="s">
        <v>137</v>
      </c>
      <c r="L137" s="32"/>
      <c r="M137" s="170" t="s">
        <v>20</v>
      </c>
      <c r="N137" s="171" t="s">
        <v>49</v>
      </c>
      <c r="O137" s="33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AR137" s="15" t="s">
        <v>218</v>
      </c>
      <c r="AT137" s="15" t="s">
        <v>133</v>
      </c>
      <c r="AU137" s="15" t="s">
        <v>84</v>
      </c>
      <c r="AY137" s="15" t="s">
        <v>130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138</v>
      </c>
      <c r="BK137" s="174">
        <f>ROUND(I137*H137,2)</f>
        <v>0</v>
      </c>
      <c r="BL137" s="15" t="s">
        <v>218</v>
      </c>
      <c r="BM137" s="15" t="s">
        <v>380</v>
      </c>
    </row>
    <row r="138" spans="2:51" s="11" customFormat="1" ht="13.5">
      <c r="B138" s="175"/>
      <c r="D138" s="185" t="s">
        <v>140</v>
      </c>
      <c r="F138" s="186" t="s">
        <v>379</v>
      </c>
      <c r="H138" s="187">
        <v>0.217</v>
      </c>
      <c r="I138" s="180"/>
      <c r="L138" s="175"/>
      <c r="M138" s="181"/>
      <c r="N138" s="182"/>
      <c r="O138" s="182"/>
      <c r="P138" s="182"/>
      <c r="Q138" s="182"/>
      <c r="R138" s="182"/>
      <c r="S138" s="182"/>
      <c r="T138" s="183"/>
      <c r="AT138" s="184" t="s">
        <v>140</v>
      </c>
      <c r="AU138" s="184" t="s">
        <v>84</v>
      </c>
      <c r="AV138" s="11" t="s">
        <v>84</v>
      </c>
      <c r="AW138" s="11" t="s">
        <v>4</v>
      </c>
      <c r="AX138" s="11" t="s">
        <v>22</v>
      </c>
      <c r="AY138" s="184" t="s">
        <v>130</v>
      </c>
    </row>
    <row r="139" spans="2:63" s="10" customFormat="1" ht="29.25" customHeight="1">
      <c r="B139" s="148"/>
      <c r="D139" s="159" t="s">
        <v>75</v>
      </c>
      <c r="E139" s="160" t="s">
        <v>253</v>
      </c>
      <c r="F139" s="160" t="s">
        <v>254</v>
      </c>
      <c r="I139" s="151"/>
      <c r="J139" s="161">
        <f>BK139</f>
        <v>0</v>
      </c>
      <c r="L139" s="148"/>
      <c r="M139" s="153"/>
      <c r="N139" s="154"/>
      <c r="O139" s="154"/>
      <c r="P139" s="155">
        <f>SUM(P140:P148)</f>
        <v>0</v>
      </c>
      <c r="Q139" s="154"/>
      <c r="R139" s="155">
        <f>SUM(R140:R148)</f>
        <v>0.05904</v>
      </c>
      <c r="S139" s="154"/>
      <c r="T139" s="156">
        <f>SUM(T140:T148)</f>
        <v>0</v>
      </c>
      <c r="AR139" s="149" t="s">
        <v>84</v>
      </c>
      <c r="AT139" s="157" t="s">
        <v>75</v>
      </c>
      <c r="AU139" s="157" t="s">
        <v>22</v>
      </c>
      <c r="AY139" s="149" t="s">
        <v>130</v>
      </c>
      <c r="BK139" s="158">
        <f>SUM(BK140:BK148)</f>
        <v>0</v>
      </c>
    </row>
    <row r="140" spans="2:65" s="1" customFormat="1" ht="22.5" customHeight="1">
      <c r="B140" s="162"/>
      <c r="C140" s="163" t="s">
        <v>255</v>
      </c>
      <c r="D140" s="163" t="s">
        <v>133</v>
      </c>
      <c r="E140" s="164" t="s">
        <v>256</v>
      </c>
      <c r="F140" s="165" t="s">
        <v>257</v>
      </c>
      <c r="G140" s="166" t="s">
        <v>144</v>
      </c>
      <c r="H140" s="167">
        <v>5.76</v>
      </c>
      <c r="I140" s="168"/>
      <c r="J140" s="169">
        <f>ROUND(I140*H140,2)</f>
        <v>0</v>
      </c>
      <c r="K140" s="165" t="s">
        <v>137</v>
      </c>
      <c r="L140" s="32"/>
      <c r="M140" s="170" t="s">
        <v>20</v>
      </c>
      <c r="N140" s="171" t="s">
        <v>49</v>
      </c>
      <c r="O140" s="33"/>
      <c r="P140" s="172">
        <f>O140*H140</f>
        <v>0</v>
      </c>
      <c r="Q140" s="172">
        <v>0.006</v>
      </c>
      <c r="R140" s="172">
        <f>Q140*H140</f>
        <v>0.03456</v>
      </c>
      <c r="S140" s="172">
        <v>0</v>
      </c>
      <c r="T140" s="173">
        <f>S140*H140</f>
        <v>0</v>
      </c>
      <c r="AR140" s="15" t="s">
        <v>218</v>
      </c>
      <c r="AT140" s="15" t="s">
        <v>133</v>
      </c>
      <c r="AU140" s="15" t="s">
        <v>84</v>
      </c>
      <c r="AY140" s="15" t="s">
        <v>130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5" t="s">
        <v>138</v>
      </c>
      <c r="BK140" s="174">
        <f>ROUND(I140*H140,2)</f>
        <v>0</v>
      </c>
      <c r="BL140" s="15" t="s">
        <v>218</v>
      </c>
      <c r="BM140" s="15" t="s">
        <v>381</v>
      </c>
    </row>
    <row r="141" spans="2:51" s="11" customFormat="1" ht="13.5">
      <c r="B141" s="175"/>
      <c r="D141" s="176" t="s">
        <v>140</v>
      </c>
      <c r="E141" s="177" t="s">
        <v>20</v>
      </c>
      <c r="F141" s="178" t="s">
        <v>382</v>
      </c>
      <c r="H141" s="179">
        <v>5.76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140</v>
      </c>
      <c r="AU141" s="184" t="s">
        <v>84</v>
      </c>
      <c r="AV141" s="11" t="s">
        <v>84</v>
      </c>
      <c r="AW141" s="11" t="s">
        <v>39</v>
      </c>
      <c r="AX141" s="11" t="s">
        <v>22</v>
      </c>
      <c r="AY141" s="184" t="s">
        <v>130</v>
      </c>
    </row>
    <row r="142" spans="2:65" s="1" customFormat="1" ht="22.5" customHeight="1">
      <c r="B142" s="162"/>
      <c r="C142" s="189" t="s">
        <v>260</v>
      </c>
      <c r="D142" s="189" t="s">
        <v>220</v>
      </c>
      <c r="E142" s="190" t="s">
        <v>261</v>
      </c>
      <c r="F142" s="191" t="s">
        <v>262</v>
      </c>
      <c r="G142" s="192" t="s">
        <v>144</v>
      </c>
      <c r="H142" s="193">
        <v>5.76</v>
      </c>
      <c r="I142" s="194"/>
      <c r="J142" s="195">
        <f>ROUND(I142*H142,2)</f>
        <v>0</v>
      </c>
      <c r="K142" s="191" t="s">
        <v>20</v>
      </c>
      <c r="L142" s="196"/>
      <c r="M142" s="197" t="s">
        <v>20</v>
      </c>
      <c r="N142" s="198" t="s">
        <v>49</v>
      </c>
      <c r="O142" s="33"/>
      <c r="P142" s="172">
        <f>O142*H142</f>
        <v>0</v>
      </c>
      <c r="Q142" s="172">
        <v>0.00116</v>
      </c>
      <c r="R142" s="172">
        <f>Q142*H142</f>
        <v>0.0066816</v>
      </c>
      <c r="S142" s="172">
        <v>0</v>
      </c>
      <c r="T142" s="173">
        <f>S142*H142</f>
        <v>0</v>
      </c>
      <c r="AR142" s="15" t="s">
        <v>223</v>
      </c>
      <c r="AT142" s="15" t="s">
        <v>220</v>
      </c>
      <c r="AU142" s="15" t="s">
        <v>84</v>
      </c>
      <c r="AY142" s="15" t="s">
        <v>130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138</v>
      </c>
      <c r="BK142" s="174">
        <f>ROUND(I142*H142,2)</f>
        <v>0</v>
      </c>
      <c r="BL142" s="15" t="s">
        <v>218</v>
      </c>
      <c r="BM142" s="15" t="s">
        <v>383</v>
      </c>
    </row>
    <row r="143" spans="2:51" s="11" customFormat="1" ht="13.5">
      <c r="B143" s="175"/>
      <c r="D143" s="176" t="s">
        <v>140</v>
      </c>
      <c r="F143" s="178" t="s">
        <v>384</v>
      </c>
      <c r="H143" s="179">
        <v>5.76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84" t="s">
        <v>140</v>
      </c>
      <c r="AU143" s="184" t="s">
        <v>84</v>
      </c>
      <c r="AV143" s="11" t="s">
        <v>84</v>
      </c>
      <c r="AW143" s="11" t="s">
        <v>4</v>
      </c>
      <c r="AX143" s="11" t="s">
        <v>22</v>
      </c>
      <c r="AY143" s="184" t="s">
        <v>130</v>
      </c>
    </row>
    <row r="144" spans="2:65" s="1" customFormat="1" ht="22.5" customHeight="1">
      <c r="B144" s="162"/>
      <c r="C144" s="163" t="s">
        <v>265</v>
      </c>
      <c r="D144" s="163" t="s">
        <v>133</v>
      </c>
      <c r="E144" s="164" t="s">
        <v>266</v>
      </c>
      <c r="F144" s="165" t="s">
        <v>267</v>
      </c>
      <c r="G144" s="166" t="s">
        <v>144</v>
      </c>
      <c r="H144" s="167">
        <v>5.76</v>
      </c>
      <c r="I144" s="168"/>
      <c r="J144" s="169">
        <f>ROUND(I144*H144,2)</f>
        <v>0</v>
      </c>
      <c r="K144" s="165" t="s">
        <v>137</v>
      </c>
      <c r="L144" s="32"/>
      <c r="M144" s="170" t="s">
        <v>20</v>
      </c>
      <c r="N144" s="171" t="s">
        <v>49</v>
      </c>
      <c r="O144" s="33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AR144" s="15" t="s">
        <v>218</v>
      </c>
      <c r="AT144" s="15" t="s">
        <v>133</v>
      </c>
      <c r="AU144" s="15" t="s">
        <v>84</v>
      </c>
      <c r="AY144" s="15" t="s">
        <v>130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5" t="s">
        <v>138</v>
      </c>
      <c r="BK144" s="174">
        <f>ROUND(I144*H144,2)</f>
        <v>0</v>
      </c>
      <c r="BL144" s="15" t="s">
        <v>218</v>
      </c>
      <c r="BM144" s="15" t="s">
        <v>385</v>
      </c>
    </row>
    <row r="145" spans="2:65" s="1" customFormat="1" ht="22.5" customHeight="1">
      <c r="B145" s="162"/>
      <c r="C145" s="163" t="s">
        <v>269</v>
      </c>
      <c r="D145" s="163" t="s">
        <v>133</v>
      </c>
      <c r="E145" s="164" t="s">
        <v>270</v>
      </c>
      <c r="F145" s="165" t="s">
        <v>271</v>
      </c>
      <c r="G145" s="166" t="s">
        <v>144</v>
      </c>
      <c r="H145" s="167">
        <v>5.76</v>
      </c>
      <c r="I145" s="168"/>
      <c r="J145" s="169">
        <f>ROUND(I145*H145,2)</f>
        <v>0</v>
      </c>
      <c r="K145" s="165" t="s">
        <v>137</v>
      </c>
      <c r="L145" s="32"/>
      <c r="M145" s="170" t="s">
        <v>20</v>
      </c>
      <c r="N145" s="171" t="s">
        <v>49</v>
      </c>
      <c r="O145" s="33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" t="s">
        <v>218</v>
      </c>
      <c r="AT145" s="15" t="s">
        <v>133</v>
      </c>
      <c r="AU145" s="15" t="s">
        <v>84</v>
      </c>
      <c r="AY145" s="15" t="s">
        <v>130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138</v>
      </c>
      <c r="BK145" s="174">
        <f>ROUND(I145*H145,2)</f>
        <v>0</v>
      </c>
      <c r="BL145" s="15" t="s">
        <v>218</v>
      </c>
      <c r="BM145" s="15" t="s">
        <v>386</v>
      </c>
    </row>
    <row r="146" spans="2:65" s="1" customFormat="1" ht="22.5" customHeight="1">
      <c r="B146" s="162"/>
      <c r="C146" s="163" t="s">
        <v>273</v>
      </c>
      <c r="D146" s="163" t="s">
        <v>133</v>
      </c>
      <c r="E146" s="164" t="s">
        <v>274</v>
      </c>
      <c r="F146" s="165" t="s">
        <v>275</v>
      </c>
      <c r="G146" s="166" t="s">
        <v>144</v>
      </c>
      <c r="H146" s="167">
        <v>5.76</v>
      </c>
      <c r="I146" s="168"/>
      <c r="J146" s="169">
        <f>ROUND(I146*H146,2)</f>
        <v>0</v>
      </c>
      <c r="K146" s="165" t="s">
        <v>137</v>
      </c>
      <c r="L146" s="32"/>
      <c r="M146" s="170" t="s">
        <v>20</v>
      </c>
      <c r="N146" s="171" t="s">
        <v>49</v>
      </c>
      <c r="O146" s="33"/>
      <c r="P146" s="172">
        <f>O146*H146</f>
        <v>0</v>
      </c>
      <c r="Q146" s="172">
        <v>0.00309</v>
      </c>
      <c r="R146" s="172">
        <f>Q146*H146</f>
        <v>0.0177984</v>
      </c>
      <c r="S146" s="172">
        <v>0</v>
      </c>
      <c r="T146" s="173">
        <f>S146*H146</f>
        <v>0</v>
      </c>
      <c r="AR146" s="15" t="s">
        <v>218</v>
      </c>
      <c r="AT146" s="15" t="s">
        <v>133</v>
      </c>
      <c r="AU146" s="15" t="s">
        <v>84</v>
      </c>
      <c r="AY146" s="15" t="s">
        <v>130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5" t="s">
        <v>138</v>
      </c>
      <c r="BK146" s="174">
        <f>ROUND(I146*H146,2)</f>
        <v>0</v>
      </c>
      <c r="BL146" s="15" t="s">
        <v>218</v>
      </c>
      <c r="BM146" s="15" t="s">
        <v>387</v>
      </c>
    </row>
    <row r="147" spans="2:65" s="1" customFormat="1" ht="22.5" customHeight="1">
      <c r="B147" s="162"/>
      <c r="C147" s="163" t="s">
        <v>277</v>
      </c>
      <c r="D147" s="163" t="s">
        <v>133</v>
      </c>
      <c r="E147" s="164" t="s">
        <v>278</v>
      </c>
      <c r="F147" s="165" t="s">
        <v>279</v>
      </c>
      <c r="G147" s="166" t="s">
        <v>188</v>
      </c>
      <c r="H147" s="167">
        <v>0.059</v>
      </c>
      <c r="I147" s="168"/>
      <c r="J147" s="169">
        <f>ROUND(I147*H147,2)</f>
        <v>0</v>
      </c>
      <c r="K147" s="165" t="s">
        <v>137</v>
      </c>
      <c r="L147" s="32"/>
      <c r="M147" s="170" t="s">
        <v>20</v>
      </c>
      <c r="N147" s="171" t="s">
        <v>49</v>
      </c>
      <c r="O147" s="33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5" t="s">
        <v>218</v>
      </c>
      <c r="AT147" s="15" t="s">
        <v>133</v>
      </c>
      <c r="AU147" s="15" t="s">
        <v>84</v>
      </c>
      <c r="AY147" s="15" t="s">
        <v>130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5" t="s">
        <v>138</v>
      </c>
      <c r="BK147" s="174">
        <f>ROUND(I147*H147,2)</f>
        <v>0</v>
      </c>
      <c r="BL147" s="15" t="s">
        <v>218</v>
      </c>
      <c r="BM147" s="15" t="s">
        <v>388</v>
      </c>
    </row>
    <row r="148" spans="2:65" s="1" customFormat="1" ht="22.5" customHeight="1">
      <c r="B148" s="162"/>
      <c r="C148" s="163" t="s">
        <v>281</v>
      </c>
      <c r="D148" s="163" t="s">
        <v>133</v>
      </c>
      <c r="E148" s="164" t="s">
        <v>282</v>
      </c>
      <c r="F148" s="165" t="s">
        <v>283</v>
      </c>
      <c r="G148" s="166" t="s">
        <v>188</v>
      </c>
      <c r="H148" s="167">
        <v>0.059</v>
      </c>
      <c r="I148" s="168"/>
      <c r="J148" s="169">
        <f>ROUND(I148*H148,2)</f>
        <v>0</v>
      </c>
      <c r="K148" s="165" t="s">
        <v>137</v>
      </c>
      <c r="L148" s="32"/>
      <c r="M148" s="170" t="s">
        <v>20</v>
      </c>
      <c r="N148" s="171" t="s">
        <v>49</v>
      </c>
      <c r="O148" s="33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AR148" s="15" t="s">
        <v>218</v>
      </c>
      <c r="AT148" s="15" t="s">
        <v>133</v>
      </c>
      <c r="AU148" s="15" t="s">
        <v>84</v>
      </c>
      <c r="AY148" s="15" t="s">
        <v>130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138</v>
      </c>
      <c r="BK148" s="174">
        <f>ROUND(I148*H148,2)</f>
        <v>0</v>
      </c>
      <c r="BL148" s="15" t="s">
        <v>218</v>
      </c>
      <c r="BM148" s="15" t="s">
        <v>389</v>
      </c>
    </row>
    <row r="149" spans="2:63" s="10" customFormat="1" ht="29.25" customHeight="1">
      <c r="B149" s="148"/>
      <c r="D149" s="159" t="s">
        <v>75</v>
      </c>
      <c r="E149" s="160" t="s">
        <v>285</v>
      </c>
      <c r="F149" s="160" t="s">
        <v>286</v>
      </c>
      <c r="I149" s="151"/>
      <c r="J149" s="161">
        <f>BK149</f>
        <v>0</v>
      </c>
      <c r="L149" s="148"/>
      <c r="M149" s="153"/>
      <c r="N149" s="154"/>
      <c r="O149" s="154"/>
      <c r="P149" s="155">
        <f>SUM(P150:P153)</f>
        <v>0</v>
      </c>
      <c r="Q149" s="154"/>
      <c r="R149" s="155">
        <f>SUM(R150:R153)</f>
        <v>0.01755</v>
      </c>
      <c r="S149" s="154"/>
      <c r="T149" s="156">
        <f>SUM(T150:T153)</f>
        <v>0</v>
      </c>
      <c r="AR149" s="149" t="s">
        <v>84</v>
      </c>
      <c r="AT149" s="157" t="s">
        <v>75</v>
      </c>
      <c r="AU149" s="157" t="s">
        <v>22</v>
      </c>
      <c r="AY149" s="149" t="s">
        <v>130</v>
      </c>
      <c r="BK149" s="158">
        <f>SUM(BK150:BK153)</f>
        <v>0</v>
      </c>
    </row>
    <row r="150" spans="2:65" s="1" customFormat="1" ht="22.5" customHeight="1">
      <c r="B150" s="162"/>
      <c r="C150" s="163" t="s">
        <v>287</v>
      </c>
      <c r="D150" s="163" t="s">
        <v>133</v>
      </c>
      <c r="E150" s="164" t="s">
        <v>288</v>
      </c>
      <c r="F150" s="165" t="s">
        <v>289</v>
      </c>
      <c r="G150" s="166" t="s">
        <v>144</v>
      </c>
      <c r="H150" s="167">
        <v>2.25</v>
      </c>
      <c r="I150" s="168"/>
      <c r="J150" s="169">
        <f>ROUND(I150*H150,2)</f>
        <v>0</v>
      </c>
      <c r="K150" s="165" t="s">
        <v>137</v>
      </c>
      <c r="L150" s="32"/>
      <c r="M150" s="170" t="s">
        <v>20</v>
      </c>
      <c r="N150" s="171" t="s">
        <v>49</v>
      </c>
      <c r="O150" s="33"/>
      <c r="P150" s="172">
        <f>O150*H150</f>
        <v>0</v>
      </c>
      <c r="Q150" s="172">
        <v>0.0078</v>
      </c>
      <c r="R150" s="172">
        <f>Q150*H150</f>
        <v>0.01755</v>
      </c>
      <c r="S150" s="172">
        <v>0</v>
      </c>
      <c r="T150" s="173">
        <f>S150*H150</f>
        <v>0</v>
      </c>
      <c r="AR150" s="15" t="s">
        <v>218</v>
      </c>
      <c r="AT150" s="15" t="s">
        <v>133</v>
      </c>
      <c r="AU150" s="15" t="s">
        <v>84</v>
      </c>
      <c r="AY150" s="15" t="s">
        <v>130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138</v>
      </c>
      <c r="BK150" s="174">
        <f>ROUND(I150*H150,2)</f>
        <v>0</v>
      </c>
      <c r="BL150" s="15" t="s">
        <v>218</v>
      </c>
      <c r="BM150" s="15" t="s">
        <v>390</v>
      </c>
    </row>
    <row r="151" spans="2:51" s="11" customFormat="1" ht="13.5">
      <c r="B151" s="175"/>
      <c r="D151" s="176" t="s">
        <v>140</v>
      </c>
      <c r="E151" s="177" t="s">
        <v>20</v>
      </c>
      <c r="F151" s="178" t="s">
        <v>391</v>
      </c>
      <c r="H151" s="179">
        <v>2.25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84" t="s">
        <v>140</v>
      </c>
      <c r="AU151" s="184" t="s">
        <v>84</v>
      </c>
      <c r="AV151" s="11" t="s">
        <v>84</v>
      </c>
      <c r="AW151" s="11" t="s">
        <v>39</v>
      </c>
      <c r="AX151" s="11" t="s">
        <v>22</v>
      </c>
      <c r="AY151" s="184" t="s">
        <v>130</v>
      </c>
    </row>
    <row r="152" spans="2:65" s="1" customFormat="1" ht="22.5" customHeight="1">
      <c r="B152" s="162"/>
      <c r="C152" s="163" t="s">
        <v>292</v>
      </c>
      <c r="D152" s="163" t="s">
        <v>133</v>
      </c>
      <c r="E152" s="164" t="s">
        <v>293</v>
      </c>
      <c r="F152" s="165" t="s">
        <v>294</v>
      </c>
      <c r="G152" s="166" t="s">
        <v>144</v>
      </c>
      <c r="H152" s="167">
        <v>2.25</v>
      </c>
      <c r="I152" s="168"/>
      <c r="J152" s="169">
        <f>ROUND(I152*H152,2)</f>
        <v>0</v>
      </c>
      <c r="K152" s="165" t="s">
        <v>137</v>
      </c>
      <c r="L152" s="32"/>
      <c r="M152" s="170" t="s">
        <v>20</v>
      </c>
      <c r="N152" s="171" t="s">
        <v>49</v>
      </c>
      <c r="O152" s="33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AR152" s="15" t="s">
        <v>218</v>
      </c>
      <c r="AT152" s="15" t="s">
        <v>133</v>
      </c>
      <c r="AU152" s="15" t="s">
        <v>84</v>
      </c>
      <c r="AY152" s="15" t="s">
        <v>130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5" t="s">
        <v>138</v>
      </c>
      <c r="BK152" s="174">
        <f>ROUND(I152*H152,2)</f>
        <v>0</v>
      </c>
      <c r="BL152" s="15" t="s">
        <v>218</v>
      </c>
      <c r="BM152" s="15" t="s">
        <v>392</v>
      </c>
    </row>
    <row r="153" spans="2:65" s="1" customFormat="1" ht="22.5" customHeight="1">
      <c r="B153" s="162"/>
      <c r="C153" s="163" t="s">
        <v>296</v>
      </c>
      <c r="D153" s="163" t="s">
        <v>133</v>
      </c>
      <c r="E153" s="164" t="s">
        <v>297</v>
      </c>
      <c r="F153" s="165" t="s">
        <v>298</v>
      </c>
      <c r="G153" s="166" t="s">
        <v>188</v>
      </c>
      <c r="H153" s="167">
        <v>0.018</v>
      </c>
      <c r="I153" s="168"/>
      <c r="J153" s="169">
        <f>ROUND(I153*H153,2)</f>
        <v>0</v>
      </c>
      <c r="K153" s="165" t="s">
        <v>137</v>
      </c>
      <c r="L153" s="32"/>
      <c r="M153" s="170" t="s">
        <v>20</v>
      </c>
      <c r="N153" s="171" t="s">
        <v>49</v>
      </c>
      <c r="O153" s="33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5" t="s">
        <v>218</v>
      </c>
      <c r="AT153" s="15" t="s">
        <v>133</v>
      </c>
      <c r="AU153" s="15" t="s">
        <v>84</v>
      </c>
      <c r="AY153" s="15" t="s">
        <v>130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5" t="s">
        <v>138</v>
      </c>
      <c r="BK153" s="174">
        <f>ROUND(I153*H153,2)</f>
        <v>0</v>
      </c>
      <c r="BL153" s="15" t="s">
        <v>218</v>
      </c>
      <c r="BM153" s="15" t="s">
        <v>393</v>
      </c>
    </row>
    <row r="154" spans="2:63" s="10" customFormat="1" ht="29.25" customHeight="1">
      <c r="B154" s="148"/>
      <c r="D154" s="159" t="s">
        <v>75</v>
      </c>
      <c r="E154" s="160" t="s">
        <v>300</v>
      </c>
      <c r="F154" s="160" t="s">
        <v>301</v>
      </c>
      <c r="I154" s="151"/>
      <c r="J154" s="161">
        <f>BK154</f>
        <v>0</v>
      </c>
      <c r="L154" s="148"/>
      <c r="M154" s="153"/>
      <c r="N154" s="154"/>
      <c r="O154" s="154"/>
      <c r="P154" s="155">
        <f>SUM(P155:P158)</f>
        <v>0</v>
      </c>
      <c r="Q154" s="154"/>
      <c r="R154" s="155">
        <f>SUM(R155:R158)</f>
        <v>0.00159239</v>
      </c>
      <c r="S154" s="154"/>
      <c r="T154" s="156">
        <f>SUM(T155:T158)</f>
        <v>0</v>
      </c>
      <c r="AR154" s="149" t="s">
        <v>84</v>
      </c>
      <c r="AT154" s="157" t="s">
        <v>75</v>
      </c>
      <c r="AU154" s="157" t="s">
        <v>22</v>
      </c>
      <c r="AY154" s="149" t="s">
        <v>130</v>
      </c>
      <c r="BK154" s="158">
        <f>SUM(BK155:BK158)</f>
        <v>0</v>
      </c>
    </row>
    <row r="155" spans="2:65" s="1" customFormat="1" ht="31.5" customHeight="1">
      <c r="B155" s="162"/>
      <c r="C155" s="163" t="s">
        <v>223</v>
      </c>
      <c r="D155" s="163" t="s">
        <v>133</v>
      </c>
      <c r="E155" s="164" t="s">
        <v>302</v>
      </c>
      <c r="F155" s="165" t="s">
        <v>303</v>
      </c>
      <c r="G155" s="166" t="s">
        <v>144</v>
      </c>
      <c r="H155" s="167">
        <v>5.491</v>
      </c>
      <c r="I155" s="168"/>
      <c r="J155" s="169">
        <f>ROUND(I155*H155,2)</f>
        <v>0</v>
      </c>
      <c r="K155" s="165" t="s">
        <v>137</v>
      </c>
      <c r="L155" s="32"/>
      <c r="M155" s="170" t="s">
        <v>20</v>
      </c>
      <c r="N155" s="171" t="s">
        <v>49</v>
      </c>
      <c r="O155" s="33"/>
      <c r="P155" s="172">
        <f>O155*H155</f>
        <v>0</v>
      </c>
      <c r="Q155" s="172">
        <v>0.00017</v>
      </c>
      <c r="R155" s="172">
        <f>Q155*H155</f>
        <v>0.00093347</v>
      </c>
      <c r="S155" s="172">
        <v>0</v>
      </c>
      <c r="T155" s="173">
        <f>S155*H155</f>
        <v>0</v>
      </c>
      <c r="AR155" s="15" t="s">
        <v>218</v>
      </c>
      <c r="AT155" s="15" t="s">
        <v>133</v>
      </c>
      <c r="AU155" s="15" t="s">
        <v>84</v>
      </c>
      <c r="AY155" s="15" t="s">
        <v>130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5" t="s">
        <v>138</v>
      </c>
      <c r="BK155" s="174">
        <f>ROUND(I155*H155,2)</f>
        <v>0</v>
      </c>
      <c r="BL155" s="15" t="s">
        <v>218</v>
      </c>
      <c r="BM155" s="15" t="s">
        <v>394</v>
      </c>
    </row>
    <row r="156" spans="2:51" s="11" customFormat="1" ht="13.5">
      <c r="B156" s="175"/>
      <c r="D156" s="176" t="s">
        <v>140</v>
      </c>
      <c r="E156" s="177" t="s">
        <v>20</v>
      </c>
      <c r="F156" s="178" t="s">
        <v>395</v>
      </c>
      <c r="H156" s="179">
        <v>5.491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84" t="s">
        <v>140</v>
      </c>
      <c r="AU156" s="184" t="s">
        <v>84</v>
      </c>
      <c r="AV156" s="11" t="s">
        <v>84</v>
      </c>
      <c r="AW156" s="11" t="s">
        <v>39</v>
      </c>
      <c r="AX156" s="11" t="s">
        <v>22</v>
      </c>
      <c r="AY156" s="184" t="s">
        <v>130</v>
      </c>
    </row>
    <row r="157" spans="2:65" s="1" customFormat="1" ht="31.5" customHeight="1">
      <c r="B157" s="162"/>
      <c r="C157" s="163" t="s">
        <v>306</v>
      </c>
      <c r="D157" s="163" t="s">
        <v>133</v>
      </c>
      <c r="E157" s="164" t="s">
        <v>307</v>
      </c>
      <c r="F157" s="165" t="s">
        <v>308</v>
      </c>
      <c r="G157" s="166" t="s">
        <v>144</v>
      </c>
      <c r="H157" s="167">
        <v>5.491</v>
      </c>
      <c r="I157" s="168"/>
      <c r="J157" s="169">
        <f>ROUND(I157*H157,2)</f>
        <v>0</v>
      </c>
      <c r="K157" s="165" t="s">
        <v>137</v>
      </c>
      <c r="L157" s="32"/>
      <c r="M157" s="170" t="s">
        <v>20</v>
      </c>
      <c r="N157" s="171" t="s">
        <v>49</v>
      </c>
      <c r="O157" s="33"/>
      <c r="P157" s="172">
        <f>O157*H157</f>
        <v>0</v>
      </c>
      <c r="Q157" s="172">
        <v>0.00012</v>
      </c>
      <c r="R157" s="172">
        <f>Q157*H157</f>
        <v>0.00065892</v>
      </c>
      <c r="S157" s="172">
        <v>0</v>
      </c>
      <c r="T157" s="173">
        <f>S157*H157</f>
        <v>0</v>
      </c>
      <c r="AR157" s="15" t="s">
        <v>218</v>
      </c>
      <c r="AT157" s="15" t="s">
        <v>133</v>
      </c>
      <c r="AU157" s="15" t="s">
        <v>84</v>
      </c>
      <c r="AY157" s="15" t="s">
        <v>130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5" t="s">
        <v>138</v>
      </c>
      <c r="BK157" s="174">
        <f>ROUND(I157*H157,2)</f>
        <v>0</v>
      </c>
      <c r="BL157" s="15" t="s">
        <v>218</v>
      </c>
      <c r="BM157" s="15" t="s">
        <v>396</v>
      </c>
    </row>
    <row r="158" spans="2:51" s="11" customFormat="1" ht="13.5">
      <c r="B158" s="175"/>
      <c r="D158" s="185" t="s">
        <v>140</v>
      </c>
      <c r="E158" s="184" t="s">
        <v>20</v>
      </c>
      <c r="F158" s="186" t="s">
        <v>395</v>
      </c>
      <c r="H158" s="187">
        <v>5.491</v>
      </c>
      <c r="I158" s="180"/>
      <c r="L158" s="175"/>
      <c r="M158" s="199"/>
      <c r="N158" s="200"/>
      <c r="O158" s="200"/>
      <c r="P158" s="200"/>
      <c r="Q158" s="200"/>
      <c r="R158" s="200"/>
      <c r="S158" s="200"/>
      <c r="T158" s="201"/>
      <c r="AT158" s="184" t="s">
        <v>140</v>
      </c>
      <c r="AU158" s="184" t="s">
        <v>84</v>
      </c>
      <c r="AV158" s="11" t="s">
        <v>84</v>
      </c>
      <c r="AW158" s="11" t="s">
        <v>39</v>
      </c>
      <c r="AX158" s="11" t="s">
        <v>22</v>
      </c>
      <c r="AY158" s="184" t="s">
        <v>130</v>
      </c>
    </row>
    <row r="159" spans="2:12" s="1" customFormat="1" ht="6.75" customHeight="1">
      <c r="B159" s="48"/>
      <c r="C159" s="49"/>
      <c r="D159" s="49"/>
      <c r="E159" s="49"/>
      <c r="F159" s="49"/>
      <c r="G159" s="49"/>
      <c r="H159" s="49"/>
      <c r="I159" s="111"/>
      <c r="J159" s="49"/>
      <c r="K159" s="49"/>
      <c r="L159" s="32"/>
    </row>
    <row r="160" ht="13.5">
      <c r="AT160" s="202"/>
    </row>
  </sheetData>
  <sheetProtection password="CC35" sheet="1" objects="1" scenarios="1" formatColumns="0" formatRows="0" sort="0" autoFilter="0"/>
  <autoFilter ref="C86:K86"/>
  <mergeCells count="9">
    <mergeCell ref="L2:V2"/>
    <mergeCell ref="E47:H47"/>
    <mergeCell ref="E77:H77"/>
    <mergeCell ref="E79:H79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0"/>
      <c r="C1" s="240"/>
      <c r="D1" s="239" t="s">
        <v>1</v>
      </c>
      <c r="E1" s="240"/>
      <c r="F1" s="241" t="s">
        <v>452</v>
      </c>
      <c r="G1" s="246" t="s">
        <v>453</v>
      </c>
      <c r="H1" s="246"/>
      <c r="I1" s="247"/>
      <c r="J1" s="241" t="s">
        <v>454</v>
      </c>
      <c r="K1" s="239" t="s">
        <v>94</v>
      </c>
      <c r="L1" s="241" t="s">
        <v>455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93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84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138" t="str">
        <f>'Rekapitulace stavby'!K6</f>
        <v>Stavební úpravy kolumbária na hřbitově v Šumperku</v>
      </c>
      <c r="F7" s="208"/>
      <c r="G7" s="208"/>
      <c r="H7" s="208"/>
      <c r="I7" s="92"/>
      <c r="J7" s="20"/>
      <c r="K7" s="22"/>
    </row>
    <row r="8" spans="2:11" s="1" customFormat="1" ht="1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107" t="s">
        <v>397</v>
      </c>
      <c r="F9" s="215"/>
      <c r="G9" s="215"/>
      <c r="H9" s="215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19. 9. 2017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 t="s">
        <v>31</v>
      </c>
      <c r="K14" s="36"/>
    </row>
    <row r="15" spans="2:11" s="1" customFormat="1" ht="18" customHeight="1">
      <c r="B15" s="32"/>
      <c r="C15" s="33"/>
      <c r="D15" s="33"/>
      <c r="E15" s="26" t="s">
        <v>32</v>
      </c>
      <c r="F15" s="33"/>
      <c r="G15" s="33"/>
      <c r="H15" s="33"/>
      <c r="I15" s="94" t="s">
        <v>33</v>
      </c>
      <c r="J15" s="26" t="s">
        <v>34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35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33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37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33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40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1" t="s">
        <v>20</v>
      </c>
      <c r="F24" s="235"/>
      <c r="G24" s="235"/>
      <c r="H24" s="235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2"/>
      <c r="C27" s="33"/>
      <c r="D27" s="102" t="s">
        <v>42</v>
      </c>
      <c r="E27" s="33"/>
      <c r="F27" s="33"/>
      <c r="G27" s="33"/>
      <c r="H27" s="33"/>
      <c r="I27" s="93"/>
      <c r="J27" s="103">
        <f>ROUND(J87,2)</f>
        <v>0</v>
      </c>
      <c r="K27" s="36"/>
    </row>
    <row r="28" spans="2:11" s="1" customFormat="1" ht="6.75" customHeight="1">
      <c r="B28" s="32"/>
      <c r="C28" s="33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2"/>
      <c r="C29" s="33"/>
      <c r="D29" s="33"/>
      <c r="E29" s="33"/>
      <c r="F29" s="37" t="s">
        <v>44</v>
      </c>
      <c r="G29" s="33"/>
      <c r="H29" s="33"/>
      <c r="I29" s="104" t="s">
        <v>43</v>
      </c>
      <c r="J29" s="37" t="s">
        <v>45</v>
      </c>
      <c r="K29" s="36"/>
    </row>
    <row r="30" spans="2:11" s="1" customFormat="1" ht="14.25" customHeight="1" hidden="1">
      <c r="B30" s="32"/>
      <c r="C30" s="33"/>
      <c r="D30" s="40" t="s">
        <v>46</v>
      </c>
      <c r="E30" s="40" t="s">
        <v>47</v>
      </c>
      <c r="F30" s="105">
        <f>ROUND(SUM(BE87:BE156),2)</f>
        <v>0</v>
      </c>
      <c r="G30" s="33"/>
      <c r="H30" s="33"/>
      <c r="I30" s="106">
        <v>0.21</v>
      </c>
      <c r="J30" s="105">
        <f>ROUND(ROUND((SUM(BE87:BE156)),2)*I30,2)</f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5">
        <f>ROUND(SUM(BF87:BF156),2)</f>
        <v>0</v>
      </c>
      <c r="G31" s="33"/>
      <c r="H31" s="33"/>
      <c r="I31" s="106">
        <v>0.15</v>
      </c>
      <c r="J31" s="105">
        <f>ROUND(ROUND((SUM(BF87:BF156)),2)*I31,2)</f>
        <v>0</v>
      </c>
      <c r="K31" s="36"/>
    </row>
    <row r="32" spans="2:11" s="1" customFormat="1" ht="14.25" customHeight="1">
      <c r="B32" s="32"/>
      <c r="C32" s="33"/>
      <c r="D32" s="40" t="s">
        <v>46</v>
      </c>
      <c r="E32" s="40" t="s">
        <v>49</v>
      </c>
      <c r="F32" s="105">
        <f>ROUND(SUM(BG87:BG156),2)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>
      <c r="B33" s="32"/>
      <c r="C33" s="33"/>
      <c r="D33" s="33"/>
      <c r="E33" s="40" t="s">
        <v>50</v>
      </c>
      <c r="F33" s="105">
        <f>ROUND(SUM(BH87:BH156),2)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51</v>
      </c>
      <c r="F34" s="105">
        <f>ROUND(SUM(BI87:BI156),2)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42"/>
      <c r="D36" s="43" t="s">
        <v>52</v>
      </c>
      <c r="E36" s="44"/>
      <c r="F36" s="44"/>
      <c r="G36" s="108" t="s">
        <v>53</v>
      </c>
      <c r="H36" s="45" t="s">
        <v>54</v>
      </c>
      <c r="I36" s="109"/>
      <c r="J36" s="46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138" t="str">
        <f>E7</f>
        <v>Stavební úpravy kolumbária na hřbitově v Šumperku</v>
      </c>
      <c r="F45" s="215"/>
      <c r="G45" s="215"/>
      <c r="H45" s="215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107" t="str">
        <f>E9</f>
        <v>2016-011D - Stavební úpravy kolumbária na hřbitově v Šumperku - větev D</v>
      </c>
      <c r="F47" s="215"/>
      <c r="G47" s="215"/>
      <c r="H47" s="215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Šumperk</v>
      </c>
      <c r="G49" s="33"/>
      <c r="H49" s="33"/>
      <c r="I49" s="94" t="s">
        <v>25</v>
      </c>
      <c r="J49" s="95" t="str">
        <f>IF(J12="","",J12)</f>
        <v>19. 9. 2017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>Město Šumperk, Nám. Míru 1, 787 01 Šumperk</v>
      </c>
      <c r="G51" s="33"/>
      <c r="H51" s="33"/>
      <c r="I51" s="94" t="s">
        <v>37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35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4" t="s">
        <v>99</v>
      </c>
      <c r="D54" s="42"/>
      <c r="E54" s="42"/>
      <c r="F54" s="42"/>
      <c r="G54" s="42"/>
      <c r="H54" s="42"/>
      <c r="I54" s="115"/>
      <c r="J54" s="116" t="s">
        <v>100</v>
      </c>
      <c r="K54" s="47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17" t="s">
        <v>101</v>
      </c>
      <c r="D56" s="33"/>
      <c r="E56" s="33"/>
      <c r="F56" s="33"/>
      <c r="G56" s="33"/>
      <c r="H56" s="33"/>
      <c r="I56" s="93"/>
      <c r="J56" s="103">
        <f>J87</f>
        <v>0</v>
      </c>
      <c r="K56" s="36"/>
      <c r="AU56" s="15" t="s">
        <v>102</v>
      </c>
    </row>
    <row r="57" spans="2:11" s="7" customFormat="1" ht="24.75" customHeight="1">
      <c r="B57" s="118"/>
      <c r="C57" s="119"/>
      <c r="D57" s="120" t="s">
        <v>103</v>
      </c>
      <c r="E57" s="121"/>
      <c r="F57" s="121"/>
      <c r="G57" s="121"/>
      <c r="H57" s="121"/>
      <c r="I57" s="122"/>
      <c r="J57" s="123">
        <f>J88</f>
        <v>0</v>
      </c>
      <c r="K57" s="124"/>
    </row>
    <row r="58" spans="2:11" s="8" customFormat="1" ht="19.5" customHeight="1">
      <c r="B58" s="125"/>
      <c r="C58" s="126"/>
      <c r="D58" s="127" t="s">
        <v>104</v>
      </c>
      <c r="E58" s="128"/>
      <c r="F58" s="128"/>
      <c r="G58" s="128"/>
      <c r="H58" s="128"/>
      <c r="I58" s="129"/>
      <c r="J58" s="130">
        <f>J89</f>
        <v>0</v>
      </c>
      <c r="K58" s="131"/>
    </row>
    <row r="59" spans="2:11" s="8" customFormat="1" ht="19.5" customHeight="1">
      <c r="B59" s="125"/>
      <c r="C59" s="126"/>
      <c r="D59" s="127" t="s">
        <v>105</v>
      </c>
      <c r="E59" s="128"/>
      <c r="F59" s="128"/>
      <c r="G59" s="128"/>
      <c r="H59" s="128"/>
      <c r="I59" s="129"/>
      <c r="J59" s="130">
        <f>J94</f>
        <v>0</v>
      </c>
      <c r="K59" s="131"/>
    </row>
    <row r="60" spans="2:11" s="8" customFormat="1" ht="19.5" customHeight="1">
      <c r="B60" s="125"/>
      <c r="C60" s="126"/>
      <c r="D60" s="127" t="s">
        <v>106</v>
      </c>
      <c r="E60" s="128"/>
      <c r="F60" s="128"/>
      <c r="G60" s="128"/>
      <c r="H60" s="128"/>
      <c r="I60" s="129"/>
      <c r="J60" s="130">
        <f>J103</f>
        <v>0</v>
      </c>
      <c r="K60" s="131"/>
    </row>
    <row r="61" spans="2:11" s="8" customFormat="1" ht="19.5" customHeight="1">
      <c r="B61" s="125"/>
      <c r="C61" s="126"/>
      <c r="D61" s="127" t="s">
        <v>107</v>
      </c>
      <c r="E61" s="128"/>
      <c r="F61" s="128"/>
      <c r="G61" s="128"/>
      <c r="H61" s="128"/>
      <c r="I61" s="129"/>
      <c r="J61" s="130">
        <f>J109</f>
        <v>0</v>
      </c>
      <c r="K61" s="131"/>
    </row>
    <row r="62" spans="2:11" s="8" customFormat="1" ht="19.5" customHeight="1">
      <c r="B62" s="125"/>
      <c r="C62" s="126"/>
      <c r="D62" s="127" t="s">
        <v>108</v>
      </c>
      <c r="E62" s="128"/>
      <c r="F62" s="128"/>
      <c r="G62" s="128"/>
      <c r="H62" s="128"/>
      <c r="I62" s="129"/>
      <c r="J62" s="130">
        <f>J115</f>
        <v>0</v>
      </c>
      <c r="K62" s="131"/>
    </row>
    <row r="63" spans="2:11" s="7" customFormat="1" ht="24.75" customHeight="1">
      <c r="B63" s="118"/>
      <c r="C63" s="119"/>
      <c r="D63" s="120" t="s">
        <v>109</v>
      </c>
      <c r="E63" s="121"/>
      <c r="F63" s="121"/>
      <c r="G63" s="121"/>
      <c r="H63" s="121"/>
      <c r="I63" s="122"/>
      <c r="J63" s="123">
        <f>J118</f>
        <v>0</v>
      </c>
      <c r="K63" s="124"/>
    </row>
    <row r="64" spans="2:11" s="8" customFormat="1" ht="19.5" customHeight="1">
      <c r="B64" s="125"/>
      <c r="C64" s="126"/>
      <c r="D64" s="127" t="s">
        <v>110</v>
      </c>
      <c r="E64" s="128"/>
      <c r="F64" s="128"/>
      <c r="G64" s="128"/>
      <c r="H64" s="128"/>
      <c r="I64" s="129"/>
      <c r="J64" s="130">
        <f>J119</f>
        <v>0</v>
      </c>
      <c r="K64" s="131"/>
    </row>
    <row r="65" spans="2:11" s="8" customFormat="1" ht="19.5" customHeight="1">
      <c r="B65" s="125"/>
      <c r="C65" s="126"/>
      <c r="D65" s="127" t="s">
        <v>111</v>
      </c>
      <c r="E65" s="128"/>
      <c r="F65" s="128"/>
      <c r="G65" s="128"/>
      <c r="H65" s="128"/>
      <c r="I65" s="129"/>
      <c r="J65" s="130">
        <f>J137</f>
        <v>0</v>
      </c>
      <c r="K65" s="131"/>
    </row>
    <row r="66" spans="2:11" s="8" customFormat="1" ht="19.5" customHeight="1">
      <c r="B66" s="125"/>
      <c r="C66" s="126"/>
      <c r="D66" s="127" t="s">
        <v>112</v>
      </c>
      <c r="E66" s="128"/>
      <c r="F66" s="128"/>
      <c r="G66" s="128"/>
      <c r="H66" s="128"/>
      <c r="I66" s="129"/>
      <c r="J66" s="130">
        <f>J147</f>
        <v>0</v>
      </c>
      <c r="K66" s="131"/>
    </row>
    <row r="67" spans="2:11" s="8" customFormat="1" ht="19.5" customHeight="1">
      <c r="B67" s="125"/>
      <c r="C67" s="126"/>
      <c r="D67" s="127" t="s">
        <v>113</v>
      </c>
      <c r="E67" s="128"/>
      <c r="F67" s="128"/>
      <c r="G67" s="128"/>
      <c r="H67" s="128"/>
      <c r="I67" s="129"/>
      <c r="J67" s="130">
        <f>J152</f>
        <v>0</v>
      </c>
      <c r="K67" s="131"/>
    </row>
    <row r="68" spans="2:11" s="1" customFormat="1" ht="21.75" customHeight="1">
      <c r="B68" s="32"/>
      <c r="C68" s="33"/>
      <c r="D68" s="33"/>
      <c r="E68" s="33"/>
      <c r="F68" s="33"/>
      <c r="G68" s="33"/>
      <c r="H68" s="33"/>
      <c r="I68" s="93"/>
      <c r="J68" s="33"/>
      <c r="K68" s="36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1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2"/>
      <c r="J73" s="52"/>
      <c r="K73" s="52"/>
      <c r="L73" s="32"/>
    </row>
    <row r="74" spans="2:12" s="1" customFormat="1" ht="36.75" customHeight="1">
      <c r="B74" s="32"/>
      <c r="C74" s="53" t="s">
        <v>114</v>
      </c>
      <c r="I74" s="132"/>
      <c r="L74" s="32"/>
    </row>
    <row r="75" spans="2:12" s="1" customFormat="1" ht="6.75" customHeight="1">
      <c r="B75" s="32"/>
      <c r="I75" s="132"/>
      <c r="L75" s="32"/>
    </row>
    <row r="76" spans="2:12" s="1" customFormat="1" ht="14.25" customHeight="1">
      <c r="B76" s="32"/>
      <c r="C76" s="55" t="s">
        <v>16</v>
      </c>
      <c r="I76" s="132"/>
      <c r="L76" s="32"/>
    </row>
    <row r="77" spans="2:12" s="1" customFormat="1" ht="22.5" customHeight="1">
      <c r="B77" s="32"/>
      <c r="E77" s="236" t="str">
        <f>E7</f>
        <v>Stavební úpravy kolumbária na hřbitově v Šumperku</v>
      </c>
      <c r="F77" s="205"/>
      <c r="G77" s="205"/>
      <c r="H77" s="205"/>
      <c r="I77" s="132"/>
      <c r="L77" s="32"/>
    </row>
    <row r="78" spans="2:12" s="1" customFormat="1" ht="14.25" customHeight="1">
      <c r="B78" s="32"/>
      <c r="C78" s="55" t="s">
        <v>96</v>
      </c>
      <c r="I78" s="132"/>
      <c r="L78" s="32"/>
    </row>
    <row r="79" spans="2:12" s="1" customFormat="1" ht="23.25" customHeight="1">
      <c r="B79" s="32"/>
      <c r="E79" s="223" t="str">
        <f>E9</f>
        <v>2016-011D - Stavební úpravy kolumbária na hřbitově v Šumperku - větev D</v>
      </c>
      <c r="F79" s="205"/>
      <c r="G79" s="205"/>
      <c r="H79" s="205"/>
      <c r="I79" s="132"/>
      <c r="L79" s="32"/>
    </row>
    <row r="80" spans="2:12" s="1" customFormat="1" ht="6.75" customHeight="1">
      <c r="B80" s="32"/>
      <c r="I80" s="132"/>
      <c r="L80" s="32"/>
    </row>
    <row r="81" spans="2:12" s="1" customFormat="1" ht="18" customHeight="1">
      <c r="B81" s="32"/>
      <c r="C81" s="55" t="s">
        <v>23</v>
      </c>
      <c r="F81" s="133" t="str">
        <f>F12</f>
        <v>Šumperk</v>
      </c>
      <c r="I81" s="134" t="s">
        <v>25</v>
      </c>
      <c r="J81" s="59" t="str">
        <f>IF(J12="","",J12)</f>
        <v>19. 9. 2017</v>
      </c>
      <c r="L81" s="32"/>
    </row>
    <row r="82" spans="2:12" s="1" customFormat="1" ht="6.75" customHeight="1">
      <c r="B82" s="32"/>
      <c r="I82" s="132"/>
      <c r="L82" s="32"/>
    </row>
    <row r="83" spans="2:12" s="1" customFormat="1" ht="15">
      <c r="B83" s="32"/>
      <c r="C83" s="55" t="s">
        <v>29</v>
      </c>
      <c r="F83" s="133" t="str">
        <f>E15</f>
        <v>Město Šumperk, Nám. Míru 1, 787 01 Šumperk</v>
      </c>
      <c r="I83" s="134" t="s">
        <v>37</v>
      </c>
      <c r="J83" s="133" t="str">
        <f>E21</f>
        <v> </v>
      </c>
      <c r="L83" s="32"/>
    </row>
    <row r="84" spans="2:12" s="1" customFormat="1" ht="14.25" customHeight="1">
      <c r="B84" s="32"/>
      <c r="C84" s="55" t="s">
        <v>35</v>
      </c>
      <c r="F84" s="133">
        <f>IF(E18="","",E18)</f>
      </c>
      <c r="I84" s="132"/>
      <c r="L84" s="32"/>
    </row>
    <row r="85" spans="2:12" s="1" customFormat="1" ht="9.75" customHeight="1">
      <c r="B85" s="32"/>
      <c r="I85" s="132"/>
      <c r="L85" s="32"/>
    </row>
    <row r="86" spans="2:20" s="9" customFormat="1" ht="29.25" customHeight="1">
      <c r="B86" s="139"/>
      <c r="C86" s="140" t="s">
        <v>115</v>
      </c>
      <c r="D86" s="141" t="s">
        <v>61</v>
      </c>
      <c r="E86" s="141" t="s">
        <v>57</v>
      </c>
      <c r="F86" s="141" t="s">
        <v>116</v>
      </c>
      <c r="G86" s="141" t="s">
        <v>117</v>
      </c>
      <c r="H86" s="141" t="s">
        <v>118</v>
      </c>
      <c r="I86" s="142" t="s">
        <v>119</v>
      </c>
      <c r="J86" s="141" t="s">
        <v>100</v>
      </c>
      <c r="K86" s="143" t="s">
        <v>120</v>
      </c>
      <c r="L86" s="139"/>
      <c r="M86" s="65" t="s">
        <v>121</v>
      </c>
      <c r="N86" s="66" t="s">
        <v>46</v>
      </c>
      <c r="O86" s="66" t="s">
        <v>122</v>
      </c>
      <c r="P86" s="66" t="s">
        <v>123</v>
      </c>
      <c r="Q86" s="66" t="s">
        <v>124</v>
      </c>
      <c r="R86" s="66" t="s">
        <v>125</v>
      </c>
      <c r="S86" s="66" t="s">
        <v>126</v>
      </c>
      <c r="T86" s="67" t="s">
        <v>127</v>
      </c>
    </row>
    <row r="87" spans="2:63" s="1" customFormat="1" ht="29.25" customHeight="1">
      <c r="B87" s="32"/>
      <c r="C87" s="69" t="s">
        <v>101</v>
      </c>
      <c r="I87" s="132"/>
      <c r="J87" s="144">
        <f>BK87</f>
        <v>0</v>
      </c>
      <c r="L87" s="32"/>
      <c r="M87" s="68"/>
      <c r="N87" s="60"/>
      <c r="O87" s="60"/>
      <c r="P87" s="145">
        <f>P88+P118</f>
        <v>0</v>
      </c>
      <c r="Q87" s="60"/>
      <c r="R87" s="145">
        <f>R88+R118</f>
        <v>99.14165436</v>
      </c>
      <c r="S87" s="60"/>
      <c r="T87" s="146">
        <f>T88+T118</f>
        <v>0.32230800000000004</v>
      </c>
      <c r="AT87" s="15" t="s">
        <v>75</v>
      </c>
      <c r="AU87" s="15" t="s">
        <v>102</v>
      </c>
      <c r="BK87" s="147">
        <f>BK88+BK118</f>
        <v>0</v>
      </c>
    </row>
    <row r="88" spans="2:63" s="10" customFormat="1" ht="36.75" customHeight="1">
      <c r="B88" s="148"/>
      <c r="D88" s="149" t="s">
        <v>75</v>
      </c>
      <c r="E88" s="150" t="s">
        <v>128</v>
      </c>
      <c r="F88" s="150" t="s">
        <v>129</v>
      </c>
      <c r="I88" s="151"/>
      <c r="J88" s="152">
        <f>BK88</f>
        <v>0</v>
      </c>
      <c r="L88" s="148"/>
      <c r="M88" s="153"/>
      <c r="N88" s="154"/>
      <c r="O88" s="154"/>
      <c r="P88" s="155">
        <f>P89+P94+P103+P109+P115</f>
        <v>0</v>
      </c>
      <c r="Q88" s="154"/>
      <c r="R88" s="155">
        <f>R89+R94+R103+R109+R115</f>
        <v>0.39994152000000005</v>
      </c>
      <c r="S88" s="154"/>
      <c r="T88" s="156">
        <f>T89+T94+T103+T109+T115</f>
        <v>0.32230800000000004</v>
      </c>
      <c r="AR88" s="149" t="s">
        <v>22</v>
      </c>
      <c r="AT88" s="157" t="s">
        <v>75</v>
      </c>
      <c r="AU88" s="157" t="s">
        <v>76</v>
      </c>
      <c r="AY88" s="149" t="s">
        <v>130</v>
      </c>
      <c r="BK88" s="158">
        <f>BK89+BK94+BK103+BK109+BK115</f>
        <v>0</v>
      </c>
    </row>
    <row r="89" spans="2:63" s="10" customFormat="1" ht="19.5" customHeight="1">
      <c r="B89" s="148"/>
      <c r="D89" s="159" t="s">
        <v>75</v>
      </c>
      <c r="E89" s="160" t="s">
        <v>131</v>
      </c>
      <c r="F89" s="160" t="s">
        <v>132</v>
      </c>
      <c r="I89" s="151"/>
      <c r="J89" s="161">
        <f>BK89</f>
        <v>0</v>
      </c>
      <c r="L89" s="148"/>
      <c r="M89" s="153"/>
      <c r="N89" s="154"/>
      <c r="O89" s="154"/>
      <c r="P89" s="155">
        <f>SUM(P90:P93)</f>
        <v>0</v>
      </c>
      <c r="Q89" s="154"/>
      <c r="R89" s="155">
        <f>SUM(R90:R93)</f>
        <v>0.209868</v>
      </c>
      <c r="S89" s="154"/>
      <c r="T89" s="156">
        <f>SUM(T90:T93)</f>
        <v>0</v>
      </c>
      <c r="AR89" s="149" t="s">
        <v>22</v>
      </c>
      <c r="AT89" s="157" t="s">
        <v>75</v>
      </c>
      <c r="AU89" s="157" t="s">
        <v>22</v>
      </c>
      <c r="AY89" s="149" t="s">
        <v>130</v>
      </c>
      <c r="BK89" s="158">
        <f>SUM(BK90:BK93)</f>
        <v>0</v>
      </c>
    </row>
    <row r="90" spans="2:65" s="1" customFormat="1" ht="31.5" customHeight="1">
      <c r="B90" s="162"/>
      <c r="C90" s="163" t="s">
        <v>84</v>
      </c>
      <c r="D90" s="163" t="s">
        <v>133</v>
      </c>
      <c r="E90" s="164" t="s">
        <v>142</v>
      </c>
      <c r="F90" s="165" t="s">
        <v>143</v>
      </c>
      <c r="G90" s="166" t="s">
        <v>144</v>
      </c>
      <c r="H90" s="167">
        <v>2.4</v>
      </c>
      <c r="I90" s="168"/>
      <c r="J90" s="169">
        <f>ROUND(I90*H90,2)</f>
        <v>0</v>
      </c>
      <c r="K90" s="165" t="s">
        <v>137</v>
      </c>
      <c r="L90" s="32"/>
      <c r="M90" s="170" t="s">
        <v>20</v>
      </c>
      <c r="N90" s="171" t="s">
        <v>49</v>
      </c>
      <c r="O90" s="33"/>
      <c r="P90" s="172">
        <f>O90*H90</f>
        <v>0</v>
      </c>
      <c r="Q90" s="172">
        <v>0.08707</v>
      </c>
      <c r="R90" s="172">
        <f>Q90*H90</f>
        <v>0.208968</v>
      </c>
      <c r="S90" s="172">
        <v>0</v>
      </c>
      <c r="T90" s="173">
        <f>S90*H90</f>
        <v>0</v>
      </c>
      <c r="AR90" s="15" t="s">
        <v>138</v>
      </c>
      <c r="AT90" s="15" t="s">
        <v>133</v>
      </c>
      <c r="AU90" s="15" t="s">
        <v>84</v>
      </c>
      <c r="AY90" s="15" t="s">
        <v>130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138</v>
      </c>
      <c r="BK90" s="174">
        <f>ROUND(I90*H90,2)</f>
        <v>0</v>
      </c>
      <c r="BL90" s="15" t="s">
        <v>138</v>
      </c>
      <c r="BM90" s="15" t="s">
        <v>398</v>
      </c>
    </row>
    <row r="91" spans="2:51" s="11" customFormat="1" ht="13.5">
      <c r="B91" s="175"/>
      <c r="D91" s="176" t="s">
        <v>140</v>
      </c>
      <c r="E91" s="177" t="s">
        <v>20</v>
      </c>
      <c r="F91" s="178" t="s">
        <v>399</v>
      </c>
      <c r="H91" s="179">
        <v>2.4</v>
      </c>
      <c r="I91" s="180"/>
      <c r="L91" s="175"/>
      <c r="M91" s="181"/>
      <c r="N91" s="182"/>
      <c r="O91" s="182"/>
      <c r="P91" s="182"/>
      <c r="Q91" s="182"/>
      <c r="R91" s="182"/>
      <c r="S91" s="182"/>
      <c r="T91" s="183"/>
      <c r="AT91" s="184" t="s">
        <v>140</v>
      </c>
      <c r="AU91" s="184" t="s">
        <v>84</v>
      </c>
      <c r="AV91" s="11" t="s">
        <v>84</v>
      </c>
      <c r="AW91" s="11" t="s">
        <v>39</v>
      </c>
      <c r="AX91" s="11" t="s">
        <v>22</v>
      </c>
      <c r="AY91" s="184" t="s">
        <v>130</v>
      </c>
    </row>
    <row r="92" spans="2:65" s="1" customFormat="1" ht="22.5" customHeight="1">
      <c r="B92" s="162"/>
      <c r="C92" s="163" t="s">
        <v>131</v>
      </c>
      <c r="D92" s="163" t="s">
        <v>133</v>
      </c>
      <c r="E92" s="164" t="s">
        <v>147</v>
      </c>
      <c r="F92" s="165" t="s">
        <v>148</v>
      </c>
      <c r="G92" s="166" t="s">
        <v>149</v>
      </c>
      <c r="H92" s="167">
        <v>7.5</v>
      </c>
      <c r="I92" s="168"/>
      <c r="J92" s="169">
        <f>ROUND(I92*H92,2)</f>
        <v>0</v>
      </c>
      <c r="K92" s="165" t="s">
        <v>137</v>
      </c>
      <c r="L92" s="32"/>
      <c r="M92" s="170" t="s">
        <v>20</v>
      </c>
      <c r="N92" s="171" t="s">
        <v>49</v>
      </c>
      <c r="O92" s="33"/>
      <c r="P92" s="172">
        <f>O92*H92</f>
        <v>0</v>
      </c>
      <c r="Q92" s="172">
        <v>0.00012</v>
      </c>
      <c r="R92" s="172">
        <f>Q92*H92</f>
        <v>0.0009</v>
      </c>
      <c r="S92" s="172">
        <v>0</v>
      </c>
      <c r="T92" s="173">
        <f>S92*H92</f>
        <v>0</v>
      </c>
      <c r="AR92" s="15" t="s">
        <v>138</v>
      </c>
      <c r="AT92" s="15" t="s">
        <v>133</v>
      </c>
      <c r="AU92" s="15" t="s">
        <v>84</v>
      </c>
      <c r="AY92" s="15" t="s">
        <v>130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138</v>
      </c>
      <c r="BK92" s="174">
        <f>ROUND(I92*H92,2)</f>
        <v>0</v>
      </c>
      <c r="BL92" s="15" t="s">
        <v>138</v>
      </c>
      <c r="BM92" s="15" t="s">
        <v>400</v>
      </c>
    </row>
    <row r="93" spans="2:51" s="11" customFormat="1" ht="13.5">
      <c r="B93" s="175"/>
      <c r="D93" s="185" t="s">
        <v>140</v>
      </c>
      <c r="E93" s="184" t="s">
        <v>20</v>
      </c>
      <c r="F93" s="186" t="s">
        <v>401</v>
      </c>
      <c r="H93" s="187">
        <v>7.5</v>
      </c>
      <c r="I93" s="180"/>
      <c r="L93" s="175"/>
      <c r="M93" s="181"/>
      <c r="N93" s="182"/>
      <c r="O93" s="182"/>
      <c r="P93" s="182"/>
      <c r="Q93" s="182"/>
      <c r="R93" s="182"/>
      <c r="S93" s="182"/>
      <c r="T93" s="183"/>
      <c r="AT93" s="184" t="s">
        <v>140</v>
      </c>
      <c r="AU93" s="184" t="s">
        <v>84</v>
      </c>
      <c r="AV93" s="11" t="s">
        <v>84</v>
      </c>
      <c r="AW93" s="11" t="s">
        <v>39</v>
      </c>
      <c r="AX93" s="11" t="s">
        <v>22</v>
      </c>
      <c r="AY93" s="184" t="s">
        <v>130</v>
      </c>
    </row>
    <row r="94" spans="2:63" s="10" customFormat="1" ht="29.25" customHeight="1">
      <c r="B94" s="148"/>
      <c r="D94" s="159" t="s">
        <v>75</v>
      </c>
      <c r="E94" s="160" t="s">
        <v>152</v>
      </c>
      <c r="F94" s="160" t="s">
        <v>153</v>
      </c>
      <c r="I94" s="151"/>
      <c r="J94" s="161">
        <f>BK94</f>
        <v>0</v>
      </c>
      <c r="L94" s="148"/>
      <c r="M94" s="153"/>
      <c r="N94" s="154"/>
      <c r="O94" s="154"/>
      <c r="P94" s="155">
        <f>SUM(P95:P102)</f>
        <v>0</v>
      </c>
      <c r="Q94" s="154"/>
      <c r="R94" s="155">
        <f>SUM(R95:R102)</f>
        <v>0.19007352000000002</v>
      </c>
      <c r="S94" s="154"/>
      <c r="T94" s="156">
        <f>SUM(T95:T102)</f>
        <v>0</v>
      </c>
      <c r="AR94" s="149" t="s">
        <v>22</v>
      </c>
      <c r="AT94" s="157" t="s">
        <v>75</v>
      </c>
      <c r="AU94" s="157" t="s">
        <v>22</v>
      </c>
      <c r="AY94" s="149" t="s">
        <v>130</v>
      </c>
      <c r="BK94" s="158">
        <f>SUM(BK95:BK102)</f>
        <v>0</v>
      </c>
    </row>
    <row r="95" spans="2:65" s="1" customFormat="1" ht="31.5" customHeight="1">
      <c r="B95" s="162"/>
      <c r="C95" s="163" t="s">
        <v>138</v>
      </c>
      <c r="D95" s="163" t="s">
        <v>133</v>
      </c>
      <c r="E95" s="164" t="s">
        <v>154</v>
      </c>
      <c r="F95" s="165" t="s">
        <v>155</v>
      </c>
      <c r="G95" s="166" t="s">
        <v>144</v>
      </c>
      <c r="H95" s="167">
        <v>7.2</v>
      </c>
      <c r="I95" s="168"/>
      <c r="J95" s="169">
        <f>ROUND(I95*H95,2)</f>
        <v>0</v>
      </c>
      <c r="K95" s="165" t="s">
        <v>137</v>
      </c>
      <c r="L95" s="32"/>
      <c r="M95" s="170" t="s">
        <v>20</v>
      </c>
      <c r="N95" s="171" t="s">
        <v>49</v>
      </c>
      <c r="O95" s="33"/>
      <c r="P95" s="172">
        <f>O95*H95</f>
        <v>0</v>
      </c>
      <c r="Q95" s="172">
        <v>0.02636</v>
      </c>
      <c r="R95" s="172">
        <f>Q95*H95</f>
        <v>0.18979200000000002</v>
      </c>
      <c r="S95" s="172">
        <v>0</v>
      </c>
      <c r="T95" s="173">
        <f>S95*H95</f>
        <v>0</v>
      </c>
      <c r="AR95" s="15" t="s">
        <v>138</v>
      </c>
      <c r="AT95" s="15" t="s">
        <v>133</v>
      </c>
      <c r="AU95" s="15" t="s">
        <v>84</v>
      </c>
      <c r="AY95" s="15" t="s">
        <v>130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5" t="s">
        <v>138</v>
      </c>
      <c r="BK95" s="174">
        <f>ROUND(I95*H95,2)</f>
        <v>0</v>
      </c>
      <c r="BL95" s="15" t="s">
        <v>138</v>
      </c>
      <c r="BM95" s="15" t="s">
        <v>402</v>
      </c>
    </row>
    <row r="96" spans="2:51" s="11" customFormat="1" ht="13.5">
      <c r="B96" s="175"/>
      <c r="D96" s="176" t="s">
        <v>140</v>
      </c>
      <c r="E96" s="177" t="s">
        <v>20</v>
      </c>
      <c r="F96" s="178" t="s">
        <v>403</v>
      </c>
      <c r="H96" s="179">
        <v>7.2</v>
      </c>
      <c r="I96" s="180"/>
      <c r="L96" s="175"/>
      <c r="M96" s="181"/>
      <c r="N96" s="182"/>
      <c r="O96" s="182"/>
      <c r="P96" s="182"/>
      <c r="Q96" s="182"/>
      <c r="R96" s="182"/>
      <c r="S96" s="182"/>
      <c r="T96" s="183"/>
      <c r="AT96" s="184" t="s">
        <v>140</v>
      </c>
      <c r="AU96" s="184" t="s">
        <v>84</v>
      </c>
      <c r="AV96" s="11" t="s">
        <v>84</v>
      </c>
      <c r="AW96" s="11" t="s">
        <v>39</v>
      </c>
      <c r="AX96" s="11" t="s">
        <v>22</v>
      </c>
      <c r="AY96" s="184" t="s">
        <v>130</v>
      </c>
    </row>
    <row r="97" spans="2:65" s="1" customFormat="1" ht="22.5" customHeight="1">
      <c r="B97" s="162"/>
      <c r="C97" s="163" t="s">
        <v>158</v>
      </c>
      <c r="D97" s="163" t="s">
        <v>133</v>
      </c>
      <c r="E97" s="164" t="s">
        <v>159</v>
      </c>
      <c r="F97" s="165" t="s">
        <v>160</v>
      </c>
      <c r="G97" s="166" t="s">
        <v>144</v>
      </c>
      <c r="H97" s="167">
        <v>0.906</v>
      </c>
      <c r="I97" s="168"/>
      <c r="J97" s="169">
        <f>ROUND(I97*H97,2)</f>
        <v>0</v>
      </c>
      <c r="K97" s="165" t="s">
        <v>137</v>
      </c>
      <c r="L97" s="32"/>
      <c r="M97" s="170" t="s">
        <v>20</v>
      </c>
      <c r="N97" s="171" t="s">
        <v>49</v>
      </c>
      <c r="O97" s="33"/>
      <c r="P97" s="172">
        <f>O97*H97</f>
        <v>0</v>
      </c>
      <c r="Q97" s="172">
        <v>0.00012</v>
      </c>
      <c r="R97" s="172">
        <f>Q97*H97</f>
        <v>0.00010872</v>
      </c>
      <c r="S97" s="172">
        <v>0</v>
      </c>
      <c r="T97" s="173">
        <f>S97*H97</f>
        <v>0</v>
      </c>
      <c r="AR97" s="15" t="s">
        <v>138</v>
      </c>
      <c r="AT97" s="15" t="s">
        <v>133</v>
      </c>
      <c r="AU97" s="15" t="s">
        <v>84</v>
      </c>
      <c r="AY97" s="15" t="s">
        <v>130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138</v>
      </c>
      <c r="BK97" s="174">
        <f>ROUND(I97*H97,2)</f>
        <v>0</v>
      </c>
      <c r="BL97" s="15" t="s">
        <v>138</v>
      </c>
      <c r="BM97" s="15" t="s">
        <v>404</v>
      </c>
    </row>
    <row r="98" spans="2:51" s="11" customFormat="1" ht="13.5">
      <c r="B98" s="175"/>
      <c r="D98" s="176" t="s">
        <v>140</v>
      </c>
      <c r="E98" s="177" t="s">
        <v>20</v>
      </c>
      <c r="F98" s="178" t="s">
        <v>405</v>
      </c>
      <c r="H98" s="179">
        <v>0.906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140</v>
      </c>
      <c r="AU98" s="184" t="s">
        <v>84</v>
      </c>
      <c r="AV98" s="11" t="s">
        <v>84</v>
      </c>
      <c r="AW98" s="11" t="s">
        <v>39</v>
      </c>
      <c r="AX98" s="11" t="s">
        <v>22</v>
      </c>
      <c r="AY98" s="184" t="s">
        <v>130</v>
      </c>
    </row>
    <row r="99" spans="2:65" s="1" customFormat="1" ht="22.5" customHeight="1">
      <c r="B99" s="162"/>
      <c r="C99" s="163" t="s">
        <v>152</v>
      </c>
      <c r="D99" s="163" t="s">
        <v>133</v>
      </c>
      <c r="E99" s="164" t="s">
        <v>163</v>
      </c>
      <c r="F99" s="165" t="s">
        <v>164</v>
      </c>
      <c r="G99" s="166" t="s">
        <v>144</v>
      </c>
      <c r="H99" s="167">
        <v>1.44</v>
      </c>
      <c r="I99" s="168"/>
      <c r="J99" s="169">
        <f>ROUND(I99*H99,2)</f>
        <v>0</v>
      </c>
      <c r="K99" s="165" t="s">
        <v>137</v>
      </c>
      <c r="L99" s="32"/>
      <c r="M99" s="170" t="s">
        <v>20</v>
      </c>
      <c r="N99" s="171" t="s">
        <v>49</v>
      </c>
      <c r="O99" s="33"/>
      <c r="P99" s="172">
        <f>O99*H99</f>
        <v>0</v>
      </c>
      <c r="Q99" s="172">
        <v>0.00012</v>
      </c>
      <c r="R99" s="172">
        <f>Q99*H99</f>
        <v>0.0001728</v>
      </c>
      <c r="S99" s="172">
        <v>0</v>
      </c>
      <c r="T99" s="173">
        <f>S99*H99</f>
        <v>0</v>
      </c>
      <c r="AR99" s="15" t="s">
        <v>138</v>
      </c>
      <c r="AT99" s="15" t="s">
        <v>133</v>
      </c>
      <c r="AU99" s="15" t="s">
        <v>84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138</v>
      </c>
      <c r="BK99" s="174">
        <f>ROUND(I99*H99,2)</f>
        <v>0</v>
      </c>
      <c r="BL99" s="15" t="s">
        <v>138</v>
      </c>
      <c r="BM99" s="15" t="s">
        <v>406</v>
      </c>
    </row>
    <row r="100" spans="2:51" s="11" customFormat="1" ht="13.5">
      <c r="B100" s="175"/>
      <c r="D100" s="176" t="s">
        <v>140</v>
      </c>
      <c r="E100" s="177" t="s">
        <v>20</v>
      </c>
      <c r="F100" s="178" t="s">
        <v>407</v>
      </c>
      <c r="H100" s="179">
        <v>1.44</v>
      </c>
      <c r="I100" s="180"/>
      <c r="L100" s="175"/>
      <c r="M100" s="181"/>
      <c r="N100" s="182"/>
      <c r="O100" s="182"/>
      <c r="P100" s="182"/>
      <c r="Q100" s="182"/>
      <c r="R100" s="182"/>
      <c r="S100" s="182"/>
      <c r="T100" s="183"/>
      <c r="AT100" s="184" t="s">
        <v>140</v>
      </c>
      <c r="AU100" s="184" t="s">
        <v>84</v>
      </c>
      <c r="AV100" s="11" t="s">
        <v>84</v>
      </c>
      <c r="AW100" s="11" t="s">
        <v>39</v>
      </c>
      <c r="AX100" s="11" t="s">
        <v>22</v>
      </c>
      <c r="AY100" s="184" t="s">
        <v>130</v>
      </c>
    </row>
    <row r="101" spans="2:65" s="1" customFormat="1" ht="22.5" customHeight="1">
      <c r="B101" s="162"/>
      <c r="C101" s="163" t="s">
        <v>167</v>
      </c>
      <c r="D101" s="163" t="s">
        <v>133</v>
      </c>
      <c r="E101" s="164" t="s">
        <v>168</v>
      </c>
      <c r="F101" s="165" t="s">
        <v>169</v>
      </c>
      <c r="G101" s="166" t="s">
        <v>144</v>
      </c>
      <c r="H101" s="167">
        <v>7.2</v>
      </c>
      <c r="I101" s="168"/>
      <c r="J101" s="169">
        <f>ROUND(I101*H101,2)</f>
        <v>0</v>
      </c>
      <c r="K101" s="165" t="s">
        <v>137</v>
      </c>
      <c r="L101" s="32"/>
      <c r="M101" s="170" t="s">
        <v>20</v>
      </c>
      <c r="N101" s="171" t="s">
        <v>49</v>
      </c>
      <c r="O101" s="33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5" t="s">
        <v>138</v>
      </c>
      <c r="AT101" s="15" t="s">
        <v>133</v>
      </c>
      <c r="AU101" s="15" t="s">
        <v>84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138</v>
      </c>
      <c r="BK101" s="174">
        <f>ROUND(I101*H101,2)</f>
        <v>0</v>
      </c>
      <c r="BL101" s="15" t="s">
        <v>138</v>
      </c>
      <c r="BM101" s="15" t="s">
        <v>408</v>
      </c>
    </row>
    <row r="102" spans="2:51" s="11" customFormat="1" ht="13.5">
      <c r="B102" s="175"/>
      <c r="D102" s="185" t="s">
        <v>140</v>
      </c>
      <c r="E102" s="184" t="s">
        <v>20</v>
      </c>
      <c r="F102" s="186" t="s">
        <v>409</v>
      </c>
      <c r="H102" s="187">
        <v>7.2</v>
      </c>
      <c r="I102" s="180"/>
      <c r="L102" s="175"/>
      <c r="M102" s="181"/>
      <c r="N102" s="182"/>
      <c r="O102" s="182"/>
      <c r="P102" s="182"/>
      <c r="Q102" s="182"/>
      <c r="R102" s="182"/>
      <c r="S102" s="182"/>
      <c r="T102" s="183"/>
      <c r="AT102" s="184" t="s">
        <v>140</v>
      </c>
      <c r="AU102" s="184" t="s">
        <v>84</v>
      </c>
      <c r="AV102" s="11" t="s">
        <v>84</v>
      </c>
      <c r="AW102" s="11" t="s">
        <v>39</v>
      </c>
      <c r="AX102" s="11" t="s">
        <v>22</v>
      </c>
      <c r="AY102" s="184" t="s">
        <v>130</v>
      </c>
    </row>
    <row r="103" spans="2:63" s="10" customFormat="1" ht="29.25" customHeight="1">
      <c r="B103" s="148"/>
      <c r="D103" s="159" t="s">
        <v>75</v>
      </c>
      <c r="E103" s="160" t="s">
        <v>172</v>
      </c>
      <c r="F103" s="160" t="s">
        <v>173</v>
      </c>
      <c r="I103" s="151"/>
      <c r="J103" s="161">
        <f>BK103</f>
        <v>0</v>
      </c>
      <c r="L103" s="148"/>
      <c r="M103" s="153"/>
      <c r="N103" s="154"/>
      <c r="O103" s="154"/>
      <c r="P103" s="155">
        <f>SUM(P104:P108)</f>
        <v>0</v>
      </c>
      <c r="Q103" s="154"/>
      <c r="R103" s="155">
        <f>SUM(R104:R108)</f>
        <v>0</v>
      </c>
      <c r="S103" s="154"/>
      <c r="T103" s="156">
        <f>SUM(T104:T108)</f>
        <v>0.32230800000000004</v>
      </c>
      <c r="AR103" s="149" t="s">
        <v>22</v>
      </c>
      <c r="AT103" s="157" t="s">
        <v>75</v>
      </c>
      <c r="AU103" s="157" t="s">
        <v>22</v>
      </c>
      <c r="AY103" s="149" t="s">
        <v>130</v>
      </c>
      <c r="BK103" s="158">
        <f>SUM(BK104:BK108)</f>
        <v>0</v>
      </c>
    </row>
    <row r="104" spans="2:65" s="1" customFormat="1" ht="22.5" customHeight="1">
      <c r="B104" s="162"/>
      <c r="C104" s="163" t="s">
        <v>174</v>
      </c>
      <c r="D104" s="163" t="s">
        <v>133</v>
      </c>
      <c r="E104" s="164" t="s">
        <v>175</v>
      </c>
      <c r="F104" s="165" t="s">
        <v>176</v>
      </c>
      <c r="G104" s="166" t="s">
        <v>144</v>
      </c>
      <c r="H104" s="167">
        <v>3.927</v>
      </c>
      <c r="I104" s="168"/>
      <c r="J104" s="169">
        <f>ROUND(I104*H104,2)</f>
        <v>0</v>
      </c>
      <c r="K104" s="165" t="s">
        <v>137</v>
      </c>
      <c r="L104" s="32"/>
      <c r="M104" s="170" t="s">
        <v>20</v>
      </c>
      <c r="N104" s="171" t="s">
        <v>49</v>
      </c>
      <c r="O104" s="33"/>
      <c r="P104" s="172">
        <f>O104*H104</f>
        <v>0</v>
      </c>
      <c r="Q104" s="172">
        <v>0</v>
      </c>
      <c r="R104" s="172">
        <f>Q104*H104</f>
        <v>0</v>
      </c>
      <c r="S104" s="172">
        <v>0.078</v>
      </c>
      <c r="T104" s="173">
        <f>S104*H104</f>
        <v>0.306306</v>
      </c>
      <c r="AR104" s="15" t="s">
        <v>138</v>
      </c>
      <c r="AT104" s="15" t="s">
        <v>133</v>
      </c>
      <c r="AU104" s="15" t="s">
        <v>84</v>
      </c>
      <c r="AY104" s="15" t="s">
        <v>130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138</v>
      </c>
      <c r="BK104" s="174">
        <f>ROUND(I104*H104,2)</f>
        <v>0</v>
      </c>
      <c r="BL104" s="15" t="s">
        <v>138</v>
      </c>
      <c r="BM104" s="15" t="s">
        <v>410</v>
      </c>
    </row>
    <row r="105" spans="2:51" s="11" customFormat="1" ht="13.5">
      <c r="B105" s="175"/>
      <c r="D105" s="185" t="s">
        <v>140</v>
      </c>
      <c r="E105" s="184" t="s">
        <v>20</v>
      </c>
      <c r="F105" s="186" t="s">
        <v>411</v>
      </c>
      <c r="H105" s="187">
        <v>3.57</v>
      </c>
      <c r="I105" s="180"/>
      <c r="L105" s="175"/>
      <c r="M105" s="181"/>
      <c r="N105" s="182"/>
      <c r="O105" s="182"/>
      <c r="P105" s="182"/>
      <c r="Q105" s="182"/>
      <c r="R105" s="182"/>
      <c r="S105" s="182"/>
      <c r="T105" s="183"/>
      <c r="AT105" s="184" t="s">
        <v>140</v>
      </c>
      <c r="AU105" s="184" t="s">
        <v>84</v>
      </c>
      <c r="AV105" s="11" t="s">
        <v>84</v>
      </c>
      <c r="AW105" s="11" t="s">
        <v>39</v>
      </c>
      <c r="AX105" s="11" t="s">
        <v>22</v>
      </c>
      <c r="AY105" s="184" t="s">
        <v>130</v>
      </c>
    </row>
    <row r="106" spans="2:51" s="11" customFormat="1" ht="13.5">
      <c r="B106" s="175"/>
      <c r="D106" s="176" t="s">
        <v>140</v>
      </c>
      <c r="F106" s="178" t="s">
        <v>412</v>
      </c>
      <c r="H106" s="179">
        <v>3.927</v>
      </c>
      <c r="I106" s="180"/>
      <c r="L106" s="175"/>
      <c r="M106" s="181"/>
      <c r="N106" s="182"/>
      <c r="O106" s="182"/>
      <c r="P106" s="182"/>
      <c r="Q106" s="182"/>
      <c r="R106" s="182"/>
      <c r="S106" s="182"/>
      <c r="T106" s="183"/>
      <c r="AT106" s="184" t="s">
        <v>140</v>
      </c>
      <c r="AU106" s="184" t="s">
        <v>84</v>
      </c>
      <c r="AV106" s="11" t="s">
        <v>84</v>
      </c>
      <c r="AW106" s="11" t="s">
        <v>4</v>
      </c>
      <c r="AX106" s="11" t="s">
        <v>22</v>
      </c>
      <c r="AY106" s="184" t="s">
        <v>130</v>
      </c>
    </row>
    <row r="107" spans="2:65" s="1" customFormat="1" ht="22.5" customHeight="1">
      <c r="B107" s="162"/>
      <c r="C107" s="163" t="s">
        <v>172</v>
      </c>
      <c r="D107" s="163" t="s">
        <v>133</v>
      </c>
      <c r="E107" s="164" t="s">
        <v>180</v>
      </c>
      <c r="F107" s="165" t="s">
        <v>181</v>
      </c>
      <c r="G107" s="166" t="s">
        <v>144</v>
      </c>
      <c r="H107" s="167">
        <v>0.762</v>
      </c>
      <c r="I107" s="168"/>
      <c r="J107" s="169">
        <f>ROUND(I107*H107,2)</f>
        <v>0</v>
      </c>
      <c r="K107" s="165" t="s">
        <v>137</v>
      </c>
      <c r="L107" s="32"/>
      <c r="M107" s="170" t="s">
        <v>20</v>
      </c>
      <c r="N107" s="171" t="s">
        <v>49</v>
      </c>
      <c r="O107" s="33"/>
      <c r="P107" s="172">
        <f>O107*H107</f>
        <v>0</v>
      </c>
      <c r="Q107" s="172">
        <v>0</v>
      </c>
      <c r="R107" s="172">
        <f>Q107*H107</f>
        <v>0</v>
      </c>
      <c r="S107" s="172">
        <v>0.021</v>
      </c>
      <c r="T107" s="173">
        <f>S107*H107</f>
        <v>0.016002000000000002</v>
      </c>
      <c r="AR107" s="15" t="s">
        <v>138</v>
      </c>
      <c r="AT107" s="15" t="s">
        <v>133</v>
      </c>
      <c r="AU107" s="15" t="s">
        <v>84</v>
      </c>
      <c r="AY107" s="15" t="s">
        <v>130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5" t="s">
        <v>138</v>
      </c>
      <c r="BK107" s="174">
        <f>ROUND(I107*H107,2)</f>
        <v>0</v>
      </c>
      <c r="BL107" s="15" t="s">
        <v>138</v>
      </c>
      <c r="BM107" s="15" t="s">
        <v>413</v>
      </c>
    </row>
    <row r="108" spans="2:51" s="11" customFormat="1" ht="13.5">
      <c r="B108" s="175"/>
      <c r="D108" s="185" t="s">
        <v>140</v>
      </c>
      <c r="E108" s="184" t="s">
        <v>20</v>
      </c>
      <c r="F108" s="186" t="s">
        <v>414</v>
      </c>
      <c r="H108" s="187">
        <v>0.762</v>
      </c>
      <c r="I108" s="180"/>
      <c r="L108" s="175"/>
      <c r="M108" s="181"/>
      <c r="N108" s="182"/>
      <c r="O108" s="182"/>
      <c r="P108" s="182"/>
      <c r="Q108" s="182"/>
      <c r="R108" s="182"/>
      <c r="S108" s="182"/>
      <c r="T108" s="183"/>
      <c r="AT108" s="184" t="s">
        <v>140</v>
      </c>
      <c r="AU108" s="184" t="s">
        <v>84</v>
      </c>
      <c r="AV108" s="11" t="s">
        <v>84</v>
      </c>
      <c r="AW108" s="11" t="s">
        <v>39</v>
      </c>
      <c r="AX108" s="11" t="s">
        <v>22</v>
      </c>
      <c r="AY108" s="184" t="s">
        <v>130</v>
      </c>
    </row>
    <row r="109" spans="2:63" s="10" customFormat="1" ht="29.25" customHeight="1">
      <c r="B109" s="148"/>
      <c r="D109" s="159" t="s">
        <v>75</v>
      </c>
      <c r="E109" s="160" t="s">
        <v>184</v>
      </c>
      <c r="F109" s="160" t="s">
        <v>185</v>
      </c>
      <c r="I109" s="151"/>
      <c r="J109" s="161">
        <f>BK109</f>
        <v>0</v>
      </c>
      <c r="L109" s="148"/>
      <c r="M109" s="153"/>
      <c r="N109" s="154"/>
      <c r="O109" s="154"/>
      <c r="P109" s="155">
        <f>SUM(P110:P114)</f>
        <v>0</v>
      </c>
      <c r="Q109" s="154"/>
      <c r="R109" s="155">
        <f>SUM(R110:R114)</f>
        <v>0</v>
      </c>
      <c r="S109" s="154"/>
      <c r="T109" s="156">
        <f>SUM(T110:T114)</f>
        <v>0</v>
      </c>
      <c r="AR109" s="149" t="s">
        <v>22</v>
      </c>
      <c r="AT109" s="157" t="s">
        <v>75</v>
      </c>
      <c r="AU109" s="157" t="s">
        <v>22</v>
      </c>
      <c r="AY109" s="149" t="s">
        <v>130</v>
      </c>
      <c r="BK109" s="158">
        <f>SUM(BK110:BK114)</f>
        <v>0</v>
      </c>
    </row>
    <row r="110" spans="2:65" s="1" customFormat="1" ht="22.5" customHeight="1">
      <c r="B110" s="162"/>
      <c r="C110" s="163" t="s">
        <v>27</v>
      </c>
      <c r="D110" s="163" t="s">
        <v>133</v>
      </c>
      <c r="E110" s="164" t="s">
        <v>186</v>
      </c>
      <c r="F110" s="165" t="s">
        <v>187</v>
      </c>
      <c r="G110" s="166" t="s">
        <v>188</v>
      </c>
      <c r="H110" s="167">
        <v>0.322</v>
      </c>
      <c r="I110" s="168"/>
      <c r="J110" s="169">
        <f>ROUND(I110*H110,2)</f>
        <v>0</v>
      </c>
      <c r="K110" s="165" t="s">
        <v>137</v>
      </c>
      <c r="L110" s="32"/>
      <c r="M110" s="170" t="s">
        <v>20</v>
      </c>
      <c r="N110" s="171" t="s">
        <v>49</v>
      </c>
      <c r="O110" s="33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5" t="s">
        <v>138</v>
      </c>
      <c r="AT110" s="15" t="s">
        <v>133</v>
      </c>
      <c r="AU110" s="15" t="s">
        <v>84</v>
      </c>
      <c r="AY110" s="15" t="s">
        <v>130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138</v>
      </c>
      <c r="BK110" s="174">
        <f>ROUND(I110*H110,2)</f>
        <v>0</v>
      </c>
      <c r="BL110" s="15" t="s">
        <v>138</v>
      </c>
      <c r="BM110" s="15" t="s">
        <v>415</v>
      </c>
    </row>
    <row r="111" spans="2:65" s="1" customFormat="1" ht="22.5" customHeight="1">
      <c r="B111" s="162"/>
      <c r="C111" s="163" t="s">
        <v>190</v>
      </c>
      <c r="D111" s="163" t="s">
        <v>133</v>
      </c>
      <c r="E111" s="164" t="s">
        <v>191</v>
      </c>
      <c r="F111" s="165" t="s">
        <v>192</v>
      </c>
      <c r="G111" s="166" t="s">
        <v>188</v>
      </c>
      <c r="H111" s="167">
        <v>2.254</v>
      </c>
      <c r="I111" s="168"/>
      <c r="J111" s="169">
        <f>ROUND(I111*H111,2)</f>
        <v>0</v>
      </c>
      <c r="K111" s="165" t="s">
        <v>137</v>
      </c>
      <c r="L111" s="32"/>
      <c r="M111" s="170" t="s">
        <v>20</v>
      </c>
      <c r="N111" s="171" t="s">
        <v>49</v>
      </c>
      <c r="O111" s="33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5" t="s">
        <v>138</v>
      </c>
      <c r="AT111" s="15" t="s">
        <v>133</v>
      </c>
      <c r="AU111" s="15" t="s">
        <v>84</v>
      </c>
      <c r="AY111" s="15" t="s">
        <v>130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5" t="s">
        <v>138</v>
      </c>
      <c r="BK111" s="174">
        <f>ROUND(I111*H111,2)</f>
        <v>0</v>
      </c>
      <c r="BL111" s="15" t="s">
        <v>138</v>
      </c>
      <c r="BM111" s="15" t="s">
        <v>416</v>
      </c>
    </row>
    <row r="112" spans="2:47" s="1" customFormat="1" ht="27">
      <c r="B112" s="32"/>
      <c r="D112" s="185" t="s">
        <v>194</v>
      </c>
      <c r="F112" s="188" t="s">
        <v>195</v>
      </c>
      <c r="I112" s="132"/>
      <c r="L112" s="32"/>
      <c r="M112" s="62"/>
      <c r="N112" s="33"/>
      <c r="O112" s="33"/>
      <c r="P112" s="33"/>
      <c r="Q112" s="33"/>
      <c r="R112" s="33"/>
      <c r="S112" s="33"/>
      <c r="T112" s="63"/>
      <c r="AT112" s="15" t="s">
        <v>194</v>
      </c>
      <c r="AU112" s="15" t="s">
        <v>84</v>
      </c>
    </row>
    <row r="113" spans="2:51" s="11" customFormat="1" ht="13.5">
      <c r="B113" s="175"/>
      <c r="D113" s="176" t="s">
        <v>140</v>
      </c>
      <c r="F113" s="178" t="s">
        <v>417</v>
      </c>
      <c r="H113" s="179">
        <v>2.254</v>
      </c>
      <c r="I113" s="180"/>
      <c r="L113" s="175"/>
      <c r="M113" s="181"/>
      <c r="N113" s="182"/>
      <c r="O113" s="182"/>
      <c r="P113" s="182"/>
      <c r="Q113" s="182"/>
      <c r="R113" s="182"/>
      <c r="S113" s="182"/>
      <c r="T113" s="183"/>
      <c r="AT113" s="184" t="s">
        <v>140</v>
      </c>
      <c r="AU113" s="184" t="s">
        <v>84</v>
      </c>
      <c r="AV113" s="11" t="s">
        <v>84</v>
      </c>
      <c r="AW113" s="11" t="s">
        <v>4</v>
      </c>
      <c r="AX113" s="11" t="s">
        <v>22</v>
      </c>
      <c r="AY113" s="184" t="s">
        <v>130</v>
      </c>
    </row>
    <row r="114" spans="2:65" s="1" customFormat="1" ht="22.5" customHeight="1">
      <c r="B114" s="162"/>
      <c r="C114" s="163" t="s">
        <v>197</v>
      </c>
      <c r="D114" s="163" t="s">
        <v>133</v>
      </c>
      <c r="E114" s="164" t="s">
        <v>198</v>
      </c>
      <c r="F114" s="165" t="s">
        <v>199</v>
      </c>
      <c r="G114" s="166" t="s">
        <v>188</v>
      </c>
      <c r="H114" s="167">
        <v>0.322</v>
      </c>
      <c r="I114" s="168"/>
      <c r="J114" s="169">
        <f>ROUND(I114*H114,2)</f>
        <v>0</v>
      </c>
      <c r="K114" s="165" t="s">
        <v>137</v>
      </c>
      <c r="L114" s="32"/>
      <c r="M114" s="170" t="s">
        <v>20</v>
      </c>
      <c r="N114" s="171" t="s">
        <v>49</v>
      </c>
      <c r="O114" s="33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5" t="s">
        <v>138</v>
      </c>
      <c r="AT114" s="15" t="s">
        <v>133</v>
      </c>
      <c r="AU114" s="15" t="s">
        <v>84</v>
      </c>
      <c r="AY114" s="15" t="s">
        <v>130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138</v>
      </c>
      <c r="BK114" s="174">
        <f>ROUND(I114*H114,2)</f>
        <v>0</v>
      </c>
      <c r="BL114" s="15" t="s">
        <v>138</v>
      </c>
      <c r="BM114" s="15" t="s">
        <v>418</v>
      </c>
    </row>
    <row r="115" spans="2:63" s="10" customFormat="1" ht="29.25" customHeight="1">
      <c r="B115" s="148"/>
      <c r="D115" s="159" t="s">
        <v>75</v>
      </c>
      <c r="E115" s="160" t="s">
        <v>201</v>
      </c>
      <c r="F115" s="160" t="s">
        <v>202</v>
      </c>
      <c r="I115" s="151"/>
      <c r="J115" s="161">
        <f>BK115</f>
        <v>0</v>
      </c>
      <c r="L115" s="148"/>
      <c r="M115" s="153"/>
      <c r="N115" s="154"/>
      <c r="O115" s="154"/>
      <c r="P115" s="155">
        <f>SUM(P116:P117)</f>
        <v>0</v>
      </c>
      <c r="Q115" s="154"/>
      <c r="R115" s="155">
        <f>SUM(R116:R117)</f>
        <v>0</v>
      </c>
      <c r="S115" s="154"/>
      <c r="T115" s="156">
        <f>SUM(T116:T117)</f>
        <v>0</v>
      </c>
      <c r="AR115" s="149" t="s">
        <v>22</v>
      </c>
      <c r="AT115" s="157" t="s">
        <v>75</v>
      </c>
      <c r="AU115" s="157" t="s">
        <v>22</v>
      </c>
      <c r="AY115" s="149" t="s">
        <v>130</v>
      </c>
      <c r="BK115" s="158">
        <f>SUM(BK116:BK117)</f>
        <v>0</v>
      </c>
    </row>
    <row r="116" spans="2:65" s="1" customFormat="1" ht="22.5" customHeight="1">
      <c r="B116" s="162"/>
      <c r="C116" s="163" t="s">
        <v>203</v>
      </c>
      <c r="D116" s="163" t="s">
        <v>133</v>
      </c>
      <c r="E116" s="164" t="s">
        <v>204</v>
      </c>
      <c r="F116" s="165" t="s">
        <v>205</v>
      </c>
      <c r="G116" s="166" t="s">
        <v>188</v>
      </c>
      <c r="H116" s="167">
        <v>0.4</v>
      </c>
      <c r="I116" s="168"/>
      <c r="J116" s="169">
        <f>ROUND(I116*H116,2)</f>
        <v>0</v>
      </c>
      <c r="K116" s="165" t="s">
        <v>137</v>
      </c>
      <c r="L116" s="32"/>
      <c r="M116" s="170" t="s">
        <v>20</v>
      </c>
      <c r="N116" s="171" t="s">
        <v>49</v>
      </c>
      <c r="O116" s="33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5" t="s">
        <v>138</v>
      </c>
      <c r="AT116" s="15" t="s">
        <v>133</v>
      </c>
      <c r="AU116" s="15" t="s">
        <v>84</v>
      </c>
      <c r="AY116" s="15" t="s">
        <v>130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5" t="s">
        <v>138</v>
      </c>
      <c r="BK116" s="174">
        <f>ROUND(I116*H116,2)</f>
        <v>0</v>
      </c>
      <c r="BL116" s="15" t="s">
        <v>138</v>
      </c>
      <c r="BM116" s="15" t="s">
        <v>419</v>
      </c>
    </row>
    <row r="117" spans="2:65" s="1" customFormat="1" ht="22.5" customHeight="1">
      <c r="B117" s="162"/>
      <c r="C117" s="163" t="s">
        <v>207</v>
      </c>
      <c r="D117" s="163" t="s">
        <v>133</v>
      </c>
      <c r="E117" s="164" t="s">
        <v>208</v>
      </c>
      <c r="F117" s="165" t="s">
        <v>209</v>
      </c>
      <c r="G117" s="166" t="s">
        <v>188</v>
      </c>
      <c r="H117" s="167">
        <v>0.4</v>
      </c>
      <c r="I117" s="168"/>
      <c r="J117" s="169">
        <f>ROUND(I117*H117,2)</f>
        <v>0</v>
      </c>
      <c r="K117" s="165" t="s">
        <v>137</v>
      </c>
      <c r="L117" s="32"/>
      <c r="M117" s="170" t="s">
        <v>20</v>
      </c>
      <c r="N117" s="171" t="s">
        <v>49</v>
      </c>
      <c r="O117" s="33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5" t="s">
        <v>138</v>
      </c>
      <c r="AT117" s="15" t="s">
        <v>133</v>
      </c>
      <c r="AU117" s="15" t="s">
        <v>84</v>
      </c>
      <c r="AY117" s="15" t="s">
        <v>130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5" t="s">
        <v>138</v>
      </c>
      <c r="BK117" s="174">
        <f>ROUND(I117*H117,2)</f>
        <v>0</v>
      </c>
      <c r="BL117" s="15" t="s">
        <v>138</v>
      </c>
      <c r="BM117" s="15" t="s">
        <v>420</v>
      </c>
    </row>
    <row r="118" spans="2:63" s="10" customFormat="1" ht="36.75" customHeight="1">
      <c r="B118" s="148"/>
      <c r="D118" s="149" t="s">
        <v>75</v>
      </c>
      <c r="E118" s="150" t="s">
        <v>211</v>
      </c>
      <c r="F118" s="150" t="s">
        <v>212</v>
      </c>
      <c r="I118" s="151"/>
      <c r="J118" s="152">
        <f>BK118</f>
        <v>0</v>
      </c>
      <c r="L118" s="148"/>
      <c r="M118" s="153"/>
      <c r="N118" s="154"/>
      <c r="O118" s="154"/>
      <c r="P118" s="155">
        <f>P119+P137+P147+P152</f>
        <v>0</v>
      </c>
      <c r="Q118" s="154"/>
      <c r="R118" s="155">
        <f>R119+R137+R147+R152</f>
        <v>98.74171284</v>
      </c>
      <c r="S118" s="154"/>
      <c r="T118" s="156">
        <f>T119+T137+T147+T152</f>
        <v>0</v>
      </c>
      <c r="AR118" s="149" t="s">
        <v>84</v>
      </c>
      <c r="AT118" s="157" t="s">
        <v>75</v>
      </c>
      <c r="AU118" s="157" t="s">
        <v>76</v>
      </c>
      <c r="AY118" s="149" t="s">
        <v>130</v>
      </c>
      <c r="BK118" s="158">
        <f>BK119+BK137+BK147+BK152</f>
        <v>0</v>
      </c>
    </row>
    <row r="119" spans="2:63" s="10" customFormat="1" ht="19.5" customHeight="1">
      <c r="B119" s="148"/>
      <c r="D119" s="159" t="s">
        <v>75</v>
      </c>
      <c r="E119" s="160" t="s">
        <v>213</v>
      </c>
      <c r="F119" s="160" t="s">
        <v>214</v>
      </c>
      <c r="I119" s="151"/>
      <c r="J119" s="161">
        <f>BK119</f>
        <v>0</v>
      </c>
      <c r="L119" s="148"/>
      <c r="M119" s="153"/>
      <c r="N119" s="154"/>
      <c r="O119" s="154"/>
      <c r="P119" s="155">
        <f>SUM(P120:P136)</f>
        <v>0</v>
      </c>
      <c r="Q119" s="154"/>
      <c r="R119" s="155">
        <f>SUM(R120:R136)</f>
        <v>98.706909</v>
      </c>
      <c r="S119" s="154"/>
      <c r="T119" s="156">
        <f>SUM(T120:T136)</f>
        <v>0</v>
      </c>
      <c r="AR119" s="149" t="s">
        <v>84</v>
      </c>
      <c r="AT119" s="157" t="s">
        <v>75</v>
      </c>
      <c r="AU119" s="157" t="s">
        <v>22</v>
      </c>
      <c r="AY119" s="149" t="s">
        <v>130</v>
      </c>
      <c r="BK119" s="158">
        <f>SUM(BK120:BK136)</f>
        <v>0</v>
      </c>
    </row>
    <row r="120" spans="2:65" s="1" customFormat="1" ht="22.5" customHeight="1">
      <c r="B120" s="162"/>
      <c r="C120" s="163" t="s">
        <v>8</v>
      </c>
      <c r="D120" s="163" t="s">
        <v>133</v>
      </c>
      <c r="E120" s="164" t="s">
        <v>215</v>
      </c>
      <c r="F120" s="165" t="s">
        <v>216</v>
      </c>
      <c r="G120" s="166" t="s">
        <v>217</v>
      </c>
      <c r="H120" s="167">
        <v>98.7</v>
      </c>
      <c r="I120" s="168"/>
      <c r="J120" s="169">
        <f>ROUND(I120*H120,2)</f>
        <v>0</v>
      </c>
      <c r="K120" s="165" t="s">
        <v>137</v>
      </c>
      <c r="L120" s="32"/>
      <c r="M120" s="170" t="s">
        <v>20</v>
      </c>
      <c r="N120" s="171" t="s">
        <v>49</v>
      </c>
      <c r="O120" s="33"/>
      <c r="P120" s="172">
        <f>O120*H120</f>
        <v>0</v>
      </c>
      <c r="Q120" s="172">
        <v>7E-05</v>
      </c>
      <c r="R120" s="172">
        <f>Q120*H120</f>
        <v>0.006908999999999999</v>
      </c>
      <c r="S120" s="172">
        <v>0</v>
      </c>
      <c r="T120" s="173">
        <f>S120*H120</f>
        <v>0</v>
      </c>
      <c r="AR120" s="15" t="s">
        <v>218</v>
      </c>
      <c r="AT120" s="15" t="s">
        <v>133</v>
      </c>
      <c r="AU120" s="15" t="s">
        <v>84</v>
      </c>
      <c r="AY120" s="15" t="s">
        <v>130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138</v>
      </c>
      <c r="BK120" s="174">
        <f>ROUND(I120*H120,2)</f>
        <v>0</v>
      </c>
      <c r="BL120" s="15" t="s">
        <v>218</v>
      </c>
      <c r="BM120" s="15" t="s">
        <v>421</v>
      </c>
    </row>
    <row r="121" spans="2:65" s="1" customFormat="1" ht="22.5" customHeight="1">
      <c r="B121" s="162"/>
      <c r="C121" s="189" t="s">
        <v>218</v>
      </c>
      <c r="D121" s="189" t="s">
        <v>220</v>
      </c>
      <c r="E121" s="190" t="s">
        <v>221</v>
      </c>
      <c r="F121" s="191" t="s">
        <v>222</v>
      </c>
      <c r="G121" s="192" t="s">
        <v>217</v>
      </c>
      <c r="H121" s="193">
        <v>6.9</v>
      </c>
      <c r="I121" s="194"/>
      <c r="J121" s="195">
        <f>ROUND(I121*H121,2)</f>
        <v>0</v>
      </c>
      <c r="K121" s="191" t="s">
        <v>137</v>
      </c>
      <c r="L121" s="196"/>
      <c r="M121" s="197" t="s">
        <v>20</v>
      </c>
      <c r="N121" s="198" t="s">
        <v>49</v>
      </c>
      <c r="O121" s="33"/>
      <c r="P121" s="172">
        <f>O121*H121</f>
        <v>0</v>
      </c>
      <c r="Q121" s="172">
        <v>1</v>
      </c>
      <c r="R121" s="172">
        <f>Q121*H121</f>
        <v>6.9</v>
      </c>
      <c r="S121" s="172">
        <v>0</v>
      </c>
      <c r="T121" s="173">
        <f>S121*H121</f>
        <v>0</v>
      </c>
      <c r="AR121" s="15" t="s">
        <v>223</v>
      </c>
      <c r="AT121" s="15" t="s">
        <v>220</v>
      </c>
      <c r="AU121" s="15" t="s">
        <v>84</v>
      </c>
      <c r="AY121" s="15" t="s">
        <v>130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5" t="s">
        <v>138</v>
      </c>
      <c r="BK121" s="174">
        <f>ROUND(I121*H121,2)</f>
        <v>0</v>
      </c>
      <c r="BL121" s="15" t="s">
        <v>218</v>
      </c>
      <c r="BM121" s="15" t="s">
        <v>422</v>
      </c>
    </row>
    <row r="122" spans="2:47" s="1" customFormat="1" ht="27">
      <c r="B122" s="32"/>
      <c r="D122" s="185" t="s">
        <v>194</v>
      </c>
      <c r="F122" s="188" t="s">
        <v>225</v>
      </c>
      <c r="I122" s="132"/>
      <c r="L122" s="32"/>
      <c r="M122" s="62"/>
      <c r="N122" s="33"/>
      <c r="O122" s="33"/>
      <c r="P122" s="33"/>
      <c r="Q122" s="33"/>
      <c r="R122" s="33"/>
      <c r="S122" s="33"/>
      <c r="T122" s="63"/>
      <c r="AT122" s="15" t="s">
        <v>194</v>
      </c>
      <c r="AU122" s="15" t="s">
        <v>84</v>
      </c>
    </row>
    <row r="123" spans="2:51" s="11" customFormat="1" ht="13.5">
      <c r="B123" s="175"/>
      <c r="D123" s="176" t="s">
        <v>140</v>
      </c>
      <c r="E123" s="177" t="s">
        <v>20</v>
      </c>
      <c r="F123" s="178" t="s">
        <v>423</v>
      </c>
      <c r="H123" s="179">
        <v>6.9</v>
      </c>
      <c r="I123" s="180"/>
      <c r="L123" s="175"/>
      <c r="M123" s="181"/>
      <c r="N123" s="182"/>
      <c r="O123" s="182"/>
      <c r="P123" s="182"/>
      <c r="Q123" s="182"/>
      <c r="R123" s="182"/>
      <c r="S123" s="182"/>
      <c r="T123" s="183"/>
      <c r="AT123" s="184" t="s">
        <v>140</v>
      </c>
      <c r="AU123" s="184" t="s">
        <v>84</v>
      </c>
      <c r="AV123" s="11" t="s">
        <v>84</v>
      </c>
      <c r="AW123" s="11" t="s">
        <v>39</v>
      </c>
      <c r="AX123" s="11" t="s">
        <v>22</v>
      </c>
      <c r="AY123" s="184" t="s">
        <v>130</v>
      </c>
    </row>
    <row r="124" spans="2:65" s="1" customFormat="1" ht="22.5" customHeight="1">
      <c r="B124" s="162"/>
      <c r="C124" s="189" t="s">
        <v>227</v>
      </c>
      <c r="D124" s="189" t="s">
        <v>220</v>
      </c>
      <c r="E124" s="190" t="s">
        <v>228</v>
      </c>
      <c r="F124" s="191" t="s">
        <v>229</v>
      </c>
      <c r="G124" s="192" t="s">
        <v>217</v>
      </c>
      <c r="H124" s="193">
        <v>52</v>
      </c>
      <c r="I124" s="194"/>
      <c r="J124" s="195">
        <f>ROUND(I124*H124,2)</f>
        <v>0</v>
      </c>
      <c r="K124" s="191" t="s">
        <v>137</v>
      </c>
      <c r="L124" s="196"/>
      <c r="M124" s="197" t="s">
        <v>20</v>
      </c>
      <c r="N124" s="198" t="s">
        <v>49</v>
      </c>
      <c r="O124" s="33"/>
      <c r="P124" s="172">
        <f>O124*H124</f>
        <v>0</v>
      </c>
      <c r="Q124" s="172">
        <v>1</v>
      </c>
      <c r="R124" s="172">
        <f>Q124*H124</f>
        <v>52</v>
      </c>
      <c r="S124" s="172">
        <v>0</v>
      </c>
      <c r="T124" s="173">
        <f>S124*H124</f>
        <v>0</v>
      </c>
      <c r="AR124" s="15" t="s">
        <v>223</v>
      </c>
      <c r="AT124" s="15" t="s">
        <v>220</v>
      </c>
      <c r="AU124" s="15" t="s">
        <v>84</v>
      </c>
      <c r="AY124" s="15" t="s">
        <v>130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5" t="s">
        <v>138</v>
      </c>
      <c r="BK124" s="174">
        <f>ROUND(I124*H124,2)</f>
        <v>0</v>
      </c>
      <c r="BL124" s="15" t="s">
        <v>218</v>
      </c>
      <c r="BM124" s="15" t="s">
        <v>424</v>
      </c>
    </row>
    <row r="125" spans="2:47" s="1" customFormat="1" ht="27">
      <c r="B125" s="32"/>
      <c r="D125" s="185" t="s">
        <v>194</v>
      </c>
      <c r="F125" s="188" t="s">
        <v>231</v>
      </c>
      <c r="I125" s="132"/>
      <c r="L125" s="32"/>
      <c r="M125" s="62"/>
      <c r="N125" s="33"/>
      <c r="O125" s="33"/>
      <c r="P125" s="33"/>
      <c r="Q125" s="33"/>
      <c r="R125" s="33"/>
      <c r="S125" s="33"/>
      <c r="T125" s="63"/>
      <c r="AT125" s="15" t="s">
        <v>194</v>
      </c>
      <c r="AU125" s="15" t="s">
        <v>84</v>
      </c>
    </row>
    <row r="126" spans="2:51" s="11" customFormat="1" ht="13.5">
      <c r="B126" s="175"/>
      <c r="D126" s="176" t="s">
        <v>140</v>
      </c>
      <c r="E126" s="177" t="s">
        <v>20</v>
      </c>
      <c r="F126" s="178" t="s">
        <v>425</v>
      </c>
      <c r="H126" s="179">
        <v>52</v>
      </c>
      <c r="I126" s="180"/>
      <c r="L126" s="175"/>
      <c r="M126" s="181"/>
      <c r="N126" s="182"/>
      <c r="O126" s="182"/>
      <c r="P126" s="182"/>
      <c r="Q126" s="182"/>
      <c r="R126" s="182"/>
      <c r="S126" s="182"/>
      <c r="T126" s="183"/>
      <c r="AT126" s="184" t="s">
        <v>140</v>
      </c>
      <c r="AU126" s="184" t="s">
        <v>84</v>
      </c>
      <c r="AV126" s="11" t="s">
        <v>84</v>
      </c>
      <c r="AW126" s="11" t="s">
        <v>39</v>
      </c>
      <c r="AX126" s="11" t="s">
        <v>22</v>
      </c>
      <c r="AY126" s="184" t="s">
        <v>130</v>
      </c>
    </row>
    <row r="127" spans="2:65" s="1" customFormat="1" ht="22.5" customHeight="1">
      <c r="B127" s="162"/>
      <c r="C127" s="189" t="s">
        <v>233</v>
      </c>
      <c r="D127" s="189" t="s">
        <v>220</v>
      </c>
      <c r="E127" s="190" t="s">
        <v>234</v>
      </c>
      <c r="F127" s="191" t="s">
        <v>235</v>
      </c>
      <c r="G127" s="192" t="s">
        <v>217</v>
      </c>
      <c r="H127" s="193">
        <v>24.8</v>
      </c>
      <c r="I127" s="194"/>
      <c r="J127" s="195">
        <f>ROUND(I127*H127,2)</f>
        <v>0</v>
      </c>
      <c r="K127" s="191" t="s">
        <v>137</v>
      </c>
      <c r="L127" s="196"/>
      <c r="M127" s="197" t="s">
        <v>20</v>
      </c>
      <c r="N127" s="198" t="s">
        <v>49</v>
      </c>
      <c r="O127" s="33"/>
      <c r="P127" s="172">
        <f>O127*H127</f>
        <v>0</v>
      </c>
      <c r="Q127" s="172">
        <v>1</v>
      </c>
      <c r="R127" s="172">
        <f>Q127*H127</f>
        <v>24.8</v>
      </c>
      <c r="S127" s="172">
        <v>0</v>
      </c>
      <c r="T127" s="173">
        <f>S127*H127</f>
        <v>0</v>
      </c>
      <c r="AR127" s="15" t="s">
        <v>223</v>
      </c>
      <c r="AT127" s="15" t="s">
        <v>220</v>
      </c>
      <c r="AU127" s="15" t="s">
        <v>84</v>
      </c>
      <c r="AY127" s="15" t="s">
        <v>130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5" t="s">
        <v>138</v>
      </c>
      <c r="BK127" s="174">
        <f>ROUND(I127*H127,2)</f>
        <v>0</v>
      </c>
      <c r="BL127" s="15" t="s">
        <v>218</v>
      </c>
      <c r="BM127" s="15" t="s">
        <v>426</v>
      </c>
    </row>
    <row r="128" spans="2:47" s="1" customFormat="1" ht="27">
      <c r="B128" s="32"/>
      <c r="D128" s="185" t="s">
        <v>194</v>
      </c>
      <c r="F128" s="188" t="s">
        <v>237</v>
      </c>
      <c r="I128" s="132"/>
      <c r="L128" s="32"/>
      <c r="M128" s="62"/>
      <c r="N128" s="33"/>
      <c r="O128" s="33"/>
      <c r="P128" s="33"/>
      <c r="Q128" s="33"/>
      <c r="R128" s="33"/>
      <c r="S128" s="33"/>
      <c r="T128" s="63"/>
      <c r="AT128" s="15" t="s">
        <v>194</v>
      </c>
      <c r="AU128" s="15" t="s">
        <v>84</v>
      </c>
    </row>
    <row r="129" spans="2:51" s="11" customFormat="1" ht="13.5">
      <c r="B129" s="175"/>
      <c r="D129" s="176" t="s">
        <v>140</v>
      </c>
      <c r="E129" s="177" t="s">
        <v>20</v>
      </c>
      <c r="F129" s="178" t="s">
        <v>427</v>
      </c>
      <c r="H129" s="179">
        <v>24.8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84" t="s">
        <v>140</v>
      </c>
      <c r="AU129" s="184" t="s">
        <v>84</v>
      </c>
      <c r="AV129" s="11" t="s">
        <v>84</v>
      </c>
      <c r="AW129" s="11" t="s">
        <v>39</v>
      </c>
      <c r="AX129" s="11" t="s">
        <v>22</v>
      </c>
      <c r="AY129" s="184" t="s">
        <v>130</v>
      </c>
    </row>
    <row r="130" spans="2:65" s="1" customFormat="1" ht="31.5" customHeight="1">
      <c r="B130" s="162"/>
      <c r="C130" s="189" t="s">
        <v>239</v>
      </c>
      <c r="D130" s="189" t="s">
        <v>220</v>
      </c>
      <c r="E130" s="190" t="s">
        <v>240</v>
      </c>
      <c r="F130" s="191" t="s">
        <v>241</v>
      </c>
      <c r="G130" s="192" t="s">
        <v>136</v>
      </c>
      <c r="H130" s="193">
        <v>15</v>
      </c>
      <c r="I130" s="194"/>
      <c r="J130" s="195">
        <f>ROUND(I130*H130,2)</f>
        <v>0</v>
      </c>
      <c r="K130" s="191" t="s">
        <v>20</v>
      </c>
      <c r="L130" s="196"/>
      <c r="M130" s="197" t="s">
        <v>20</v>
      </c>
      <c r="N130" s="198" t="s">
        <v>49</v>
      </c>
      <c r="O130" s="33"/>
      <c r="P130" s="172">
        <f>O130*H130</f>
        <v>0</v>
      </c>
      <c r="Q130" s="172">
        <v>1</v>
      </c>
      <c r="R130" s="172">
        <f>Q130*H130</f>
        <v>15</v>
      </c>
      <c r="S130" s="172">
        <v>0</v>
      </c>
      <c r="T130" s="173">
        <f>S130*H130</f>
        <v>0</v>
      </c>
      <c r="AR130" s="15" t="s">
        <v>223</v>
      </c>
      <c r="AT130" s="15" t="s">
        <v>220</v>
      </c>
      <c r="AU130" s="15" t="s">
        <v>84</v>
      </c>
      <c r="AY130" s="15" t="s">
        <v>130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5" t="s">
        <v>138</v>
      </c>
      <c r="BK130" s="174">
        <f>ROUND(I130*H130,2)</f>
        <v>0</v>
      </c>
      <c r="BL130" s="15" t="s">
        <v>218</v>
      </c>
      <c r="BM130" s="15" t="s">
        <v>428</v>
      </c>
    </row>
    <row r="131" spans="2:47" s="1" customFormat="1" ht="27">
      <c r="B131" s="32"/>
      <c r="D131" s="185" t="s">
        <v>194</v>
      </c>
      <c r="F131" s="188" t="s">
        <v>243</v>
      </c>
      <c r="I131" s="132"/>
      <c r="L131" s="32"/>
      <c r="M131" s="62"/>
      <c r="N131" s="33"/>
      <c r="O131" s="33"/>
      <c r="P131" s="33"/>
      <c r="Q131" s="33"/>
      <c r="R131" s="33"/>
      <c r="S131" s="33"/>
      <c r="T131" s="63"/>
      <c r="AT131" s="15" t="s">
        <v>194</v>
      </c>
      <c r="AU131" s="15" t="s">
        <v>84</v>
      </c>
    </row>
    <row r="132" spans="2:51" s="11" customFormat="1" ht="13.5">
      <c r="B132" s="175"/>
      <c r="D132" s="176" t="s">
        <v>140</v>
      </c>
      <c r="E132" s="177" t="s">
        <v>20</v>
      </c>
      <c r="F132" s="178" t="s">
        <v>429</v>
      </c>
      <c r="H132" s="179">
        <v>15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84" t="s">
        <v>140</v>
      </c>
      <c r="AU132" s="184" t="s">
        <v>84</v>
      </c>
      <c r="AV132" s="11" t="s">
        <v>84</v>
      </c>
      <c r="AW132" s="11" t="s">
        <v>39</v>
      </c>
      <c r="AX132" s="11" t="s">
        <v>22</v>
      </c>
      <c r="AY132" s="184" t="s">
        <v>130</v>
      </c>
    </row>
    <row r="133" spans="2:65" s="1" customFormat="1" ht="22.5" customHeight="1">
      <c r="B133" s="162"/>
      <c r="C133" s="163" t="s">
        <v>245</v>
      </c>
      <c r="D133" s="163" t="s">
        <v>133</v>
      </c>
      <c r="E133" s="164" t="s">
        <v>246</v>
      </c>
      <c r="F133" s="165" t="s">
        <v>247</v>
      </c>
      <c r="G133" s="166" t="s">
        <v>188</v>
      </c>
      <c r="H133" s="167">
        <v>0.099</v>
      </c>
      <c r="I133" s="168"/>
      <c r="J133" s="169">
        <f>ROUND(I133*H133,2)</f>
        <v>0</v>
      </c>
      <c r="K133" s="165" t="s">
        <v>137</v>
      </c>
      <c r="L133" s="32"/>
      <c r="M133" s="170" t="s">
        <v>20</v>
      </c>
      <c r="N133" s="171" t="s">
        <v>49</v>
      </c>
      <c r="O133" s="33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AR133" s="15" t="s">
        <v>218</v>
      </c>
      <c r="AT133" s="15" t="s">
        <v>133</v>
      </c>
      <c r="AU133" s="15" t="s">
        <v>84</v>
      </c>
      <c r="AY133" s="15" t="s">
        <v>130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5" t="s">
        <v>138</v>
      </c>
      <c r="BK133" s="174">
        <f>ROUND(I133*H133,2)</f>
        <v>0</v>
      </c>
      <c r="BL133" s="15" t="s">
        <v>218</v>
      </c>
      <c r="BM133" s="15" t="s">
        <v>430</v>
      </c>
    </row>
    <row r="134" spans="2:51" s="11" customFormat="1" ht="13.5">
      <c r="B134" s="175"/>
      <c r="D134" s="176" t="s">
        <v>140</v>
      </c>
      <c r="F134" s="178" t="s">
        <v>431</v>
      </c>
      <c r="H134" s="179">
        <v>0.099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84" t="s">
        <v>140</v>
      </c>
      <c r="AU134" s="184" t="s">
        <v>84</v>
      </c>
      <c r="AV134" s="11" t="s">
        <v>84</v>
      </c>
      <c r="AW134" s="11" t="s">
        <v>4</v>
      </c>
      <c r="AX134" s="11" t="s">
        <v>22</v>
      </c>
      <c r="AY134" s="184" t="s">
        <v>130</v>
      </c>
    </row>
    <row r="135" spans="2:65" s="1" customFormat="1" ht="22.5" customHeight="1">
      <c r="B135" s="162"/>
      <c r="C135" s="163" t="s">
        <v>7</v>
      </c>
      <c r="D135" s="163" t="s">
        <v>133</v>
      </c>
      <c r="E135" s="164" t="s">
        <v>250</v>
      </c>
      <c r="F135" s="165" t="s">
        <v>251</v>
      </c>
      <c r="G135" s="166" t="s">
        <v>188</v>
      </c>
      <c r="H135" s="167">
        <v>0.099</v>
      </c>
      <c r="I135" s="168"/>
      <c r="J135" s="169">
        <f>ROUND(I135*H135,2)</f>
        <v>0</v>
      </c>
      <c r="K135" s="165" t="s">
        <v>137</v>
      </c>
      <c r="L135" s="32"/>
      <c r="M135" s="170" t="s">
        <v>20</v>
      </c>
      <c r="N135" s="171" t="s">
        <v>49</v>
      </c>
      <c r="O135" s="33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218</v>
      </c>
      <c r="AT135" s="15" t="s">
        <v>133</v>
      </c>
      <c r="AU135" s="15" t="s">
        <v>84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138</v>
      </c>
      <c r="BK135" s="174">
        <f>ROUND(I135*H135,2)</f>
        <v>0</v>
      </c>
      <c r="BL135" s="15" t="s">
        <v>218</v>
      </c>
      <c r="BM135" s="15" t="s">
        <v>432</v>
      </c>
    </row>
    <row r="136" spans="2:51" s="11" customFormat="1" ht="13.5">
      <c r="B136" s="175"/>
      <c r="D136" s="185" t="s">
        <v>140</v>
      </c>
      <c r="F136" s="186" t="s">
        <v>431</v>
      </c>
      <c r="H136" s="187">
        <v>0.099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84" t="s">
        <v>140</v>
      </c>
      <c r="AU136" s="184" t="s">
        <v>84</v>
      </c>
      <c r="AV136" s="11" t="s">
        <v>84</v>
      </c>
      <c r="AW136" s="11" t="s">
        <v>4</v>
      </c>
      <c r="AX136" s="11" t="s">
        <v>22</v>
      </c>
      <c r="AY136" s="184" t="s">
        <v>130</v>
      </c>
    </row>
    <row r="137" spans="2:63" s="10" customFormat="1" ht="29.25" customHeight="1">
      <c r="B137" s="148"/>
      <c r="D137" s="159" t="s">
        <v>75</v>
      </c>
      <c r="E137" s="160" t="s">
        <v>253</v>
      </c>
      <c r="F137" s="160" t="s">
        <v>254</v>
      </c>
      <c r="I137" s="151"/>
      <c r="J137" s="161">
        <f>BK137</f>
        <v>0</v>
      </c>
      <c r="L137" s="148"/>
      <c r="M137" s="153"/>
      <c r="N137" s="154"/>
      <c r="O137" s="154"/>
      <c r="P137" s="155">
        <f>SUM(P138:P146)</f>
        <v>0</v>
      </c>
      <c r="Q137" s="154"/>
      <c r="R137" s="155">
        <f>SUM(R138:R146)</f>
        <v>0.02706</v>
      </c>
      <c r="S137" s="154"/>
      <c r="T137" s="156">
        <f>SUM(T138:T146)</f>
        <v>0</v>
      </c>
      <c r="AR137" s="149" t="s">
        <v>84</v>
      </c>
      <c r="AT137" s="157" t="s">
        <v>75</v>
      </c>
      <c r="AU137" s="157" t="s">
        <v>22</v>
      </c>
      <c r="AY137" s="149" t="s">
        <v>130</v>
      </c>
      <c r="BK137" s="158">
        <f>SUM(BK138:BK146)</f>
        <v>0</v>
      </c>
    </row>
    <row r="138" spans="2:65" s="1" customFormat="1" ht="22.5" customHeight="1">
      <c r="B138" s="162"/>
      <c r="C138" s="163" t="s">
        <v>255</v>
      </c>
      <c r="D138" s="163" t="s">
        <v>133</v>
      </c>
      <c r="E138" s="164" t="s">
        <v>256</v>
      </c>
      <c r="F138" s="165" t="s">
        <v>257</v>
      </c>
      <c r="G138" s="166" t="s">
        <v>144</v>
      </c>
      <c r="H138" s="167">
        <v>2.64</v>
      </c>
      <c r="I138" s="168"/>
      <c r="J138" s="169">
        <f>ROUND(I138*H138,2)</f>
        <v>0</v>
      </c>
      <c r="K138" s="165" t="s">
        <v>137</v>
      </c>
      <c r="L138" s="32"/>
      <c r="M138" s="170" t="s">
        <v>20</v>
      </c>
      <c r="N138" s="171" t="s">
        <v>49</v>
      </c>
      <c r="O138" s="33"/>
      <c r="P138" s="172">
        <f>O138*H138</f>
        <v>0</v>
      </c>
      <c r="Q138" s="172">
        <v>0.006</v>
      </c>
      <c r="R138" s="172">
        <f>Q138*H138</f>
        <v>0.01584</v>
      </c>
      <c r="S138" s="172">
        <v>0</v>
      </c>
      <c r="T138" s="173">
        <f>S138*H138</f>
        <v>0</v>
      </c>
      <c r="AR138" s="15" t="s">
        <v>218</v>
      </c>
      <c r="AT138" s="15" t="s">
        <v>133</v>
      </c>
      <c r="AU138" s="15" t="s">
        <v>84</v>
      </c>
      <c r="AY138" s="15" t="s">
        <v>130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5" t="s">
        <v>138</v>
      </c>
      <c r="BK138" s="174">
        <f>ROUND(I138*H138,2)</f>
        <v>0</v>
      </c>
      <c r="BL138" s="15" t="s">
        <v>218</v>
      </c>
      <c r="BM138" s="15" t="s">
        <v>433</v>
      </c>
    </row>
    <row r="139" spans="2:51" s="11" customFormat="1" ht="13.5">
      <c r="B139" s="175"/>
      <c r="D139" s="176" t="s">
        <v>140</v>
      </c>
      <c r="E139" s="177" t="s">
        <v>20</v>
      </c>
      <c r="F139" s="178" t="s">
        <v>434</v>
      </c>
      <c r="H139" s="179">
        <v>2.64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84" t="s">
        <v>140</v>
      </c>
      <c r="AU139" s="184" t="s">
        <v>84</v>
      </c>
      <c r="AV139" s="11" t="s">
        <v>84</v>
      </c>
      <c r="AW139" s="11" t="s">
        <v>39</v>
      </c>
      <c r="AX139" s="11" t="s">
        <v>22</v>
      </c>
      <c r="AY139" s="184" t="s">
        <v>130</v>
      </c>
    </row>
    <row r="140" spans="2:65" s="1" customFormat="1" ht="22.5" customHeight="1">
      <c r="B140" s="162"/>
      <c r="C140" s="189" t="s">
        <v>260</v>
      </c>
      <c r="D140" s="189" t="s">
        <v>220</v>
      </c>
      <c r="E140" s="190" t="s">
        <v>261</v>
      </c>
      <c r="F140" s="191" t="s">
        <v>262</v>
      </c>
      <c r="G140" s="192" t="s">
        <v>144</v>
      </c>
      <c r="H140" s="193">
        <v>2.64</v>
      </c>
      <c r="I140" s="194"/>
      <c r="J140" s="195">
        <f>ROUND(I140*H140,2)</f>
        <v>0</v>
      </c>
      <c r="K140" s="191" t="s">
        <v>20</v>
      </c>
      <c r="L140" s="196"/>
      <c r="M140" s="197" t="s">
        <v>20</v>
      </c>
      <c r="N140" s="198" t="s">
        <v>49</v>
      </c>
      <c r="O140" s="33"/>
      <c r="P140" s="172">
        <f>O140*H140</f>
        <v>0</v>
      </c>
      <c r="Q140" s="172">
        <v>0.00116</v>
      </c>
      <c r="R140" s="172">
        <f>Q140*H140</f>
        <v>0.0030624000000000003</v>
      </c>
      <c r="S140" s="172">
        <v>0</v>
      </c>
      <c r="T140" s="173">
        <f>S140*H140</f>
        <v>0</v>
      </c>
      <c r="AR140" s="15" t="s">
        <v>223</v>
      </c>
      <c r="AT140" s="15" t="s">
        <v>220</v>
      </c>
      <c r="AU140" s="15" t="s">
        <v>84</v>
      </c>
      <c r="AY140" s="15" t="s">
        <v>130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5" t="s">
        <v>138</v>
      </c>
      <c r="BK140" s="174">
        <f>ROUND(I140*H140,2)</f>
        <v>0</v>
      </c>
      <c r="BL140" s="15" t="s">
        <v>218</v>
      </c>
      <c r="BM140" s="15" t="s">
        <v>435</v>
      </c>
    </row>
    <row r="141" spans="2:51" s="11" customFormat="1" ht="13.5">
      <c r="B141" s="175"/>
      <c r="D141" s="176" t="s">
        <v>140</v>
      </c>
      <c r="F141" s="178" t="s">
        <v>436</v>
      </c>
      <c r="H141" s="179">
        <v>2.64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140</v>
      </c>
      <c r="AU141" s="184" t="s">
        <v>84</v>
      </c>
      <c r="AV141" s="11" t="s">
        <v>84</v>
      </c>
      <c r="AW141" s="11" t="s">
        <v>4</v>
      </c>
      <c r="AX141" s="11" t="s">
        <v>22</v>
      </c>
      <c r="AY141" s="184" t="s">
        <v>130</v>
      </c>
    </row>
    <row r="142" spans="2:65" s="1" customFormat="1" ht="22.5" customHeight="1">
      <c r="B142" s="162"/>
      <c r="C142" s="163" t="s">
        <v>265</v>
      </c>
      <c r="D142" s="163" t="s">
        <v>133</v>
      </c>
      <c r="E142" s="164" t="s">
        <v>266</v>
      </c>
      <c r="F142" s="165" t="s">
        <v>267</v>
      </c>
      <c r="G142" s="166" t="s">
        <v>144</v>
      </c>
      <c r="H142" s="167">
        <v>2.64</v>
      </c>
      <c r="I142" s="168"/>
      <c r="J142" s="169">
        <f>ROUND(I142*H142,2)</f>
        <v>0</v>
      </c>
      <c r="K142" s="165" t="s">
        <v>137</v>
      </c>
      <c r="L142" s="32"/>
      <c r="M142" s="170" t="s">
        <v>20</v>
      </c>
      <c r="N142" s="171" t="s">
        <v>49</v>
      </c>
      <c r="O142" s="33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5" t="s">
        <v>218</v>
      </c>
      <c r="AT142" s="15" t="s">
        <v>133</v>
      </c>
      <c r="AU142" s="15" t="s">
        <v>84</v>
      </c>
      <c r="AY142" s="15" t="s">
        <v>130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138</v>
      </c>
      <c r="BK142" s="174">
        <f>ROUND(I142*H142,2)</f>
        <v>0</v>
      </c>
      <c r="BL142" s="15" t="s">
        <v>218</v>
      </c>
      <c r="BM142" s="15" t="s">
        <v>437</v>
      </c>
    </row>
    <row r="143" spans="2:65" s="1" customFormat="1" ht="22.5" customHeight="1">
      <c r="B143" s="162"/>
      <c r="C143" s="163" t="s">
        <v>269</v>
      </c>
      <c r="D143" s="163" t="s">
        <v>133</v>
      </c>
      <c r="E143" s="164" t="s">
        <v>270</v>
      </c>
      <c r="F143" s="165" t="s">
        <v>271</v>
      </c>
      <c r="G143" s="166" t="s">
        <v>144</v>
      </c>
      <c r="H143" s="167">
        <v>2.64</v>
      </c>
      <c r="I143" s="168"/>
      <c r="J143" s="169">
        <f>ROUND(I143*H143,2)</f>
        <v>0</v>
      </c>
      <c r="K143" s="165" t="s">
        <v>137</v>
      </c>
      <c r="L143" s="32"/>
      <c r="M143" s="170" t="s">
        <v>20</v>
      </c>
      <c r="N143" s="171" t="s">
        <v>49</v>
      </c>
      <c r="O143" s="33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AR143" s="15" t="s">
        <v>218</v>
      </c>
      <c r="AT143" s="15" t="s">
        <v>133</v>
      </c>
      <c r="AU143" s="15" t="s">
        <v>84</v>
      </c>
      <c r="AY143" s="15" t="s">
        <v>130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5" t="s">
        <v>138</v>
      </c>
      <c r="BK143" s="174">
        <f>ROUND(I143*H143,2)</f>
        <v>0</v>
      </c>
      <c r="BL143" s="15" t="s">
        <v>218</v>
      </c>
      <c r="BM143" s="15" t="s">
        <v>438</v>
      </c>
    </row>
    <row r="144" spans="2:65" s="1" customFormat="1" ht="22.5" customHeight="1">
      <c r="B144" s="162"/>
      <c r="C144" s="163" t="s">
        <v>273</v>
      </c>
      <c r="D144" s="163" t="s">
        <v>133</v>
      </c>
      <c r="E144" s="164" t="s">
        <v>274</v>
      </c>
      <c r="F144" s="165" t="s">
        <v>275</v>
      </c>
      <c r="G144" s="166" t="s">
        <v>144</v>
      </c>
      <c r="H144" s="167">
        <v>2.64</v>
      </c>
      <c r="I144" s="168"/>
      <c r="J144" s="169">
        <f>ROUND(I144*H144,2)</f>
        <v>0</v>
      </c>
      <c r="K144" s="165" t="s">
        <v>137</v>
      </c>
      <c r="L144" s="32"/>
      <c r="M144" s="170" t="s">
        <v>20</v>
      </c>
      <c r="N144" s="171" t="s">
        <v>49</v>
      </c>
      <c r="O144" s="33"/>
      <c r="P144" s="172">
        <f>O144*H144</f>
        <v>0</v>
      </c>
      <c r="Q144" s="172">
        <v>0.00309</v>
      </c>
      <c r="R144" s="172">
        <f>Q144*H144</f>
        <v>0.0081576</v>
      </c>
      <c r="S144" s="172">
        <v>0</v>
      </c>
      <c r="T144" s="173">
        <f>S144*H144</f>
        <v>0</v>
      </c>
      <c r="AR144" s="15" t="s">
        <v>218</v>
      </c>
      <c r="AT144" s="15" t="s">
        <v>133</v>
      </c>
      <c r="AU144" s="15" t="s">
        <v>84</v>
      </c>
      <c r="AY144" s="15" t="s">
        <v>130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5" t="s">
        <v>138</v>
      </c>
      <c r="BK144" s="174">
        <f>ROUND(I144*H144,2)</f>
        <v>0</v>
      </c>
      <c r="BL144" s="15" t="s">
        <v>218</v>
      </c>
      <c r="BM144" s="15" t="s">
        <v>439</v>
      </c>
    </row>
    <row r="145" spans="2:65" s="1" customFormat="1" ht="22.5" customHeight="1">
      <c r="B145" s="162"/>
      <c r="C145" s="163" t="s">
        <v>277</v>
      </c>
      <c r="D145" s="163" t="s">
        <v>133</v>
      </c>
      <c r="E145" s="164" t="s">
        <v>278</v>
      </c>
      <c r="F145" s="165" t="s">
        <v>279</v>
      </c>
      <c r="G145" s="166" t="s">
        <v>188</v>
      </c>
      <c r="H145" s="167">
        <v>0.027</v>
      </c>
      <c r="I145" s="168"/>
      <c r="J145" s="169">
        <f>ROUND(I145*H145,2)</f>
        <v>0</v>
      </c>
      <c r="K145" s="165" t="s">
        <v>137</v>
      </c>
      <c r="L145" s="32"/>
      <c r="M145" s="170" t="s">
        <v>20</v>
      </c>
      <c r="N145" s="171" t="s">
        <v>49</v>
      </c>
      <c r="O145" s="33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" t="s">
        <v>218</v>
      </c>
      <c r="AT145" s="15" t="s">
        <v>133</v>
      </c>
      <c r="AU145" s="15" t="s">
        <v>84</v>
      </c>
      <c r="AY145" s="15" t="s">
        <v>130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138</v>
      </c>
      <c r="BK145" s="174">
        <f>ROUND(I145*H145,2)</f>
        <v>0</v>
      </c>
      <c r="BL145" s="15" t="s">
        <v>218</v>
      </c>
      <c r="BM145" s="15" t="s">
        <v>440</v>
      </c>
    </row>
    <row r="146" spans="2:65" s="1" customFormat="1" ht="22.5" customHeight="1">
      <c r="B146" s="162"/>
      <c r="C146" s="163" t="s">
        <v>281</v>
      </c>
      <c r="D146" s="163" t="s">
        <v>133</v>
      </c>
      <c r="E146" s="164" t="s">
        <v>282</v>
      </c>
      <c r="F146" s="165" t="s">
        <v>283</v>
      </c>
      <c r="G146" s="166" t="s">
        <v>188</v>
      </c>
      <c r="H146" s="167">
        <v>0.027</v>
      </c>
      <c r="I146" s="168"/>
      <c r="J146" s="169">
        <f>ROUND(I146*H146,2)</f>
        <v>0</v>
      </c>
      <c r="K146" s="165" t="s">
        <v>137</v>
      </c>
      <c r="L146" s="32"/>
      <c r="M146" s="170" t="s">
        <v>20</v>
      </c>
      <c r="N146" s="171" t="s">
        <v>49</v>
      </c>
      <c r="O146" s="33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AR146" s="15" t="s">
        <v>218</v>
      </c>
      <c r="AT146" s="15" t="s">
        <v>133</v>
      </c>
      <c r="AU146" s="15" t="s">
        <v>84</v>
      </c>
      <c r="AY146" s="15" t="s">
        <v>130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5" t="s">
        <v>138</v>
      </c>
      <c r="BK146" s="174">
        <f>ROUND(I146*H146,2)</f>
        <v>0</v>
      </c>
      <c r="BL146" s="15" t="s">
        <v>218</v>
      </c>
      <c r="BM146" s="15" t="s">
        <v>441</v>
      </c>
    </row>
    <row r="147" spans="2:63" s="10" customFormat="1" ht="29.25" customHeight="1">
      <c r="B147" s="148"/>
      <c r="D147" s="159" t="s">
        <v>75</v>
      </c>
      <c r="E147" s="160" t="s">
        <v>285</v>
      </c>
      <c r="F147" s="160" t="s">
        <v>286</v>
      </c>
      <c r="I147" s="151"/>
      <c r="J147" s="161">
        <f>BK147</f>
        <v>0</v>
      </c>
      <c r="L147" s="148"/>
      <c r="M147" s="153"/>
      <c r="N147" s="154"/>
      <c r="O147" s="154"/>
      <c r="P147" s="155">
        <f>SUM(P148:P151)</f>
        <v>0</v>
      </c>
      <c r="Q147" s="154"/>
      <c r="R147" s="155">
        <f>SUM(R148:R151)</f>
        <v>0.00702</v>
      </c>
      <c r="S147" s="154"/>
      <c r="T147" s="156">
        <f>SUM(T148:T151)</f>
        <v>0</v>
      </c>
      <c r="AR147" s="149" t="s">
        <v>84</v>
      </c>
      <c r="AT147" s="157" t="s">
        <v>75</v>
      </c>
      <c r="AU147" s="157" t="s">
        <v>22</v>
      </c>
      <c r="AY147" s="149" t="s">
        <v>130</v>
      </c>
      <c r="BK147" s="158">
        <f>SUM(BK148:BK151)</f>
        <v>0</v>
      </c>
    </row>
    <row r="148" spans="2:65" s="1" customFormat="1" ht="22.5" customHeight="1">
      <c r="B148" s="162"/>
      <c r="C148" s="163" t="s">
        <v>287</v>
      </c>
      <c r="D148" s="163" t="s">
        <v>133</v>
      </c>
      <c r="E148" s="164" t="s">
        <v>288</v>
      </c>
      <c r="F148" s="165" t="s">
        <v>289</v>
      </c>
      <c r="G148" s="166" t="s">
        <v>144</v>
      </c>
      <c r="H148" s="167">
        <v>0.9</v>
      </c>
      <c r="I148" s="168"/>
      <c r="J148" s="169">
        <f>ROUND(I148*H148,2)</f>
        <v>0</v>
      </c>
      <c r="K148" s="165" t="s">
        <v>137</v>
      </c>
      <c r="L148" s="32"/>
      <c r="M148" s="170" t="s">
        <v>20</v>
      </c>
      <c r="N148" s="171" t="s">
        <v>49</v>
      </c>
      <c r="O148" s="33"/>
      <c r="P148" s="172">
        <f>O148*H148</f>
        <v>0</v>
      </c>
      <c r="Q148" s="172">
        <v>0.0078</v>
      </c>
      <c r="R148" s="172">
        <f>Q148*H148</f>
        <v>0.00702</v>
      </c>
      <c r="S148" s="172">
        <v>0</v>
      </c>
      <c r="T148" s="173">
        <f>S148*H148</f>
        <v>0</v>
      </c>
      <c r="AR148" s="15" t="s">
        <v>218</v>
      </c>
      <c r="AT148" s="15" t="s">
        <v>133</v>
      </c>
      <c r="AU148" s="15" t="s">
        <v>84</v>
      </c>
      <c r="AY148" s="15" t="s">
        <v>130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138</v>
      </c>
      <c r="BK148" s="174">
        <f>ROUND(I148*H148,2)</f>
        <v>0</v>
      </c>
      <c r="BL148" s="15" t="s">
        <v>218</v>
      </c>
      <c r="BM148" s="15" t="s">
        <v>442</v>
      </c>
    </row>
    <row r="149" spans="2:51" s="11" customFormat="1" ht="13.5">
      <c r="B149" s="175"/>
      <c r="D149" s="176" t="s">
        <v>140</v>
      </c>
      <c r="E149" s="177" t="s">
        <v>20</v>
      </c>
      <c r="F149" s="178" t="s">
        <v>443</v>
      </c>
      <c r="H149" s="179">
        <v>0.9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84" t="s">
        <v>140</v>
      </c>
      <c r="AU149" s="184" t="s">
        <v>84</v>
      </c>
      <c r="AV149" s="11" t="s">
        <v>84</v>
      </c>
      <c r="AW149" s="11" t="s">
        <v>39</v>
      </c>
      <c r="AX149" s="11" t="s">
        <v>22</v>
      </c>
      <c r="AY149" s="184" t="s">
        <v>130</v>
      </c>
    </row>
    <row r="150" spans="2:65" s="1" customFormat="1" ht="22.5" customHeight="1">
      <c r="B150" s="162"/>
      <c r="C150" s="163" t="s">
        <v>292</v>
      </c>
      <c r="D150" s="163" t="s">
        <v>133</v>
      </c>
      <c r="E150" s="164" t="s">
        <v>293</v>
      </c>
      <c r="F150" s="165" t="s">
        <v>294</v>
      </c>
      <c r="G150" s="166" t="s">
        <v>144</v>
      </c>
      <c r="H150" s="167">
        <v>0.9</v>
      </c>
      <c r="I150" s="168"/>
      <c r="J150" s="169">
        <f>ROUND(I150*H150,2)</f>
        <v>0</v>
      </c>
      <c r="K150" s="165" t="s">
        <v>137</v>
      </c>
      <c r="L150" s="32"/>
      <c r="M150" s="170" t="s">
        <v>20</v>
      </c>
      <c r="N150" s="171" t="s">
        <v>49</v>
      </c>
      <c r="O150" s="33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AR150" s="15" t="s">
        <v>218</v>
      </c>
      <c r="AT150" s="15" t="s">
        <v>133</v>
      </c>
      <c r="AU150" s="15" t="s">
        <v>84</v>
      </c>
      <c r="AY150" s="15" t="s">
        <v>130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138</v>
      </c>
      <c r="BK150" s="174">
        <f>ROUND(I150*H150,2)</f>
        <v>0</v>
      </c>
      <c r="BL150" s="15" t="s">
        <v>218</v>
      </c>
      <c r="BM150" s="15" t="s">
        <v>444</v>
      </c>
    </row>
    <row r="151" spans="2:65" s="1" customFormat="1" ht="22.5" customHeight="1">
      <c r="B151" s="162"/>
      <c r="C151" s="163" t="s">
        <v>296</v>
      </c>
      <c r="D151" s="163" t="s">
        <v>133</v>
      </c>
      <c r="E151" s="164" t="s">
        <v>297</v>
      </c>
      <c r="F151" s="165" t="s">
        <v>298</v>
      </c>
      <c r="G151" s="166" t="s">
        <v>188</v>
      </c>
      <c r="H151" s="167">
        <v>0.007</v>
      </c>
      <c r="I151" s="168"/>
      <c r="J151" s="169">
        <f>ROUND(I151*H151,2)</f>
        <v>0</v>
      </c>
      <c r="K151" s="165" t="s">
        <v>137</v>
      </c>
      <c r="L151" s="32"/>
      <c r="M151" s="170" t="s">
        <v>20</v>
      </c>
      <c r="N151" s="171" t="s">
        <v>49</v>
      </c>
      <c r="O151" s="33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AR151" s="15" t="s">
        <v>218</v>
      </c>
      <c r="AT151" s="15" t="s">
        <v>133</v>
      </c>
      <c r="AU151" s="15" t="s">
        <v>84</v>
      </c>
      <c r="AY151" s="15" t="s">
        <v>130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5" t="s">
        <v>138</v>
      </c>
      <c r="BK151" s="174">
        <f>ROUND(I151*H151,2)</f>
        <v>0</v>
      </c>
      <c r="BL151" s="15" t="s">
        <v>218</v>
      </c>
      <c r="BM151" s="15" t="s">
        <v>445</v>
      </c>
    </row>
    <row r="152" spans="2:63" s="10" customFormat="1" ht="29.25" customHeight="1">
      <c r="B152" s="148"/>
      <c r="D152" s="159" t="s">
        <v>75</v>
      </c>
      <c r="E152" s="160" t="s">
        <v>300</v>
      </c>
      <c r="F152" s="160" t="s">
        <v>301</v>
      </c>
      <c r="I152" s="151"/>
      <c r="J152" s="161">
        <f>BK152</f>
        <v>0</v>
      </c>
      <c r="L152" s="148"/>
      <c r="M152" s="153"/>
      <c r="N152" s="154"/>
      <c r="O152" s="154"/>
      <c r="P152" s="155">
        <f>SUM(P153:P156)</f>
        <v>0</v>
      </c>
      <c r="Q152" s="154"/>
      <c r="R152" s="155">
        <f>SUM(R153:R156)</f>
        <v>0.00072384</v>
      </c>
      <c r="S152" s="154"/>
      <c r="T152" s="156">
        <f>SUM(T153:T156)</f>
        <v>0</v>
      </c>
      <c r="AR152" s="149" t="s">
        <v>84</v>
      </c>
      <c r="AT152" s="157" t="s">
        <v>75</v>
      </c>
      <c r="AU152" s="157" t="s">
        <v>22</v>
      </c>
      <c r="AY152" s="149" t="s">
        <v>130</v>
      </c>
      <c r="BK152" s="158">
        <f>SUM(BK153:BK156)</f>
        <v>0</v>
      </c>
    </row>
    <row r="153" spans="2:65" s="1" customFormat="1" ht="31.5" customHeight="1">
      <c r="B153" s="162"/>
      <c r="C153" s="163" t="s">
        <v>223</v>
      </c>
      <c r="D153" s="163" t="s">
        <v>133</v>
      </c>
      <c r="E153" s="164" t="s">
        <v>302</v>
      </c>
      <c r="F153" s="165" t="s">
        <v>303</v>
      </c>
      <c r="G153" s="166" t="s">
        <v>144</v>
      </c>
      <c r="H153" s="167">
        <v>2.496</v>
      </c>
      <c r="I153" s="168"/>
      <c r="J153" s="169">
        <f>ROUND(I153*H153,2)</f>
        <v>0</v>
      </c>
      <c r="K153" s="165" t="s">
        <v>137</v>
      </c>
      <c r="L153" s="32"/>
      <c r="M153" s="170" t="s">
        <v>20</v>
      </c>
      <c r="N153" s="171" t="s">
        <v>49</v>
      </c>
      <c r="O153" s="33"/>
      <c r="P153" s="172">
        <f>O153*H153</f>
        <v>0</v>
      </c>
      <c r="Q153" s="172">
        <v>0.00017</v>
      </c>
      <c r="R153" s="172">
        <f>Q153*H153</f>
        <v>0.00042432</v>
      </c>
      <c r="S153" s="172">
        <v>0</v>
      </c>
      <c r="T153" s="173">
        <f>S153*H153</f>
        <v>0</v>
      </c>
      <c r="AR153" s="15" t="s">
        <v>218</v>
      </c>
      <c r="AT153" s="15" t="s">
        <v>133</v>
      </c>
      <c r="AU153" s="15" t="s">
        <v>84</v>
      </c>
      <c r="AY153" s="15" t="s">
        <v>130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5" t="s">
        <v>138</v>
      </c>
      <c r="BK153" s="174">
        <f>ROUND(I153*H153,2)</f>
        <v>0</v>
      </c>
      <c r="BL153" s="15" t="s">
        <v>218</v>
      </c>
      <c r="BM153" s="15" t="s">
        <v>446</v>
      </c>
    </row>
    <row r="154" spans="2:51" s="11" customFormat="1" ht="13.5">
      <c r="B154" s="175"/>
      <c r="D154" s="176" t="s">
        <v>140</v>
      </c>
      <c r="E154" s="177" t="s">
        <v>20</v>
      </c>
      <c r="F154" s="178" t="s">
        <v>447</v>
      </c>
      <c r="H154" s="179">
        <v>2.496</v>
      </c>
      <c r="I154" s="180"/>
      <c r="L154" s="175"/>
      <c r="M154" s="181"/>
      <c r="N154" s="182"/>
      <c r="O154" s="182"/>
      <c r="P154" s="182"/>
      <c r="Q154" s="182"/>
      <c r="R154" s="182"/>
      <c r="S154" s="182"/>
      <c r="T154" s="183"/>
      <c r="AT154" s="184" t="s">
        <v>140</v>
      </c>
      <c r="AU154" s="184" t="s">
        <v>84</v>
      </c>
      <c r="AV154" s="11" t="s">
        <v>84</v>
      </c>
      <c r="AW154" s="11" t="s">
        <v>39</v>
      </c>
      <c r="AX154" s="11" t="s">
        <v>22</v>
      </c>
      <c r="AY154" s="184" t="s">
        <v>130</v>
      </c>
    </row>
    <row r="155" spans="2:65" s="1" customFormat="1" ht="31.5" customHeight="1">
      <c r="B155" s="162"/>
      <c r="C155" s="163" t="s">
        <v>306</v>
      </c>
      <c r="D155" s="163" t="s">
        <v>133</v>
      </c>
      <c r="E155" s="164" t="s">
        <v>307</v>
      </c>
      <c r="F155" s="165" t="s">
        <v>308</v>
      </c>
      <c r="G155" s="166" t="s">
        <v>144</v>
      </c>
      <c r="H155" s="167">
        <v>2.496</v>
      </c>
      <c r="I155" s="168"/>
      <c r="J155" s="169">
        <f>ROUND(I155*H155,2)</f>
        <v>0</v>
      </c>
      <c r="K155" s="165" t="s">
        <v>137</v>
      </c>
      <c r="L155" s="32"/>
      <c r="M155" s="170" t="s">
        <v>20</v>
      </c>
      <c r="N155" s="171" t="s">
        <v>49</v>
      </c>
      <c r="O155" s="33"/>
      <c r="P155" s="172">
        <f>O155*H155</f>
        <v>0</v>
      </c>
      <c r="Q155" s="172">
        <v>0.00012</v>
      </c>
      <c r="R155" s="172">
        <f>Q155*H155</f>
        <v>0.00029952</v>
      </c>
      <c r="S155" s="172">
        <v>0</v>
      </c>
      <c r="T155" s="173">
        <f>S155*H155</f>
        <v>0</v>
      </c>
      <c r="AR155" s="15" t="s">
        <v>218</v>
      </c>
      <c r="AT155" s="15" t="s">
        <v>133</v>
      </c>
      <c r="AU155" s="15" t="s">
        <v>84</v>
      </c>
      <c r="AY155" s="15" t="s">
        <v>130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5" t="s">
        <v>138</v>
      </c>
      <c r="BK155" s="174">
        <f>ROUND(I155*H155,2)</f>
        <v>0</v>
      </c>
      <c r="BL155" s="15" t="s">
        <v>218</v>
      </c>
      <c r="BM155" s="15" t="s">
        <v>448</v>
      </c>
    </row>
    <row r="156" spans="2:51" s="11" customFormat="1" ht="13.5">
      <c r="B156" s="175"/>
      <c r="D156" s="185" t="s">
        <v>140</v>
      </c>
      <c r="E156" s="184" t="s">
        <v>20</v>
      </c>
      <c r="F156" s="186" t="s">
        <v>447</v>
      </c>
      <c r="H156" s="187">
        <v>2.496</v>
      </c>
      <c r="I156" s="180"/>
      <c r="L156" s="175"/>
      <c r="M156" s="199"/>
      <c r="N156" s="200"/>
      <c r="O156" s="200"/>
      <c r="P156" s="200"/>
      <c r="Q156" s="200"/>
      <c r="R156" s="200"/>
      <c r="S156" s="200"/>
      <c r="T156" s="201"/>
      <c r="AT156" s="184" t="s">
        <v>140</v>
      </c>
      <c r="AU156" s="184" t="s">
        <v>84</v>
      </c>
      <c r="AV156" s="11" t="s">
        <v>84</v>
      </c>
      <c r="AW156" s="11" t="s">
        <v>39</v>
      </c>
      <c r="AX156" s="11" t="s">
        <v>22</v>
      </c>
      <c r="AY156" s="184" t="s">
        <v>130</v>
      </c>
    </row>
    <row r="157" spans="2:12" s="1" customFormat="1" ht="6.75" customHeight="1">
      <c r="B157" s="48"/>
      <c r="C157" s="49"/>
      <c r="D157" s="49"/>
      <c r="E157" s="49"/>
      <c r="F157" s="49"/>
      <c r="G157" s="49"/>
      <c r="H157" s="49"/>
      <c r="I157" s="111"/>
      <c r="J157" s="49"/>
      <c r="K157" s="49"/>
      <c r="L157" s="32"/>
    </row>
    <row r="160" ht="13.5">
      <c r="AT160" s="202"/>
    </row>
  </sheetData>
  <sheetProtection password="CC35" sheet="1" objects="1" scenarios="1" formatColumns="0" formatRows="0" sort="0" autoFilter="0"/>
  <autoFilter ref="C86:K86"/>
  <mergeCells count="9">
    <mergeCell ref="L2:V2"/>
    <mergeCell ref="E47:H47"/>
    <mergeCell ref="E77:H77"/>
    <mergeCell ref="E79:H79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  <col min="12" max="16384" width="9.3320312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5" customFormat="1" ht="45" customHeight="1">
      <c r="B3" s="252"/>
      <c r="C3" s="253" t="s">
        <v>456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6"/>
      <c r="C4" s="257" t="s">
        <v>457</v>
      </c>
      <c r="D4" s="257"/>
      <c r="E4" s="257"/>
      <c r="F4" s="257"/>
      <c r="G4" s="257"/>
      <c r="H4" s="257"/>
      <c r="I4" s="257"/>
      <c r="J4" s="257"/>
      <c r="K4" s="258"/>
    </row>
    <row r="5" spans="2:1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6"/>
      <c r="C6" s="260" t="s">
        <v>458</v>
      </c>
      <c r="D6" s="260"/>
      <c r="E6" s="260"/>
      <c r="F6" s="260"/>
      <c r="G6" s="260"/>
      <c r="H6" s="260"/>
      <c r="I6" s="260"/>
      <c r="J6" s="260"/>
      <c r="K6" s="258"/>
    </row>
    <row r="7" spans="2:11" ht="15" customHeight="1">
      <c r="B7" s="261"/>
      <c r="C7" s="260" t="s">
        <v>459</v>
      </c>
      <c r="D7" s="260"/>
      <c r="E7" s="260"/>
      <c r="F7" s="260"/>
      <c r="G7" s="260"/>
      <c r="H7" s="260"/>
      <c r="I7" s="260"/>
      <c r="J7" s="260"/>
      <c r="K7" s="258"/>
    </row>
    <row r="8" spans="2:11" ht="12.75" customHeight="1">
      <c r="B8" s="261"/>
      <c r="C8" s="262"/>
      <c r="D8" s="262"/>
      <c r="E8" s="262"/>
      <c r="F8" s="262"/>
      <c r="G8" s="262"/>
      <c r="H8" s="262"/>
      <c r="I8" s="262"/>
      <c r="J8" s="262"/>
      <c r="K8" s="258"/>
    </row>
    <row r="9" spans="2:11" ht="15" customHeight="1">
      <c r="B9" s="261"/>
      <c r="C9" s="260" t="s">
        <v>625</v>
      </c>
      <c r="D9" s="260"/>
      <c r="E9" s="260"/>
      <c r="F9" s="260"/>
      <c r="G9" s="260"/>
      <c r="H9" s="260"/>
      <c r="I9" s="260"/>
      <c r="J9" s="260"/>
      <c r="K9" s="258"/>
    </row>
    <row r="10" spans="2:11" ht="15" customHeight="1">
      <c r="B10" s="261"/>
      <c r="C10" s="262"/>
      <c r="D10" s="260" t="s">
        <v>626</v>
      </c>
      <c r="E10" s="260"/>
      <c r="F10" s="260"/>
      <c r="G10" s="260"/>
      <c r="H10" s="260"/>
      <c r="I10" s="260"/>
      <c r="J10" s="260"/>
      <c r="K10" s="258"/>
    </row>
    <row r="11" spans="2:11" ht="15" customHeight="1">
      <c r="B11" s="261"/>
      <c r="C11" s="263"/>
      <c r="D11" s="260" t="s">
        <v>460</v>
      </c>
      <c r="E11" s="260"/>
      <c r="F11" s="260"/>
      <c r="G11" s="260"/>
      <c r="H11" s="260"/>
      <c r="I11" s="260"/>
      <c r="J11" s="260"/>
      <c r="K11" s="258"/>
    </row>
    <row r="12" spans="2:11" ht="12.75" customHeight="1">
      <c r="B12" s="261"/>
      <c r="C12" s="263"/>
      <c r="D12" s="263"/>
      <c r="E12" s="263"/>
      <c r="F12" s="263"/>
      <c r="G12" s="263"/>
      <c r="H12" s="263"/>
      <c r="I12" s="263"/>
      <c r="J12" s="263"/>
      <c r="K12" s="258"/>
    </row>
    <row r="13" spans="2:11" ht="15" customHeight="1">
      <c r="B13" s="261"/>
      <c r="C13" s="263"/>
      <c r="D13" s="260" t="s">
        <v>627</v>
      </c>
      <c r="E13" s="260"/>
      <c r="F13" s="260"/>
      <c r="G13" s="260"/>
      <c r="H13" s="260"/>
      <c r="I13" s="260"/>
      <c r="J13" s="260"/>
      <c r="K13" s="258"/>
    </row>
    <row r="14" spans="2:11" ht="15" customHeight="1">
      <c r="B14" s="261"/>
      <c r="C14" s="263"/>
      <c r="D14" s="260" t="s">
        <v>461</v>
      </c>
      <c r="E14" s="260"/>
      <c r="F14" s="260"/>
      <c r="G14" s="260"/>
      <c r="H14" s="260"/>
      <c r="I14" s="260"/>
      <c r="J14" s="260"/>
      <c r="K14" s="258"/>
    </row>
    <row r="15" spans="2:11" ht="15" customHeight="1">
      <c r="B15" s="261"/>
      <c r="C15" s="263"/>
      <c r="D15" s="260" t="s">
        <v>462</v>
      </c>
      <c r="E15" s="260"/>
      <c r="F15" s="260"/>
      <c r="G15" s="260"/>
      <c r="H15" s="260"/>
      <c r="I15" s="260"/>
      <c r="J15" s="260"/>
      <c r="K15" s="258"/>
    </row>
    <row r="16" spans="2:11" ht="15" customHeight="1">
      <c r="B16" s="261"/>
      <c r="C16" s="263"/>
      <c r="D16" s="263"/>
      <c r="E16" s="264" t="s">
        <v>82</v>
      </c>
      <c r="F16" s="260" t="s">
        <v>463</v>
      </c>
      <c r="G16" s="260"/>
      <c r="H16" s="260"/>
      <c r="I16" s="260"/>
      <c r="J16" s="260"/>
      <c r="K16" s="258"/>
    </row>
    <row r="17" spans="2:11" ht="15" customHeight="1">
      <c r="B17" s="261"/>
      <c r="C17" s="263"/>
      <c r="D17" s="263"/>
      <c r="E17" s="264" t="s">
        <v>464</v>
      </c>
      <c r="F17" s="260" t="s">
        <v>465</v>
      </c>
      <c r="G17" s="260"/>
      <c r="H17" s="260"/>
      <c r="I17" s="260"/>
      <c r="J17" s="260"/>
      <c r="K17" s="258"/>
    </row>
    <row r="18" spans="2:11" ht="15" customHeight="1">
      <c r="B18" s="261"/>
      <c r="C18" s="263"/>
      <c r="D18" s="263"/>
      <c r="E18" s="264" t="s">
        <v>466</v>
      </c>
      <c r="F18" s="260" t="s">
        <v>467</v>
      </c>
      <c r="G18" s="260"/>
      <c r="H18" s="260"/>
      <c r="I18" s="260"/>
      <c r="J18" s="260"/>
      <c r="K18" s="258"/>
    </row>
    <row r="19" spans="2:11" ht="15" customHeight="1">
      <c r="B19" s="261"/>
      <c r="C19" s="263"/>
      <c r="D19" s="263"/>
      <c r="E19" s="264" t="s">
        <v>468</v>
      </c>
      <c r="F19" s="260" t="s">
        <v>469</v>
      </c>
      <c r="G19" s="260"/>
      <c r="H19" s="260"/>
      <c r="I19" s="260"/>
      <c r="J19" s="260"/>
      <c r="K19" s="258"/>
    </row>
    <row r="20" spans="2:11" ht="15" customHeight="1">
      <c r="B20" s="261"/>
      <c r="C20" s="263"/>
      <c r="D20" s="263"/>
      <c r="E20" s="264" t="s">
        <v>470</v>
      </c>
      <c r="F20" s="260" t="s">
        <v>471</v>
      </c>
      <c r="G20" s="260"/>
      <c r="H20" s="260"/>
      <c r="I20" s="260"/>
      <c r="J20" s="260"/>
      <c r="K20" s="258"/>
    </row>
    <row r="21" spans="2:11" ht="15" customHeight="1">
      <c r="B21" s="261"/>
      <c r="C21" s="263"/>
      <c r="D21" s="263"/>
      <c r="E21" s="264" t="s">
        <v>472</v>
      </c>
      <c r="F21" s="260" t="s">
        <v>473</v>
      </c>
      <c r="G21" s="260"/>
      <c r="H21" s="260"/>
      <c r="I21" s="260"/>
      <c r="J21" s="260"/>
      <c r="K21" s="258"/>
    </row>
    <row r="22" spans="2:11" ht="12.75" customHeight="1">
      <c r="B22" s="261"/>
      <c r="C22" s="263"/>
      <c r="D22" s="263"/>
      <c r="E22" s="263"/>
      <c r="F22" s="263"/>
      <c r="G22" s="263"/>
      <c r="H22" s="263"/>
      <c r="I22" s="263"/>
      <c r="J22" s="263"/>
      <c r="K22" s="258"/>
    </row>
    <row r="23" spans="2:11" ht="15" customHeight="1">
      <c r="B23" s="261"/>
      <c r="C23" s="260" t="s">
        <v>628</v>
      </c>
      <c r="D23" s="260"/>
      <c r="E23" s="260"/>
      <c r="F23" s="260"/>
      <c r="G23" s="260"/>
      <c r="H23" s="260"/>
      <c r="I23" s="260"/>
      <c r="J23" s="260"/>
      <c r="K23" s="258"/>
    </row>
    <row r="24" spans="2:11" ht="15" customHeight="1">
      <c r="B24" s="261"/>
      <c r="C24" s="260" t="s">
        <v>474</v>
      </c>
      <c r="D24" s="260"/>
      <c r="E24" s="260"/>
      <c r="F24" s="260"/>
      <c r="G24" s="260"/>
      <c r="H24" s="260"/>
      <c r="I24" s="260"/>
      <c r="J24" s="260"/>
      <c r="K24" s="258"/>
    </row>
    <row r="25" spans="2:11" ht="15" customHeight="1">
      <c r="B25" s="261"/>
      <c r="C25" s="262"/>
      <c r="D25" s="260" t="s">
        <v>629</v>
      </c>
      <c r="E25" s="260"/>
      <c r="F25" s="260"/>
      <c r="G25" s="260"/>
      <c r="H25" s="260"/>
      <c r="I25" s="260"/>
      <c r="J25" s="260"/>
      <c r="K25" s="258"/>
    </row>
    <row r="26" spans="2:11" ht="15" customHeight="1">
      <c r="B26" s="261"/>
      <c r="C26" s="263"/>
      <c r="D26" s="260" t="s">
        <v>475</v>
      </c>
      <c r="E26" s="260"/>
      <c r="F26" s="260"/>
      <c r="G26" s="260"/>
      <c r="H26" s="260"/>
      <c r="I26" s="260"/>
      <c r="J26" s="260"/>
      <c r="K26" s="258"/>
    </row>
    <row r="27" spans="2:11" ht="12.75" customHeight="1">
      <c r="B27" s="261"/>
      <c r="C27" s="263"/>
      <c r="D27" s="263"/>
      <c r="E27" s="263"/>
      <c r="F27" s="263"/>
      <c r="G27" s="263"/>
      <c r="H27" s="263"/>
      <c r="I27" s="263"/>
      <c r="J27" s="263"/>
      <c r="K27" s="258"/>
    </row>
    <row r="28" spans="2:11" ht="15" customHeight="1">
      <c r="B28" s="261"/>
      <c r="C28" s="263"/>
      <c r="D28" s="260" t="s">
        <v>630</v>
      </c>
      <c r="E28" s="260"/>
      <c r="F28" s="260"/>
      <c r="G28" s="260"/>
      <c r="H28" s="260"/>
      <c r="I28" s="260"/>
      <c r="J28" s="260"/>
      <c r="K28" s="258"/>
    </row>
    <row r="29" spans="2:11" ht="15" customHeight="1">
      <c r="B29" s="261"/>
      <c r="C29" s="263"/>
      <c r="D29" s="260" t="s">
        <v>476</v>
      </c>
      <c r="E29" s="260"/>
      <c r="F29" s="260"/>
      <c r="G29" s="260"/>
      <c r="H29" s="260"/>
      <c r="I29" s="260"/>
      <c r="J29" s="260"/>
      <c r="K29" s="258"/>
    </row>
    <row r="30" spans="2:11" ht="12.75" customHeight="1">
      <c r="B30" s="261"/>
      <c r="C30" s="263"/>
      <c r="D30" s="263"/>
      <c r="E30" s="263"/>
      <c r="F30" s="263"/>
      <c r="G30" s="263"/>
      <c r="H30" s="263"/>
      <c r="I30" s="263"/>
      <c r="J30" s="263"/>
      <c r="K30" s="258"/>
    </row>
    <row r="31" spans="2:11" ht="15" customHeight="1">
      <c r="B31" s="261"/>
      <c r="C31" s="263"/>
      <c r="D31" s="260" t="s">
        <v>631</v>
      </c>
      <c r="E31" s="260"/>
      <c r="F31" s="260"/>
      <c r="G31" s="260"/>
      <c r="H31" s="260"/>
      <c r="I31" s="260"/>
      <c r="J31" s="260"/>
      <c r="K31" s="258"/>
    </row>
    <row r="32" spans="2:11" ht="15" customHeight="1">
      <c r="B32" s="261"/>
      <c r="C32" s="263"/>
      <c r="D32" s="260" t="s">
        <v>477</v>
      </c>
      <c r="E32" s="260"/>
      <c r="F32" s="260"/>
      <c r="G32" s="260"/>
      <c r="H32" s="260"/>
      <c r="I32" s="260"/>
      <c r="J32" s="260"/>
      <c r="K32" s="258"/>
    </row>
    <row r="33" spans="2:11" ht="15" customHeight="1">
      <c r="B33" s="261"/>
      <c r="C33" s="263"/>
      <c r="D33" s="260" t="s">
        <v>478</v>
      </c>
      <c r="E33" s="260"/>
      <c r="F33" s="260"/>
      <c r="G33" s="260"/>
      <c r="H33" s="260"/>
      <c r="I33" s="260"/>
      <c r="J33" s="260"/>
      <c r="K33" s="258"/>
    </row>
    <row r="34" spans="2:11" ht="15" customHeight="1">
      <c r="B34" s="261"/>
      <c r="C34" s="263"/>
      <c r="D34" s="262"/>
      <c r="E34" s="265" t="s">
        <v>115</v>
      </c>
      <c r="F34" s="262"/>
      <c r="G34" s="260" t="s">
        <v>479</v>
      </c>
      <c r="H34" s="260"/>
      <c r="I34" s="260"/>
      <c r="J34" s="260"/>
      <c r="K34" s="258"/>
    </row>
    <row r="35" spans="2:11" ht="30.75" customHeight="1">
      <c r="B35" s="261"/>
      <c r="C35" s="263"/>
      <c r="D35" s="262"/>
      <c r="E35" s="265" t="s">
        <v>480</v>
      </c>
      <c r="F35" s="262"/>
      <c r="G35" s="260" t="s">
        <v>481</v>
      </c>
      <c r="H35" s="260"/>
      <c r="I35" s="260"/>
      <c r="J35" s="260"/>
      <c r="K35" s="258"/>
    </row>
    <row r="36" spans="2:11" ht="15" customHeight="1">
      <c r="B36" s="261"/>
      <c r="C36" s="263"/>
      <c r="D36" s="262"/>
      <c r="E36" s="265" t="s">
        <v>57</v>
      </c>
      <c r="F36" s="262"/>
      <c r="G36" s="260" t="s">
        <v>482</v>
      </c>
      <c r="H36" s="260"/>
      <c r="I36" s="260"/>
      <c r="J36" s="260"/>
      <c r="K36" s="258"/>
    </row>
    <row r="37" spans="2:11" ht="15" customHeight="1">
      <c r="B37" s="261"/>
      <c r="C37" s="263"/>
      <c r="D37" s="262"/>
      <c r="E37" s="265" t="s">
        <v>116</v>
      </c>
      <c r="F37" s="262"/>
      <c r="G37" s="260" t="s">
        <v>483</v>
      </c>
      <c r="H37" s="260"/>
      <c r="I37" s="260"/>
      <c r="J37" s="260"/>
      <c r="K37" s="258"/>
    </row>
    <row r="38" spans="2:11" ht="15" customHeight="1">
      <c r="B38" s="261"/>
      <c r="C38" s="263"/>
      <c r="D38" s="262"/>
      <c r="E38" s="265" t="s">
        <v>117</v>
      </c>
      <c r="F38" s="262"/>
      <c r="G38" s="260" t="s">
        <v>484</v>
      </c>
      <c r="H38" s="260"/>
      <c r="I38" s="260"/>
      <c r="J38" s="260"/>
      <c r="K38" s="258"/>
    </row>
    <row r="39" spans="2:11" ht="15" customHeight="1">
      <c r="B39" s="261"/>
      <c r="C39" s="263"/>
      <c r="D39" s="262"/>
      <c r="E39" s="265" t="s">
        <v>118</v>
      </c>
      <c r="F39" s="262"/>
      <c r="G39" s="260" t="s">
        <v>485</v>
      </c>
      <c r="H39" s="260"/>
      <c r="I39" s="260"/>
      <c r="J39" s="260"/>
      <c r="K39" s="258"/>
    </row>
    <row r="40" spans="2:11" ht="15" customHeight="1">
      <c r="B40" s="261"/>
      <c r="C40" s="263"/>
      <c r="D40" s="262"/>
      <c r="E40" s="265" t="s">
        <v>486</v>
      </c>
      <c r="F40" s="262"/>
      <c r="G40" s="260" t="s">
        <v>487</v>
      </c>
      <c r="H40" s="260"/>
      <c r="I40" s="260"/>
      <c r="J40" s="260"/>
      <c r="K40" s="258"/>
    </row>
    <row r="41" spans="2:11" ht="15" customHeight="1">
      <c r="B41" s="261"/>
      <c r="C41" s="263"/>
      <c r="D41" s="262"/>
      <c r="E41" s="265"/>
      <c r="F41" s="262"/>
      <c r="G41" s="260" t="s">
        <v>488</v>
      </c>
      <c r="H41" s="260"/>
      <c r="I41" s="260"/>
      <c r="J41" s="260"/>
      <c r="K41" s="258"/>
    </row>
    <row r="42" spans="2:11" ht="15" customHeight="1">
      <c r="B42" s="261"/>
      <c r="C42" s="263"/>
      <c r="D42" s="262"/>
      <c r="E42" s="265" t="s">
        <v>489</v>
      </c>
      <c r="F42" s="262"/>
      <c r="G42" s="260" t="s">
        <v>490</v>
      </c>
      <c r="H42" s="260"/>
      <c r="I42" s="260"/>
      <c r="J42" s="260"/>
      <c r="K42" s="258"/>
    </row>
    <row r="43" spans="2:11" ht="15" customHeight="1">
      <c r="B43" s="261"/>
      <c r="C43" s="263"/>
      <c r="D43" s="262"/>
      <c r="E43" s="265" t="s">
        <v>120</v>
      </c>
      <c r="F43" s="262"/>
      <c r="G43" s="260" t="s">
        <v>491</v>
      </c>
      <c r="H43" s="260"/>
      <c r="I43" s="260"/>
      <c r="J43" s="260"/>
      <c r="K43" s="258"/>
    </row>
    <row r="44" spans="2:11" ht="12.75" customHeight="1">
      <c r="B44" s="261"/>
      <c r="C44" s="263"/>
      <c r="D44" s="262"/>
      <c r="E44" s="262"/>
      <c r="F44" s="262"/>
      <c r="G44" s="262"/>
      <c r="H44" s="262"/>
      <c r="I44" s="262"/>
      <c r="J44" s="262"/>
      <c r="K44" s="258"/>
    </row>
    <row r="45" spans="2:11" ht="15" customHeight="1">
      <c r="B45" s="261"/>
      <c r="C45" s="263"/>
      <c r="D45" s="260" t="s">
        <v>492</v>
      </c>
      <c r="E45" s="260"/>
      <c r="F45" s="260"/>
      <c r="G45" s="260"/>
      <c r="H45" s="260"/>
      <c r="I45" s="260"/>
      <c r="J45" s="260"/>
      <c r="K45" s="258"/>
    </row>
    <row r="46" spans="2:11" ht="15" customHeight="1">
      <c r="B46" s="261"/>
      <c r="C46" s="263"/>
      <c r="D46" s="263"/>
      <c r="E46" s="260" t="s">
        <v>493</v>
      </c>
      <c r="F46" s="260"/>
      <c r="G46" s="260"/>
      <c r="H46" s="260"/>
      <c r="I46" s="260"/>
      <c r="J46" s="260"/>
      <c r="K46" s="258"/>
    </row>
    <row r="47" spans="2:11" ht="15" customHeight="1">
      <c r="B47" s="261"/>
      <c r="C47" s="263"/>
      <c r="D47" s="263"/>
      <c r="E47" s="260" t="s">
        <v>494</v>
      </c>
      <c r="F47" s="260"/>
      <c r="G47" s="260"/>
      <c r="H47" s="260"/>
      <c r="I47" s="260"/>
      <c r="J47" s="260"/>
      <c r="K47" s="258"/>
    </row>
    <row r="48" spans="2:11" ht="15" customHeight="1">
      <c r="B48" s="261"/>
      <c r="C48" s="263"/>
      <c r="D48" s="263"/>
      <c r="E48" s="260" t="s">
        <v>495</v>
      </c>
      <c r="F48" s="260"/>
      <c r="G48" s="260"/>
      <c r="H48" s="260"/>
      <c r="I48" s="260"/>
      <c r="J48" s="260"/>
      <c r="K48" s="258"/>
    </row>
    <row r="49" spans="2:11" ht="15" customHeight="1">
      <c r="B49" s="261"/>
      <c r="C49" s="263"/>
      <c r="D49" s="260" t="s">
        <v>496</v>
      </c>
      <c r="E49" s="260"/>
      <c r="F49" s="260"/>
      <c r="G49" s="260"/>
      <c r="H49" s="260"/>
      <c r="I49" s="260"/>
      <c r="J49" s="260"/>
      <c r="K49" s="258"/>
    </row>
    <row r="50" spans="2:11" ht="25.5" customHeight="1">
      <c r="B50" s="256"/>
      <c r="C50" s="257" t="s">
        <v>497</v>
      </c>
      <c r="D50" s="257"/>
      <c r="E50" s="257"/>
      <c r="F50" s="257"/>
      <c r="G50" s="257"/>
      <c r="H50" s="257"/>
      <c r="I50" s="257"/>
      <c r="J50" s="257"/>
      <c r="K50" s="258"/>
    </row>
    <row r="51" spans="2:11" ht="5.25" customHeight="1">
      <c r="B51" s="256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6"/>
      <c r="C52" s="260" t="s">
        <v>498</v>
      </c>
      <c r="D52" s="260"/>
      <c r="E52" s="260"/>
      <c r="F52" s="260"/>
      <c r="G52" s="260"/>
      <c r="H52" s="260"/>
      <c r="I52" s="260"/>
      <c r="J52" s="260"/>
      <c r="K52" s="258"/>
    </row>
    <row r="53" spans="2:11" ht="15" customHeight="1">
      <c r="B53" s="256"/>
      <c r="C53" s="260" t="s">
        <v>499</v>
      </c>
      <c r="D53" s="260"/>
      <c r="E53" s="260"/>
      <c r="F53" s="260"/>
      <c r="G53" s="260"/>
      <c r="H53" s="260"/>
      <c r="I53" s="260"/>
      <c r="J53" s="260"/>
      <c r="K53" s="258"/>
    </row>
    <row r="54" spans="2:11" ht="12.75" customHeight="1">
      <c r="B54" s="256"/>
      <c r="C54" s="262"/>
      <c r="D54" s="262"/>
      <c r="E54" s="262"/>
      <c r="F54" s="262"/>
      <c r="G54" s="262"/>
      <c r="H54" s="262"/>
      <c r="I54" s="262"/>
      <c r="J54" s="262"/>
      <c r="K54" s="258"/>
    </row>
    <row r="55" spans="2:11" ht="15" customHeight="1">
      <c r="B55" s="256"/>
      <c r="C55" s="260" t="s">
        <v>500</v>
      </c>
      <c r="D55" s="260"/>
      <c r="E55" s="260"/>
      <c r="F55" s="260"/>
      <c r="G55" s="260"/>
      <c r="H55" s="260"/>
      <c r="I55" s="260"/>
      <c r="J55" s="260"/>
      <c r="K55" s="258"/>
    </row>
    <row r="56" spans="2:11" ht="15" customHeight="1">
      <c r="B56" s="256"/>
      <c r="C56" s="263"/>
      <c r="D56" s="260" t="s">
        <v>501</v>
      </c>
      <c r="E56" s="260"/>
      <c r="F56" s="260"/>
      <c r="G56" s="260"/>
      <c r="H56" s="260"/>
      <c r="I56" s="260"/>
      <c r="J56" s="260"/>
      <c r="K56" s="258"/>
    </row>
    <row r="57" spans="2:11" ht="15" customHeight="1">
      <c r="B57" s="256"/>
      <c r="C57" s="263"/>
      <c r="D57" s="260" t="s">
        <v>502</v>
      </c>
      <c r="E57" s="260"/>
      <c r="F57" s="260"/>
      <c r="G57" s="260"/>
      <c r="H57" s="260"/>
      <c r="I57" s="260"/>
      <c r="J57" s="260"/>
      <c r="K57" s="258"/>
    </row>
    <row r="58" spans="2:11" ht="15" customHeight="1">
      <c r="B58" s="256"/>
      <c r="C58" s="263"/>
      <c r="D58" s="260" t="s">
        <v>503</v>
      </c>
      <c r="E58" s="260"/>
      <c r="F58" s="260"/>
      <c r="G58" s="260"/>
      <c r="H58" s="260"/>
      <c r="I58" s="260"/>
      <c r="J58" s="260"/>
      <c r="K58" s="258"/>
    </row>
    <row r="59" spans="2:11" ht="15" customHeight="1">
      <c r="B59" s="256"/>
      <c r="C59" s="263"/>
      <c r="D59" s="260" t="s">
        <v>504</v>
      </c>
      <c r="E59" s="260"/>
      <c r="F59" s="260"/>
      <c r="G59" s="260"/>
      <c r="H59" s="260"/>
      <c r="I59" s="260"/>
      <c r="J59" s="260"/>
      <c r="K59" s="258"/>
    </row>
    <row r="60" spans="2:11" ht="15" customHeight="1">
      <c r="B60" s="256"/>
      <c r="C60" s="263"/>
      <c r="D60" s="266" t="s">
        <v>505</v>
      </c>
      <c r="E60" s="266"/>
      <c r="F60" s="266"/>
      <c r="G60" s="266"/>
      <c r="H60" s="266"/>
      <c r="I60" s="266"/>
      <c r="J60" s="266"/>
      <c r="K60" s="258"/>
    </row>
    <row r="61" spans="2:11" ht="15" customHeight="1">
      <c r="B61" s="256"/>
      <c r="C61" s="263"/>
      <c r="D61" s="260" t="s">
        <v>506</v>
      </c>
      <c r="E61" s="260"/>
      <c r="F61" s="260"/>
      <c r="G61" s="260"/>
      <c r="H61" s="260"/>
      <c r="I61" s="260"/>
      <c r="J61" s="260"/>
      <c r="K61" s="258"/>
    </row>
    <row r="62" spans="2:11" ht="12.75" customHeight="1">
      <c r="B62" s="256"/>
      <c r="C62" s="263"/>
      <c r="D62" s="263"/>
      <c r="E62" s="267"/>
      <c r="F62" s="263"/>
      <c r="G62" s="263"/>
      <c r="H62" s="263"/>
      <c r="I62" s="263"/>
      <c r="J62" s="263"/>
      <c r="K62" s="258"/>
    </row>
    <row r="63" spans="2:11" ht="15" customHeight="1">
      <c r="B63" s="256"/>
      <c r="C63" s="263"/>
      <c r="D63" s="260" t="s">
        <v>507</v>
      </c>
      <c r="E63" s="260"/>
      <c r="F63" s="260"/>
      <c r="G63" s="260"/>
      <c r="H63" s="260"/>
      <c r="I63" s="260"/>
      <c r="J63" s="260"/>
      <c r="K63" s="258"/>
    </row>
    <row r="64" spans="2:11" ht="15" customHeight="1">
      <c r="B64" s="256"/>
      <c r="C64" s="263"/>
      <c r="D64" s="266" t="s">
        <v>508</v>
      </c>
      <c r="E64" s="266"/>
      <c r="F64" s="266"/>
      <c r="G64" s="266"/>
      <c r="H64" s="266"/>
      <c r="I64" s="266"/>
      <c r="J64" s="266"/>
      <c r="K64" s="258"/>
    </row>
    <row r="65" spans="2:11" ht="15" customHeight="1">
      <c r="B65" s="256"/>
      <c r="C65" s="263"/>
      <c r="D65" s="260" t="s">
        <v>509</v>
      </c>
      <c r="E65" s="260"/>
      <c r="F65" s="260"/>
      <c r="G65" s="260"/>
      <c r="H65" s="260"/>
      <c r="I65" s="260"/>
      <c r="J65" s="260"/>
      <c r="K65" s="258"/>
    </row>
    <row r="66" spans="2:11" ht="15" customHeight="1">
      <c r="B66" s="256"/>
      <c r="C66" s="263"/>
      <c r="D66" s="260" t="s">
        <v>510</v>
      </c>
      <c r="E66" s="260"/>
      <c r="F66" s="260"/>
      <c r="G66" s="260"/>
      <c r="H66" s="260"/>
      <c r="I66" s="260"/>
      <c r="J66" s="260"/>
      <c r="K66" s="258"/>
    </row>
    <row r="67" spans="2:11" ht="15" customHeight="1">
      <c r="B67" s="256"/>
      <c r="C67" s="263"/>
      <c r="D67" s="260" t="s">
        <v>511</v>
      </c>
      <c r="E67" s="260"/>
      <c r="F67" s="260"/>
      <c r="G67" s="260"/>
      <c r="H67" s="260"/>
      <c r="I67" s="260"/>
      <c r="J67" s="260"/>
      <c r="K67" s="258"/>
    </row>
    <row r="68" spans="2:11" ht="15" customHeight="1">
      <c r="B68" s="256"/>
      <c r="C68" s="263"/>
      <c r="D68" s="260" t="s">
        <v>512</v>
      </c>
      <c r="E68" s="260"/>
      <c r="F68" s="260"/>
      <c r="G68" s="260"/>
      <c r="H68" s="260"/>
      <c r="I68" s="260"/>
      <c r="J68" s="260"/>
      <c r="K68" s="258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277" t="s">
        <v>455</v>
      </c>
      <c r="D73" s="277"/>
      <c r="E73" s="277"/>
      <c r="F73" s="277"/>
      <c r="G73" s="277"/>
      <c r="H73" s="277"/>
      <c r="I73" s="277"/>
      <c r="J73" s="277"/>
      <c r="K73" s="278"/>
    </row>
    <row r="74" spans="2:11" ht="17.25" customHeight="1">
      <c r="B74" s="276"/>
      <c r="C74" s="279" t="s">
        <v>513</v>
      </c>
      <c r="D74" s="279"/>
      <c r="E74" s="279"/>
      <c r="F74" s="279" t="s">
        <v>514</v>
      </c>
      <c r="G74" s="280"/>
      <c r="H74" s="279" t="s">
        <v>116</v>
      </c>
      <c r="I74" s="279" t="s">
        <v>61</v>
      </c>
      <c r="J74" s="279" t="s">
        <v>515</v>
      </c>
      <c r="K74" s="278"/>
    </row>
    <row r="75" spans="2:11" ht="17.25" customHeight="1">
      <c r="B75" s="276"/>
      <c r="C75" s="281" t="s">
        <v>516</v>
      </c>
      <c r="D75" s="281"/>
      <c r="E75" s="281"/>
      <c r="F75" s="282" t="s">
        <v>517</v>
      </c>
      <c r="G75" s="283"/>
      <c r="H75" s="281"/>
      <c r="I75" s="281"/>
      <c r="J75" s="281" t="s">
        <v>518</v>
      </c>
      <c r="K75" s="278"/>
    </row>
    <row r="76" spans="2:11" ht="5.25" customHeight="1">
      <c r="B76" s="276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6"/>
      <c r="C77" s="265" t="s">
        <v>57</v>
      </c>
      <c r="D77" s="284"/>
      <c r="E77" s="284"/>
      <c r="F77" s="286" t="s">
        <v>519</v>
      </c>
      <c r="G77" s="285"/>
      <c r="H77" s="265" t="s">
        <v>520</v>
      </c>
      <c r="I77" s="265" t="s">
        <v>521</v>
      </c>
      <c r="J77" s="265">
        <v>20</v>
      </c>
      <c r="K77" s="278"/>
    </row>
    <row r="78" spans="2:11" ht="15" customHeight="1">
      <c r="B78" s="276"/>
      <c r="C78" s="265" t="s">
        <v>522</v>
      </c>
      <c r="D78" s="265"/>
      <c r="E78" s="265"/>
      <c r="F78" s="286" t="s">
        <v>519</v>
      </c>
      <c r="G78" s="285"/>
      <c r="H78" s="265" t="s">
        <v>523</v>
      </c>
      <c r="I78" s="265" t="s">
        <v>521</v>
      </c>
      <c r="J78" s="265">
        <v>120</v>
      </c>
      <c r="K78" s="278"/>
    </row>
    <row r="79" spans="2:11" ht="15" customHeight="1">
      <c r="B79" s="287"/>
      <c r="C79" s="265" t="s">
        <v>524</v>
      </c>
      <c r="D79" s="265"/>
      <c r="E79" s="265"/>
      <c r="F79" s="286" t="s">
        <v>525</v>
      </c>
      <c r="G79" s="285"/>
      <c r="H79" s="265" t="s">
        <v>526</v>
      </c>
      <c r="I79" s="265" t="s">
        <v>521</v>
      </c>
      <c r="J79" s="265">
        <v>50</v>
      </c>
      <c r="K79" s="278"/>
    </row>
    <row r="80" spans="2:11" ht="15" customHeight="1">
      <c r="B80" s="287"/>
      <c r="C80" s="265" t="s">
        <v>527</v>
      </c>
      <c r="D80" s="265"/>
      <c r="E80" s="265"/>
      <c r="F80" s="286" t="s">
        <v>519</v>
      </c>
      <c r="G80" s="285"/>
      <c r="H80" s="265" t="s">
        <v>528</v>
      </c>
      <c r="I80" s="265" t="s">
        <v>529</v>
      </c>
      <c r="J80" s="265"/>
      <c r="K80" s="278"/>
    </row>
    <row r="81" spans="2:11" ht="15" customHeight="1">
      <c r="B81" s="287"/>
      <c r="C81" s="288" t="s">
        <v>530</v>
      </c>
      <c r="D81" s="288"/>
      <c r="E81" s="288"/>
      <c r="F81" s="289" t="s">
        <v>525</v>
      </c>
      <c r="G81" s="288"/>
      <c r="H81" s="288" t="s">
        <v>531</v>
      </c>
      <c r="I81" s="288" t="s">
        <v>521</v>
      </c>
      <c r="J81" s="288">
        <v>15</v>
      </c>
      <c r="K81" s="278"/>
    </row>
    <row r="82" spans="2:11" ht="15" customHeight="1">
      <c r="B82" s="287"/>
      <c r="C82" s="288" t="s">
        <v>532</v>
      </c>
      <c r="D82" s="288"/>
      <c r="E82" s="288"/>
      <c r="F82" s="289" t="s">
        <v>525</v>
      </c>
      <c r="G82" s="288"/>
      <c r="H82" s="288" t="s">
        <v>533</v>
      </c>
      <c r="I82" s="288" t="s">
        <v>521</v>
      </c>
      <c r="J82" s="288">
        <v>15</v>
      </c>
      <c r="K82" s="278"/>
    </row>
    <row r="83" spans="2:11" ht="15" customHeight="1">
      <c r="B83" s="287"/>
      <c r="C83" s="288" t="s">
        <v>534</v>
      </c>
      <c r="D83" s="288"/>
      <c r="E83" s="288"/>
      <c r="F83" s="289" t="s">
        <v>525</v>
      </c>
      <c r="G83" s="288"/>
      <c r="H83" s="288" t="s">
        <v>535</v>
      </c>
      <c r="I83" s="288" t="s">
        <v>521</v>
      </c>
      <c r="J83" s="288">
        <v>20</v>
      </c>
      <c r="K83" s="278"/>
    </row>
    <row r="84" spans="2:11" ht="15" customHeight="1">
      <c r="B84" s="287"/>
      <c r="C84" s="288" t="s">
        <v>536</v>
      </c>
      <c r="D84" s="288"/>
      <c r="E84" s="288"/>
      <c r="F84" s="289" t="s">
        <v>525</v>
      </c>
      <c r="G84" s="288"/>
      <c r="H84" s="288" t="s">
        <v>537</v>
      </c>
      <c r="I84" s="288" t="s">
        <v>521</v>
      </c>
      <c r="J84" s="288">
        <v>20</v>
      </c>
      <c r="K84" s="278"/>
    </row>
    <row r="85" spans="2:11" ht="15" customHeight="1">
      <c r="B85" s="287"/>
      <c r="C85" s="265" t="s">
        <v>538</v>
      </c>
      <c r="D85" s="265"/>
      <c r="E85" s="265"/>
      <c r="F85" s="286" t="s">
        <v>525</v>
      </c>
      <c r="G85" s="285"/>
      <c r="H85" s="265" t="s">
        <v>539</v>
      </c>
      <c r="I85" s="265" t="s">
        <v>521</v>
      </c>
      <c r="J85" s="265">
        <v>50</v>
      </c>
      <c r="K85" s="278"/>
    </row>
    <row r="86" spans="2:11" ht="15" customHeight="1">
      <c r="B86" s="287"/>
      <c r="C86" s="265" t="s">
        <v>540</v>
      </c>
      <c r="D86" s="265"/>
      <c r="E86" s="265"/>
      <c r="F86" s="286" t="s">
        <v>525</v>
      </c>
      <c r="G86" s="285"/>
      <c r="H86" s="265" t="s">
        <v>541</v>
      </c>
      <c r="I86" s="265" t="s">
        <v>521</v>
      </c>
      <c r="J86" s="265">
        <v>20</v>
      </c>
      <c r="K86" s="278"/>
    </row>
    <row r="87" spans="2:11" ht="15" customHeight="1">
      <c r="B87" s="287"/>
      <c r="C87" s="265" t="s">
        <v>542</v>
      </c>
      <c r="D87" s="265"/>
      <c r="E87" s="265"/>
      <c r="F87" s="286" t="s">
        <v>525</v>
      </c>
      <c r="G87" s="285"/>
      <c r="H87" s="265" t="s">
        <v>543</v>
      </c>
      <c r="I87" s="265" t="s">
        <v>521</v>
      </c>
      <c r="J87" s="265">
        <v>20</v>
      </c>
      <c r="K87" s="278"/>
    </row>
    <row r="88" spans="2:11" ht="15" customHeight="1">
      <c r="B88" s="287"/>
      <c r="C88" s="265" t="s">
        <v>544</v>
      </c>
      <c r="D88" s="265"/>
      <c r="E88" s="265"/>
      <c r="F88" s="286" t="s">
        <v>525</v>
      </c>
      <c r="G88" s="285"/>
      <c r="H88" s="265" t="s">
        <v>545</v>
      </c>
      <c r="I88" s="265" t="s">
        <v>521</v>
      </c>
      <c r="J88" s="265">
        <v>50</v>
      </c>
      <c r="K88" s="278"/>
    </row>
    <row r="89" spans="2:11" ht="15" customHeight="1">
      <c r="B89" s="287"/>
      <c r="C89" s="265" t="s">
        <v>546</v>
      </c>
      <c r="D89" s="265"/>
      <c r="E89" s="265"/>
      <c r="F89" s="286" t="s">
        <v>525</v>
      </c>
      <c r="G89" s="285"/>
      <c r="H89" s="265" t="s">
        <v>546</v>
      </c>
      <c r="I89" s="265" t="s">
        <v>521</v>
      </c>
      <c r="J89" s="265">
        <v>50</v>
      </c>
      <c r="K89" s="278"/>
    </row>
    <row r="90" spans="2:11" ht="15" customHeight="1">
      <c r="B90" s="287"/>
      <c r="C90" s="265" t="s">
        <v>121</v>
      </c>
      <c r="D90" s="265"/>
      <c r="E90" s="265"/>
      <c r="F90" s="286" t="s">
        <v>525</v>
      </c>
      <c r="G90" s="285"/>
      <c r="H90" s="265" t="s">
        <v>547</v>
      </c>
      <c r="I90" s="265" t="s">
        <v>521</v>
      </c>
      <c r="J90" s="265">
        <v>255</v>
      </c>
      <c r="K90" s="278"/>
    </row>
    <row r="91" spans="2:11" ht="15" customHeight="1">
      <c r="B91" s="287"/>
      <c r="C91" s="265" t="s">
        <v>548</v>
      </c>
      <c r="D91" s="265"/>
      <c r="E91" s="265"/>
      <c r="F91" s="286" t="s">
        <v>519</v>
      </c>
      <c r="G91" s="285"/>
      <c r="H91" s="265" t="s">
        <v>549</v>
      </c>
      <c r="I91" s="265" t="s">
        <v>550</v>
      </c>
      <c r="J91" s="265"/>
      <c r="K91" s="278"/>
    </row>
    <row r="92" spans="2:11" ht="15" customHeight="1">
      <c r="B92" s="287"/>
      <c r="C92" s="265" t="s">
        <v>551</v>
      </c>
      <c r="D92" s="265"/>
      <c r="E92" s="265"/>
      <c r="F92" s="286" t="s">
        <v>519</v>
      </c>
      <c r="G92" s="285"/>
      <c r="H92" s="265" t="s">
        <v>552</v>
      </c>
      <c r="I92" s="265" t="s">
        <v>553</v>
      </c>
      <c r="J92" s="265"/>
      <c r="K92" s="278"/>
    </row>
    <row r="93" spans="2:11" ht="15" customHeight="1">
      <c r="B93" s="287"/>
      <c r="C93" s="265" t="s">
        <v>554</v>
      </c>
      <c r="D93" s="265"/>
      <c r="E93" s="265"/>
      <c r="F93" s="286" t="s">
        <v>519</v>
      </c>
      <c r="G93" s="285"/>
      <c r="H93" s="265" t="s">
        <v>554</v>
      </c>
      <c r="I93" s="265" t="s">
        <v>553</v>
      </c>
      <c r="J93" s="265"/>
      <c r="K93" s="278"/>
    </row>
    <row r="94" spans="2:11" ht="15" customHeight="1">
      <c r="B94" s="287"/>
      <c r="C94" s="265" t="s">
        <v>42</v>
      </c>
      <c r="D94" s="265"/>
      <c r="E94" s="265"/>
      <c r="F94" s="286" t="s">
        <v>519</v>
      </c>
      <c r="G94" s="285"/>
      <c r="H94" s="265" t="s">
        <v>555</v>
      </c>
      <c r="I94" s="265" t="s">
        <v>553</v>
      </c>
      <c r="J94" s="265"/>
      <c r="K94" s="278"/>
    </row>
    <row r="95" spans="2:11" ht="15" customHeight="1">
      <c r="B95" s="287"/>
      <c r="C95" s="265" t="s">
        <v>52</v>
      </c>
      <c r="D95" s="265"/>
      <c r="E95" s="265"/>
      <c r="F95" s="286" t="s">
        <v>519</v>
      </c>
      <c r="G95" s="285"/>
      <c r="H95" s="265" t="s">
        <v>556</v>
      </c>
      <c r="I95" s="265" t="s">
        <v>553</v>
      </c>
      <c r="J95" s="265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277" t="s">
        <v>557</v>
      </c>
      <c r="D100" s="277"/>
      <c r="E100" s="277"/>
      <c r="F100" s="277"/>
      <c r="G100" s="277"/>
      <c r="H100" s="277"/>
      <c r="I100" s="277"/>
      <c r="J100" s="277"/>
      <c r="K100" s="278"/>
    </row>
    <row r="101" spans="2:11" ht="17.25" customHeight="1">
      <c r="B101" s="276"/>
      <c r="C101" s="279" t="s">
        <v>513</v>
      </c>
      <c r="D101" s="279"/>
      <c r="E101" s="279"/>
      <c r="F101" s="279" t="s">
        <v>514</v>
      </c>
      <c r="G101" s="280"/>
      <c r="H101" s="279" t="s">
        <v>116</v>
      </c>
      <c r="I101" s="279" t="s">
        <v>61</v>
      </c>
      <c r="J101" s="279" t="s">
        <v>515</v>
      </c>
      <c r="K101" s="278"/>
    </row>
    <row r="102" spans="2:11" ht="17.25" customHeight="1">
      <c r="B102" s="276"/>
      <c r="C102" s="281" t="s">
        <v>516</v>
      </c>
      <c r="D102" s="281"/>
      <c r="E102" s="281"/>
      <c r="F102" s="282" t="s">
        <v>517</v>
      </c>
      <c r="G102" s="283"/>
      <c r="H102" s="281"/>
      <c r="I102" s="281"/>
      <c r="J102" s="281" t="s">
        <v>518</v>
      </c>
      <c r="K102" s="278"/>
    </row>
    <row r="103" spans="2:11" ht="5.25" customHeight="1">
      <c r="B103" s="276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6"/>
      <c r="C104" s="265" t="s">
        <v>57</v>
      </c>
      <c r="D104" s="284"/>
      <c r="E104" s="284"/>
      <c r="F104" s="286" t="s">
        <v>519</v>
      </c>
      <c r="G104" s="295"/>
      <c r="H104" s="265" t="s">
        <v>558</v>
      </c>
      <c r="I104" s="265" t="s">
        <v>521</v>
      </c>
      <c r="J104" s="265">
        <v>20</v>
      </c>
      <c r="K104" s="278"/>
    </row>
    <row r="105" spans="2:11" ht="15" customHeight="1">
      <c r="B105" s="276"/>
      <c r="C105" s="265" t="s">
        <v>522</v>
      </c>
      <c r="D105" s="265"/>
      <c r="E105" s="265"/>
      <c r="F105" s="286" t="s">
        <v>519</v>
      </c>
      <c r="G105" s="265"/>
      <c r="H105" s="265" t="s">
        <v>558</v>
      </c>
      <c r="I105" s="265" t="s">
        <v>521</v>
      </c>
      <c r="J105" s="265">
        <v>120</v>
      </c>
      <c r="K105" s="278"/>
    </row>
    <row r="106" spans="2:11" ht="15" customHeight="1">
      <c r="B106" s="287"/>
      <c r="C106" s="265" t="s">
        <v>524</v>
      </c>
      <c r="D106" s="265"/>
      <c r="E106" s="265"/>
      <c r="F106" s="286" t="s">
        <v>525</v>
      </c>
      <c r="G106" s="265"/>
      <c r="H106" s="265" t="s">
        <v>558</v>
      </c>
      <c r="I106" s="265" t="s">
        <v>521</v>
      </c>
      <c r="J106" s="265">
        <v>50</v>
      </c>
      <c r="K106" s="278"/>
    </row>
    <row r="107" spans="2:11" ht="15" customHeight="1">
      <c r="B107" s="287"/>
      <c r="C107" s="265" t="s">
        <v>527</v>
      </c>
      <c r="D107" s="265"/>
      <c r="E107" s="265"/>
      <c r="F107" s="286" t="s">
        <v>519</v>
      </c>
      <c r="G107" s="265"/>
      <c r="H107" s="265" t="s">
        <v>558</v>
      </c>
      <c r="I107" s="265" t="s">
        <v>529</v>
      </c>
      <c r="J107" s="265"/>
      <c r="K107" s="278"/>
    </row>
    <row r="108" spans="2:11" ht="15" customHeight="1">
      <c r="B108" s="287"/>
      <c r="C108" s="265" t="s">
        <v>538</v>
      </c>
      <c r="D108" s="265"/>
      <c r="E108" s="265"/>
      <c r="F108" s="286" t="s">
        <v>525</v>
      </c>
      <c r="G108" s="265"/>
      <c r="H108" s="265" t="s">
        <v>558</v>
      </c>
      <c r="I108" s="265" t="s">
        <v>521</v>
      </c>
      <c r="J108" s="265">
        <v>50</v>
      </c>
      <c r="K108" s="278"/>
    </row>
    <row r="109" spans="2:11" ht="15" customHeight="1">
      <c r="B109" s="287"/>
      <c r="C109" s="265" t="s">
        <v>546</v>
      </c>
      <c r="D109" s="265"/>
      <c r="E109" s="265"/>
      <c r="F109" s="286" t="s">
        <v>525</v>
      </c>
      <c r="G109" s="265"/>
      <c r="H109" s="265" t="s">
        <v>558</v>
      </c>
      <c r="I109" s="265" t="s">
        <v>521</v>
      </c>
      <c r="J109" s="265">
        <v>50</v>
      </c>
      <c r="K109" s="278"/>
    </row>
    <row r="110" spans="2:11" ht="15" customHeight="1">
      <c r="B110" s="287"/>
      <c r="C110" s="265" t="s">
        <v>544</v>
      </c>
      <c r="D110" s="265"/>
      <c r="E110" s="265"/>
      <c r="F110" s="286" t="s">
        <v>525</v>
      </c>
      <c r="G110" s="265"/>
      <c r="H110" s="265" t="s">
        <v>558</v>
      </c>
      <c r="I110" s="265" t="s">
        <v>521</v>
      </c>
      <c r="J110" s="265">
        <v>50</v>
      </c>
      <c r="K110" s="278"/>
    </row>
    <row r="111" spans="2:11" ht="15" customHeight="1">
      <c r="B111" s="287"/>
      <c r="C111" s="265" t="s">
        <v>57</v>
      </c>
      <c r="D111" s="265"/>
      <c r="E111" s="265"/>
      <c r="F111" s="286" t="s">
        <v>519</v>
      </c>
      <c r="G111" s="265"/>
      <c r="H111" s="265" t="s">
        <v>559</v>
      </c>
      <c r="I111" s="265" t="s">
        <v>521</v>
      </c>
      <c r="J111" s="265">
        <v>20</v>
      </c>
      <c r="K111" s="278"/>
    </row>
    <row r="112" spans="2:11" ht="15" customHeight="1">
      <c r="B112" s="287"/>
      <c r="C112" s="265" t="s">
        <v>560</v>
      </c>
      <c r="D112" s="265"/>
      <c r="E112" s="265"/>
      <c r="F112" s="286" t="s">
        <v>519</v>
      </c>
      <c r="G112" s="265"/>
      <c r="H112" s="265" t="s">
        <v>561</v>
      </c>
      <c r="I112" s="265" t="s">
        <v>521</v>
      </c>
      <c r="J112" s="265">
        <v>120</v>
      </c>
      <c r="K112" s="278"/>
    </row>
    <row r="113" spans="2:11" ht="15" customHeight="1">
      <c r="B113" s="287"/>
      <c r="C113" s="265" t="s">
        <v>42</v>
      </c>
      <c r="D113" s="265"/>
      <c r="E113" s="265"/>
      <c r="F113" s="286" t="s">
        <v>519</v>
      </c>
      <c r="G113" s="265"/>
      <c r="H113" s="265" t="s">
        <v>562</v>
      </c>
      <c r="I113" s="265" t="s">
        <v>553</v>
      </c>
      <c r="J113" s="265"/>
      <c r="K113" s="278"/>
    </row>
    <row r="114" spans="2:11" ht="15" customHeight="1">
      <c r="B114" s="287"/>
      <c r="C114" s="265" t="s">
        <v>52</v>
      </c>
      <c r="D114" s="265"/>
      <c r="E114" s="265"/>
      <c r="F114" s="286" t="s">
        <v>519</v>
      </c>
      <c r="G114" s="265"/>
      <c r="H114" s="265" t="s">
        <v>563</v>
      </c>
      <c r="I114" s="265" t="s">
        <v>553</v>
      </c>
      <c r="J114" s="265"/>
      <c r="K114" s="278"/>
    </row>
    <row r="115" spans="2:11" ht="15" customHeight="1">
      <c r="B115" s="287"/>
      <c r="C115" s="265" t="s">
        <v>61</v>
      </c>
      <c r="D115" s="265"/>
      <c r="E115" s="265"/>
      <c r="F115" s="286" t="s">
        <v>519</v>
      </c>
      <c r="G115" s="265"/>
      <c r="H115" s="265" t="s">
        <v>564</v>
      </c>
      <c r="I115" s="265" t="s">
        <v>565</v>
      </c>
      <c r="J115" s="265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2"/>
      <c r="D117" s="262"/>
      <c r="E117" s="262"/>
      <c r="F117" s="298"/>
      <c r="G117" s="262"/>
      <c r="H117" s="262"/>
      <c r="I117" s="262"/>
      <c r="J117" s="262"/>
      <c r="K117" s="297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253" t="s">
        <v>566</v>
      </c>
      <c r="D120" s="253"/>
      <c r="E120" s="253"/>
      <c r="F120" s="253"/>
      <c r="G120" s="253"/>
      <c r="H120" s="253"/>
      <c r="I120" s="253"/>
      <c r="J120" s="253"/>
      <c r="K120" s="303"/>
    </row>
    <row r="121" spans="2:11" ht="17.25" customHeight="1">
      <c r="B121" s="304"/>
      <c r="C121" s="279" t="s">
        <v>513</v>
      </c>
      <c r="D121" s="279"/>
      <c r="E121" s="279"/>
      <c r="F121" s="279" t="s">
        <v>514</v>
      </c>
      <c r="G121" s="280"/>
      <c r="H121" s="279" t="s">
        <v>116</v>
      </c>
      <c r="I121" s="279" t="s">
        <v>61</v>
      </c>
      <c r="J121" s="279" t="s">
        <v>515</v>
      </c>
      <c r="K121" s="305"/>
    </row>
    <row r="122" spans="2:11" ht="17.25" customHeight="1">
      <c r="B122" s="304"/>
      <c r="C122" s="281" t="s">
        <v>516</v>
      </c>
      <c r="D122" s="281"/>
      <c r="E122" s="281"/>
      <c r="F122" s="282" t="s">
        <v>517</v>
      </c>
      <c r="G122" s="283"/>
      <c r="H122" s="281"/>
      <c r="I122" s="281"/>
      <c r="J122" s="281" t="s">
        <v>518</v>
      </c>
      <c r="K122" s="305"/>
    </row>
    <row r="123" spans="2:11" ht="5.25" customHeight="1">
      <c r="B123" s="306"/>
      <c r="C123" s="284"/>
      <c r="D123" s="284"/>
      <c r="E123" s="284"/>
      <c r="F123" s="284"/>
      <c r="G123" s="265"/>
      <c r="H123" s="284"/>
      <c r="I123" s="284"/>
      <c r="J123" s="284"/>
      <c r="K123" s="307"/>
    </row>
    <row r="124" spans="2:11" ht="15" customHeight="1">
      <c r="B124" s="306"/>
      <c r="C124" s="265" t="s">
        <v>522</v>
      </c>
      <c r="D124" s="284"/>
      <c r="E124" s="284"/>
      <c r="F124" s="286" t="s">
        <v>519</v>
      </c>
      <c r="G124" s="265"/>
      <c r="H124" s="265" t="s">
        <v>558</v>
      </c>
      <c r="I124" s="265" t="s">
        <v>521</v>
      </c>
      <c r="J124" s="265">
        <v>120</v>
      </c>
      <c r="K124" s="308"/>
    </row>
    <row r="125" spans="2:11" ht="15" customHeight="1">
      <c r="B125" s="306"/>
      <c r="C125" s="265" t="s">
        <v>567</v>
      </c>
      <c r="D125" s="265"/>
      <c r="E125" s="265"/>
      <c r="F125" s="286" t="s">
        <v>519</v>
      </c>
      <c r="G125" s="265"/>
      <c r="H125" s="265" t="s">
        <v>568</v>
      </c>
      <c r="I125" s="265" t="s">
        <v>521</v>
      </c>
      <c r="J125" s="265" t="s">
        <v>569</v>
      </c>
      <c r="K125" s="308"/>
    </row>
    <row r="126" spans="2:11" ht="15" customHeight="1">
      <c r="B126" s="306"/>
      <c r="C126" s="265" t="s">
        <v>472</v>
      </c>
      <c r="D126" s="265"/>
      <c r="E126" s="265"/>
      <c r="F126" s="286" t="s">
        <v>519</v>
      </c>
      <c r="G126" s="265"/>
      <c r="H126" s="265" t="s">
        <v>570</v>
      </c>
      <c r="I126" s="265" t="s">
        <v>521</v>
      </c>
      <c r="J126" s="265" t="s">
        <v>569</v>
      </c>
      <c r="K126" s="308"/>
    </row>
    <row r="127" spans="2:11" ht="15" customHeight="1">
      <c r="B127" s="306"/>
      <c r="C127" s="265" t="s">
        <v>530</v>
      </c>
      <c r="D127" s="265"/>
      <c r="E127" s="265"/>
      <c r="F127" s="286" t="s">
        <v>525</v>
      </c>
      <c r="G127" s="265"/>
      <c r="H127" s="265" t="s">
        <v>531</v>
      </c>
      <c r="I127" s="265" t="s">
        <v>521</v>
      </c>
      <c r="J127" s="265">
        <v>15</v>
      </c>
      <c r="K127" s="308"/>
    </row>
    <row r="128" spans="2:11" ht="15" customHeight="1">
      <c r="B128" s="306"/>
      <c r="C128" s="288" t="s">
        <v>532</v>
      </c>
      <c r="D128" s="288"/>
      <c r="E128" s="288"/>
      <c r="F128" s="289" t="s">
        <v>525</v>
      </c>
      <c r="G128" s="288"/>
      <c r="H128" s="288" t="s">
        <v>533</v>
      </c>
      <c r="I128" s="288" t="s">
        <v>521</v>
      </c>
      <c r="J128" s="288">
        <v>15</v>
      </c>
      <c r="K128" s="308"/>
    </row>
    <row r="129" spans="2:11" ht="15" customHeight="1">
      <c r="B129" s="306"/>
      <c r="C129" s="288" t="s">
        <v>534</v>
      </c>
      <c r="D129" s="288"/>
      <c r="E129" s="288"/>
      <c r="F129" s="289" t="s">
        <v>525</v>
      </c>
      <c r="G129" s="288"/>
      <c r="H129" s="288" t="s">
        <v>535</v>
      </c>
      <c r="I129" s="288" t="s">
        <v>521</v>
      </c>
      <c r="J129" s="288">
        <v>20</v>
      </c>
      <c r="K129" s="308"/>
    </row>
    <row r="130" spans="2:11" ht="15" customHeight="1">
      <c r="B130" s="306"/>
      <c r="C130" s="288" t="s">
        <v>536</v>
      </c>
      <c r="D130" s="288"/>
      <c r="E130" s="288"/>
      <c r="F130" s="289" t="s">
        <v>525</v>
      </c>
      <c r="G130" s="288"/>
      <c r="H130" s="288" t="s">
        <v>537</v>
      </c>
      <c r="I130" s="288" t="s">
        <v>521</v>
      </c>
      <c r="J130" s="288">
        <v>20</v>
      </c>
      <c r="K130" s="308"/>
    </row>
    <row r="131" spans="2:11" ht="15" customHeight="1">
      <c r="B131" s="306"/>
      <c r="C131" s="265" t="s">
        <v>524</v>
      </c>
      <c r="D131" s="265"/>
      <c r="E131" s="265"/>
      <c r="F131" s="286" t="s">
        <v>525</v>
      </c>
      <c r="G131" s="265"/>
      <c r="H131" s="265" t="s">
        <v>558</v>
      </c>
      <c r="I131" s="265" t="s">
        <v>521</v>
      </c>
      <c r="J131" s="265">
        <v>50</v>
      </c>
      <c r="K131" s="308"/>
    </row>
    <row r="132" spans="2:11" ht="15" customHeight="1">
      <c r="B132" s="306"/>
      <c r="C132" s="265" t="s">
        <v>538</v>
      </c>
      <c r="D132" s="265"/>
      <c r="E132" s="265"/>
      <c r="F132" s="286" t="s">
        <v>525</v>
      </c>
      <c r="G132" s="265"/>
      <c r="H132" s="265" t="s">
        <v>558</v>
      </c>
      <c r="I132" s="265" t="s">
        <v>521</v>
      </c>
      <c r="J132" s="265">
        <v>50</v>
      </c>
      <c r="K132" s="308"/>
    </row>
    <row r="133" spans="2:11" ht="15" customHeight="1">
      <c r="B133" s="306"/>
      <c r="C133" s="265" t="s">
        <v>544</v>
      </c>
      <c r="D133" s="265"/>
      <c r="E133" s="265"/>
      <c r="F133" s="286" t="s">
        <v>525</v>
      </c>
      <c r="G133" s="265"/>
      <c r="H133" s="265" t="s">
        <v>558</v>
      </c>
      <c r="I133" s="265" t="s">
        <v>521</v>
      </c>
      <c r="J133" s="265">
        <v>50</v>
      </c>
      <c r="K133" s="308"/>
    </row>
    <row r="134" spans="2:11" ht="15" customHeight="1">
      <c r="B134" s="306"/>
      <c r="C134" s="265" t="s">
        <v>546</v>
      </c>
      <c r="D134" s="265"/>
      <c r="E134" s="265"/>
      <c r="F134" s="286" t="s">
        <v>525</v>
      </c>
      <c r="G134" s="265"/>
      <c r="H134" s="265" t="s">
        <v>558</v>
      </c>
      <c r="I134" s="265" t="s">
        <v>521</v>
      </c>
      <c r="J134" s="265">
        <v>50</v>
      </c>
      <c r="K134" s="308"/>
    </row>
    <row r="135" spans="2:11" ht="15" customHeight="1">
      <c r="B135" s="306"/>
      <c r="C135" s="265" t="s">
        <v>121</v>
      </c>
      <c r="D135" s="265"/>
      <c r="E135" s="265"/>
      <c r="F135" s="286" t="s">
        <v>525</v>
      </c>
      <c r="G135" s="265"/>
      <c r="H135" s="265" t="s">
        <v>571</v>
      </c>
      <c r="I135" s="265" t="s">
        <v>521</v>
      </c>
      <c r="J135" s="265">
        <v>255</v>
      </c>
      <c r="K135" s="308"/>
    </row>
    <row r="136" spans="2:11" ht="15" customHeight="1">
      <c r="B136" s="306"/>
      <c r="C136" s="265" t="s">
        <v>548</v>
      </c>
      <c r="D136" s="265"/>
      <c r="E136" s="265"/>
      <c r="F136" s="286" t="s">
        <v>519</v>
      </c>
      <c r="G136" s="265"/>
      <c r="H136" s="265" t="s">
        <v>572</v>
      </c>
      <c r="I136" s="265" t="s">
        <v>550</v>
      </c>
      <c r="J136" s="265"/>
      <c r="K136" s="308"/>
    </row>
    <row r="137" spans="2:11" ht="15" customHeight="1">
      <c r="B137" s="306"/>
      <c r="C137" s="265" t="s">
        <v>551</v>
      </c>
      <c r="D137" s="265"/>
      <c r="E137" s="265"/>
      <c r="F137" s="286" t="s">
        <v>519</v>
      </c>
      <c r="G137" s="265"/>
      <c r="H137" s="265" t="s">
        <v>573</v>
      </c>
      <c r="I137" s="265" t="s">
        <v>553</v>
      </c>
      <c r="J137" s="265"/>
      <c r="K137" s="308"/>
    </row>
    <row r="138" spans="2:11" ht="15" customHeight="1">
      <c r="B138" s="306"/>
      <c r="C138" s="265" t="s">
        <v>554</v>
      </c>
      <c r="D138" s="265"/>
      <c r="E138" s="265"/>
      <c r="F138" s="286" t="s">
        <v>519</v>
      </c>
      <c r="G138" s="265"/>
      <c r="H138" s="265" t="s">
        <v>554</v>
      </c>
      <c r="I138" s="265" t="s">
        <v>553</v>
      </c>
      <c r="J138" s="265"/>
      <c r="K138" s="308"/>
    </row>
    <row r="139" spans="2:11" ht="15" customHeight="1">
      <c r="B139" s="306"/>
      <c r="C139" s="265" t="s">
        <v>42</v>
      </c>
      <c r="D139" s="265"/>
      <c r="E139" s="265"/>
      <c r="F139" s="286" t="s">
        <v>519</v>
      </c>
      <c r="G139" s="265"/>
      <c r="H139" s="265" t="s">
        <v>574</v>
      </c>
      <c r="I139" s="265" t="s">
        <v>553</v>
      </c>
      <c r="J139" s="265"/>
      <c r="K139" s="308"/>
    </row>
    <row r="140" spans="2:11" ht="15" customHeight="1">
      <c r="B140" s="306"/>
      <c r="C140" s="265" t="s">
        <v>575</v>
      </c>
      <c r="D140" s="265"/>
      <c r="E140" s="265"/>
      <c r="F140" s="286" t="s">
        <v>519</v>
      </c>
      <c r="G140" s="265"/>
      <c r="H140" s="265" t="s">
        <v>576</v>
      </c>
      <c r="I140" s="265" t="s">
        <v>553</v>
      </c>
      <c r="J140" s="265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2"/>
      <c r="C142" s="262"/>
      <c r="D142" s="262"/>
      <c r="E142" s="262"/>
      <c r="F142" s="298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277" t="s">
        <v>577</v>
      </c>
      <c r="D145" s="277"/>
      <c r="E145" s="277"/>
      <c r="F145" s="277"/>
      <c r="G145" s="277"/>
      <c r="H145" s="277"/>
      <c r="I145" s="277"/>
      <c r="J145" s="277"/>
      <c r="K145" s="278"/>
    </row>
    <row r="146" spans="2:11" ht="17.25" customHeight="1">
      <c r="B146" s="276"/>
      <c r="C146" s="279" t="s">
        <v>513</v>
      </c>
      <c r="D146" s="279"/>
      <c r="E146" s="279"/>
      <c r="F146" s="279" t="s">
        <v>514</v>
      </c>
      <c r="G146" s="280"/>
      <c r="H146" s="279" t="s">
        <v>116</v>
      </c>
      <c r="I146" s="279" t="s">
        <v>61</v>
      </c>
      <c r="J146" s="279" t="s">
        <v>515</v>
      </c>
      <c r="K146" s="278"/>
    </row>
    <row r="147" spans="2:11" ht="17.25" customHeight="1">
      <c r="B147" s="276"/>
      <c r="C147" s="281" t="s">
        <v>516</v>
      </c>
      <c r="D147" s="281"/>
      <c r="E147" s="281"/>
      <c r="F147" s="282" t="s">
        <v>517</v>
      </c>
      <c r="G147" s="283"/>
      <c r="H147" s="281"/>
      <c r="I147" s="281"/>
      <c r="J147" s="281" t="s">
        <v>518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522</v>
      </c>
      <c r="D149" s="265"/>
      <c r="E149" s="265"/>
      <c r="F149" s="313" t="s">
        <v>519</v>
      </c>
      <c r="G149" s="265"/>
      <c r="H149" s="312" t="s">
        <v>558</v>
      </c>
      <c r="I149" s="312" t="s">
        <v>521</v>
      </c>
      <c r="J149" s="312">
        <v>120</v>
      </c>
      <c r="K149" s="308"/>
    </row>
    <row r="150" spans="2:11" ht="15" customHeight="1">
      <c r="B150" s="287"/>
      <c r="C150" s="312" t="s">
        <v>567</v>
      </c>
      <c r="D150" s="265"/>
      <c r="E150" s="265"/>
      <c r="F150" s="313" t="s">
        <v>519</v>
      </c>
      <c r="G150" s="265"/>
      <c r="H150" s="312" t="s">
        <v>578</v>
      </c>
      <c r="I150" s="312" t="s">
        <v>521</v>
      </c>
      <c r="J150" s="312" t="s">
        <v>569</v>
      </c>
      <c r="K150" s="308"/>
    </row>
    <row r="151" spans="2:11" ht="15" customHeight="1">
      <c r="B151" s="287"/>
      <c r="C151" s="312" t="s">
        <v>472</v>
      </c>
      <c r="D151" s="265"/>
      <c r="E151" s="265"/>
      <c r="F151" s="313" t="s">
        <v>519</v>
      </c>
      <c r="G151" s="265"/>
      <c r="H151" s="312" t="s">
        <v>579</v>
      </c>
      <c r="I151" s="312" t="s">
        <v>521</v>
      </c>
      <c r="J151" s="312" t="s">
        <v>569</v>
      </c>
      <c r="K151" s="308"/>
    </row>
    <row r="152" spans="2:11" ht="15" customHeight="1">
      <c r="B152" s="287"/>
      <c r="C152" s="312" t="s">
        <v>524</v>
      </c>
      <c r="D152" s="265"/>
      <c r="E152" s="265"/>
      <c r="F152" s="313" t="s">
        <v>525</v>
      </c>
      <c r="G152" s="265"/>
      <c r="H152" s="312" t="s">
        <v>558</v>
      </c>
      <c r="I152" s="312" t="s">
        <v>521</v>
      </c>
      <c r="J152" s="312">
        <v>50</v>
      </c>
      <c r="K152" s="308"/>
    </row>
    <row r="153" spans="2:11" ht="15" customHeight="1">
      <c r="B153" s="287"/>
      <c r="C153" s="312" t="s">
        <v>527</v>
      </c>
      <c r="D153" s="265"/>
      <c r="E153" s="265"/>
      <c r="F153" s="313" t="s">
        <v>519</v>
      </c>
      <c r="G153" s="265"/>
      <c r="H153" s="312" t="s">
        <v>558</v>
      </c>
      <c r="I153" s="312" t="s">
        <v>529</v>
      </c>
      <c r="J153" s="312"/>
      <c r="K153" s="308"/>
    </row>
    <row r="154" spans="2:11" ht="15" customHeight="1">
      <c r="B154" s="287"/>
      <c r="C154" s="312" t="s">
        <v>538</v>
      </c>
      <c r="D154" s="265"/>
      <c r="E154" s="265"/>
      <c r="F154" s="313" t="s">
        <v>525</v>
      </c>
      <c r="G154" s="265"/>
      <c r="H154" s="312" t="s">
        <v>558</v>
      </c>
      <c r="I154" s="312" t="s">
        <v>521</v>
      </c>
      <c r="J154" s="312">
        <v>50</v>
      </c>
      <c r="K154" s="308"/>
    </row>
    <row r="155" spans="2:11" ht="15" customHeight="1">
      <c r="B155" s="287"/>
      <c r="C155" s="312" t="s">
        <v>546</v>
      </c>
      <c r="D155" s="265"/>
      <c r="E155" s="265"/>
      <c r="F155" s="313" t="s">
        <v>525</v>
      </c>
      <c r="G155" s="265"/>
      <c r="H155" s="312" t="s">
        <v>558</v>
      </c>
      <c r="I155" s="312" t="s">
        <v>521</v>
      </c>
      <c r="J155" s="312">
        <v>50</v>
      </c>
      <c r="K155" s="308"/>
    </row>
    <row r="156" spans="2:11" ht="15" customHeight="1">
      <c r="B156" s="287"/>
      <c r="C156" s="312" t="s">
        <v>544</v>
      </c>
      <c r="D156" s="265"/>
      <c r="E156" s="265"/>
      <c r="F156" s="313" t="s">
        <v>525</v>
      </c>
      <c r="G156" s="265"/>
      <c r="H156" s="312" t="s">
        <v>558</v>
      </c>
      <c r="I156" s="312" t="s">
        <v>521</v>
      </c>
      <c r="J156" s="312">
        <v>50</v>
      </c>
      <c r="K156" s="308"/>
    </row>
    <row r="157" spans="2:11" ht="15" customHeight="1">
      <c r="B157" s="287"/>
      <c r="C157" s="312" t="s">
        <v>99</v>
      </c>
      <c r="D157" s="265"/>
      <c r="E157" s="265"/>
      <c r="F157" s="313" t="s">
        <v>519</v>
      </c>
      <c r="G157" s="265"/>
      <c r="H157" s="312" t="s">
        <v>580</v>
      </c>
      <c r="I157" s="312" t="s">
        <v>521</v>
      </c>
      <c r="J157" s="312" t="s">
        <v>581</v>
      </c>
      <c r="K157" s="308"/>
    </row>
    <row r="158" spans="2:11" ht="15" customHeight="1">
      <c r="B158" s="287"/>
      <c r="C158" s="312" t="s">
        <v>582</v>
      </c>
      <c r="D158" s="265"/>
      <c r="E158" s="265"/>
      <c r="F158" s="313" t="s">
        <v>519</v>
      </c>
      <c r="G158" s="265"/>
      <c r="H158" s="312" t="s">
        <v>583</v>
      </c>
      <c r="I158" s="312" t="s">
        <v>553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2"/>
      <c r="C160" s="265"/>
      <c r="D160" s="265"/>
      <c r="E160" s="265"/>
      <c r="F160" s="286"/>
      <c r="G160" s="265"/>
      <c r="H160" s="265"/>
      <c r="I160" s="265"/>
      <c r="J160" s="265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584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9" t="s">
        <v>513</v>
      </c>
      <c r="D164" s="279"/>
      <c r="E164" s="279"/>
      <c r="F164" s="279" t="s">
        <v>514</v>
      </c>
      <c r="G164" s="316"/>
      <c r="H164" s="317" t="s">
        <v>116</v>
      </c>
      <c r="I164" s="317" t="s">
        <v>61</v>
      </c>
      <c r="J164" s="279" t="s">
        <v>515</v>
      </c>
      <c r="K164" s="254"/>
    </row>
    <row r="165" spans="2:11" ht="17.25" customHeight="1">
      <c r="B165" s="256"/>
      <c r="C165" s="281" t="s">
        <v>516</v>
      </c>
      <c r="D165" s="281"/>
      <c r="E165" s="281"/>
      <c r="F165" s="282" t="s">
        <v>517</v>
      </c>
      <c r="G165" s="318"/>
      <c r="H165" s="319"/>
      <c r="I165" s="319"/>
      <c r="J165" s="281" t="s">
        <v>518</v>
      </c>
      <c r="K165" s="258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5" t="s">
        <v>522</v>
      </c>
      <c r="D167" s="265"/>
      <c r="E167" s="265"/>
      <c r="F167" s="286" t="s">
        <v>519</v>
      </c>
      <c r="G167" s="265"/>
      <c r="H167" s="265" t="s">
        <v>558</v>
      </c>
      <c r="I167" s="265" t="s">
        <v>521</v>
      </c>
      <c r="J167" s="265">
        <v>120</v>
      </c>
      <c r="K167" s="308"/>
    </row>
    <row r="168" spans="2:11" ht="15" customHeight="1">
      <c r="B168" s="287"/>
      <c r="C168" s="265" t="s">
        <v>567</v>
      </c>
      <c r="D168" s="265"/>
      <c r="E168" s="265"/>
      <c r="F168" s="286" t="s">
        <v>519</v>
      </c>
      <c r="G168" s="265"/>
      <c r="H168" s="265" t="s">
        <v>568</v>
      </c>
      <c r="I168" s="265" t="s">
        <v>521</v>
      </c>
      <c r="J168" s="265" t="s">
        <v>569</v>
      </c>
      <c r="K168" s="308"/>
    </row>
    <row r="169" spans="2:11" ht="15" customHeight="1">
      <c r="B169" s="287"/>
      <c r="C169" s="265" t="s">
        <v>472</v>
      </c>
      <c r="D169" s="265"/>
      <c r="E169" s="265"/>
      <c r="F169" s="286" t="s">
        <v>519</v>
      </c>
      <c r="G169" s="265"/>
      <c r="H169" s="265" t="s">
        <v>585</v>
      </c>
      <c r="I169" s="265" t="s">
        <v>521</v>
      </c>
      <c r="J169" s="265" t="s">
        <v>569</v>
      </c>
      <c r="K169" s="308"/>
    </row>
    <row r="170" spans="2:11" ht="15" customHeight="1">
      <c r="B170" s="287"/>
      <c r="C170" s="265" t="s">
        <v>524</v>
      </c>
      <c r="D170" s="265"/>
      <c r="E170" s="265"/>
      <c r="F170" s="286" t="s">
        <v>525</v>
      </c>
      <c r="G170" s="265"/>
      <c r="H170" s="265" t="s">
        <v>585</v>
      </c>
      <c r="I170" s="265" t="s">
        <v>521</v>
      </c>
      <c r="J170" s="265">
        <v>50</v>
      </c>
      <c r="K170" s="308"/>
    </row>
    <row r="171" spans="2:11" ht="15" customHeight="1">
      <c r="B171" s="287"/>
      <c r="C171" s="265" t="s">
        <v>527</v>
      </c>
      <c r="D171" s="265"/>
      <c r="E171" s="265"/>
      <c r="F171" s="286" t="s">
        <v>519</v>
      </c>
      <c r="G171" s="265"/>
      <c r="H171" s="265" t="s">
        <v>585</v>
      </c>
      <c r="I171" s="265" t="s">
        <v>529</v>
      </c>
      <c r="J171" s="265"/>
      <c r="K171" s="308"/>
    </row>
    <row r="172" spans="2:11" ht="15" customHeight="1">
      <c r="B172" s="287"/>
      <c r="C172" s="265" t="s">
        <v>538</v>
      </c>
      <c r="D172" s="265"/>
      <c r="E172" s="265"/>
      <c r="F172" s="286" t="s">
        <v>525</v>
      </c>
      <c r="G172" s="265"/>
      <c r="H172" s="265" t="s">
        <v>585</v>
      </c>
      <c r="I172" s="265" t="s">
        <v>521</v>
      </c>
      <c r="J172" s="265">
        <v>50</v>
      </c>
      <c r="K172" s="308"/>
    </row>
    <row r="173" spans="2:11" ht="15" customHeight="1">
      <c r="B173" s="287"/>
      <c r="C173" s="265" t="s">
        <v>546</v>
      </c>
      <c r="D173" s="265"/>
      <c r="E173" s="265"/>
      <c r="F173" s="286" t="s">
        <v>525</v>
      </c>
      <c r="G173" s="265"/>
      <c r="H173" s="265" t="s">
        <v>585</v>
      </c>
      <c r="I173" s="265" t="s">
        <v>521</v>
      </c>
      <c r="J173" s="265">
        <v>50</v>
      </c>
      <c r="K173" s="308"/>
    </row>
    <row r="174" spans="2:11" ht="15" customHeight="1">
      <c r="B174" s="287"/>
      <c r="C174" s="265" t="s">
        <v>544</v>
      </c>
      <c r="D174" s="265"/>
      <c r="E174" s="265"/>
      <c r="F174" s="286" t="s">
        <v>525</v>
      </c>
      <c r="G174" s="265"/>
      <c r="H174" s="265" t="s">
        <v>585</v>
      </c>
      <c r="I174" s="265" t="s">
        <v>521</v>
      </c>
      <c r="J174" s="265">
        <v>50</v>
      </c>
      <c r="K174" s="308"/>
    </row>
    <row r="175" spans="2:11" ht="15" customHeight="1">
      <c r="B175" s="287"/>
      <c r="C175" s="265" t="s">
        <v>115</v>
      </c>
      <c r="D175" s="265"/>
      <c r="E175" s="265"/>
      <c r="F175" s="286" t="s">
        <v>519</v>
      </c>
      <c r="G175" s="265"/>
      <c r="H175" s="265" t="s">
        <v>586</v>
      </c>
      <c r="I175" s="265" t="s">
        <v>587</v>
      </c>
      <c r="J175" s="265"/>
      <c r="K175" s="308"/>
    </row>
    <row r="176" spans="2:11" ht="15" customHeight="1">
      <c r="B176" s="287"/>
      <c r="C176" s="265" t="s">
        <v>61</v>
      </c>
      <c r="D176" s="265"/>
      <c r="E176" s="265"/>
      <c r="F176" s="286" t="s">
        <v>519</v>
      </c>
      <c r="G176" s="265"/>
      <c r="H176" s="265" t="s">
        <v>588</v>
      </c>
      <c r="I176" s="265" t="s">
        <v>589</v>
      </c>
      <c r="J176" s="265">
        <v>1</v>
      </c>
      <c r="K176" s="308"/>
    </row>
    <row r="177" spans="2:11" ht="15" customHeight="1">
      <c r="B177" s="287"/>
      <c r="C177" s="265" t="s">
        <v>57</v>
      </c>
      <c r="D177" s="265"/>
      <c r="E177" s="265"/>
      <c r="F177" s="286" t="s">
        <v>519</v>
      </c>
      <c r="G177" s="265"/>
      <c r="H177" s="265" t="s">
        <v>590</v>
      </c>
      <c r="I177" s="265" t="s">
        <v>521</v>
      </c>
      <c r="J177" s="265">
        <v>20</v>
      </c>
      <c r="K177" s="308"/>
    </row>
    <row r="178" spans="2:11" ht="15" customHeight="1">
      <c r="B178" s="287"/>
      <c r="C178" s="265" t="s">
        <v>116</v>
      </c>
      <c r="D178" s="265"/>
      <c r="E178" s="265"/>
      <c r="F178" s="286" t="s">
        <v>519</v>
      </c>
      <c r="G178" s="265"/>
      <c r="H178" s="265" t="s">
        <v>591</v>
      </c>
      <c r="I178" s="265" t="s">
        <v>521</v>
      </c>
      <c r="J178" s="265">
        <v>255</v>
      </c>
      <c r="K178" s="308"/>
    </row>
    <row r="179" spans="2:11" ht="15" customHeight="1">
      <c r="B179" s="287"/>
      <c r="C179" s="265" t="s">
        <v>117</v>
      </c>
      <c r="D179" s="265"/>
      <c r="E179" s="265"/>
      <c r="F179" s="286" t="s">
        <v>519</v>
      </c>
      <c r="G179" s="265"/>
      <c r="H179" s="265" t="s">
        <v>484</v>
      </c>
      <c r="I179" s="265" t="s">
        <v>521</v>
      </c>
      <c r="J179" s="265">
        <v>10</v>
      </c>
      <c r="K179" s="308"/>
    </row>
    <row r="180" spans="2:11" ht="15" customHeight="1">
      <c r="B180" s="287"/>
      <c r="C180" s="265" t="s">
        <v>118</v>
      </c>
      <c r="D180" s="265"/>
      <c r="E180" s="265"/>
      <c r="F180" s="286" t="s">
        <v>519</v>
      </c>
      <c r="G180" s="265"/>
      <c r="H180" s="265" t="s">
        <v>592</v>
      </c>
      <c r="I180" s="265" t="s">
        <v>553</v>
      </c>
      <c r="J180" s="265"/>
      <c r="K180" s="308"/>
    </row>
    <row r="181" spans="2:11" ht="15" customHeight="1">
      <c r="B181" s="287"/>
      <c r="C181" s="265" t="s">
        <v>593</v>
      </c>
      <c r="D181" s="265"/>
      <c r="E181" s="265"/>
      <c r="F181" s="286" t="s">
        <v>519</v>
      </c>
      <c r="G181" s="265"/>
      <c r="H181" s="265" t="s">
        <v>594</v>
      </c>
      <c r="I181" s="265" t="s">
        <v>553</v>
      </c>
      <c r="J181" s="265"/>
      <c r="K181" s="308"/>
    </row>
    <row r="182" spans="2:11" ht="15" customHeight="1">
      <c r="B182" s="287"/>
      <c r="C182" s="265" t="s">
        <v>582</v>
      </c>
      <c r="D182" s="265"/>
      <c r="E182" s="265"/>
      <c r="F182" s="286" t="s">
        <v>519</v>
      </c>
      <c r="G182" s="265"/>
      <c r="H182" s="265" t="s">
        <v>595</v>
      </c>
      <c r="I182" s="265" t="s">
        <v>553</v>
      </c>
      <c r="J182" s="265"/>
      <c r="K182" s="308"/>
    </row>
    <row r="183" spans="2:11" ht="15" customHeight="1">
      <c r="B183" s="287"/>
      <c r="C183" s="265" t="s">
        <v>120</v>
      </c>
      <c r="D183" s="265"/>
      <c r="E183" s="265"/>
      <c r="F183" s="286" t="s">
        <v>525</v>
      </c>
      <c r="G183" s="265"/>
      <c r="H183" s="265" t="s">
        <v>596</v>
      </c>
      <c r="I183" s="265" t="s">
        <v>521</v>
      </c>
      <c r="J183" s="265">
        <v>50</v>
      </c>
      <c r="K183" s="308"/>
    </row>
    <row r="184" spans="2:11" ht="15" customHeight="1">
      <c r="B184" s="287"/>
      <c r="C184" s="265" t="s">
        <v>597</v>
      </c>
      <c r="D184" s="265"/>
      <c r="E184" s="265"/>
      <c r="F184" s="286" t="s">
        <v>525</v>
      </c>
      <c r="G184" s="265"/>
      <c r="H184" s="265" t="s">
        <v>598</v>
      </c>
      <c r="I184" s="265" t="s">
        <v>599</v>
      </c>
      <c r="J184" s="265"/>
      <c r="K184" s="308"/>
    </row>
    <row r="185" spans="2:11" ht="15" customHeight="1">
      <c r="B185" s="287"/>
      <c r="C185" s="265" t="s">
        <v>600</v>
      </c>
      <c r="D185" s="265"/>
      <c r="E185" s="265"/>
      <c r="F185" s="286" t="s">
        <v>525</v>
      </c>
      <c r="G185" s="265"/>
      <c r="H185" s="265" t="s">
        <v>601</v>
      </c>
      <c r="I185" s="265" t="s">
        <v>599</v>
      </c>
      <c r="J185" s="265"/>
      <c r="K185" s="308"/>
    </row>
    <row r="186" spans="2:11" ht="15" customHeight="1">
      <c r="B186" s="287"/>
      <c r="C186" s="265" t="s">
        <v>602</v>
      </c>
      <c r="D186" s="265"/>
      <c r="E186" s="265"/>
      <c r="F186" s="286" t="s">
        <v>525</v>
      </c>
      <c r="G186" s="265"/>
      <c r="H186" s="265" t="s">
        <v>603</v>
      </c>
      <c r="I186" s="265" t="s">
        <v>599</v>
      </c>
      <c r="J186" s="265"/>
      <c r="K186" s="308"/>
    </row>
    <row r="187" spans="2:11" ht="15" customHeight="1">
      <c r="B187" s="287"/>
      <c r="C187" s="320" t="s">
        <v>604</v>
      </c>
      <c r="D187" s="265"/>
      <c r="E187" s="265"/>
      <c r="F187" s="286" t="s">
        <v>525</v>
      </c>
      <c r="G187" s="265"/>
      <c r="H187" s="265" t="s">
        <v>605</v>
      </c>
      <c r="I187" s="265" t="s">
        <v>606</v>
      </c>
      <c r="J187" s="321" t="s">
        <v>607</v>
      </c>
      <c r="K187" s="308"/>
    </row>
    <row r="188" spans="2:11" ht="15" customHeight="1">
      <c r="B188" s="314"/>
      <c r="C188" s="322"/>
      <c r="D188" s="296"/>
      <c r="E188" s="296"/>
      <c r="F188" s="296"/>
      <c r="G188" s="296"/>
      <c r="H188" s="296"/>
      <c r="I188" s="296"/>
      <c r="J188" s="296"/>
      <c r="K188" s="315"/>
    </row>
    <row r="189" spans="2:11" ht="18.75" customHeight="1">
      <c r="B189" s="323"/>
      <c r="C189" s="324"/>
      <c r="D189" s="324"/>
      <c r="E189" s="324"/>
      <c r="F189" s="325"/>
      <c r="G189" s="265"/>
      <c r="H189" s="265"/>
      <c r="I189" s="265"/>
      <c r="J189" s="265"/>
      <c r="K189" s="262"/>
    </row>
    <row r="190" spans="2:11" ht="18.75" customHeight="1">
      <c r="B190" s="262"/>
      <c r="C190" s="265"/>
      <c r="D190" s="265"/>
      <c r="E190" s="265"/>
      <c r="F190" s="286"/>
      <c r="G190" s="265"/>
      <c r="H190" s="265"/>
      <c r="I190" s="265"/>
      <c r="J190" s="265"/>
      <c r="K190" s="262"/>
    </row>
    <row r="191" spans="2:11" ht="18.75" customHeight="1"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</row>
    <row r="192" spans="2:11" ht="13.5">
      <c r="B192" s="249"/>
      <c r="C192" s="250"/>
      <c r="D192" s="250"/>
      <c r="E192" s="250"/>
      <c r="F192" s="250"/>
      <c r="G192" s="250"/>
      <c r="H192" s="250"/>
      <c r="I192" s="250"/>
      <c r="J192" s="250"/>
      <c r="K192" s="251"/>
    </row>
    <row r="193" spans="2:11" ht="21">
      <c r="B193" s="252"/>
      <c r="C193" s="253" t="s">
        <v>608</v>
      </c>
      <c r="D193" s="253"/>
      <c r="E193" s="253"/>
      <c r="F193" s="253"/>
      <c r="G193" s="253"/>
      <c r="H193" s="253"/>
      <c r="I193" s="253"/>
      <c r="J193" s="253"/>
      <c r="K193" s="254"/>
    </row>
    <row r="194" spans="2:11" ht="25.5" customHeight="1">
      <c r="B194" s="252"/>
      <c r="C194" s="326" t="s">
        <v>609</v>
      </c>
      <c r="D194" s="326"/>
      <c r="E194" s="326"/>
      <c r="F194" s="326" t="s">
        <v>610</v>
      </c>
      <c r="G194" s="327"/>
      <c r="H194" s="328" t="s">
        <v>611</v>
      </c>
      <c r="I194" s="328"/>
      <c r="J194" s="328"/>
      <c r="K194" s="254"/>
    </row>
    <row r="195" spans="2:11" ht="5.25" customHeight="1">
      <c r="B195" s="287"/>
      <c r="C195" s="284"/>
      <c r="D195" s="284"/>
      <c r="E195" s="284"/>
      <c r="F195" s="284"/>
      <c r="G195" s="265"/>
      <c r="H195" s="284"/>
      <c r="I195" s="284"/>
      <c r="J195" s="284"/>
      <c r="K195" s="308"/>
    </row>
    <row r="196" spans="2:11" ht="15" customHeight="1">
      <c r="B196" s="287"/>
      <c r="C196" s="265" t="s">
        <v>612</v>
      </c>
      <c r="D196" s="265"/>
      <c r="E196" s="265"/>
      <c r="F196" s="286" t="s">
        <v>47</v>
      </c>
      <c r="G196" s="265"/>
      <c r="H196" s="329" t="s">
        <v>613</v>
      </c>
      <c r="I196" s="329"/>
      <c r="J196" s="329"/>
      <c r="K196" s="308"/>
    </row>
    <row r="197" spans="2:11" ht="15" customHeight="1">
      <c r="B197" s="287"/>
      <c r="C197" s="293"/>
      <c r="D197" s="265"/>
      <c r="E197" s="265"/>
      <c r="F197" s="286" t="s">
        <v>48</v>
      </c>
      <c r="G197" s="265"/>
      <c r="H197" s="329" t="s">
        <v>614</v>
      </c>
      <c r="I197" s="329"/>
      <c r="J197" s="329"/>
      <c r="K197" s="308"/>
    </row>
    <row r="198" spans="2:11" ht="15" customHeight="1">
      <c r="B198" s="287"/>
      <c r="C198" s="293"/>
      <c r="D198" s="265"/>
      <c r="E198" s="265"/>
      <c r="F198" s="286" t="s">
        <v>51</v>
      </c>
      <c r="G198" s="265"/>
      <c r="H198" s="329" t="s">
        <v>615</v>
      </c>
      <c r="I198" s="329"/>
      <c r="J198" s="329"/>
      <c r="K198" s="308"/>
    </row>
    <row r="199" spans="2:11" ht="15" customHeight="1">
      <c r="B199" s="287"/>
      <c r="C199" s="265"/>
      <c r="D199" s="265"/>
      <c r="E199" s="265"/>
      <c r="F199" s="286" t="s">
        <v>49</v>
      </c>
      <c r="G199" s="265"/>
      <c r="H199" s="329" t="s">
        <v>616</v>
      </c>
      <c r="I199" s="329"/>
      <c r="J199" s="329"/>
      <c r="K199" s="308"/>
    </row>
    <row r="200" spans="2:11" ht="15" customHeight="1">
      <c r="B200" s="287"/>
      <c r="C200" s="265"/>
      <c r="D200" s="265"/>
      <c r="E200" s="265"/>
      <c r="F200" s="286" t="s">
        <v>50</v>
      </c>
      <c r="G200" s="265"/>
      <c r="H200" s="329" t="s">
        <v>617</v>
      </c>
      <c r="I200" s="329"/>
      <c r="J200" s="329"/>
      <c r="K200" s="308"/>
    </row>
    <row r="201" spans="2:11" ht="15" customHeight="1">
      <c r="B201" s="287"/>
      <c r="C201" s="265"/>
      <c r="D201" s="265"/>
      <c r="E201" s="265"/>
      <c r="F201" s="286"/>
      <c r="G201" s="265"/>
      <c r="H201" s="265"/>
      <c r="I201" s="265"/>
      <c r="J201" s="265"/>
      <c r="K201" s="308"/>
    </row>
    <row r="202" spans="2:11" ht="15" customHeight="1">
      <c r="B202" s="287"/>
      <c r="C202" s="265" t="s">
        <v>565</v>
      </c>
      <c r="D202" s="265"/>
      <c r="E202" s="265"/>
      <c r="F202" s="286" t="s">
        <v>82</v>
      </c>
      <c r="G202" s="265"/>
      <c r="H202" s="329" t="s">
        <v>618</v>
      </c>
      <c r="I202" s="329"/>
      <c r="J202" s="329"/>
      <c r="K202" s="308"/>
    </row>
    <row r="203" spans="2:11" ht="15" customHeight="1">
      <c r="B203" s="287"/>
      <c r="C203" s="293"/>
      <c r="D203" s="265"/>
      <c r="E203" s="265"/>
      <c r="F203" s="286" t="s">
        <v>466</v>
      </c>
      <c r="G203" s="265"/>
      <c r="H203" s="329" t="s">
        <v>467</v>
      </c>
      <c r="I203" s="329"/>
      <c r="J203" s="329"/>
      <c r="K203" s="308"/>
    </row>
    <row r="204" spans="2:11" ht="15" customHeight="1">
      <c r="B204" s="287"/>
      <c r="C204" s="265"/>
      <c r="D204" s="265"/>
      <c r="E204" s="265"/>
      <c r="F204" s="286" t="s">
        <v>464</v>
      </c>
      <c r="G204" s="265"/>
      <c r="H204" s="329" t="s">
        <v>619</v>
      </c>
      <c r="I204" s="329"/>
      <c r="J204" s="329"/>
      <c r="K204" s="308"/>
    </row>
    <row r="205" spans="2:11" ht="15" customHeight="1">
      <c r="B205" s="330"/>
      <c r="C205" s="293"/>
      <c r="D205" s="293"/>
      <c r="E205" s="293"/>
      <c r="F205" s="286" t="s">
        <v>468</v>
      </c>
      <c r="G205" s="271"/>
      <c r="H205" s="331" t="s">
        <v>469</v>
      </c>
      <c r="I205" s="331"/>
      <c r="J205" s="331"/>
      <c r="K205" s="332"/>
    </row>
    <row r="206" spans="2:11" ht="15" customHeight="1">
      <c r="B206" s="330"/>
      <c r="C206" s="293"/>
      <c r="D206" s="293"/>
      <c r="E206" s="293"/>
      <c r="F206" s="286" t="s">
        <v>470</v>
      </c>
      <c r="G206" s="271"/>
      <c r="H206" s="331" t="s">
        <v>620</v>
      </c>
      <c r="I206" s="331"/>
      <c r="J206" s="331"/>
      <c r="K206" s="332"/>
    </row>
    <row r="207" spans="2:11" ht="15" customHeight="1">
      <c r="B207" s="330"/>
      <c r="C207" s="293"/>
      <c r="D207" s="293"/>
      <c r="E207" s="293"/>
      <c r="F207" s="333"/>
      <c r="G207" s="271"/>
      <c r="H207" s="334"/>
      <c r="I207" s="334"/>
      <c r="J207" s="334"/>
      <c r="K207" s="332"/>
    </row>
    <row r="208" spans="2:11" ht="15" customHeight="1">
      <c r="B208" s="330"/>
      <c r="C208" s="265" t="s">
        <v>589</v>
      </c>
      <c r="D208" s="293"/>
      <c r="E208" s="293"/>
      <c r="F208" s="286">
        <v>1</v>
      </c>
      <c r="G208" s="271"/>
      <c r="H208" s="331" t="s">
        <v>621</v>
      </c>
      <c r="I208" s="331"/>
      <c r="J208" s="331"/>
      <c r="K208" s="332"/>
    </row>
    <row r="209" spans="2:11" ht="15" customHeight="1">
      <c r="B209" s="330"/>
      <c r="C209" s="293"/>
      <c r="D209" s="293"/>
      <c r="E209" s="293"/>
      <c r="F209" s="286">
        <v>2</v>
      </c>
      <c r="G209" s="271"/>
      <c r="H209" s="331" t="s">
        <v>622</v>
      </c>
      <c r="I209" s="331"/>
      <c r="J209" s="331"/>
      <c r="K209" s="332"/>
    </row>
    <row r="210" spans="2:11" ht="15" customHeight="1">
      <c r="B210" s="330"/>
      <c r="C210" s="293"/>
      <c r="D210" s="293"/>
      <c r="E210" s="293"/>
      <c r="F210" s="286">
        <v>3</v>
      </c>
      <c r="G210" s="271"/>
      <c r="H210" s="331" t="s">
        <v>623</v>
      </c>
      <c r="I210" s="331"/>
      <c r="J210" s="331"/>
      <c r="K210" s="332"/>
    </row>
    <row r="211" spans="2:11" ht="15" customHeight="1">
      <c r="B211" s="330"/>
      <c r="C211" s="293"/>
      <c r="D211" s="293"/>
      <c r="E211" s="293"/>
      <c r="F211" s="286">
        <v>4</v>
      </c>
      <c r="G211" s="271"/>
      <c r="H211" s="331" t="s">
        <v>624</v>
      </c>
      <c r="I211" s="331"/>
      <c r="J211" s="331"/>
      <c r="K211" s="332"/>
    </row>
    <row r="212" spans="2:11" ht="12.75" customHeight="1">
      <c r="B212" s="335"/>
      <c r="C212" s="336"/>
      <c r="D212" s="336"/>
      <c r="E212" s="336"/>
      <c r="F212" s="336"/>
      <c r="G212" s="336"/>
      <c r="H212" s="336"/>
      <c r="I212" s="336"/>
      <c r="J212" s="336"/>
      <c r="K212" s="337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2017-09-19T08:51:26Z</dcterms:created>
  <dcterms:modified xsi:type="dcterms:W3CDTF">2017-09-19T08:51:38Z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