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150" yWindow="30" windowWidth="17820" windowHeight="10845" tabRatio="963" firstSheet="4" activeTab="5"/>
  </bookViews>
  <sheets>
    <sheet name="SO01 Krycí list ROZPOČTU" sheetId="13" r:id="rId1"/>
    <sheet name="SO01 REKAPITULACE" sheetId="12" r:id="rId2"/>
    <sheet name="VRN" sheetId="42" r:id="rId3"/>
    <sheet name="01 Stavební" sheetId="9" r:id="rId4"/>
    <sheet name="02rek " sheetId="52" r:id="rId5"/>
    <sheet name="02pol " sheetId="53" r:id="rId6"/>
  </sheets>
  <definedNames>
    <definedName name="__CENA__">#REF!</definedName>
    <definedName name="__MAIN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R0__" localSheetId="2">#REF!</definedName>
    <definedName name="__TR0__">#REF!</definedName>
    <definedName name="_xlnm._FilterDatabase" localSheetId="5" hidden="1">'02pol '!$A$7:$I$37</definedName>
    <definedName name="_xlnm._FilterDatabase" localSheetId="2" hidden="1">VRN!$A$5:$A$109</definedName>
    <definedName name="_xlnm.Print_Titles" localSheetId="5">'02pol '!$7:$7</definedName>
    <definedName name="_xlnm.Print_Area" localSheetId="5">'02pol '!$A$1:$I$53</definedName>
    <definedName name="_xlnm.Print_Area" localSheetId="2">VRN!$A$1:$H$108</definedName>
    <definedName name="PocetMJ">'01 Stavební'!$I$10</definedName>
  </definedNames>
  <calcPr calcId="125725"/>
</workbook>
</file>

<file path=xl/calcChain.xml><?xml version="1.0" encoding="utf-8"?>
<calcChain xmlns="http://schemas.openxmlformats.org/spreadsheetml/2006/main">
  <c r="C3" i="52"/>
  <c r="G43" i="53"/>
  <c r="C51" l="1"/>
  <c r="G50"/>
  <c r="G49"/>
  <c r="G51" s="1"/>
  <c r="F15" i="52" s="1"/>
  <c r="C46" i="53"/>
  <c r="G45"/>
  <c r="G44"/>
  <c r="C40"/>
  <c r="G39"/>
  <c r="G38"/>
  <c r="G40" s="1"/>
  <c r="F13" i="52" s="1"/>
  <c r="K34" i="53"/>
  <c r="C34"/>
  <c r="K33"/>
  <c r="K36" s="1"/>
  <c r="G33"/>
  <c r="G32"/>
  <c r="G31"/>
  <c r="K30"/>
  <c r="G30"/>
  <c r="K29"/>
  <c r="C27"/>
  <c r="G26"/>
  <c r="K25"/>
  <c r="G25"/>
  <c r="K24"/>
  <c r="G24"/>
  <c r="K23"/>
  <c r="G23"/>
  <c r="K22"/>
  <c r="G22"/>
  <c r="K21"/>
  <c r="C19"/>
  <c r="G18"/>
  <c r="K17"/>
  <c r="G17"/>
  <c r="K16"/>
  <c r="K18" s="1"/>
  <c r="G16"/>
  <c r="C13"/>
  <c r="K12"/>
  <c r="G12"/>
  <c r="K11"/>
  <c r="G11"/>
  <c r="K10"/>
  <c r="G10"/>
  <c r="K9"/>
  <c r="G9"/>
  <c r="C2"/>
  <c r="I17" i="52"/>
  <c r="H17"/>
  <c r="G17"/>
  <c r="E17"/>
  <c r="I31" i="9"/>
  <c r="I29"/>
  <c r="I28"/>
  <c r="C28"/>
  <c r="I27"/>
  <c r="I26"/>
  <c r="I25"/>
  <c r="I24"/>
  <c r="E24"/>
  <c r="I23"/>
  <c r="D23"/>
  <c r="E23" s="1"/>
  <c r="I22"/>
  <c r="E22"/>
  <c r="I21"/>
  <c r="I20"/>
  <c r="D20"/>
  <c r="E20" s="1"/>
  <c r="I19"/>
  <c r="D19"/>
  <c r="E19" s="1"/>
  <c r="I18"/>
  <c r="H12"/>
  <c r="H2" i="42" s="1"/>
  <c r="I11" i="9"/>
  <c r="C11"/>
  <c r="C10"/>
  <c r="C7"/>
  <c r="C5"/>
  <c r="C4"/>
  <c r="C1" i="42" s="1"/>
  <c r="A106"/>
  <c r="H105"/>
  <c r="A105"/>
  <c r="H104"/>
  <c r="A104"/>
  <c r="H103"/>
  <c r="F103"/>
  <c r="A103"/>
  <c r="A101"/>
  <c r="H100"/>
  <c r="A100"/>
  <c r="A99"/>
  <c r="H98"/>
  <c r="A98"/>
  <c r="A97"/>
  <c r="H96"/>
  <c r="H93" s="1"/>
  <c r="G27" i="12" s="1"/>
  <c r="G29" s="1"/>
  <c r="H20" i="13" s="1"/>
  <c r="I20" s="1"/>
  <c r="A96" i="42"/>
  <c r="A95"/>
  <c r="H94"/>
  <c r="A94"/>
  <c r="F93"/>
  <c r="A93" s="1"/>
  <c r="A91"/>
  <c r="H90"/>
  <c r="A90"/>
  <c r="A89"/>
  <c r="H88"/>
  <c r="A88"/>
  <c r="A87"/>
  <c r="H86"/>
  <c r="A86"/>
  <c r="A85"/>
  <c r="H84"/>
  <c r="A84"/>
  <c r="A83"/>
  <c r="H82"/>
  <c r="A82"/>
  <c r="A81"/>
  <c r="H80"/>
  <c r="A80"/>
  <c r="H79"/>
  <c r="F79"/>
  <c r="A79"/>
  <c r="A77"/>
  <c r="A75"/>
  <c r="H74"/>
  <c r="A74"/>
  <c r="F73"/>
  <c r="A71"/>
  <c r="A70"/>
  <c r="A68"/>
  <c r="H67"/>
  <c r="A67"/>
  <c r="A66"/>
  <c r="H65"/>
  <c r="A65"/>
  <c r="A64"/>
  <c r="H63"/>
  <c r="A63"/>
  <c r="A62"/>
  <c r="H61"/>
  <c r="A61"/>
  <c r="A60"/>
  <c r="H59"/>
  <c r="A59"/>
  <c r="A58"/>
  <c r="H57"/>
  <c r="H56" s="1"/>
  <c r="F56"/>
  <c r="F55" s="1"/>
  <c r="F49"/>
  <c r="A47"/>
  <c r="H46"/>
  <c r="A46"/>
  <c r="A45"/>
  <c r="H44"/>
  <c r="A44"/>
  <c r="A43"/>
  <c r="H42"/>
  <c r="A42"/>
  <c r="H41"/>
  <c r="F34" i="12" s="1"/>
  <c r="F36" s="1"/>
  <c r="H24" i="13" s="1"/>
  <c r="I24" s="1"/>
  <c r="F41" i="42"/>
  <c r="A41"/>
  <c r="A39"/>
  <c r="H38"/>
  <c r="A38"/>
  <c r="A37"/>
  <c r="H36"/>
  <c r="A35"/>
  <c r="H34"/>
  <c r="A34"/>
  <c r="H33"/>
  <c r="F33"/>
  <c r="A32"/>
  <c r="H31"/>
  <c r="A31"/>
  <c r="A30"/>
  <c r="H29"/>
  <c r="A29"/>
  <c r="A28"/>
  <c r="H27"/>
  <c r="H24" s="1"/>
  <c r="A27"/>
  <c r="A26"/>
  <c r="H25"/>
  <c r="A25"/>
  <c r="F24"/>
  <c r="A23"/>
  <c r="H22"/>
  <c r="A22"/>
  <c r="A21"/>
  <c r="H20"/>
  <c r="A20"/>
  <c r="A19"/>
  <c r="H18"/>
  <c r="A18"/>
  <c r="A17"/>
  <c r="H16"/>
  <c r="A16"/>
  <c r="A15"/>
  <c r="H14"/>
  <c r="A14"/>
  <c r="H13"/>
  <c r="A13"/>
  <c r="H12"/>
  <c r="A12"/>
  <c r="A11"/>
  <c r="H10"/>
  <c r="A10"/>
  <c r="H9"/>
  <c r="H8" s="1"/>
  <c r="E34" i="12" s="1"/>
  <c r="E36" s="1"/>
  <c r="H23" i="13" s="1"/>
  <c r="I23" s="1"/>
  <c r="F9" i="42"/>
  <c r="A9"/>
  <c r="F8"/>
  <c r="A8" s="1"/>
  <c r="H3"/>
  <c r="C2"/>
  <c r="I34" i="12"/>
  <c r="I36" s="1"/>
  <c r="H27" i="13" s="1"/>
  <c r="I27" s="1"/>
  <c r="I29" i="12"/>
  <c r="H29"/>
  <c r="F27"/>
  <c r="F29" s="1"/>
  <c r="H19" i="13" s="1"/>
  <c r="I19" s="1"/>
  <c r="I16" i="12"/>
  <c r="F16"/>
  <c r="E16"/>
  <c r="F15"/>
  <c r="E15"/>
  <c r="I14"/>
  <c r="H14"/>
  <c r="G14"/>
  <c r="E14"/>
  <c r="I13"/>
  <c r="H13"/>
  <c r="G13"/>
  <c r="E13"/>
  <c r="I11"/>
  <c r="F11"/>
  <c r="E11"/>
  <c r="I9"/>
  <c r="H9"/>
  <c r="G9"/>
  <c r="I4"/>
  <c r="C4"/>
  <c r="I3"/>
  <c r="C3"/>
  <c r="C2"/>
  <c r="C1"/>
  <c r="E24" i="13"/>
  <c r="I22"/>
  <c r="E22"/>
  <c r="I11"/>
  <c r="A24" i="42" l="1"/>
  <c r="G34" i="53"/>
  <c r="F12" i="52" s="1"/>
  <c r="K13" i="53"/>
  <c r="G27"/>
  <c r="F11" i="52" s="1"/>
  <c r="K26" i="53"/>
  <c r="G19"/>
  <c r="F10" i="52" s="1"/>
  <c r="G13" i="53"/>
  <c r="F9" i="52" s="1"/>
  <c r="G46" i="53"/>
  <c r="F14" i="52" s="1"/>
  <c r="D17" i="9"/>
  <c r="E9" i="12"/>
  <c r="E19" s="1"/>
  <c r="H11"/>
  <c r="G16"/>
  <c r="D18" i="9"/>
  <c r="E18" s="1"/>
  <c r="F9" i="12"/>
  <c r="G11"/>
  <c r="F13"/>
  <c r="F14"/>
  <c r="I15"/>
  <c r="H16"/>
  <c r="I19"/>
  <c r="D23" i="13" s="1"/>
  <c r="E23" s="1"/>
  <c r="A33" i="42" l="1"/>
  <c r="A36" s="1"/>
  <c r="F17" i="52"/>
  <c r="G15" i="12"/>
  <c r="G19" s="1"/>
  <c r="D19" i="13" s="1"/>
  <c r="E19" s="1"/>
  <c r="H15" i="12"/>
  <c r="H19" s="1"/>
  <c r="D20" i="13" s="1"/>
  <c r="E20" s="1"/>
  <c r="D21" i="9"/>
  <c r="E17"/>
  <c r="D17" i="13"/>
  <c r="A49" i="42" l="1"/>
  <c r="A50" s="1"/>
  <c r="F10" i="12"/>
  <c r="F19" s="1"/>
  <c r="D18" i="13" s="1"/>
  <c r="E18" s="1"/>
  <c r="E17"/>
  <c r="E21" i="9"/>
  <c r="D25"/>
  <c r="D21" i="13" l="1"/>
  <c r="E21" s="1"/>
  <c r="G76" i="42"/>
  <c r="H76" s="1"/>
  <c r="H73" s="1"/>
  <c r="H34" i="12" s="1"/>
  <c r="H36" s="1"/>
  <c r="H26" i="13" s="1"/>
  <c r="I26" s="1"/>
  <c r="G69" i="42"/>
  <c r="H69" s="1"/>
  <c r="H55" s="1"/>
  <c r="G34" i="12" s="1"/>
  <c r="G36" s="1"/>
  <c r="H25" i="13" s="1"/>
  <c r="G50" i="42"/>
  <c r="E25" i="9"/>
  <c r="H30"/>
  <c r="D25" i="13"/>
  <c r="I25" l="1"/>
  <c r="H28"/>
  <c r="I28" s="1"/>
  <c r="A52" i="42"/>
  <c r="H50"/>
  <c r="H49" s="1"/>
  <c r="E27" i="12" s="1"/>
  <c r="E29" s="1"/>
  <c r="H18" i="13" s="1"/>
  <c r="A51" i="42"/>
  <c r="A53"/>
  <c r="H30" i="13"/>
  <c r="E25"/>
  <c r="H33" i="9"/>
  <c r="I30"/>
  <c r="A55" i="42" l="1"/>
  <c r="A56" s="1"/>
  <c r="A57" s="1"/>
  <c r="A69" s="1"/>
  <c r="A73" s="1"/>
  <c r="A76" s="1"/>
  <c r="I18" i="13"/>
  <c r="H21"/>
  <c r="H36" i="9"/>
  <c r="I36" s="1"/>
  <c r="I33"/>
  <c r="I30" i="13"/>
  <c r="H29" l="1"/>
  <c r="I21"/>
  <c r="H37" i="9"/>
  <c r="I37" s="1"/>
  <c r="I29" i="13" l="1"/>
  <c r="H31"/>
  <c r="I31" l="1"/>
  <c r="H33"/>
  <c r="I33" l="1"/>
  <c r="H36"/>
  <c r="I36" s="1"/>
  <c r="H37" l="1"/>
  <c r="I37" s="1"/>
</calcChain>
</file>

<file path=xl/sharedStrings.xml><?xml version="1.0" encoding="utf-8"?>
<sst xmlns="http://schemas.openxmlformats.org/spreadsheetml/2006/main" count="601" uniqueCount="340">
  <si>
    <t xml:space="preserve">Položkový rozpočet </t>
  </si>
  <si>
    <t>Stavba :</t>
  </si>
  <si>
    <t>Objekt :</t>
  </si>
  <si>
    <t>množství</t>
  </si>
  <si>
    <t>Rozpočet:</t>
  </si>
  <si>
    <t>stavební díl :</t>
  </si>
  <si>
    <t>Datum:</t>
  </si>
  <si>
    <t>REKAPITULACE  STAVEBNÍHO  OBJEKTU</t>
  </si>
  <si>
    <t>Stavební díl</t>
  </si>
  <si>
    <t>HSV</t>
  </si>
  <si>
    <t>PSV</t>
  </si>
  <si>
    <t>Dodávka</t>
  </si>
  <si>
    <t>Montáž</t>
  </si>
  <si>
    <t>HZS</t>
  </si>
  <si>
    <t>01</t>
  </si>
  <si>
    <t>-------------</t>
  </si>
  <si>
    <t>02</t>
  </si>
  <si>
    <t>04</t>
  </si>
  <si>
    <t>03</t>
  </si>
  <si>
    <t>05</t>
  </si>
  <si>
    <t>06</t>
  </si>
  <si>
    <t xml:space="preserve"> </t>
  </si>
  <si>
    <t>CELKEM  OBJEKT</t>
  </si>
  <si>
    <t>VEDLEJŠÍ ROZPOČTOVÉ  NÁKLADY</t>
  </si>
  <si>
    <t>Název VRN</t>
  </si>
  <si>
    <t>03  zařízení staveniště</t>
  </si>
  <si>
    <t>06 územní vlivy</t>
  </si>
  <si>
    <t>07 provozní vlivy</t>
  </si>
  <si>
    <t>CELKEM VRN</t>
  </si>
  <si>
    <t>OSTATNÍ ROZPOČTOVÉ  NÁKLADY</t>
  </si>
  <si>
    <t>01 průzkumné práce</t>
  </si>
  <si>
    <t>02 příprava staveniště</t>
  </si>
  <si>
    <t>04 inženýrská činnost</t>
  </si>
  <si>
    <t xml:space="preserve">05 finanční náklady  </t>
  </si>
  <si>
    <t>09 ostatní náklady</t>
  </si>
  <si>
    <t>CELKEM ON</t>
  </si>
  <si>
    <t>KRYCÍ LIST ROZPOČTU</t>
  </si>
  <si>
    <t>Název stavby :</t>
  </si>
  <si>
    <t>JKSO :</t>
  </si>
  <si>
    <t>Název objektu :</t>
  </si>
  <si>
    <t>SKP :</t>
  </si>
  <si>
    <t>Stavební díl :</t>
  </si>
  <si>
    <t>Název stavebního dílu :</t>
  </si>
  <si>
    <t>Cenová soustava:</t>
  </si>
  <si>
    <t>SOUHRNNÝ ROZPOČET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</si>
  <si>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</si>
  <si>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</si>
  <si>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</si>
  <si>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</si>
  <si>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</si>
  <si>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</si>
  <si>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</si>
  <si>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PROMOS s.r.o., Nerudova 32, Šumperk</t>
  </si>
  <si>
    <t>ROZPOČTOVÉ NÁKLADY</t>
  </si>
  <si>
    <t>Základní rozpočtové náklady</t>
  </si>
  <si>
    <t>Vedlejší náklady</t>
  </si>
  <si>
    <t>HSV celkem</t>
  </si>
  <si>
    <t>Vedlejší rozpočtové náklady (VRN)</t>
  </si>
  <si>
    <t>Z</t>
  </si>
  <si>
    <t>PSV celkem</t>
  </si>
  <si>
    <t>03-Zařízení staveniště</t>
  </si>
  <si>
    <t>R</t>
  </si>
  <si>
    <t>Dodávka celkem</t>
  </si>
  <si>
    <t>06-Územní vlivy</t>
  </si>
  <si>
    <t>N</t>
  </si>
  <si>
    <t>Montáž celkem</t>
  </si>
  <si>
    <t>07-Provozní vlivy</t>
  </si>
  <si>
    <t>ZRN celkem</t>
  </si>
  <si>
    <t>VRN celkem</t>
  </si>
  <si>
    <t>Ostatní rozpočtové náklady (ORN)</t>
  </si>
  <si>
    <t>01-Průzkum a geodet.</t>
  </si>
  <si>
    <t>02- Příprava staveniště</t>
  </si>
  <si>
    <t>ZRN+HZS</t>
  </si>
  <si>
    <t>04-Inženýrská činnost</t>
  </si>
  <si>
    <t>Vypracoval</t>
  </si>
  <si>
    <t>05-Finanční náklady</t>
  </si>
  <si>
    <t>Jméno :</t>
  </si>
  <si>
    <t>09-Ostatní náklady</t>
  </si>
  <si>
    <t>Datum :</t>
  </si>
  <si>
    <t>ORN Celkem</t>
  </si>
  <si>
    <t>Podpis:</t>
  </si>
  <si>
    <t>Vedlejší náklady celkem (VRN+ORN)</t>
  </si>
  <si>
    <t>Objednatel</t>
  </si>
  <si>
    <t>VN celkem</t>
  </si>
  <si>
    <t>Cena bez DPH</t>
  </si>
  <si>
    <t>Zhotovitel</t>
  </si>
  <si>
    <t>% DPH</t>
  </si>
  <si>
    <t>Cena vč. DPH</t>
  </si>
  <si>
    <t>poznámka:</t>
  </si>
  <si>
    <t>P.Č.</t>
  </si>
  <si>
    <t>KCN</t>
  </si>
  <si>
    <t>Kód položky</t>
  </si>
  <si>
    <t>m.j.</t>
  </si>
  <si>
    <t>Množství</t>
  </si>
  <si>
    <t>Jednotková
cena</t>
  </si>
  <si>
    <t>Cena
celkem</t>
  </si>
  <si>
    <t>.</t>
  </si>
  <si>
    <t>Vedlejší a ostatní rozpočtové náklady</t>
  </si>
  <si>
    <t>PRŮZKUMNÉ, GEODETICKÉ A PROJEKTOVÉ PRÁCE</t>
  </si>
  <si>
    <t>kpl</t>
  </si>
  <si>
    <t>011</t>
  </si>
  <si>
    <t>Průzkumné práce:</t>
  </si>
  <si>
    <t>01111</t>
  </si>
  <si>
    <t>Inženýrsko geologický průzkum</t>
  </si>
  <si>
    <t>sc</t>
  </si>
  <si>
    <t>upřesnění zakládání stavby a zajištění stability svahů, vsakování srážkových vod</t>
  </si>
  <si>
    <t>01112</t>
  </si>
  <si>
    <t>radonový průzkum</t>
  </si>
  <si>
    <t>01113</t>
  </si>
  <si>
    <t>hydrogeologický průzkum</t>
  </si>
  <si>
    <t>01114</t>
  </si>
  <si>
    <t>pedologický průzkum</t>
  </si>
  <si>
    <t>0112</t>
  </si>
  <si>
    <t>botanický a zoologický průzkum</t>
  </si>
  <si>
    <t>Zjištění možného výskytu rostlin a živočichů, chráněných zákonem</t>
  </si>
  <si>
    <t>0113</t>
  </si>
  <si>
    <t>archeologická činnost</t>
  </si>
  <si>
    <t>archeologický dohled při realizací prací a archeologický průzkum</t>
  </si>
  <si>
    <t>0114</t>
  </si>
  <si>
    <t>průzkum výskytu nebezpečných látek</t>
  </si>
  <si>
    <t>Výskyt průmyslového a komunálního odpadu, výskyt výbušnin a jiných nebezpečných látek</t>
  </si>
  <si>
    <t>0115</t>
  </si>
  <si>
    <t>stavební průzkum</t>
  </si>
  <si>
    <t>Zjištění umělecko historických hodnot, stavebně statického stavu a tepelně izolačních vlastností</t>
  </si>
  <si>
    <t>012</t>
  </si>
  <si>
    <t>Geodetické práce:</t>
  </si>
  <si>
    <t>0121</t>
  </si>
  <si>
    <t>práce prováděné před výstavbou</t>
  </si>
  <si>
    <t>Vytyčení hranic pozemku, výšková měření, určení průběhu stávajících a plánovaných inženýrských síti</t>
  </si>
  <si>
    <t>0122</t>
  </si>
  <si>
    <t>práce prováděné v průběhu výstavby</t>
  </si>
  <si>
    <t>kontrolní a upřesňující měření výšek a ploch</t>
  </si>
  <si>
    <t>0123</t>
  </si>
  <si>
    <t>práce prováděné po výstavbě</t>
  </si>
  <si>
    <t>zaměření skutečného provedení</t>
  </si>
  <si>
    <t>0124</t>
  </si>
  <si>
    <t>vyhotovení  geodetického plánu sítě</t>
  </si>
  <si>
    <t>013</t>
  </si>
  <si>
    <t>Projektové práce</t>
  </si>
  <si>
    <t>01324</t>
  </si>
  <si>
    <t>dokumentace pro provádění stavby</t>
  </si>
  <si>
    <t>dle přílohy 2 vyhlášky 499/2006Sb.</t>
  </si>
  <si>
    <t>01325</t>
  </si>
  <si>
    <t>dokumentace skutečného provedení</t>
  </si>
  <si>
    <t>příloha č.3 vyhlášky 499/2006Sb.</t>
  </si>
  <si>
    <t>0133</t>
  </si>
  <si>
    <t>Náklady na ocenění stavby</t>
  </si>
  <si>
    <t>Prováděcí a kontrolní rozpočet</t>
  </si>
  <si>
    <t>PŘÍPRAVA STAVENIŠTĚ</t>
  </si>
  <si>
    <t>021</t>
  </si>
  <si>
    <t>Záchranné práce</t>
  </si>
  <si>
    <t>hod</t>
  </si>
  <si>
    <t xml:space="preserve">Zabezpečení přírodních a archeologických hodnot </t>
  </si>
  <si>
    <t>022</t>
  </si>
  <si>
    <t>Přeložení konstrukcí</t>
  </si>
  <si>
    <t>Odstranění materiálu a konstrukcí</t>
  </si>
  <si>
    <t>VRN</t>
  </si>
  <si>
    <t>ZAŘÍZENÍ STAVENIŠTĚ</t>
  </si>
  <si>
    <t>031</t>
  </si>
  <si>
    <t>Zřízení, vybavení, zabezpečení a připojení na inž.  Sítě</t>
  </si>
  <si>
    <t>náklady na energie včetně zřízení odběrných míst</t>
  </si>
  <si>
    <t>náklady na osvětlení, zřízení přechodů přes výkopy,  náklady na informační tabule, náklady na strážní službu</t>
  </si>
  <si>
    <t>INŽENÝRSKÁ ČINNOST</t>
  </si>
  <si>
    <t>041</t>
  </si>
  <si>
    <t>dozor</t>
  </si>
  <si>
    <t>0411</t>
  </si>
  <si>
    <t>autorský dozor projektanta</t>
  </si>
  <si>
    <t>Pokud není zahrnut v ceně projektových prací</t>
  </si>
  <si>
    <t>0412</t>
  </si>
  <si>
    <t>Technický dozor investora</t>
  </si>
  <si>
    <t>Provádí investor na své náklady</t>
  </si>
  <si>
    <t>0414</t>
  </si>
  <si>
    <t>Dozor koordinátora BOZP</t>
  </si>
  <si>
    <t>Dle plánu BOZP</t>
  </si>
  <si>
    <t>042</t>
  </si>
  <si>
    <t>posudky</t>
  </si>
  <si>
    <t>Průkaz energetické náročnosti budovy, energetický štítek, tepelný audit</t>
  </si>
  <si>
    <t>043</t>
  </si>
  <si>
    <t>zkoušky a měření</t>
  </si>
  <si>
    <t>Úřední tlakové zkoušky, zatěžkávací zkoušky,měření osvětlení</t>
  </si>
  <si>
    <t>044</t>
  </si>
  <si>
    <t>revize</t>
  </si>
  <si>
    <t>revize dočasných objektů a zařízení staveniště</t>
  </si>
  <si>
    <t>045</t>
  </si>
  <si>
    <t>Komplexní vyzkoušení a měření, zajištění dodávek, zakreslování změn v průběhu stavby, přebírání dílů a objektů, technická pomoc a zajišťování posudků a protokolů</t>
  </si>
  <si>
    <t>Koordinace prací a dodávek mezi dodavateli, předání staveniště subdodavatelům, stanovení harmonogramu prováděných prací</t>
  </si>
  <si>
    <t>FINANČNÍ NÁKLADY</t>
  </si>
  <si>
    <t>051</t>
  </si>
  <si>
    <t>pojistné</t>
  </si>
  <si>
    <t>052</t>
  </si>
  <si>
    <t>finanční rezerva</t>
  </si>
  <si>
    <t>Rezerva investora na nepředvídané náklady při rekonstrukcích, změnách norem a legislativy, změn požadavků v průběhu výstavby</t>
  </si>
  <si>
    <t>ÚZEMNÍ VLIVY</t>
  </si>
  <si>
    <t>061</t>
  </si>
  <si>
    <t>Vliv klimatických podmínek</t>
  </si>
  <si>
    <t>v oblastech nad 700m.n.m</t>
  </si>
  <si>
    <t>062</t>
  </si>
  <si>
    <t>ztížené dopravní podmínky</t>
  </si>
  <si>
    <t>odlehčení vagonů nebo aut, použití nezvyklých dopravních prostředků</t>
  </si>
  <si>
    <t>063</t>
  </si>
  <si>
    <t>doprava zaměstnanců, stravné nocležné</t>
  </si>
  <si>
    <t>Při ubytování vzdáleném více než 2km od staveniště</t>
  </si>
  <si>
    <t>064</t>
  </si>
  <si>
    <t>práce na těžko dostupných místech</t>
  </si>
  <si>
    <t>Práce v podzemí, ve výškách, ve stísněném prostoru a s tím související náklady</t>
  </si>
  <si>
    <t>065</t>
  </si>
  <si>
    <t>Práce ve zdraví škodlivém prostředí</t>
  </si>
  <si>
    <t>066</t>
  </si>
  <si>
    <t>Mimostaveništní doprava</t>
  </si>
  <si>
    <t>doprava strojů, rozvaděčů a technologických celků, pokud není v ceně výrobku</t>
  </si>
  <si>
    <t>PROVOZNÍ VLIVY</t>
  </si>
  <si>
    <t>071</t>
  </si>
  <si>
    <t>Provoz investora</t>
  </si>
  <si>
    <t>072</t>
  </si>
  <si>
    <t>Silniční provoz</t>
  </si>
  <si>
    <t>Zvýšení náklady při zasahování silničního provozu do prováděných prací</t>
  </si>
  <si>
    <t>075</t>
  </si>
  <si>
    <t>Ochranná pásma</t>
  </si>
  <si>
    <t>Práce v ochranných pásmech inženýrských sítí, komunikací a technických provozů</t>
  </si>
  <si>
    <t>079</t>
  </si>
  <si>
    <t>Ostatní provozní vlivy</t>
  </si>
  <si>
    <t>09</t>
  </si>
  <si>
    <t>OSTATNÍ NÁKLADY</t>
  </si>
  <si>
    <t>091</t>
  </si>
  <si>
    <t>Zkušební provoz</t>
  </si>
  <si>
    <t>Náklady na publicitu</t>
  </si>
  <si>
    <t>HSV+PSV</t>
  </si>
  <si>
    <t>ks</t>
  </si>
  <si>
    <t>ochrana půd proti erozi, stanovení mocnosti skrývky, vyjmutí ze ZPF</t>
  </si>
  <si>
    <t>kartografické práce</t>
  </si>
  <si>
    <t>Přesun stávajících konstrukcí a komunikací, přeložky sítí, vyznačení objížďky, zřízení provizorní komunikace</t>
  </si>
  <si>
    <t>Vyklizení objektu, demolice, odstranění zeleně, dekontaminace</t>
  </si>
  <si>
    <t>náklady na zřízení, demontáž a opotřebení stavebních buněk, zřízení mobilních WC, případně zřízení vybavení ve stávajících objektech, pronájem skladovacích a parkovacích ploch, náklady na provoz</t>
  </si>
  <si>
    <t>Kompletační a koordinační činnost</t>
  </si>
  <si>
    <t>zákonné pojištění dodavatele, zákonné stavebně montážní pojištění apod.</t>
  </si>
  <si>
    <t>rizikové prostředí (kanalizace, spalovny, krematoria a pod), práce se škodlivými materiály, extrémně prašné prostředí</t>
  </si>
  <si>
    <t>Probíhající provoz investora nebo dalšího subjektu na staveništi</t>
  </si>
  <si>
    <t>Náklady na zkušební provoz, ověření zda stavba dosahuje požadovaných parametrů, další požadavky investora</t>
  </si>
  <si>
    <t>STAVBA JAKO CELEK</t>
  </si>
  <si>
    <t>p.č.</t>
  </si>
  <si>
    <t>č.položky</t>
  </si>
  <si>
    <t>popis položky</t>
  </si>
  <si>
    <t>mj.</t>
  </si>
  <si>
    <t>cena/mj.</t>
  </si>
  <si>
    <t>cena celkem</t>
  </si>
  <si>
    <t>Vzduchotechnika</t>
  </si>
  <si>
    <t xml:space="preserve">Projektová dokumentace stanoví technické a uživatelské standardy staveb. Konkrétní materiály a výrobky uvedené v projektové dokumentaci a tomto výkazu výměr určují specifikaci požadovaných fyzikálních, technických, estetických a kvalitativních vlastností (viz. technické listy výrobků), jež musí splňovat případné alternativy. Konkrétní názvy výrobků byly použity pouze v případech, kde nebylo možné popsat daný prvek jiným způsobemnebo na ně byly provedeny technické výpočty pro dosažení zadaných a projektovaných parametrů. Záměny materiálů a výrobků jsou akceptovatelné za předpokladu, že budou tyto vlastnosti a parametry dodrženy a nevyvolají zásadní změny v projektovém řešení. </t>
  </si>
  <si>
    <t>Stavební část</t>
  </si>
  <si>
    <t>Ing. Jiří Körner</t>
  </si>
  <si>
    <t>Stavební práce</t>
  </si>
  <si>
    <t>Zařízení pro vytápění</t>
  </si>
  <si>
    <t>Zdravotechnika</t>
  </si>
  <si>
    <t>*</t>
  </si>
  <si>
    <t>kg</t>
  </si>
  <si>
    <t>713</t>
  </si>
  <si>
    <t>767</t>
  </si>
  <si>
    <t>Konstrukce zámečnické</t>
  </si>
  <si>
    <t>Díl:</t>
  </si>
  <si>
    <t>1</t>
  </si>
  <si>
    <t>2</t>
  </si>
  <si>
    <t>Celkem za</t>
  </si>
  <si>
    <t>Měření a regulace</t>
  </si>
  <si>
    <t>08</t>
  </si>
  <si>
    <t>Silnoproudá zařízení</t>
  </si>
  <si>
    <t>Slaboproudá zařízení</t>
  </si>
  <si>
    <t>%</t>
  </si>
  <si>
    <t>m</t>
  </si>
  <si>
    <t>t</t>
  </si>
  <si>
    <t>07</t>
  </si>
  <si>
    <t>ON</t>
  </si>
  <si>
    <t>m2</t>
  </si>
  <si>
    <t>kus</t>
  </si>
  <si>
    <t>Popis</t>
  </si>
  <si>
    <t>Investor:</t>
  </si>
  <si>
    <t>801 11</t>
  </si>
  <si>
    <t>Náklady jiné než v uvedených provozních vlivech, skládky mimo stavby, prostorové omezení zásobování staveniště, práce mimo pracovní dobu       a práce úklidové a desinfekce</t>
  </si>
  <si>
    <t>,</t>
  </si>
  <si>
    <t>Medicinální plyny</t>
  </si>
  <si>
    <t>Město Šumperk</t>
  </si>
  <si>
    <t>Ústřední vytápění</t>
  </si>
  <si>
    <t>Demontáže zařízení, odstavení a vypuštění vody</t>
  </si>
  <si>
    <t>Montáže zařízení a napuštění vody</t>
  </si>
  <si>
    <t>Přesun hmot zařízení do 100 m, výšky do 6 m</t>
  </si>
  <si>
    <t>733</t>
  </si>
  <si>
    <t>Rozvod potrubí</t>
  </si>
  <si>
    <t>733 19-0107.R00</t>
  </si>
  <si>
    <t>998 73-3103.R00</t>
  </si>
  <si>
    <t>Přesun hmot pro rozvody potrubí, výšky do 24 m</t>
  </si>
  <si>
    <t>734</t>
  </si>
  <si>
    <t>Armatury</t>
  </si>
  <si>
    <t>734 20-9115.R00</t>
  </si>
  <si>
    <t>Demontáž armatur závitových,se 2závity, G 1</t>
  </si>
  <si>
    <t>Reg.šroubení s vypouštěním danfos RLV přímé 1/2"</t>
  </si>
  <si>
    <t>734 20-9112.R00</t>
  </si>
  <si>
    <t>Montáž armatur závitových,se 2závity, G 1/2</t>
  </si>
  <si>
    <t>998 73-4103.R00</t>
  </si>
  <si>
    <t>Přesun hmot pro armatury, výšky do 24 m</t>
  </si>
  <si>
    <t>735</t>
  </si>
  <si>
    <t>Otopná tělesa</t>
  </si>
  <si>
    <t>735 00-0912.R00</t>
  </si>
  <si>
    <t>Vyregulování ventilů s termost.ovládáním</t>
  </si>
  <si>
    <t>998 73-5101.R00</t>
  </si>
  <si>
    <t>Přesun hmot pro otopná tělesa, výšky do 6 m</t>
  </si>
  <si>
    <t>Konstrukce zámečnické - úpravy potrubí Ú.T.</t>
  </si>
  <si>
    <t>Přesun hmot pro zámečnické konstr., výšky do 12 m</t>
  </si>
  <si>
    <t>Montáž kovových atypických konstrukcí do 5 kg</t>
  </si>
  <si>
    <t>Demontáže UT</t>
  </si>
  <si>
    <t>sada</t>
  </si>
  <si>
    <t>a rekonstrukce ambulantní části kožního oddělení</t>
  </si>
  <si>
    <t>SO 01 pavilon "F"</t>
  </si>
  <si>
    <t>Demontáže potrubí a litinových těles</t>
  </si>
  <si>
    <t>Potrubí ocel.závitového bezešvé   DN 20</t>
  </si>
  <si>
    <t>Tlaková zkouška potrubí ocel.závitového DN 20</t>
  </si>
  <si>
    <t xml:space="preserve">Závěsná konzola </t>
  </si>
  <si>
    <t>783</t>
  </si>
  <si>
    <t>Nátěry</t>
  </si>
  <si>
    <t>783 22-5100</t>
  </si>
  <si>
    <t>Nátěr KSDK syntetické 2x email 1x</t>
  </si>
  <si>
    <t>783 42-4340</t>
  </si>
  <si>
    <t>Nátěr potrubí -50 synt. 2x em. 1x + zn</t>
  </si>
  <si>
    <t xml:space="preserve">Pomocné práce </t>
  </si>
  <si>
    <t>Topná zkouška</t>
  </si>
  <si>
    <t>Pomocné práce</t>
  </si>
  <si>
    <t>Demontáže a úpravy zařízení</t>
  </si>
  <si>
    <t>733111115</t>
  </si>
  <si>
    <t>735152577</t>
  </si>
  <si>
    <t>735011</t>
  </si>
  <si>
    <t>73001</t>
  </si>
  <si>
    <t>Nemocnice Šumperk a.s.</t>
  </si>
  <si>
    <t>Rekonstrukce 1.NP pavilonu F-vybudování sociálních lůžek</t>
  </si>
  <si>
    <t>PROMOS s.r.o., Nerudova740/32, Šumperk</t>
  </si>
  <si>
    <t>REKONSTRUKCE AMBULANTNÍ ČÁSTI KOŽNÍHO ODDĚLENÍ V 1.NP PAVILONU F</t>
  </si>
  <si>
    <t>17-008</t>
  </si>
  <si>
    <t>Demontáže VZT - ÚT</t>
  </si>
  <si>
    <t>Radiátor.ventil - např..Danfos RA-N přímý 1/2", vč.termostatické hlavice RAE 5054</t>
  </si>
  <si>
    <t>Otopná tělesa panelová KLASIK-R, typ 21R- 554/600</t>
  </si>
  <si>
    <t>Úprava povrchů před nátěrem</t>
  </si>
  <si>
    <t>REKONSTRUKCE AMBULANTNÍ ČÁSTI KOŽNÍHO ODDĚLENÍ V 1.NP</t>
  </si>
  <si>
    <t>PAVILONU F NEMOCNICE ŠUMPERK a.s.</t>
  </si>
  <si>
    <t xml:space="preserve">           17-008</t>
  </si>
</sst>
</file>

<file path=xl/styles.xml><?xml version="1.0" encoding="utf-8"?>
<styleSheet xmlns="http://schemas.openxmlformats.org/spreadsheetml/2006/main">
  <numFmts count="10">
    <numFmt numFmtId="44" formatCode="_-* #,##0.00\ &quot;Kč&quot;_-;\-* #,##0.00\ &quot;Kč&quot;_-;_-* &quot;-&quot;??\ &quot;Kč&quot;_-;_-@_-"/>
    <numFmt numFmtId="164" formatCode="d/m/yyyy;@"/>
    <numFmt numFmtId="165" formatCode="0.0"/>
    <numFmt numFmtId="166" formatCode="dd/mm/yy"/>
    <numFmt numFmtId="167" formatCode="0;0;"/>
    <numFmt numFmtId="168" formatCode="0.0%"/>
    <numFmt numFmtId="169" formatCode="000000000"/>
    <numFmt numFmtId="170" formatCode="0.000;0.000;"/>
    <numFmt numFmtId="171" formatCode="0.00;0.00;"/>
    <numFmt numFmtId="172" formatCode="#,##0.00000"/>
  </numFmts>
  <fonts count="51">
    <font>
      <sz val="10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b/>
      <sz val="9"/>
      <name val="Arial CE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9"/>
      <color indexed="18"/>
      <name val="Arial"/>
      <family val="2"/>
      <charset val="238"/>
    </font>
    <font>
      <sz val="8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40"/>
      <name val="Calibri"/>
      <family val="2"/>
      <charset val="238"/>
    </font>
    <font>
      <i/>
      <sz val="11"/>
      <color indexed="40"/>
      <name val="Calibri"/>
      <family val="2"/>
      <charset val="238"/>
    </font>
    <font>
      <b/>
      <sz val="12"/>
      <name val="Calibri"/>
      <family val="2"/>
      <charset val="238"/>
    </font>
    <font>
      <sz val="11"/>
      <color indexed="40"/>
      <name val="Calibri"/>
      <family val="2"/>
      <charset val="238"/>
    </font>
    <font>
      <i/>
      <sz val="11"/>
      <color indexed="9"/>
      <name val="Calibri"/>
      <family val="2"/>
      <charset val="238"/>
    </font>
    <font>
      <sz val="11"/>
      <color indexed="8"/>
      <name val="Times New Roman CE"/>
      <charset val="238"/>
    </font>
    <font>
      <b/>
      <sz val="9"/>
      <color indexed="10"/>
      <name val="Arial"/>
      <family val="2"/>
      <charset val="238"/>
    </font>
    <font>
      <b/>
      <sz val="9"/>
      <color indexed="36"/>
      <name val="Arial"/>
      <family val="2"/>
      <charset val="238"/>
    </font>
    <font>
      <b/>
      <sz val="8"/>
      <color indexed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45" fillId="0" borderId="0" applyFont="0" applyFill="0" applyBorder="0" applyAlignment="0" applyProtection="0"/>
    <xf numFmtId="0" fontId="45" fillId="0" borderId="0"/>
    <xf numFmtId="0" fontId="6" fillId="0" borderId="0"/>
    <xf numFmtId="9" fontId="1" fillId="0" borderId="0" applyFont="0" applyFill="0" applyBorder="0" applyAlignment="0" applyProtection="0"/>
  </cellStyleXfs>
  <cellXfs count="465">
    <xf numFmtId="0" fontId="0" fillId="0" borderId="0" xfId="0"/>
    <xf numFmtId="0" fontId="6" fillId="0" borderId="0" xfId="3"/>
    <xf numFmtId="0" fontId="8" fillId="0" borderId="0" xfId="3" applyFont="1" applyAlignment="1">
      <alignment horizontal="centerContinuous"/>
    </xf>
    <xf numFmtId="0" fontId="9" fillId="0" borderId="0" xfId="3" applyFont="1" applyAlignment="1">
      <alignment horizontal="centerContinuous"/>
    </xf>
    <xf numFmtId="0" fontId="11" fillId="0" borderId="0" xfId="3" applyFont="1" applyFill="1"/>
    <xf numFmtId="0" fontId="6" fillId="0" borderId="0" xfId="3" applyFont="1" applyFill="1"/>
    <xf numFmtId="0" fontId="6" fillId="0" borderId="0" xfId="3" applyFill="1"/>
    <xf numFmtId="0" fontId="6" fillId="0" borderId="0" xfId="3" applyBorder="1"/>
    <xf numFmtId="0" fontId="15" fillId="0" borderId="0" xfId="0" applyFont="1"/>
    <xf numFmtId="0" fontId="6" fillId="0" borderId="2" xfId="3" applyFont="1" applyBorder="1" applyAlignment="1"/>
    <xf numFmtId="0" fontId="6" fillId="0" borderId="3" xfId="3" applyFont="1" applyBorder="1" applyAlignment="1"/>
    <xf numFmtId="0" fontId="6" fillId="0" borderId="4" xfId="3" applyFont="1" applyBorder="1" applyAlignment="1"/>
    <xf numFmtId="164" fontId="6" fillId="0" borderId="5" xfId="3" applyNumberFormat="1" applyFont="1" applyBorder="1" applyAlignment="1"/>
    <xf numFmtId="0" fontId="6" fillId="0" borderId="0" xfId="3" applyFont="1" applyBorder="1" applyAlignment="1">
      <alignment horizontal="center"/>
    </xf>
    <xf numFmtId="0" fontId="16" fillId="0" borderId="0" xfId="3" applyFont="1" applyBorder="1" applyAlignment="1">
      <alignment horizontal="center" wrapText="1"/>
    </xf>
    <xf numFmtId="0" fontId="6" fillId="0" borderId="0" xfId="3" applyFont="1" applyBorder="1" applyAlignment="1"/>
    <xf numFmtId="49" fontId="17" fillId="0" borderId="0" xfId="0" applyNumberFormat="1" applyFont="1" applyAlignment="1">
      <alignment horizontal="centerContinuous"/>
    </xf>
    <xf numFmtId="0" fontId="17" fillId="0" borderId="0" xfId="0" applyFont="1" applyAlignment="1">
      <alignment horizontal="centerContinuous"/>
    </xf>
    <xf numFmtId="0" fontId="17" fillId="0" borderId="0" xfId="0" applyFont="1" applyBorder="1" applyAlignment="1">
      <alignment horizontal="centerContinuous"/>
    </xf>
    <xf numFmtId="165" fontId="0" fillId="0" borderId="0" xfId="0" applyNumberFormat="1"/>
    <xf numFmtId="49" fontId="13" fillId="2" borderId="6" xfId="0" applyNumberFormat="1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0" fontId="11" fillId="0" borderId="12" xfId="0" applyFont="1" applyBorder="1"/>
    <xf numFmtId="0" fontId="0" fillId="0" borderId="12" xfId="0" applyBorder="1"/>
    <xf numFmtId="3" fontId="14" fillId="0" borderId="13" xfId="0" quotePrefix="1" applyNumberFormat="1" applyFont="1" applyBorder="1" applyAlignment="1">
      <alignment horizontal="right"/>
    </xf>
    <xf numFmtId="3" fontId="14" fillId="0" borderId="14" xfId="0" quotePrefix="1" applyNumberFormat="1" applyFont="1" applyBorder="1" applyAlignment="1">
      <alignment horizontal="right"/>
    </xf>
    <xf numFmtId="3" fontId="14" fillId="0" borderId="15" xfId="0" quotePrefix="1" applyNumberFormat="1" applyFont="1" applyBorder="1" applyAlignment="1">
      <alignment horizontal="right"/>
    </xf>
    <xf numFmtId="0" fontId="11" fillId="0" borderId="16" xfId="0" applyFont="1" applyBorder="1"/>
    <xf numFmtId="0" fontId="0" fillId="0" borderId="16" xfId="0" applyBorder="1"/>
    <xf numFmtId="3" fontId="14" fillId="0" borderId="17" xfId="0" quotePrefix="1" applyNumberFormat="1" applyFont="1" applyBorder="1" applyAlignment="1">
      <alignment horizontal="right"/>
    </xf>
    <xf numFmtId="0" fontId="13" fillId="2" borderId="6" xfId="0" applyFont="1" applyFill="1" applyBorder="1"/>
    <xf numFmtId="0" fontId="13" fillId="2" borderId="7" xfId="0" applyFont="1" applyFill="1" applyBorder="1"/>
    <xf numFmtId="3" fontId="13" fillId="2" borderId="8" xfId="0" applyNumberFormat="1" applyFont="1" applyFill="1" applyBorder="1"/>
    <xf numFmtId="3" fontId="13" fillId="2" borderId="10" xfId="0" applyNumberFormat="1" applyFont="1" applyFill="1" applyBorder="1" applyAlignment="1">
      <alignment horizontal="right"/>
    </xf>
    <xf numFmtId="3" fontId="13" fillId="2" borderId="11" xfId="0" applyNumberFormat="1" applyFont="1" applyFill="1" applyBorder="1" applyAlignment="1">
      <alignment horizontal="right"/>
    </xf>
    <xf numFmtId="0" fontId="13" fillId="0" borderId="0" xfId="0" applyFont="1"/>
    <xf numFmtId="3" fontId="17" fillId="0" borderId="0" xfId="0" applyNumberFormat="1" applyFont="1" applyAlignment="1">
      <alignment horizontal="centerContinuous"/>
    </xf>
    <xf numFmtId="3" fontId="0" fillId="0" borderId="0" xfId="0" applyNumberFormat="1"/>
    <xf numFmtId="0" fontId="29" fillId="0" borderId="0" xfId="0" applyFont="1" applyBorder="1"/>
    <xf numFmtId="0" fontId="16" fillId="2" borderId="6" xfId="0" applyFont="1" applyFill="1" applyBorder="1"/>
    <xf numFmtId="0" fontId="16" fillId="2" borderId="7" xfId="0" applyFont="1" applyFill="1" applyBorder="1"/>
    <xf numFmtId="0" fontId="0" fillId="2" borderId="8" xfId="0" applyFill="1" applyBorder="1"/>
    <xf numFmtId="49" fontId="18" fillId="2" borderId="18" xfId="0" applyNumberFormat="1" applyFont="1" applyFill="1" applyBorder="1" applyAlignment="1">
      <alignment horizontal="center" wrapText="1"/>
    </xf>
    <xf numFmtId="49" fontId="18" fillId="2" borderId="10" xfId="0" applyNumberFormat="1" applyFont="1" applyFill="1" applyBorder="1" applyAlignment="1">
      <alignment horizontal="center" wrapText="1"/>
    </xf>
    <xf numFmtId="49" fontId="18" fillId="2" borderId="11" xfId="0" applyNumberFormat="1" applyFont="1" applyFill="1" applyBorder="1" applyAlignment="1">
      <alignment horizontal="center" wrapText="1"/>
    </xf>
    <xf numFmtId="0" fontId="0" fillId="0" borderId="19" xfId="0" applyBorder="1"/>
    <xf numFmtId="0" fontId="14" fillId="0" borderId="20" xfId="0" applyFont="1" applyBorder="1"/>
    <xf numFmtId="0" fontId="14" fillId="0" borderId="21" xfId="0" applyFont="1" applyBorder="1"/>
    <xf numFmtId="4" fontId="14" fillId="0" borderId="13" xfId="0" applyNumberFormat="1" applyFont="1" applyBorder="1" applyAlignment="1">
      <alignment horizontal="right"/>
    </xf>
    <xf numFmtId="3" fontId="14" fillId="0" borderId="15" xfId="0" applyNumberFormat="1" applyFont="1" applyBorder="1" applyAlignment="1">
      <alignment horizontal="right"/>
    </xf>
    <xf numFmtId="0" fontId="31" fillId="0" borderId="0" xfId="0" applyFont="1" applyBorder="1"/>
    <xf numFmtId="0" fontId="14" fillId="0" borderId="22" xfId="0" applyFont="1" applyBorder="1"/>
    <xf numFmtId="0" fontId="14" fillId="0" borderId="0" xfId="0" applyFont="1" applyBorder="1"/>
    <xf numFmtId="0" fontId="14" fillId="0" borderId="23" xfId="0" applyFont="1" applyBorder="1"/>
    <xf numFmtId="3" fontId="14" fillId="0" borderId="24" xfId="0" applyNumberFormat="1" applyFont="1" applyBorder="1" applyAlignment="1">
      <alignment horizontal="right"/>
    </xf>
    <xf numFmtId="165" fontId="14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4" fontId="14" fillId="0" borderId="25" xfId="0" applyNumberFormat="1" applyFont="1" applyBorder="1" applyAlignment="1">
      <alignment horizontal="right"/>
    </xf>
    <xf numFmtId="3" fontId="14" fillId="0" borderId="26" xfId="0" applyNumberFormat="1" applyFont="1" applyBorder="1" applyAlignment="1">
      <alignment horizontal="right"/>
    </xf>
    <xf numFmtId="0" fontId="0" fillId="2" borderId="6" xfId="0" applyFill="1" applyBorder="1"/>
    <xf numFmtId="0" fontId="0" fillId="2" borderId="7" xfId="0" applyFill="1" applyBorder="1"/>
    <xf numFmtId="4" fontId="0" fillId="2" borderId="8" xfId="0" applyNumberFormat="1" applyFill="1" applyBorder="1"/>
    <xf numFmtId="0" fontId="0" fillId="2" borderId="9" xfId="0" applyFill="1" applyBorder="1"/>
    <xf numFmtId="0" fontId="14" fillId="0" borderId="27" xfId="0" applyFont="1" applyBorder="1"/>
    <xf numFmtId="0" fontId="14" fillId="0" borderId="19" xfId="0" applyFont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Continuous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0" xfId="0" applyBorder="1" applyAlignment="1">
      <alignment shrinkToFit="1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3" xfId="0" applyBorder="1"/>
    <xf numFmtId="49" fontId="19" fillId="0" borderId="19" xfId="0" applyNumberFormat="1" applyFont="1" applyFill="1" applyBorder="1"/>
    <xf numFmtId="49" fontId="0" fillId="0" borderId="33" xfId="0" applyNumberFormat="1" applyFill="1" applyBorder="1"/>
    <xf numFmtId="0" fontId="0" fillId="0" borderId="34" xfId="0" applyBorder="1"/>
    <xf numFmtId="0" fontId="0" fillId="0" borderId="21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34" xfId="0" applyBorder="1" applyAlignment="1">
      <alignment horizontal="right"/>
    </xf>
    <xf numFmtId="0" fontId="12" fillId="0" borderId="36" xfId="0" applyFont="1" applyBorder="1" applyAlignment="1">
      <alignment horizontal="left"/>
    </xf>
    <xf numFmtId="0" fontId="0" fillId="0" borderId="38" xfId="0" applyNumberFormat="1" applyBorder="1"/>
    <xf numFmtId="0" fontId="0" fillId="0" borderId="37" xfId="0" applyNumberFormat="1" applyBorder="1"/>
    <xf numFmtId="0" fontId="0" fillId="0" borderId="39" xfId="0" applyNumberFormat="1" applyBorder="1" applyAlignment="1">
      <alignment horizontal="left"/>
    </xf>
    <xf numFmtId="0" fontId="0" fillId="0" borderId="0" xfId="0" applyNumberFormat="1"/>
    <xf numFmtId="0" fontId="12" fillId="0" borderId="40" xfId="0" applyFont="1" applyBorder="1" applyAlignment="1">
      <alignment horizontal="left"/>
    </xf>
    <xf numFmtId="3" fontId="0" fillId="0" borderId="39" xfId="0" applyNumberFormat="1" applyBorder="1" applyAlignment="1">
      <alignment horizontal="left"/>
    </xf>
    <xf numFmtId="0" fontId="0" fillId="0" borderId="41" xfId="0" applyBorder="1"/>
    <xf numFmtId="0" fontId="0" fillId="0" borderId="2" xfId="0" applyBorder="1"/>
    <xf numFmtId="0" fontId="0" fillId="0" borderId="42" xfId="0" applyBorder="1"/>
    <xf numFmtId="0" fontId="0" fillId="0" borderId="43" xfId="0" applyBorder="1"/>
    <xf numFmtId="0" fontId="17" fillId="0" borderId="44" xfId="0" applyFont="1" applyBorder="1" applyAlignment="1">
      <alignment horizontal="centerContinuous" vertical="center"/>
    </xf>
    <xf numFmtId="0" fontId="20" fillId="0" borderId="45" xfId="0" applyFont="1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0" fillId="0" borderId="46" xfId="0" applyBorder="1" applyAlignment="1">
      <alignment horizontal="centerContinuous" vertical="center"/>
    </xf>
    <xf numFmtId="0" fontId="0" fillId="0" borderId="47" xfId="0" applyBorder="1"/>
    <xf numFmtId="0" fontId="0" fillId="0" borderId="20" xfId="0" applyBorder="1"/>
    <xf numFmtId="3" fontId="0" fillId="0" borderId="48" xfId="0" applyNumberFormat="1" applyBorder="1" applyAlignment="1">
      <alignment horizontal="right"/>
    </xf>
    <xf numFmtId="0" fontId="0" fillId="0" borderId="49" xfId="0" applyBorder="1"/>
    <xf numFmtId="0" fontId="0" fillId="0" borderId="50" xfId="0" applyBorder="1"/>
    <xf numFmtId="3" fontId="0" fillId="0" borderId="51" xfId="0" applyNumberFormat="1" applyBorder="1"/>
    <xf numFmtId="0" fontId="0" fillId="0" borderId="48" xfId="0" applyBorder="1"/>
    <xf numFmtId="3" fontId="0" fillId="0" borderId="49" xfId="0" applyNumberFormat="1" applyBorder="1"/>
    <xf numFmtId="3" fontId="0" fillId="0" borderId="34" xfId="0" applyNumberFormat="1" applyBorder="1" applyAlignment="1">
      <alignment horizontal="right"/>
    </xf>
    <xf numFmtId="0" fontId="14" fillId="0" borderId="41" xfId="0" applyFont="1" applyBorder="1"/>
    <xf numFmtId="3" fontId="0" fillId="0" borderId="40" xfId="0" applyNumberFormat="1" applyBorder="1"/>
    <xf numFmtId="0" fontId="0" fillId="0" borderId="52" xfId="0" applyBorder="1"/>
    <xf numFmtId="0" fontId="0" fillId="0" borderId="27" xfId="0" applyBorder="1"/>
    <xf numFmtId="0" fontId="29" fillId="0" borderId="42" xfId="0" applyFont="1" applyBorder="1"/>
    <xf numFmtId="3" fontId="29" fillId="0" borderId="40" xfId="0" applyNumberFormat="1" applyFont="1" applyBorder="1"/>
    <xf numFmtId="0" fontId="0" fillId="0" borderId="40" xfId="0" applyBorder="1"/>
    <xf numFmtId="0" fontId="29" fillId="0" borderId="35" xfId="0" applyFont="1" applyBorder="1"/>
    <xf numFmtId="0" fontId="29" fillId="0" borderId="37" xfId="0" applyFont="1" applyBorder="1"/>
    <xf numFmtId="0" fontId="29" fillId="0" borderId="54" xfId="0" applyFont="1" applyBorder="1"/>
    <xf numFmtId="0" fontId="0" fillId="0" borderId="55" xfId="0" applyBorder="1"/>
    <xf numFmtId="0" fontId="0" fillId="0" borderId="13" xfId="0" applyBorder="1"/>
    <xf numFmtId="0" fontId="0" fillId="0" borderId="56" xfId="0" applyBorder="1"/>
    <xf numFmtId="0" fontId="0" fillId="0" borderId="14" xfId="0" applyBorder="1" applyAlignment="1">
      <alignment horizontal="right"/>
    </xf>
    <xf numFmtId="166" fontId="0" fillId="0" borderId="14" xfId="0" applyNumberFormat="1" applyBorder="1"/>
    <xf numFmtId="164" fontId="0" fillId="0" borderId="42" xfId="0" applyNumberFormat="1" applyBorder="1" applyAlignment="1"/>
    <xf numFmtId="0" fontId="29" fillId="0" borderId="40" xfId="0" applyFont="1" applyBorder="1"/>
    <xf numFmtId="164" fontId="0" fillId="0" borderId="0" xfId="0" applyNumberFormat="1"/>
    <xf numFmtId="0" fontId="0" fillId="0" borderId="22" xfId="0" applyBorder="1"/>
    <xf numFmtId="0" fontId="0" fillId="0" borderId="57" xfId="0" applyBorder="1"/>
    <xf numFmtId="0" fontId="0" fillId="0" borderId="58" xfId="0" applyBorder="1"/>
    <xf numFmtId="0" fontId="0" fillId="0" borderId="54" xfId="0" applyBorder="1"/>
    <xf numFmtId="0" fontId="0" fillId="0" borderId="24" xfId="0" applyBorder="1"/>
    <xf numFmtId="0" fontId="0" fillId="0" borderId="25" xfId="0" applyBorder="1"/>
    <xf numFmtId="0" fontId="32" fillId="0" borderId="6" xfId="0" applyFont="1" applyBorder="1"/>
    <xf numFmtId="0" fontId="0" fillId="0" borderId="7" xfId="0" applyBorder="1"/>
    <xf numFmtId="0" fontId="33" fillId="0" borderId="8" xfId="0" applyFont="1" applyBorder="1"/>
    <xf numFmtId="0" fontId="0" fillId="0" borderId="59" xfId="0" applyBorder="1"/>
    <xf numFmtId="0" fontId="0" fillId="0" borderId="1" xfId="0" applyBorder="1" applyAlignment="1"/>
    <xf numFmtId="0" fontId="0" fillId="0" borderId="60" xfId="0" applyBorder="1"/>
    <xf numFmtId="0" fontId="21" fillId="0" borderId="61" xfId="3" applyFont="1" applyBorder="1" applyAlignment="1">
      <alignment horizontal="left" wrapText="1"/>
    </xf>
    <xf numFmtId="0" fontId="21" fillId="0" borderId="62" xfId="3" applyFont="1" applyBorder="1" applyAlignment="1">
      <alignment horizontal="left" wrapText="1"/>
    </xf>
    <xf numFmtId="0" fontId="0" fillId="0" borderId="0" xfId="0" applyAlignment="1">
      <alignment horizontal="left"/>
    </xf>
    <xf numFmtId="167" fontId="0" fillId="0" borderId="0" xfId="0" applyNumberFormat="1"/>
    <xf numFmtId="0" fontId="0" fillId="0" borderId="63" xfId="0" applyBorder="1" applyAlignment="1">
      <alignment horizontal="left"/>
    </xf>
    <xf numFmtId="49" fontId="0" fillId="0" borderId="63" xfId="0" applyNumberFormat="1" applyBorder="1" applyAlignment="1">
      <alignment horizontal="left"/>
    </xf>
    <xf numFmtId="0" fontId="0" fillId="0" borderId="63" xfId="0" applyBorder="1"/>
    <xf numFmtId="167" fontId="0" fillId="0" borderId="63" xfId="0" applyNumberFormat="1" applyBorder="1" applyAlignment="1">
      <alignment wrapText="1"/>
    </xf>
    <xf numFmtId="0" fontId="30" fillId="0" borderId="28" xfId="0" applyFont="1" applyBorder="1" applyAlignment="1">
      <alignment horizontal="right" vertical="center"/>
    </xf>
    <xf numFmtId="0" fontId="34" fillId="0" borderId="30" xfId="0" applyFont="1" applyBorder="1"/>
    <xf numFmtId="49" fontId="34" fillId="0" borderId="30" xfId="0" applyNumberFormat="1" applyFont="1" applyBorder="1" applyAlignment="1">
      <alignment horizontal="left"/>
    </xf>
    <xf numFmtId="0" fontId="34" fillId="0" borderId="30" xfId="0" applyFont="1" applyBorder="1" applyAlignment="1">
      <alignment horizontal="right"/>
    </xf>
    <xf numFmtId="167" fontId="34" fillId="0" borderId="30" xfId="0" applyNumberFormat="1" applyFont="1" applyBorder="1"/>
    <xf numFmtId="167" fontId="34" fillId="0" borderId="32" xfId="0" applyNumberFormat="1" applyFont="1" applyBorder="1"/>
    <xf numFmtId="0" fontId="34" fillId="0" borderId="0" xfId="0" applyFont="1"/>
    <xf numFmtId="0" fontId="30" fillId="0" borderId="19" xfId="0" applyFont="1" applyBorder="1" applyAlignment="1">
      <alignment horizontal="right" vertical="center"/>
    </xf>
    <xf numFmtId="49" fontId="29" fillId="0" borderId="0" xfId="0" applyNumberFormat="1" applyFont="1" applyBorder="1" applyAlignment="1">
      <alignment horizontal="left"/>
    </xf>
    <xf numFmtId="0" fontId="29" fillId="0" borderId="0" xfId="0" applyFont="1" applyBorder="1" applyAlignment="1">
      <alignment horizontal="right"/>
    </xf>
    <xf numFmtId="167" fontId="29" fillId="0" borderId="0" xfId="0" applyNumberFormat="1" applyFont="1" applyBorder="1"/>
    <xf numFmtId="167" fontId="29" fillId="0" borderId="23" xfId="0" applyNumberFormat="1" applyFont="1" applyBorder="1"/>
    <xf numFmtId="0" fontId="29" fillId="0" borderId="0" xfId="0" applyFont="1"/>
    <xf numFmtId="0" fontId="33" fillId="0" borderId="19" xfId="0" applyFont="1" applyBorder="1" applyAlignment="1">
      <alignment horizontal="right" vertical="center"/>
    </xf>
    <xf numFmtId="0" fontId="33" fillId="0" borderId="0" xfId="0" applyFont="1" applyBorder="1"/>
    <xf numFmtId="49" fontId="33" fillId="0" borderId="0" xfId="0" applyNumberFormat="1" applyFont="1" applyBorder="1" applyAlignment="1">
      <alignment horizontal="left"/>
    </xf>
    <xf numFmtId="1" fontId="33" fillId="0" borderId="0" xfId="0" applyNumberFormat="1" applyFont="1" applyBorder="1" applyAlignment="1" applyProtection="1">
      <alignment horizontal="right"/>
      <protection locked="0"/>
    </xf>
    <xf numFmtId="167" fontId="33" fillId="0" borderId="0" xfId="0" applyNumberFormat="1" applyFont="1" applyBorder="1" applyProtection="1">
      <protection locked="0"/>
    </xf>
    <xf numFmtId="167" fontId="33" fillId="0" borderId="23" xfId="0" applyNumberFormat="1" applyFont="1" applyBorder="1"/>
    <xf numFmtId="0" fontId="33" fillId="0" borderId="0" xfId="0" applyFont="1"/>
    <xf numFmtId="0" fontId="31" fillId="0" borderId="19" xfId="0" applyFont="1" applyBorder="1" applyAlignment="1">
      <alignment horizontal="right" vertical="center"/>
    </xf>
    <xf numFmtId="0" fontId="29" fillId="0" borderId="0" xfId="0" applyFont="1" applyFill="1" applyBorder="1"/>
    <xf numFmtId="1" fontId="29" fillId="0" borderId="0" xfId="0" applyNumberFormat="1" applyFont="1" applyBorder="1" applyAlignment="1" applyProtection="1">
      <alignment horizontal="right"/>
      <protection locked="0"/>
    </xf>
    <xf numFmtId="167" fontId="29" fillId="0" borderId="0" xfId="0" applyNumberFormat="1" applyFont="1" applyBorder="1" applyProtection="1">
      <protection locked="0"/>
    </xf>
    <xf numFmtId="0" fontId="35" fillId="0" borderId="0" xfId="0" applyFont="1" applyBorder="1"/>
    <xf numFmtId="49" fontId="35" fillId="0" borderId="0" xfId="0" applyNumberFormat="1" applyFont="1" applyBorder="1" applyAlignment="1">
      <alignment horizontal="left"/>
    </xf>
    <xf numFmtId="1" fontId="35" fillId="0" borderId="0" xfId="0" applyNumberFormat="1" applyFont="1" applyBorder="1" applyAlignment="1" applyProtection="1">
      <alignment horizontal="right"/>
      <protection locked="0"/>
    </xf>
    <xf numFmtId="167" fontId="35" fillId="0" borderId="0" xfId="0" applyNumberFormat="1" applyFont="1" applyBorder="1" applyProtection="1">
      <protection locked="0"/>
    </xf>
    <xf numFmtId="167" fontId="35" fillId="0" borderId="23" xfId="0" applyNumberFormat="1" applyFont="1" applyBorder="1"/>
    <xf numFmtId="0" fontId="35" fillId="0" borderId="0" xfId="0" applyFont="1"/>
    <xf numFmtId="0" fontId="36" fillId="0" borderId="19" xfId="0" applyFont="1" applyBorder="1" applyAlignment="1">
      <alignment horizontal="right" vertical="center"/>
    </xf>
    <xf numFmtId="0" fontId="0" fillId="0" borderId="0" xfId="0" applyBorder="1" applyProtection="1">
      <protection locked="0"/>
    </xf>
    <xf numFmtId="49" fontId="0" fillId="0" borderId="0" xfId="0" applyNumberFormat="1" applyBorder="1" applyAlignment="1" applyProtection="1">
      <alignment horizontal="left"/>
      <protection locked="0"/>
    </xf>
    <xf numFmtId="0" fontId="37" fillId="0" borderId="0" xfId="0" applyFont="1" applyBorder="1" applyAlignment="1" applyProtection="1">
      <alignment wrapText="1"/>
      <protection locked="0"/>
    </xf>
    <xf numFmtId="1" fontId="0" fillId="0" borderId="0" xfId="0" applyNumberFormat="1" applyBorder="1" applyAlignment="1" applyProtection="1">
      <alignment horizontal="right"/>
      <protection locked="0"/>
    </xf>
    <xf numFmtId="167" fontId="0" fillId="0" borderId="0" xfId="0" applyNumberFormat="1" applyBorder="1" applyProtection="1">
      <protection locked="0"/>
    </xf>
    <xf numFmtId="167" fontId="0" fillId="0" borderId="23" xfId="0" applyNumberFormat="1" applyBorder="1" applyProtection="1">
      <protection locked="0"/>
    </xf>
    <xf numFmtId="0" fontId="0" fillId="0" borderId="0" xfId="0" applyProtection="1">
      <protection locked="0"/>
    </xf>
    <xf numFmtId="0" fontId="35" fillId="0" borderId="0" xfId="0" applyNumberFormat="1" applyFont="1" applyBorder="1" applyAlignment="1" applyProtection="1">
      <alignment horizontal="right"/>
      <protection locked="0"/>
    </xf>
    <xf numFmtId="49" fontId="37" fillId="0" borderId="0" xfId="0" applyNumberFormat="1" applyFont="1" applyBorder="1" applyAlignment="1" applyProtection="1">
      <alignment horizontal="left" wrapText="1"/>
      <protection locked="0"/>
    </xf>
    <xf numFmtId="1" fontId="37" fillId="0" borderId="0" xfId="0" applyNumberFormat="1" applyFont="1" applyBorder="1" applyAlignment="1" applyProtection="1">
      <alignment horizontal="right" wrapText="1"/>
      <protection locked="0"/>
    </xf>
    <xf numFmtId="167" fontId="37" fillId="0" borderId="0" xfId="0" applyNumberFormat="1" applyFont="1" applyBorder="1" applyAlignment="1" applyProtection="1">
      <alignment wrapText="1"/>
      <protection locked="0"/>
    </xf>
    <xf numFmtId="167" fontId="37" fillId="0" borderId="23" xfId="0" applyNumberFormat="1" applyFont="1" applyBorder="1" applyAlignment="1" applyProtection="1">
      <alignment wrapText="1"/>
      <protection locked="0"/>
    </xf>
    <xf numFmtId="0" fontId="37" fillId="0" borderId="0" xfId="0" applyFont="1" applyAlignment="1" applyProtection="1">
      <alignment wrapText="1"/>
      <protection locked="0"/>
    </xf>
    <xf numFmtId="49" fontId="0" fillId="0" borderId="0" xfId="0" applyNumberFormat="1" applyBorder="1" applyAlignment="1">
      <alignment horizontal="left"/>
    </xf>
    <xf numFmtId="1" fontId="35" fillId="0" borderId="0" xfId="0" applyNumberFormat="1" applyFont="1" applyFill="1" applyBorder="1" applyAlignment="1" applyProtection="1">
      <alignment horizontal="right"/>
      <protection locked="0"/>
    </xf>
    <xf numFmtId="0" fontId="37" fillId="0" borderId="19" xfId="0" applyFont="1" applyBorder="1" applyAlignment="1" applyProtection="1">
      <alignment horizontal="right" vertical="center"/>
      <protection locked="0"/>
    </xf>
    <xf numFmtId="0" fontId="37" fillId="0" borderId="0" xfId="0" applyFont="1" applyBorder="1" applyProtection="1">
      <protection locked="0"/>
    </xf>
    <xf numFmtId="49" fontId="37" fillId="0" borderId="0" xfId="0" applyNumberFormat="1" applyFont="1" applyBorder="1" applyAlignment="1" applyProtection="1">
      <alignment horizontal="left"/>
      <protection locked="0"/>
    </xf>
    <xf numFmtId="1" fontId="37" fillId="0" borderId="0" xfId="0" applyNumberFormat="1" applyFont="1" applyBorder="1" applyAlignment="1" applyProtection="1">
      <alignment horizontal="right"/>
      <protection locked="0"/>
    </xf>
    <xf numFmtId="167" fontId="37" fillId="0" borderId="0" xfId="0" applyNumberFormat="1" applyFont="1" applyBorder="1" applyProtection="1">
      <protection locked="0"/>
    </xf>
    <xf numFmtId="167" fontId="37" fillId="0" borderId="23" xfId="0" applyNumberFormat="1" applyFont="1" applyBorder="1" applyProtection="1">
      <protection locked="0"/>
    </xf>
    <xf numFmtId="0" fontId="37" fillId="0" borderId="0" xfId="0" applyFont="1" applyProtection="1">
      <protection locked="0"/>
    </xf>
    <xf numFmtId="0" fontId="0" fillId="0" borderId="0" xfId="0" applyFont="1" applyBorder="1"/>
    <xf numFmtId="49" fontId="0" fillId="0" borderId="0" xfId="0" applyNumberFormat="1" applyFont="1" applyBorder="1" applyAlignment="1">
      <alignment horizontal="left"/>
    </xf>
    <xf numFmtId="1" fontId="0" fillId="0" borderId="0" xfId="0" applyNumberFormat="1" applyFont="1" applyBorder="1" applyAlignment="1" applyProtection="1">
      <alignment horizontal="right"/>
      <protection locked="0"/>
    </xf>
    <xf numFmtId="167" fontId="0" fillId="0" borderId="0" xfId="0" applyNumberFormat="1" applyFont="1" applyBorder="1" applyProtection="1">
      <protection locked="0"/>
    </xf>
    <xf numFmtId="0" fontId="0" fillId="0" borderId="0" xfId="0" applyFont="1"/>
    <xf numFmtId="0" fontId="37" fillId="0" borderId="19" xfId="0" applyFont="1" applyBorder="1" applyAlignment="1">
      <alignment horizontal="right" vertical="center"/>
    </xf>
    <xf numFmtId="0" fontId="37" fillId="0" borderId="0" xfId="0" applyFont="1" applyBorder="1"/>
    <xf numFmtId="49" fontId="37" fillId="0" borderId="0" xfId="0" applyNumberFormat="1" applyFont="1" applyBorder="1" applyAlignment="1">
      <alignment horizontal="left"/>
    </xf>
    <xf numFmtId="167" fontId="37" fillId="0" borderId="23" xfId="0" applyNumberFormat="1" applyFont="1" applyBorder="1"/>
    <xf numFmtId="0" fontId="37" fillId="0" borderId="0" xfId="0" applyFont="1"/>
    <xf numFmtId="0" fontId="38" fillId="0" borderId="19" xfId="0" applyFont="1" applyBorder="1" applyAlignment="1">
      <alignment horizontal="right" vertical="center"/>
    </xf>
    <xf numFmtId="0" fontId="38" fillId="0" borderId="0" xfId="0" applyFont="1" applyBorder="1"/>
    <xf numFmtId="49" fontId="38" fillId="0" borderId="0" xfId="0" applyNumberFormat="1" applyFont="1" applyBorder="1" applyAlignment="1">
      <alignment horizontal="left"/>
    </xf>
    <xf numFmtId="1" fontId="38" fillId="0" borderId="0" xfId="0" applyNumberFormat="1" applyFont="1" applyBorder="1" applyAlignment="1" applyProtection="1">
      <alignment horizontal="right"/>
      <protection locked="0"/>
    </xf>
    <xf numFmtId="0" fontId="38" fillId="0" borderId="0" xfId="0" applyFont="1"/>
    <xf numFmtId="49" fontId="31" fillId="0" borderId="0" xfId="0" applyNumberFormat="1" applyFont="1" applyBorder="1" applyAlignment="1">
      <alignment horizontal="left"/>
    </xf>
    <xf numFmtId="1" fontId="31" fillId="0" borderId="0" xfId="0" applyNumberFormat="1" applyFont="1" applyBorder="1" applyAlignment="1" applyProtection="1">
      <alignment horizontal="right"/>
      <protection locked="0"/>
    </xf>
    <xf numFmtId="167" fontId="31" fillId="0" borderId="0" xfId="0" applyNumberFormat="1" applyFont="1" applyBorder="1" applyProtection="1">
      <protection locked="0"/>
    </xf>
    <xf numFmtId="167" fontId="31" fillId="0" borderId="23" xfId="0" applyNumberFormat="1" applyFont="1" applyBorder="1"/>
    <xf numFmtId="0" fontId="31" fillId="0" borderId="0" xfId="0" applyFont="1"/>
    <xf numFmtId="0" fontId="31" fillId="0" borderId="0" xfId="0" applyFont="1" applyBorder="1" applyProtection="1">
      <protection locked="0"/>
    </xf>
    <xf numFmtId="49" fontId="31" fillId="0" borderId="0" xfId="0" applyNumberFormat="1" applyFont="1" applyBorder="1" applyAlignment="1" applyProtection="1">
      <alignment horizontal="left"/>
      <protection locked="0"/>
    </xf>
    <xf numFmtId="167" fontId="31" fillId="0" borderId="23" xfId="0" applyNumberFormat="1" applyFont="1" applyBorder="1" applyProtection="1">
      <protection locked="0"/>
    </xf>
    <xf numFmtId="0" fontId="31" fillId="0" borderId="0" xfId="0" applyFont="1" applyProtection="1">
      <protection locked="0"/>
    </xf>
    <xf numFmtId="0" fontId="37" fillId="0" borderId="0" xfId="0" applyFont="1" applyBorder="1" applyAlignment="1">
      <alignment wrapText="1"/>
    </xf>
    <xf numFmtId="0" fontId="0" fillId="0" borderId="0" xfId="0" applyFont="1" applyBorder="1" applyProtection="1">
      <protection locked="0"/>
    </xf>
    <xf numFmtId="167" fontId="0" fillId="0" borderId="23" xfId="0" applyNumberFormat="1" applyFont="1" applyBorder="1" applyProtection="1">
      <protection locked="0"/>
    </xf>
    <xf numFmtId="0" fontId="0" fillId="0" borderId="0" xfId="0" applyFont="1" applyProtection="1">
      <protection locked="0"/>
    </xf>
    <xf numFmtId="0" fontId="28" fillId="0" borderId="19" xfId="0" applyFont="1" applyBorder="1" applyAlignment="1">
      <alignment horizontal="right" vertical="center"/>
    </xf>
    <xf numFmtId="167" fontId="0" fillId="0" borderId="23" xfId="0" applyNumberFormat="1" applyBorder="1"/>
    <xf numFmtId="0" fontId="39" fillId="0" borderId="0" xfId="0" applyFont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29" fillId="0" borderId="0" xfId="0" applyFont="1" applyBorder="1" applyAlignment="1" applyProtection="1">
      <alignment horizontal="right"/>
      <protection locked="0"/>
    </xf>
    <xf numFmtId="1" fontId="37" fillId="0" borderId="0" xfId="0" applyNumberFormat="1" applyFont="1" applyBorder="1" applyAlignment="1" applyProtection="1">
      <alignment wrapText="1"/>
      <protection locked="0"/>
    </xf>
    <xf numFmtId="0" fontId="40" fillId="0" borderId="19" xfId="0" applyFont="1" applyBorder="1" applyAlignment="1">
      <alignment horizontal="right" vertical="center" wrapText="1"/>
    </xf>
    <xf numFmtId="49" fontId="37" fillId="0" borderId="0" xfId="0" applyNumberFormat="1" applyFont="1" applyBorder="1" applyAlignment="1">
      <alignment horizontal="left" wrapText="1"/>
    </xf>
    <xf numFmtId="1" fontId="37" fillId="0" borderId="0" xfId="0" applyNumberFormat="1" applyFont="1" applyBorder="1" applyAlignment="1">
      <alignment wrapText="1"/>
    </xf>
    <xf numFmtId="167" fontId="37" fillId="0" borderId="23" xfId="0" applyNumberFormat="1" applyFont="1" applyBorder="1" applyAlignment="1">
      <alignment wrapText="1"/>
    </xf>
    <xf numFmtId="0" fontId="37" fillId="0" borderId="0" xfId="0" applyFont="1" applyAlignment="1">
      <alignment wrapText="1"/>
    </xf>
    <xf numFmtId="1" fontId="33" fillId="0" borderId="0" xfId="0" applyNumberFormat="1" applyFont="1" applyBorder="1"/>
    <xf numFmtId="0" fontId="40" fillId="0" borderId="19" xfId="0" applyFont="1" applyBorder="1" applyAlignment="1">
      <alignment horizontal="right" vertical="center"/>
    </xf>
    <xf numFmtId="0" fontId="37" fillId="0" borderId="0" xfId="0" applyFont="1" applyBorder="1" applyAlignment="1" applyProtection="1">
      <alignment horizontal="right"/>
      <protection locked="0"/>
    </xf>
    <xf numFmtId="0" fontId="31" fillId="0" borderId="0" xfId="0" applyFont="1" applyFill="1" applyBorder="1" applyAlignment="1">
      <alignment wrapText="1"/>
    </xf>
    <xf numFmtId="0" fontId="28" fillId="0" borderId="59" xfId="0" applyFont="1" applyBorder="1" applyAlignment="1">
      <alignment horizontal="right" vertical="center"/>
    </xf>
    <xf numFmtId="0" fontId="0" fillId="0" borderId="1" xfId="0" applyBorder="1"/>
    <xf numFmtId="49" fontId="0" fillId="0" borderId="1" xfId="0" applyNumberFormat="1" applyBorder="1" applyAlignment="1">
      <alignment horizontal="left"/>
    </xf>
    <xf numFmtId="167" fontId="0" fillId="0" borderId="1" xfId="0" applyNumberFormat="1" applyBorder="1"/>
    <xf numFmtId="167" fontId="0" fillId="0" borderId="60" xfId="0" applyNumberFormat="1" applyBorder="1"/>
    <xf numFmtId="0" fontId="28" fillId="0" borderId="0" xfId="0" applyFont="1" applyAlignment="1">
      <alignment horizontal="right"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right" vertical="center"/>
    </xf>
    <xf numFmtId="3" fontId="14" fillId="0" borderId="40" xfId="0" applyNumberFormat="1" applyFont="1" applyBorder="1"/>
    <xf numFmtId="0" fontId="5" fillId="0" borderId="0" xfId="0" applyFont="1" applyBorder="1"/>
    <xf numFmtId="0" fontId="5" fillId="0" borderId="16" xfId="0" applyFont="1" applyBorder="1"/>
    <xf numFmtId="3" fontId="5" fillId="0" borderId="34" xfId="0" applyNumberFormat="1" applyFont="1" applyBorder="1" applyAlignment="1">
      <alignment horizontal="right"/>
    </xf>
    <xf numFmtId="0" fontId="15" fillId="0" borderId="64" xfId="3" applyFont="1" applyBorder="1" applyAlignment="1"/>
    <xf numFmtId="0" fontId="15" fillId="0" borderId="65" xfId="3" applyFont="1" applyBorder="1" applyAlignment="1"/>
    <xf numFmtId="0" fontId="6" fillId="0" borderId="66" xfId="3" applyFont="1" applyBorder="1" applyAlignment="1"/>
    <xf numFmtId="0" fontId="6" fillId="0" borderId="40" xfId="3" applyFont="1" applyBorder="1" applyAlignment="1"/>
    <xf numFmtId="0" fontId="6" fillId="0" borderId="67" xfId="3" applyFont="1" applyBorder="1" applyAlignment="1"/>
    <xf numFmtId="0" fontId="6" fillId="0" borderId="68" xfId="3" applyFont="1" applyBorder="1" applyAlignment="1"/>
    <xf numFmtId="0" fontId="21" fillId="0" borderId="69" xfId="3" applyFont="1" applyBorder="1" applyAlignment="1"/>
    <xf numFmtId="0" fontId="0" fillId="0" borderId="16" xfId="0" applyNumberFormat="1" applyBorder="1" applyAlignment="1"/>
    <xf numFmtId="0" fontId="0" fillId="0" borderId="40" xfId="0" applyNumberFormat="1" applyBorder="1" applyAlignment="1"/>
    <xf numFmtId="0" fontId="16" fillId="0" borderId="2" xfId="3" applyNumberFormat="1" applyFont="1" applyBorder="1" applyAlignment="1"/>
    <xf numFmtId="0" fontId="0" fillId="0" borderId="70" xfId="0" applyBorder="1" applyAlignment="1"/>
    <xf numFmtId="0" fontId="0" fillId="0" borderId="68" xfId="0" applyBorder="1" applyAlignment="1"/>
    <xf numFmtId="0" fontId="16" fillId="0" borderId="4" xfId="3" applyFont="1" applyBorder="1" applyAlignment="1"/>
    <xf numFmtId="49" fontId="2" fillId="0" borderId="61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49" fontId="2" fillId="0" borderId="70" xfId="0" applyNumberFormat="1" applyFont="1" applyBorder="1" applyAlignment="1">
      <alignment horizontal="center" vertical="top"/>
    </xf>
    <xf numFmtId="49" fontId="2" fillId="0" borderId="61" xfId="0" applyNumberFormat="1" applyFont="1" applyBorder="1" applyAlignment="1">
      <alignment horizontal="left" vertical="top" wrapText="1"/>
    </xf>
    <xf numFmtId="49" fontId="2" fillId="0" borderId="16" xfId="0" applyNumberFormat="1" applyFont="1" applyBorder="1" applyAlignment="1">
      <alignment horizontal="left" vertical="top" wrapText="1"/>
    </xf>
    <xf numFmtId="49" fontId="2" fillId="0" borderId="70" xfId="0" applyNumberFormat="1" applyFont="1" applyBorder="1" applyAlignment="1">
      <alignment horizontal="left" vertical="top" wrapText="1"/>
    </xf>
    <xf numFmtId="3" fontId="0" fillId="0" borderId="2" xfId="0" applyNumberFormat="1" applyBorder="1" applyAlignment="1">
      <alignment horizontal="right"/>
    </xf>
    <xf numFmtId="3" fontId="29" fillId="0" borderId="2" xfId="0" applyNumberFormat="1" applyFont="1" applyBorder="1" applyAlignment="1">
      <alignment horizontal="right"/>
    </xf>
    <xf numFmtId="3" fontId="29" fillId="0" borderId="53" xfId="0" applyNumberFormat="1" applyFont="1" applyBorder="1" applyAlignment="1">
      <alignment horizontal="right"/>
    </xf>
    <xf numFmtId="3" fontId="29" fillId="0" borderId="7" xfId="0" applyNumberFormat="1" applyFon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58" xfId="0" applyNumberFormat="1" applyBorder="1"/>
    <xf numFmtId="3" fontId="33" fillId="0" borderId="7" xfId="0" applyNumberFormat="1" applyFont="1" applyBorder="1"/>
    <xf numFmtId="49" fontId="3" fillId="0" borderId="71" xfId="0" applyNumberFormat="1" applyFont="1" applyBorder="1" applyAlignment="1">
      <alignment horizontal="left" indent="1"/>
    </xf>
    <xf numFmtId="167" fontId="5" fillId="0" borderId="0" xfId="0" applyNumberFormat="1" applyFont="1" applyBorder="1" applyProtection="1">
      <protection locked="0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15" fillId="0" borderId="72" xfId="3" applyFont="1" applyBorder="1" applyAlignment="1"/>
    <xf numFmtId="0" fontId="15" fillId="0" borderId="73" xfId="3" applyFont="1" applyBorder="1" applyAlignment="1"/>
    <xf numFmtId="0" fontId="14" fillId="0" borderId="16" xfId="0" applyFont="1" applyBorder="1"/>
    <xf numFmtId="3" fontId="29" fillId="0" borderId="38" xfId="0" applyNumberFormat="1" applyFont="1" applyBorder="1"/>
    <xf numFmtId="0" fontId="29" fillId="0" borderId="39" xfId="0" applyFont="1" applyBorder="1"/>
    <xf numFmtId="0" fontId="0" fillId="0" borderId="53" xfId="0" applyBorder="1"/>
    <xf numFmtId="0" fontId="14" fillId="0" borderId="0" xfId="3" applyFont="1" applyBorder="1" applyAlignment="1">
      <alignment horizontal="center"/>
    </xf>
    <xf numFmtId="0" fontId="13" fillId="0" borderId="0" xfId="3" applyFont="1" applyBorder="1" applyAlignment="1">
      <alignment horizontal="center" wrapText="1"/>
    </xf>
    <xf numFmtId="0" fontId="14" fillId="0" borderId="0" xfId="3" applyFont="1" applyBorder="1" applyAlignment="1"/>
    <xf numFmtId="49" fontId="11" fillId="0" borderId="50" xfId="0" applyNumberFormat="1" applyFont="1" applyBorder="1" applyAlignment="1">
      <alignment horizontal="center"/>
    </xf>
    <xf numFmtId="3" fontId="14" fillId="0" borderId="49" xfId="0" applyNumberFormat="1" applyFont="1" applyBorder="1"/>
    <xf numFmtId="49" fontId="11" fillId="0" borderId="41" xfId="0" applyNumberFormat="1" applyFont="1" applyBorder="1" applyAlignment="1">
      <alignment horizontal="center"/>
    </xf>
    <xf numFmtId="3" fontId="14" fillId="0" borderId="42" xfId="0" applyNumberFormat="1" applyFont="1" applyBorder="1"/>
    <xf numFmtId="3" fontId="14" fillId="0" borderId="56" xfId="0" quotePrefix="1" applyNumberFormat="1" applyFont="1" applyBorder="1" applyAlignment="1">
      <alignment horizontal="right"/>
    </xf>
    <xf numFmtId="0" fontId="11" fillId="0" borderId="20" xfId="0" applyFont="1" applyBorder="1"/>
    <xf numFmtId="0" fontId="23" fillId="0" borderId="0" xfId="0" applyFont="1" applyBorder="1"/>
    <xf numFmtId="4" fontId="0" fillId="0" borderId="2" xfId="0" applyNumberFormat="1" applyBorder="1" applyAlignment="1">
      <alignment horizontal="right"/>
    </xf>
    <xf numFmtId="0" fontId="23" fillId="0" borderId="42" xfId="0" applyFont="1" applyBorder="1"/>
    <xf numFmtId="3" fontId="23" fillId="0" borderId="40" xfId="0" applyNumberFormat="1" applyFont="1" applyBorder="1"/>
    <xf numFmtId="0" fontId="23" fillId="0" borderId="35" xfId="0" applyFont="1" applyBorder="1"/>
    <xf numFmtId="0" fontId="23" fillId="0" borderId="37" xfId="0" applyFont="1" applyBorder="1"/>
    <xf numFmtId="3" fontId="23" fillId="0" borderId="53" xfId="0" applyNumberFormat="1" applyFont="1" applyBorder="1"/>
    <xf numFmtId="0" fontId="23" fillId="0" borderId="54" xfId="0" applyFont="1" applyBorder="1"/>
    <xf numFmtId="0" fontId="23" fillId="0" borderId="40" xfId="0" applyFont="1" applyBorder="1"/>
    <xf numFmtId="4" fontId="0" fillId="0" borderId="12" xfId="0" applyNumberFormat="1" applyBorder="1"/>
    <xf numFmtId="4" fontId="0" fillId="0" borderId="16" xfId="0" applyNumberFormat="1" applyBorder="1"/>
    <xf numFmtId="4" fontId="0" fillId="0" borderId="58" xfId="0" applyNumberFormat="1" applyBorder="1"/>
    <xf numFmtId="0" fontId="24" fillId="0" borderId="6" xfId="0" applyFont="1" applyBorder="1"/>
    <xf numFmtId="0" fontId="25" fillId="0" borderId="8" xfId="0" applyFont="1" applyBorder="1"/>
    <xf numFmtId="0" fontId="15" fillId="0" borderId="75" xfId="3" applyFont="1" applyBorder="1" applyAlignment="1"/>
    <xf numFmtId="0" fontId="15" fillId="0" borderId="76" xfId="3" applyFont="1" applyBorder="1" applyAlignment="1"/>
    <xf numFmtId="49" fontId="26" fillId="0" borderId="71" xfId="0" applyNumberFormat="1" applyFont="1" applyBorder="1" applyAlignment="1">
      <alignment horizontal="center"/>
    </xf>
    <xf numFmtId="3" fontId="14" fillId="0" borderId="40" xfId="0" quotePrefix="1" applyNumberFormat="1" applyFont="1" applyBorder="1" applyAlignment="1">
      <alignment horizontal="right"/>
    </xf>
    <xf numFmtId="167" fontId="14" fillId="0" borderId="55" xfId="0" quotePrefix="1" applyNumberFormat="1" applyFont="1" applyBorder="1" applyAlignment="1">
      <alignment horizontal="right"/>
    </xf>
    <xf numFmtId="167" fontId="14" fillId="0" borderId="13" xfId="0" quotePrefix="1" applyNumberFormat="1" applyFont="1" applyBorder="1" applyAlignment="1">
      <alignment horizontal="right"/>
    </xf>
    <xf numFmtId="167" fontId="14" fillId="0" borderId="15" xfId="0" quotePrefix="1" applyNumberFormat="1" applyFont="1" applyBorder="1" applyAlignment="1">
      <alignment horizontal="right"/>
    </xf>
    <xf numFmtId="49" fontId="2" fillId="0" borderId="61" xfId="0" applyNumberFormat="1" applyFont="1" applyBorder="1" applyAlignment="1">
      <alignment vertical="top"/>
    </xf>
    <xf numFmtId="0" fontId="1" fillId="0" borderId="43" xfId="0" applyFont="1" applyBorder="1" applyAlignment="1">
      <alignment horizontal="right"/>
    </xf>
    <xf numFmtId="49" fontId="2" fillId="0" borderId="16" xfId="0" applyNumberFormat="1" applyFont="1" applyBorder="1" applyAlignment="1">
      <alignment vertical="top"/>
    </xf>
    <xf numFmtId="49" fontId="13" fillId="0" borderId="81" xfId="3" applyNumberFormat="1" applyFont="1" applyFill="1" applyBorder="1" applyAlignment="1">
      <alignment horizontal="left"/>
    </xf>
    <xf numFmtId="0" fontId="13" fillId="0" borderId="81" xfId="3" applyFont="1" applyFill="1" applyBorder="1"/>
    <xf numFmtId="0" fontId="6" fillId="0" borderId="81" xfId="3" applyFill="1" applyBorder="1" applyAlignment="1">
      <alignment horizontal="center"/>
    </xf>
    <xf numFmtId="49" fontId="14" fillId="0" borderId="81" xfId="3" applyNumberFormat="1" applyFont="1" applyFill="1" applyBorder="1" applyAlignment="1">
      <alignment horizontal="left"/>
    </xf>
    <xf numFmtId="0" fontId="14" fillId="0" borderId="81" xfId="3" applyFont="1" applyFill="1" applyBorder="1" applyAlignment="1">
      <alignment wrapText="1"/>
    </xf>
    <xf numFmtId="49" fontId="14" fillId="0" borderId="81" xfId="3" applyNumberFormat="1" applyFont="1" applyFill="1" applyBorder="1" applyAlignment="1">
      <alignment horizontal="center" shrinkToFit="1"/>
    </xf>
    <xf numFmtId="0" fontId="6" fillId="0" borderId="74" xfId="3" applyFill="1" applyBorder="1" applyAlignment="1">
      <alignment horizontal="center"/>
    </xf>
    <xf numFmtId="49" fontId="10" fillId="0" borderId="74" xfId="3" applyNumberFormat="1" applyFont="1" applyFill="1" applyBorder="1" applyAlignment="1">
      <alignment horizontal="left"/>
    </xf>
    <xf numFmtId="0" fontId="10" fillId="0" borderId="74" xfId="3" applyFont="1" applyFill="1" applyBorder="1"/>
    <xf numFmtId="0" fontId="14" fillId="0" borderId="47" xfId="3" applyFont="1" applyFill="1" applyBorder="1" applyAlignment="1">
      <alignment horizontal="center"/>
    </xf>
    <xf numFmtId="0" fontId="41" fillId="0" borderId="18" xfId="0" applyFont="1" applyBorder="1"/>
    <xf numFmtId="169" fontId="41" fillId="0" borderId="10" xfId="0" applyNumberFormat="1" applyFont="1" applyBorder="1"/>
    <xf numFmtId="0" fontId="41" fillId="0" borderId="10" xfId="0" applyFont="1" applyBorder="1"/>
    <xf numFmtId="170" fontId="41" fillId="0" borderId="10" xfId="0" applyNumberFormat="1" applyFont="1" applyBorder="1"/>
    <xf numFmtId="3" fontId="23" fillId="0" borderId="2" xfId="0" applyNumberFormat="1" applyFont="1" applyBorder="1" applyAlignment="1">
      <alignment horizontal="right"/>
    </xf>
    <xf numFmtId="3" fontId="23" fillId="0" borderId="53" xfId="0" applyNumberFormat="1" applyFont="1" applyBorder="1" applyAlignment="1">
      <alignment horizontal="right"/>
    </xf>
    <xf numFmtId="3" fontId="23" fillId="0" borderId="7" xfId="0" applyNumberFormat="1" applyFont="1" applyBorder="1"/>
    <xf numFmtId="3" fontId="25" fillId="0" borderId="7" xfId="0" applyNumberFormat="1" applyFont="1" applyBorder="1"/>
    <xf numFmtId="49" fontId="2" fillId="0" borderId="70" xfId="0" applyNumberFormat="1" applyFont="1" applyBorder="1" applyAlignment="1">
      <alignment vertical="top"/>
    </xf>
    <xf numFmtId="0" fontId="9" fillId="0" borderId="0" xfId="3" applyFont="1" applyAlignment="1"/>
    <xf numFmtId="0" fontId="6" fillId="0" borderId="0" xfId="3" applyFill="1" applyAlignment="1"/>
    <xf numFmtId="2" fontId="41" fillId="0" borderId="10" xfId="0" applyNumberFormat="1" applyFont="1" applyBorder="1" applyAlignment="1"/>
    <xf numFmtId="0" fontId="6" fillId="0" borderId="0" xfId="3" applyAlignment="1"/>
    <xf numFmtId="4" fontId="14" fillId="0" borderId="81" xfId="3" applyNumberFormat="1" applyFont="1" applyFill="1" applyBorder="1" applyAlignment="1">
      <alignment horizontal="center"/>
    </xf>
    <xf numFmtId="172" fontId="14" fillId="0" borderId="81" xfId="3" applyNumberFormat="1" applyFont="1" applyFill="1" applyBorder="1" applyAlignment="1">
      <alignment horizontal="center"/>
    </xf>
    <xf numFmtId="172" fontId="14" fillId="0" borderId="82" xfId="3" applyNumberFormat="1" applyFont="1" applyFill="1" applyBorder="1" applyAlignment="1">
      <alignment horizontal="center"/>
    </xf>
    <xf numFmtId="171" fontId="41" fillId="0" borderId="11" xfId="0" applyNumberFormat="1" applyFont="1" applyBorder="1" applyAlignment="1">
      <alignment wrapText="1"/>
    </xf>
    <xf numFmtId="168" fontId="33" fillId="4" borderId="0" xfId="4" applyNumberFormat="1" applyFont="1" applyFill="1" applyBorder="1" applyAlignment="1" applyProtection="1">
      <alignment horizontal="right"/>
      <protection locked="0"/>
    </xf>
    <xf numFmtId="1" fontId="0" fillId="4" borderId="0" xfId="0" applyNumberFormat="1" applyFill="1" applyBorder="1" applyAlignment="1" applyProtection="1">
      <alignment horizontal="right"/>
      <protection locked="0"/>
    </xf>
    <xf numFmtId="167" fontId="0" fillId="4" borderId="0" xfId="0" applyNumberFormat="1" applyFill="1" applyBorder="1" applyProtection="1">
      <protection locked="0"/>
    </xf>
    <xf numFmtId="1" fontId="29" fillId="4" borderId="0" xfId="0" applyNumberFormat="1" applyFont="1" applyFill="1" applyBorder="1" applyAlignment="1" applyProtection="1">
      <alignment horizontal="right"/>
      <protection locked="0"/>
    </xf>
    <xf numFmtId="167" fontId="29" fillId="4" borderId="0" xfId="0" applyNumberFormat="1" applyFont="1" applyFill="1" applyBorder="1" applyProtection="1">
      <protection locked="0"/>
    </xf>
    <xf numFmtId="0" fontId="29" fillId="4" borderId="0" xfId="0" applyFont="1" applyFill="1" applyBorder="1" applyAlignment="1" applyProtection="1">
      <alignment horizontal="right"/>
      <protection locked="0"/>
    </xf>
    <xf numFmtId="167" fontId="6" fillId="0" borderId="0" xfId="3" applyNumberFormat="1" applyFill="1" applyAlignment="1"/>
    <xf numFmtId="3" fontId="2" fillId="0" borderId="61" xfId="0" applyNumberFormat="1" applyFont="1" applyBorder="1" applyAlignment="1">
      <alignment vertical="top"/>
    </xf>
    <xf numFmtId="3" fontId="2" fillId="0" borderId="16" xfId="0" applyNumberFormat="1" applyFont="1" applyBorder="1" applyAlignment="1">
      <alignment vertical="top"/>
    </xf>
    <xf numFmtId="3" fontId="2" fillId="0" borderId="70" xfId="0" applyNumberFormat="1" applyFont="1" applyBorder="1" applyAlignment="1">
      <alignment vertical="top"/>
    </xf>
    <xf numFmtId="3" fontId="9" fillId="0" borderId="0" xfId="3" applyNumberFormat="1" applyFont="1" applyAlignment="1"/>
    <xf numFmtId="3" fontId="6" fillId="0" borderId="0" xfId="3" applyNumberFormat="1" applyFill="1" applyAlignment="1"/>
    <xf numFmtId="3" fontId="41" fillId="0" borderId="10" xfId="0" applyNumberFormat="1" applyFont="1" applyBorder="1" applyAlignment="1"/>
    <xf numFmtId="3" fontId="6" fillId="0" borderId="0" xfId="3" applyNumberFormat="1" applyAlignment="1"/>
    <xf numFmtId="167" fontId="4" fillId="0" borderId="61" xfId="0" applyNumberFormat="1" applyFont="1" applyFill="1" applyBorder="1" applyAlignment="1">
      <alignment vertical="top"/>
    </xf>
    <xf numFmtId="167" fontId="4" fillId="0" borderId="16" xfId="0" applyNumberFormat="1" applyFont="1" applyFill="1" applyBorder="1" applyAlignment="1">
      <alignment vertical="top"/>
    </xf>
    <xf numFmtId="167" fontId="4" fillId="0" borderId="70" xfId="0" applyNumberFormat="1" applyFont="1" applyFill="1" applyBorder="1" applyAlignment="1">
      <alignment vertical="top"/>
    </xf>
    <xf numFmtId="167" fontId="9" fillId="0" borderId="0" xfId="3" applyNumberFormat="1" applyFont="1" applyAlignment="1"/>
    <xf numFmtId="167" fontId="41" fillId="0" borderId="10" xfId="0" applyNumberFormat="1" applyFont="1" applyBorder="1" applyAlignment="1"/>
    <xf numFmtId="167" fontId="6" fillId="0" borderId="0" xfId="3" applyNumberFormat="1" applyAlignment="1"/>
    <xf numFmtId="0" fontId="13" fillId="0" borderId="81" xfId="3" applyFont="1" applyFill="1" applyBorder="1" applyAlignment="1">
      <alignment horizontal="center"/>
    </xf>
    <xf numFmtId="0" fontId="6" fillId="0" borderId="81" xfId="3" applyNumberFormat="1" applyFill="1" applyBorder="1" applyAlignment="1">
      <alignment horizontal="right"/>
    </xf>
    <xf numFmtId="0" fontId="27" fillId="0" borderId="83" xfId="3" applyNumberFormat="1" applyFont="1" applyFill="1" applyBorder="1"/>
    <xf numFmtId="0" fontId="14" fillId="0" borderId="81" xfId="3" applyFont="1" applyFill="1" applyBorder="1" applyAlignment="1">
      <alignment horizontal="center"/>
    </xf>
    <xf numFmtId="4" fontId="14" fillId="0" borderId="81" xfId="3" applyNumberFormat="1" applyFont="1" applyFill="1" applyBorder="1" applyAlignment="1">
      <alignment horizontal="right"/>
    </xf>
    <xf numFmtId="172" fontId="14" fillId="0" borderId="81" xfId="3" applyNumberFormat="1" applyFont="1" applyFill="1" applyBorder="1"/>
    <xf numFmtId="4" fontId="6" fillId="0" borderId="74" xfId="3" applyNumberFormat="1" applyFill="1" applyBorder="1" applyAlignment="1">
      <alignment horizontal="right"/>
    </xf>
    <xf numFmtId="0" fontId="13" fillId="0" borderId="74" xfId="3" applyFont="1" applyFill="1" applyBorder="1"/>
    <xf numFmtId="172" fontId="13" fillId="0" borderId="74" xfId="3" applyNumberFormat="1" applyFont="1" applyFill="1" applyBorder="1"/>
    <xf numFmtId="49" fontId="10" fillId="0" borderId="81" xfId="3" applyNumberFormat="1" applyFont="1" applyFill="1" applyBorder="1" applyAlignment="1">
      <alignment horizontal="left"/>
    </xf>
    <xf numFmtId="0" fontId="10" fillId="0" borderId="81" xfId="3" applyFont="1" applyFill="1" applyBorder="1"/>
    <xf numFmtId="4" fontId="6" fillId="0" borderId="81" xfId="3" applyNumberFormat="1" applyFill="1" applyBorder="1" applyAlignment="1">
      <alignment horizontal="right"/>
    </xf>
    <xf numFmtId="172" fontId="13" fillId="0" borderId="81" xfId="3" applyNumberFormat="1" applyFont="1" applyFill="1" applyBorder="1"/>
    <xf numFmtId="172" fontId="14" fillId="0" borderId="81" xfId="3" applyNumberFormat="1" applyFont="1" applyFill="1" applyBorder="1" applyAlignment="1">
      <alignment horizontal="right"/>
    </xf>
    <xf numFmtId="165" fontId="29" fillId="0" borderId="0" xfId="0" applyNumberFormat="1" applyFont="1" applyBorder="1" applyAlignment="1" applyProtection="1">
      <alignment horizontal="right"/>
      <protection locked="0"/>
    </xf>
    <xf numFmtId="0" fontId="6" fillId="0" borderId="3" xfId="3" applyFont="1" applyBorder="1" applyAlignment="1">
      <alignment horizontal="right"/>
    </xf>
    <xf numFmtId="164" fontId="6" fillId="0" borderId="5" xfId="3" applyNumberFormat="1" applyFont="1" applyBorder="1" applyAlignment="1">
      <alignment horizontal="right"/>
    </xf>
    <xf numFmtId="167" fontId="1" fillId="0" borderId="0" xfId="0" applyNumberFormat="1" applyFont="1" applyBorder="1" applyProtection="1">
      <protection locked="0"/>
    </xf>
    <xf numFmtId="4" fontId="14" fillId="4" borderId="81" xfId="3" applyNumberFormat="1" applyFont="1" applyFill="1" applyBorder="1" applyAlignment="1">
      <alignment horizontal="right"/>
    </xf>
    <xf numFmtId="171" fontId="6" fillId="0" borderId="81" xfId="3" applyNumberFormat="1" applyFill="1" applyBorder="1"/>
    <xf numFmtId="171" fontId="14" fillId="0" borderId="81" xfId="3" applyNumberFormat="1" applyFont="1" applyFill="1" applyBorder="1"/>
    <xf numFmtId="171" fontId="13" fillId="0" borderId="74" xfId="3" applyNumberFormat="1" applyFont="1" applyFill="1" applyBorder="1"/>
    <xf numFmtId="171" fontId="13" fillId="0" borderId="81" xfId="3" applyNumberFormat="1" applyFont="1" applyFill="1" applyBorder="1"/>
    <xf numFmtId="171" fontId="14" fillId="0" borderId="81" xfId="3" applyNumberFormat="1" applyFont="1" applyFill="1" applyBorder="1" applyAlignment="1">
      <alignment horizontal="center"/>
    </xf>
    <xf numFmtId="0" fontId="1" fillId="0" borderId="16" xfId="0" applyFont="1" applyBorder="1"/>
    <xf numFmtId="1" fontId="29" fillId="0" borderId="0" xfId="0" applyNumberFormat="1" applyFont="1" applyFill="1" applyBorder="1" applyAlignment="1" applyProtection="1">
      <alignment horizontal="right"/>
      <protection locked="0"/>
    </xf>
    <xf numFmtId="167" fontId="29" fillId="0" borderId="0" xfId="0" applyNumberFormat="1" applyFont="1" applyFill="1" applyBorder="1" applyProtection="1">
      <protection locked="0"/>
    </xf>
    <xf numFmtId="9" fontId="33" fillId="0" borderId="0" xfId="4" applyNumberFormat="1" applyFont="1" applyFill="1" applyBorder="1" applyAlignment="1" applyProtection="1">
      <alignment horizontal="right"/>
      <protection locked="0"/>
    </xf>
    <xf numFmtId="3" fontId="14" fillId="0" borderId="41" xfId="0" quotePrefix="1" applyNumberFormat="1" applyFont="1" applyBorder="1" applyAlignment="1">
      <alignment horizontal="right"/>
    </xf>
    <xf numFmtId="1" fontId="31" fillId="4" borderId="0" xfId="0" applyNumberFormat="1" applyFont="1" applyFill="1" applyBorder="1" applyAlignment="1" applyProtection="1">
      <alignment horizontal="right"/>
      <protection locked="0"/>
    </xf>
    <xf numFmtId="167" fontId="31" fillId="4" borderId="0" xfId="0" applyNumberFormat="1" applyFont="1" applyFill="1" applyBorder="1" applyProtection="1">
      <protection locked="0"/>
    </xf>
    <xf numFmtId="0" fontId="17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42" xfId="0" applyBorder="1" applyAlignment="1">
      <alignment horizontal="left"/>
    </xf>
    <xf numFmtId="0" fontId="22" fillId="0" borderId="16" xfId="0" applyFont="1" applyBorder="1" applyAlignment="1">
      <alignment horizontal="left"/>
    </xf>
    <xf numFmtId="0" fontId="44" fillId="0" borderId="0" xfId="0" applyFont="1" applyBorder="1" applyAlignment="1">
      <alignment horizontal="center" wrapText="1"/>
    </xf>
    <xf numFmtId="166" fontId="0" fillId="0" borderId="2" xfId="0" applyNumberFormat="1" applyBorder="1" applyAlignment="1">
      <alignment horizontal="left"/>
    </xf>
    <xf numFmtId="166" fontId="0" fillId="0" borderId="16" xfId="0" applyNumberFormat="1" applyBorder="1" applyAlignment="1">
      <alignment horizontal="left"/>
    </xf>
    <xf numFmtId="166" fontId="0" fillId="0" borderId="42" xfId="0" applyNumberFormat="1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58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49" xfId="0" applyBorder="1" applyAlignment="1">
      <alignment horizontal="left"/>
    </xf>
    <xf numFmtId="0" fontId="47" fillId="0" borderId="48" xfId="0" applyFont="1" applyBorder="1" applyAlignment="1">
      <alignment horizontal="left"/>
    </xf>
    <xf numFmtId="0" fontId="47" fillId="0" borderId="12" xfId="0" applyFont="1" applyBorder="1" applyAlignment="1">
      <alignment horizontal="left"/>
    </xf>
    <xf numFmtId="0" fontId="47" fillId="0" borderId="49" xfId="0" applyFont="1" applyBorder="1" applyAlignment="1">
      <alignment horizontal="left"/>
    </xf>
    <xf numFmtId="164" fontId="50" fillId="0" borderId="2" xfId="0" applyNumberFormat="1" applyFont="1" applyBorder="1" applyAlignment="1">
      <alignment horizontal="left"/>
    </xf>
    <xf numFmtId="164" fontId="50" fillId="0" borderId="16" xfId="0" applyNumberFormat="1" applyFont="1" applyBorder="1" applyAlignment="1">
      <alignment horizontal="left"/>
    </xf>
    <xf numFmtId="0" fontId="23" fillId="0" borderId="6" xfId="0" applyFont="1" applyBorder="1" applyAlignment="1">
      <alignment horizontal="left" wrapText="1"/>
    </xf>
    <xf numFmtId="0" fontId="23" fillId="0" borderId="7" xfId="0" applyFont="1" applyBorder="1" applyAlignment="1">
      <alignment horizontal="left" wrapText="1"/>
    </xf>
    <xf numFmtId="0" fontId="0" fillId="0" borderId="1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9" xfId="0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13" fillId="0" borderId="34" xfId="0" applyFont="1" applyBorder="1" applyAlignment="1">
      <alignment horizontal="left"/>
    </xf>
    <xf numFmtId="0" fontId="13" fillId="0" borderId="20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48" fillId="3" borderId="34" xfId="0" applyFont="1" applyFill="1" applyBorder="1" applyAlignment="1">
      <alignment horizontal="left"/>
    </xf>
    <xf numFmtId="0" fontId="48" fillId="3" borderId="20" xfId="0" applyFont="1" applyFill="1" applyBorder="1" applyAlignment="1">
      <alignment horizontal="left"/>
    </xf>
    <xf numFmtId="0" fontId="48" fillId="3" borderId="73" xfId="0" applyFont="1" applyFill="1" applyBorder="1" applyAlignment="1">
      <alignment horizontal="left"/>
    </xf>
    <xf numFmtId="0" fontId="10" fillId="3" borderId="34" xfId="0" applyFont="1" applyFill="1" applyBorder="1" applyAlignment="1">
      <alignment horizontal="left"/>
    </xf>
    <xf numFmtId="0" fontId="10" fillId="3" borderId="20" xfId="0" applyFont="1" applyFill="1" applyBorder="1" applyAlignment="1">
      <alignment horizontal="left"/>
    </xf>
    <xf numFmtId="0" fontId="10" fillId="3" borderId="73" xfId="0" applyFont="1" applyFill="1" applyBorder="1" applyAlignment="1">
      <alignment horizontal="left"/>
    </xf>
    <xf numFmtId="0" fontId="49" fillId="0" borderId="69" xfId="3" applyFont="1" applyBorder="1" applyAlignment="1">
      <alignment horizontal="center"/>
    </xf>
    <xf numFmtId="0" fontId="49" fillId="0" borderId="61" xfId="3" applyFont="1" applyBorder="1" applyAlignment="1">
      <alignment horizontal="center"/>
    </xf>
    <xf numFmtId="0" fontId="49" fillId="0" borderId="62" xfId="3" applyFont="1" applyBorder="1" applyAlignment="1">
      <alignment horizontal="center"/>
    </xf>
    <xf numFmtId="0" fontId="29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3" fillId="0" borderId="16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16" xfId="0" applyNumberFormat="1" applyBorder="1" applyAlignment="1">
      <alignment horizontal="left"/>
    </xf>
    <xf numFmtId="0" fontId="21" fillId="0" borderId="77" xfId="3" applyFont="1" applyBorder="1" applyAlignment="1">
      <alignment horizontal="center"/>
    </xf>
    <xf numFmtId="0" fontId="21" fillId="0" borderId="78" xfId="3" applyFont="1" applyBorder="1" applyAlignment="1">
      <alignment horizontal="center"/>
    </xf>
    <xf numFmtId="0" fontId="21" fillId="0" borderId="79" xfId="3" applyFont="1" applyBorder="1" applyAlignment="1">
      <alignment horizontal="center"/>
    </xf>
    <xf numFmtId="0" fontId="21" fillId="0" borderId="34" xfId="3" applyFont="1" applyBorder="1" applyAlignment="1">
      <alignment horizontal="center"/>
    </xf>
    <xf numFmtId="0" fontId="21" fillId="0" borderId="20" xfId="3" applyFont="1" applyBorder="1" applyAlignment="1">
      <alignment horizontal="center"/>
    </xf>
    <xf numFmtId="0" fontId="21" fillId="0" borderId="80" xfId="3" applyFont="1" applyBorder="1" applyAlignment="1">
      <alignment horizontal="center"/>
    </xf>
    <xf numFmtId="0" fontId="7" fillId="0" borderId="0" xfId="3" applyFont="1" applyAlignment="1">
      <alignment horizontal="center"/>
    </xf>
  </cellXfs>
  <cellStyles count="5">
    <cellStyle name="měny 2" xfId="1"/>
    <cellStyle name="normální" xfId="0" builtinId="0"/>
    <cellStyle name="normální 2" xfId="2"/>
    <cellStyle name="normální_POL.XLS" xfId="3"/>
    <cellStyle name="procent" xfId="4" builtinId="5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BG44"/>
  <sheetViews>
    <sheetView view="pageBreakPreview" zoomScale="145" zoomScaleSheetLayoutView="145" workbookViewId="0">
      <selection activeCell="L21" sqref="L21"/>
    </sheetView>
  </sheetViews>
  <sheetFormatPr defaultRowHeight="12.75"/>
  <cols>
    <col min="1" max="1" width="2.7109375" customWidth="1"/>
    <col min="2" max="2" width="9.7109375" customWidth="1"/>
    <col min="3" max="3" width="7.7109375" customWidth="1"/>
    <col min="4" max="4" width="16.7109375" customWidth="1"/>
    <col min="5" max="5" width="6.5703125" customWidth="1"/>
    <col min="6" max="6" width="3.140625" customWidth="1"/>
    <col min="7" max="7" width="21.28515625" customWidth="1"/>
    <col min="8" max="8" width="16.7109375" customWidth="1"/>
    <col min="9" max="9" width="3.7109375" customWidth="1"/>
    <col min="13" max="13" width="10.140625" bestFit="1" customWidth="1"/>
    <col min="14" max="14" width="9.28515625" bestFit="1" customWidth="1"/>
    <col min="18" max="18" width="14.7109375" bestFit="1" customWidth="1"/>
  </cols>
  <sheetData>
    <row r="1" spans="1:59" ht="21.75" customHeight="1">
      <c r="A1" s="17" t="s">
        <v>36</v>
      </c>
      <c r="B1" s="74"/>
      <c r="C1" s="74"/>
      <c r="D1" s="74"/>
      <c r="E1" s="74"/>
      <c r="F1" s="74"/>
      <c r="G1" s="74"/>
      <c r="H1" s="74"/>
      <c r="I1" s="74"/>
    </row>
    <row r="2" spans="1:59" ht="15" customHeight="1" thickBot="1"/>
    <row r="3" spans="1:59" ht="12.95" customHeight="1">
      <c r="A3" s="75" t="s">
        <v>1</v>
      </c>
      <c r="B3" s="76"/>
      <c r="C3" s="77" t="s">
        <v>37</v>
      </c>
      <c r="D3" s="77"/>
      <c r="E3" s="78"/>
      <c r="F3" s="78"/>
      <c r="G3" s="77"/>
      <c r="H3" s="79" t="s">
        <v>38</v>
      </c>
      <c r="I3" s="80"/>
    </row>
    <row r="4" spans="1:59" ht="17.45" customHeight="1">
      <c r="A4" s="51"/>
      <c r="B4" s="81"/>
      <c r="C4" s="443" t="s">
        <v>329</v>
      </c>
      <c r="D4" s="444"/>
      <c r="E4" s="444"/>
      <c r="F4" s="444"/>
      <c r="G4" s="445"/>
      <c r="H4" s="331" t="s">
        <v>274</v>
      </c>
      <c r="I4" s="82"/>
    </row>
    <row r="5" spans="1:59" ht="17.45" customHeight="1">
      <c r="A5" s="83"/>
      <c r="B5" s="84"/>
      <c r="C5" s="443" t="s">
        <v>308</v>
      </c>
      <c r="D5" s="444"/>
      <c r="E5" s="444"/>
      <c r="F5" s="444"/>
      <c r="G5" s="445"/>
      <c r="H5" s="85"/>
      <c r="I5" s="86"/>
    </row>
    <row r="6" spans="1:59" ht="12.95" customHeight="1">
      <c r="A6" s="87" t="s">
        <v>2</v>
      </c>
      <c r="B6" s="88"/>
      <c r="C6" s="89" t="s">
        <v>39</v>
      </c>
      <c r="E6" s="89"/>
      <c r="F6" s="89"/>
      <c r="G6" s="89"/>
      <c r="H6" s="90" t="s">
        <v>40</v>
      </c>
      <c r="I6" s="91"/>
    </row>
    <row r="7" spans="1:59" ht="18.75" customHeight="1">
      <c r="A7" s="83"/>
      <c r="B7" s="84"/>
      <c r="C7" s="443" t="s">
        <v>309</v>
      </c>
      <c r="D7" s="444"/>
      <c r="E7" s="444"/>
      <c r="F7" s="444"/>
      <c r="G7" s="445"/>
      <c r="H7" s="92"/>
      <c r="I7" s="86"/>
    </row>
    <row r="8" spans="1:59" ht="12.95" customHeight="1">
      <c r="A8" s="87" t="s">
        <v>41</v>
      </c>
      <c r="B8" s="88"/>
      <c r="C8" s="89" t="s">
        <v>42</v>
      </c>
      <c r="E8" s="89"/>
      <c r="F8" s="89"/>
      <c r="G8" s="89"/>
      <c r="H8" s="90" t="s">
        <v>43</v>
      </c>
      <c r="I8" s="91"/>
    </row>
    <row r="9" spans="1:59" ht="17.25" customHeight="1">
      <c r="A9" s="83"/>
      <c r="B9" s="84"/>
      <c r="C9" s="446" t="s">
        <v>44</v>
      </c>
      <c r="D9" s="447"/>
      <c r="E9" s="447"/>
      <c r="F9" s="447"/>
      <c r="G9" s="448"/>
      <c r="H9" s="92"/>
      <c r="I9" s="86"/>
    </row>
    <row r="10" spans="1:59">
      <c r="A10" s="87" t="s">
        <v>273</v>
      </c>
      <c r="B10" s="89"/>
      <c r="C10" s="415" t="s">
        <v>278</v>
      </c>
      <c r="D10" s="415"/>
      <c r="E10" s="415"/>
      <c r="F10" s="93"/>
      <c r="G10" s="94" t="s">
        <v>45</v>
      </c>
      <c r="H10" s="95"/>
      <c r="I10" s="96">
        <v>0</v>
      </c>
      <c r="J10" s="97"/>
      <c r="K10" s="97"/>
    </row>
    <row r="11" spans="1:59">
      <c r="A11" s="87" t="s">
        <v>46</v>
      </c>
      <c r="B11" s="89"/>
      <c r="C11" s="415" t="s">
        <v>328</v>
      </c>
      <c r="D11" s="415"/>
      <c r="E11" s="415"/>
      <c r="F11" s="98"/>
      <c r="G11" s="90" t="s">
        <v>47</v>
      </c>
      <c r="H11" s="89"/>
      <c r="I11" s="99">
        <f>IF(PocetMJ=0,,ROUND((H41+H43)/PocetMJ,1))</f>
        <v>0</v>
      </c>
    </row>
    <row r="12" spans="1:59">
      <c r="A12" s="100" t="s">
        <v>48</v>
      </c>
      <c r="B12" s="34"/>
      <c r="C12" s="433"/>
      <c r="D12" s="433"/>
      <c r="E12" s="433"/>
      <c r="F12" s="34"/>
      <c r="G12" s="101" t="s">
        <v>49</v>
      </c>
      <c r="H12" s="34">
        <v>2015008</v>
      </c>
      <c r="I12" s="102"/>
    </row>
    <row r="13" spans="1:59">
      <c r="A13" s="51" t="s">
        <v>50</v>
      </c>
      <c r="B13" s="26"/>
      <c r="C13" s="26"/>
      <c r="D13" s="434"/>
      <c r="E13" s="434"/>
      <c r="F13" s="26"/>
      <c r="G13" s="103" t="s">
        <v>51</v>
      </c>
      <c r="H13" s="434"/>
      <c r="I13" s="435"/>
      <c r="BC13" s="43"/>
      <c r="BD13" s="43"/>
      <c r="BE13" s="43"/>
      <c r="BF13" s="43"/>
      <c r="BG13" s="43"/>
    </row>
    <row r="14" spans="1:59">
      <c r="A14" s="51"/>
      <c r="B14" s="436" t="s">
        <v>330</v>
      </c>
      <c r="C14" s="436"/>
      <c r="D14" s="436"/>
      <c r="E14" s="436"/>
      <c r="F14" s="26"/>
      <c r="G14" s="437"/>
      <c r="H14" s="438"/>
      <c r="I14" s="439"/>
    </row>
    <row r="15" spans="1:59" ht="30" customHeight="1" thickBot="1">
      <c r="A15" s="104" t="s">
        <v>53</v>
      </c>
      <c r="B15" s="105"/>
      <c r="C15" s="105"/>
      <c r="D15" s="105"/>
      <c r="E15" s="105"/>
      <c r="F15" s="105"/>
      <c r="G15" s="106"/>
      <c r="H15" s="106"/>
      <c r="I15" s="107"/>
    </row>
    <row r="16" spans="1:59" ht="17.25" customHeight="1" thickBot="1">
      <c r="A16" s="440" t="s">
        <v>54</v>
      </c>
      <c r="B16" s="441"/>
      <c r="C16" s="441"/>
      <c r="D16" s="441"/>
      <c r="E16" s="442"/>
      <c r="F16" s="440" t="s">
        <v>55</v>
      </c>
      <c r="G16" s="441"/>
      <c r="H16" s="441"/>
      <c r="I16" s="442"/>
    </row>
    <row r="17" spans="1:13" ht="15.95" customHeight="1">
      <c r="A17" s="108"/>
      <c r="B17" s="109" t="s">
        <v>56</v>
      </c>
      <c r="C17" s="109"/>
      <c r="D17" s="110" t="e">
        <f>'SO01 REKAPITULACE'!E19</f>
        <v>#REF!</v>
      </c>
      <c r="E17" s="111" t="e">
        <f>IF(D17&gt;0,"Kč","")</f>
        <v>#REF!</v>
      </c>
      <c r="F17" s="112"/>
      <c r="G17" s="113" t="s">
        <v>57</v>
      </c>
      <c r="H17" s="114"/>
      <c r="I17" s="115"/>
    </row>
    <row r="18" spans="1:13" ht="15.95" customHeight="1">
      <c r="A18" s="108" t="s">
        <v>58</v>
      </c>
      <c r="B18" s="109" t="s">
        <v>59</v>
      </c>
      <c r="C18" s="109"/>
      <c r="D18" s="116" t="e">
        <f>'SO01 REKAPITULACE'!F19</f>
        <v>#REF!</v>
      </c>
      <c r="E18" s="102" t="e">
        <f t="shared" ref="E18:E25" si="0">IF(D18&gt;0,"Kč","")</f>
        <v>#REF!</v>
      </c>
      <c r="F18" s="117" t="s">
        <v>60</v>
      </c>
      <c r="G18" s="118"/>
      <c r="H18" s="282" t="e">
        <f>'SO01 REKAPITULACE'!E29</f>
        <v>#REF!</v>
      </c>
      <c r="I18" s="102" t="e">
        <f t="shared" ref="I18:I33" si="1">IF(H18&gt;0,"Kč","")</f>
        <v>#REF!</v>
      </c>
    </row>
    <row r="19" spans="1:13" ht="15.95" customHeight="1">
      <c r="A19" s="108" t="s">
        <v>61</v>
      </c>
      <c r="B19" s="109" t="s">
        <v>62</v>
      </c>
      <c r="C19" s="109"/>
      <c r="D19" s="116" t="e">
        <f>'SO01 REKAPITULACE'!G19</f>
        <v>#REF!</v>
      </c>
      <c r="E19" s="102" t="e">
        <f t="shared" si="0"/>
        <v>#REF!</v>
      </c>
      <c r="F19" s="117" t="s">
        <v>63</v>
      </c>
      <c r="G19" s="118"/>
      <c r="H19" s="310" t="str">
        <f>'SO01 REKAPITULACE'!F29</f>
        <v>--------------</v>
      </c>
      <c r="I19" s="102" t="str">
        <f t="shared" si="1"/>
        <v>Kč</v>
      </c>
    </row>
    <row r="20" spans="1:13" ht="15.95" customHeight="1">
      <c r="A20" s="119" t="s">
        <v>64</v>
      </c>
      <c r="B20" s="109" t="s">
        <v>65</v>
      </c>
      <c r="C20" s="109"/>
      <c r="D20" s="116" t="e">
        <f>'SO01 REKAPITULACE'!H19</f>
        <v>#REF!</v>
      </c>
      <c r="E20" s="102" t="e">
        <f t="shared" si="0"/>
        <v>#REF!</v>
      </c>
      <c r="F20" s="117" t="s">
        <v>66</v>
      </c>
      <c r="G20" s="118"/>
      <c r="H20" s="310" t="str">
        <f>'SO01 REKAPITULACE'!G29</f>
        <v>--------------</v>
      </c>
      <c r="I20" s="102" t="str">
        <f t="shared" si="1"/>
        <v>Kč</v>
      </c>
    </row>
    <row r="21" spans="1:13" ht="15.95" customHeight="1">
      <c r="A21" s="120" t="s">
        <v>67</v>
      </c>
      <c r="B21" s="109"/>
      <c r="C21" s="109"/>
      <c r="D21" s="116" t="e">
        <f>SUM(D17:D20)</f>
        <v>#REF!</v>
      </c>
      <c r="E21" s="311" t="e">
        <f t="shared" si="0"/>
        <v>#REF!</v>
      </c>
      <c r="F21" s="117"/>
      <c r="G21" s="312" t="s">
        <v>68</v>
      </c>
      <c r="H21" s="347" t="e">
        <f>SUM(H18:H20)</f>
        <v>#REF!</v>
      </c>
      <c r="I21" s="311" t="e">
        <f t="shared" si="1"/>
        <v>#REF!</v>
      </c>
    </row>
    <row r="22" spans="1:13" ht="15.95" customHeight="1">
      <c r="A22" s="120"/>
      <c r="B22" s="109"/>
      <c r="C22" s="109"/>
      <c r="D22" s="116"/>
      <c r="E22" s="102" t="str">
        <f t="shared" si="0"/>
        <v/>
      </c>
      <c r="F22" s="117"/>
      <c r="G22" s="118" t="s">
        <v>69</v>
      </c>
      <c r="H22" s="310"/>
      <c r="I22" s="102" t="str">
        <f t="shared" si="1"/>
        <v/>
      </c>
    </row>
    <row r="23" spans="1:13" ht="15.95" customHeight="1">
      <c r="A23" s="120" t="s">
        <v>13</v>
      </c>
      <c r="B23" s="109"/>
      <c r="C23" s="109"/>
      <c r="D23" s="116" t="e">
        <f>'SO01 REKAPITULACE'!I19</f>
        <v>#REF!</v>
      </c>
      <c r="E23" s="102" t="e">
        <f t="shared" si="0"/>
        <v>#REF!</v>
      </c>
      <c r="F23" s="117" t="s">
        <v>70</v>
      </c>
      <c r="G23" s="123"/>
      <c r="H23" s="282">
        <f>'SO01 REKAPITULACE'!E36</f>
        <v>4700</v>
      </c>
      <c r="I23" s="102" t="str">
        <f t="shared" si="1"/>
        <v>Kč</v>
      </c>
    </row>
    <row r="24" spans="1:13" ht="15.95" customHeight="1">
      <c r="A24" s="51"/>
      <c r="B24" s="26"/>
      <c r="C24" s="26"/>
      <c r="D24" s="116"/>
      <c r="E24" s="102" t="str">
        <f t="shared" si="0"/>
        <v/>
      </c>
      <c r="F24" s="117" t="s">
        <v>71</v>
      </c>
      <c r="G24" s="118"/>
      <c r="H24" s="310" t="str">
        <f>'SO01 REKAPITULACE'!F36</f>
        <v>--------------</v>
      </c>
      <c r="I24" s="102" t="str">
        <f t="shared" si="1"/>
        <v>Kč</v>
      </c>
    </row>
    <row r="25" spans="1:13" ht="15.95" customHeight="1" thickBot="1">
      <c r="A25" s="313" t="s">
        <v>72</v>
      </c>
      <c r="B25" s="314"/>
      <c r="C25" s="314"/>
      <c r="D25" s="315" t="e">
        <f>SUM(D21:D24)</f>
        <v>#REF!</v>
      </c>
      <c r="E25" s="316" t="e">
        <f t="shared" si="0"/>
        <v>#REF!</v>
      </c>
      <c r="F25" s="117" t="s">
        <v>73</v>
      </c>
      <c r="G25" s="123"/>
      <c r="H25" s="282" t="e">
        <f>'SO01 REKAPITULACE'!G36</f>
        <v>#REF!</v>
      </c>
      <c r="I25" s="102" t="e">
        <f t="shared" si="1"/>
        <v>#REF!</v>
      </c>
    </row>
    <row r="26" spans="1:13">
      <c r="A26" s="127" t="s">
        <v>74</v>
      </c>
      <c r="B26" s="128"/>
      <c r="C26" s="426" t="s">
        <v>52</v>
      </c>
      <c r="D26" s="427"/>
      <c r="E26" s="428"/>
      <c r="F26" s="117" t="s">
        <v>75</v>
      </c>
      <c r="G26" s="123"/>
      <c r="H26" s="282" t="e">
        <f>'SO01 REKAPITULACE'!H36</f>
        <v>#REF!</v>
      </c>
      <c r="I26" s="102" t="e">
        <f t="shared" si="1"/>
        <v>#REF!</v>
      </c>
    </row>
    <row r="27" spans="1:13">
      <c r="A27" s="129" t="s">
        <v>76</v>
      </c>
      <c r="B27" s="130"/>
      <c r="C27" s="412" t="s">
        <v>21</v>
      </c>
      <c r="D27" s="413"/>
      <c r="E27" s="414"/>
      <c r="F27" s="117" t="s">
        <v>77</v>
      </c>
      <c r="G27" s="123"/>
      <c r="H27" s="310" t="str">
        <f>'SO01 REKAPITULACE'!I36</f>
        <v>--------------</v>
      </c>
      <c r="I27" s="102" t="str">
        <f t="shared" si="1"/>
        <v>Kč</v>
      </c>
    </row>
    <row r="28" spans="1:13" ht="15.75" thickBot="1">
      <c r="A28" s="129" t="s">
        <v>78</v>
      </c>
      <c r="B28" s="131"/>
      <c r="C28" s="429">
        <v>42292</v>
      </c>
      <c r="D28" s="430"/>
      <c r="E28" s="132"/>
      <c r="F28" s="117"/>
      <c r="G28" s="317" t="s">
        <v>79</v>
      </c>
      <c r="H28" s="348" t="e">
        <f>SUM(H23:H27)</f>
        <v>#REF!</v>
      </c>
      <c r="I28" s="316" t="e">
        <f t="shared" si="1"/>
        <v>#REF!</v>
      </c>
      <c r="M28" s="134"/>
    </row>
    <row r="29" spans="1:13" ht="30" customHeight="1" thickBot="1">
      <c r="A29" s="135" t="s">
        <v>80</v>
      </c>
      <c r="B29" s="136"/>
      <c r="C29" s="420"/>
      <c r="D29" s="421"/>
      <c r="E29" s="422"/>
      <c r="F29" s="431" t="s">
        <v>81</v>
      </c>
      <c r="G29" s="432"/>
      <c r="H29" s="349" t="e">
        <f>H21+H28</f>
        <v>#REF!</v>
      </c>
      <c r="I29" s="316" t="e">
        <f t="shared" si="1"/>
        <v>#REF!</v>
      </c>
    </row>
    <row r="30" spans="1:13">
      <c r="A30" s="127" t="s">
        <v>82</v>
      </c>
      <c r="B30" s="128"/>
      <c r="C30" s="423"/>
      <c r="D30" s="424"/>
      <c r="E30" s="425"/>
      <c r="F30" s="90" t="s">
        <v>72</v>
      </c>
      <c r="G30" s="29"/>
      <c r="H30" s="286" t="e">
        <f>D25</f>
        <v>#REF!</v>
      </c>
      <c r="I30" s="111" t="e">
        <f>IF(H30&gt;0,"Kč","")</f>
        <v>#REF!</v>
      </c>
    </row>
    <row r="31" spans="1:13">
      <c r="A31" s="129" t="s">
        <v>76</v>
      </c>
      <c r="B31" s="130"/>
      <c r="C31" s="412"/>
      <c r="D31" s="413"/>
      <c r="E31" s="414"/>
      <c r="F31" s="100" t="s">
        <v>83</v>
      </c>
      <c r="G31" s="34"/>
      <c r="H31" s="287" t="e">
        <f>H29</f>
        <v>#REF!</v>
      </c>
      <c r="I31" s="102" t="e">
        <f t="shared" si="1"/>
        <v>#REF!</v>
      </c>
    </row>
    <row r="32" spans="1:13" ht="13.5" thickBot="1">
      <c r="A32" s="129" t="s">
        <v>78</v>
      </c>
      <c r="B32" s="131"/>
      <c r="C32" s="417"/>
      <c r="D32" s="418"/>
      <c r="E32" s="419"/>
      <c r="F32" s="135"/>
      <c r="G32" s="137"/>
      <c r="H32" s="320"/>
      <c r="I32" s="138"/>
    </row>
    <row r="33" spans="1:9" ht="30" customHeight="1" thickBot="1">
      <c r="A33" s="139" t="s">
        <v>80</v>
      </c>
      <c r="B33" s="140"/>
      <c r="C33" s="420"/>
      <c r="D33" s="421"/>
      <c r="E33" s="422"/>
      <c r="F33" s="321" t="s">
        <v>84</v>
      </c>
      <c r="G33" s="142"/>
      <c r="H33" s="350" t="e">
        <f>SUM(H30:H32)</f>
        <v>#REF!</v>
      </c>
      <c r="I33" s="322" t="e">
        <f t="shared" si="1"/>
        <v>#REF!</v>
      </c>
    </row>
    <row r="34" spans="1:9">
      <c r="A34" s="127" t="s">
        <v>85</v>
      </c>
      <c r="B34" s="128"/>
      <c r="C34" s="423"/>
      <c r="D34" s="424"/>
      <c r="E34" s="425"/>
      <c r="F34" s="112">
        <v>0</v>
      </c>
      <c r="G34" s="29" t="s">
        <v>86</v>
      </c>
      <c r="H34" s="318"/>
      <c r="I34" s="111"/>
    </row>
    <row r="35" spans="1:9">
      <c r="A35" s="129" t="s">
        <v>76</v>
      </c>
      <c r="B35" s="130"/>
      <c r="C35" s="412"/>
      <c r="D35" s="413"/>
      <c r="E35" s="414"/>
      <c r="F35" s="100">
        <v>15</v>
      </c>
      <c r="G35" s="34" t="s">
        <v>86</v>
      </c>
      <c r="H35" s="319"/>
      <c r="I35" s="102"/>
    </row>
    <row r="36" spans="1:9" ht="13.5" thickBot="1">
      <c r="A36" s="129" t="s">
        <v>78</v>
      </c>
      <c r="B36" s="131"/>
      <c r="C36" s="417"/>
      <c r="D36" s="418"/>
      <c r="E36" s="419"/>
      <c r="F36" s="135">
        <v>21</v>
      </c>
      <c r="G36" s="137" t="s">
        <v>86</v>
      </c>
      <c r="H36" s="288" t="e">
        <f>ROUND(H33*F36/100,0)</f>
        <v>#REF!</v>
      </c>
      <c r="I36" s="138" t="e">
        <f>IF(H36&gt;0,"Kč","")</f>
        <v>#REF!</v>
      </c>
    </row>
    <row r="37" spans="1:9" ht="30" customHeight="1" thickBot="1">
      <c r="A37" s="139" t="s">
        <v>80</v>
      </c>
      <c r="B37" s="140"/>
      <c r="C37" s="420"/>
      <c r="D37" s="421"/>
      <c r="E37" s="422"/>
      <c r="F37" s="321" t="s">
        <v>87</v>
      </c>
      <c r="G37" s="142"/>
      <c r="H37" s="350" t="e">
        <f>H33+H36</f>
        <v>#REF!</v>
      </c>
      <c r="I37" s="322" t="e">
        <f>IF(H37&gt;0,"Kč","")</f>
        <v>#REF!</v>
      </c>
    </row>
    <row r="38" spans="1:9">
      <c r="A38" s="51" t="s">
        <v>88</v>
      </c>
      <c r="B38" s="26"/>
      <c r="C38" s="26"/>
      <c r="D38" s="26"/>
      <c r="E38" s="26"/>
      <c r="F38" s="89"/>
      <c r="G38" s="89"/>
      <c r="H38" s="89"/>
      <c r="I38" s="91"/>
    </row>
    <row r="39" spans="1:9" ht="13.15" customHeight="1">
      <c r="A39" s="51"/>
      <c r="B39" s="416" t="s">
        <v>246</v>
      </c>
      <c r="C39" s="416"/>
      <c r="D39" s="416"/>
      <c r="E39" s="416"/>
      <c r="F39" s="416"/>
      <c r="G39" s="416"/>
      <c r="H39" s="416"/>
      <c r="I39" s="82"/>
    </row>
    <row r="40" spans="1:9">
      <c r="A40" s="51"/>
      <c r="B40" s="416"/>
      <c r="C40" s="416"/>
      <c r="D40" s="416"/>
      <c r="E40" s="416"/>
      <c r="F40" s="416"/>
      <c r="G40" s="416"/>
      <c r="H40" s="416"/>
      <c r="I40" s="82"/>
    </row>
    <row r="41" spans="1:9">
      <c r="A41" s="51"/>
      <c r="B41" s="416"/>
      <c r="C41" s="416"/>
      <c r="D41" s="416"/>
      <c r="E41" s="416"/>
      <c r="F41" s="416"/>
      <c r="G41" s="416"/>
      <c r="H41" s="416"/>
      <c r="I41" s="82"/>
    </row>
    <row r="42" spans="1:9">
      <c r="A42" s="51"/>
      <c r="B42" s="416"/>
      <c r="C42" s="416"/>
      <c r="D42" s="416"/>
      <c r="E42" s="416"/>
      <c r="F42" s="416"/>
      <c r="G42" s="416"/>
      <c r="H42" s="416"/>
      <c r="I42" s="82"/>
    </row>
    <row r="43" spans="1:9" ht="39.75" customHeight="1">
      <c r="A43" s="51"/>
      <c r="B43" s="416"/>
      <c r="C43" s="416"/>
      <c r="D43" s="416"/>
      <c r="E43" s="416"/>
      <c r="F43" s="416"/>
      <c r="G43" s="416"/>
      <c r="H43" s="416"/>
      <c r="I43" s="82"/>
    </row>
    <row r="44" spans="1:9" ht="27" customHeight="1" thickBot="1">
      <c r="A44" s="144"/>
      <c r="B44" s="145"/>
      <c r="C44" s="145"/>
      <c r="D44" s="145"/>
      <c r="E44" s="145"/>
      <c r="F44" s="145"/>
      <c r="G44" s="145"/>
      <c r="H44" s="145"/>
      <c r="I44" s="146"/>
    </row>
  </sheetData>
  <mergeCells count="27">
    <mergeCell ref="C4:G4"/>
    <mergeCell ref="C5:G5"/>
    <mergeCell ref="C7:G7"/>
    <mergeCell ref="C9:G9"/>
    <mergeCell ref="C10:E10"/>
    <mergeCell ref="D13:E13"/>
    <mergeCell ref="H13:I13"/>
    <mergeCell ref="B14:E14"/>
    <mergeCell ref="G14:I14"/>
    <mergeCell ref="A16:E16"/>
    <mergeCell ref="F16:I16"/>
    <mergeCell ref="C27:E27"/>
    <mergeCell ref="C11:E11"/>
    <mergeCell ref="B39:H43"/>
    <mergeCell ref="C31:E31"/>
    <mergeCell ref="C32:E32"/>
    <mergeCell ref="C33:E33"/>
    <mergeCell ref="C34:E34"/>
    <mergeCell ref="C35:E35"/>
    <mergeCell ref="C37:E37"/>
    <mergeCell ref="C36:E36"/>
    <mergeCell ref="C30:E30"/>
    <mergeCell ref="C26:E26"/>
    <mergeCell ref="C28:D28"/>
    <mergeCell ref="C29:E29"/>
    <mergeCell ref="F29:G29"/>
    <mergeCell ref="C12:E12"/>
  </mergeCells>
  <phoneticPr fontId="46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J59"/>
  <sheetViews>
    <sheetView view="pageBreakPreview" zoomScaleSheetLayoutView="100" workbookViewId="0"/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2.140625" customWidth="1"/>
    <col min="5" max="9" width="12.7109375" customWidth="1"/>
    <col min="12" max="51" width="0" hidden="1" customWidth="1"/>
  </cols>
  <sheetData>
    <row r="1" spans="1:56" s="8" customFormat="1" ht="16.5" customHeight="1" thickTop="1" thickBot="1">
      <c r="A1" s="263" t="s">
        <v>1</v>
      </c>
      <c r="B1" s="264"/>
      <c r="C1" s="449" t="str">
        <f>'SO01 Krycí list ROZPOČTU'!C4</f>
        <v>Rekonstrukce 1.NP pavilonu F-vybudování sociálních lůžek</v>
      </c>
      <c r="D1" s="450"/>
      <c r="E1" s="450"/>
      <c r="F1" s="450"/>
      <c r="G1" s="450"/>
      <c r="H1" s="450"/>
      <c r="I1" s="451"/>
    </row>
    <row r="2" spans="1:56" s="8" customFormat="1" ht="16.5" customHeight="1" thickTop="1">
      <c r="A2" s="294"/>
      <c r="B2" s="295"/>
      <c r="C2" s="449" t="str">
        <f>'SO01 Krycí list ROZPOČTU'!C5</f>
        <v>a rekonstrukce ambulantní části kožního oddělení</v>
      </c>
      <c r="D2" s="450"/>
      <c r="E2" s="450"/>
      <c r="F2" s="450"/>
      <c r="G2" s="450"/>
      <c r="H2" s="450"/>
      <c r="I2" s="451"/>
    </row>
    <row r="3" spans="1:56" ht="12.75" customHeight="1">
      <c r="A3" s="265" t="s">
        <v>2</v>
      </c>
      <c r="B3" s="266"/>
      <c r="C3" s="272" t="str">
        <f>'SO01 Krycí list ROZPOČTU'!C7</f>
        <v>SO 01 pavilon "F"</v>
      </c>
      <c r="D3" s="270"/>
      <c r="E3" s="270"/>
      <c r="F3" s="270"/>
      <c r="G3" s="271"/>
      <c r="H3" s="9" t="s">
        <v>4</v>
      </c>
      <c r="I3" s="10">
        <f>'SO01 Krycí list ROZPOČTU'!H12</f>
        <v>2015008</v>
      </c>
    </row>
    <row r="4" spans="1:56" ht="13.5" customHeight="1" thickBot="1">
      <c r="A4" s="267" t="s">
        <v>5</v>
      </c>
      <c r="B4" s="268"/>
      <c r="C4" s="275" t="str">
        <f>'SO01 Krycí list ROZPOČTU'!C9</f>
        <v>SOUHRNNÝ ROZPOČET</v>
      </c>
      <c r="D4" s="273"/>
      <c r="E4" s="273"/>
      <c r="F4" s="273"/>
      <c r="G4" s="274"/>
      <c r="H4" s="11" t="s">
        <v>6</v>
      </c>
      <c r="I4" s="12">
        <f>'SO01 Krycí list ROZPOČTU'!C28</f>
        <v>42292</v>
      </c>
    </row>
    <row r="5" spans="1:56" ht="13.5" thickTop="1">
      <c r="A5" s="300"/>
      <c r="B5" s="300"/>
      <c r="C5" s="301"/>
      <c r="D5" s="301"/>
      <c r="E5" s="301"/>
      <c r="F5" s="301"/>
      <c r="G5" s="301"/>
      <c r="H5" s="302"/>
      <c r="I5" s="302"/>
    </row>
    <row r="6" spans="1:56" ht="18">
      <c r="A6" s="16" t="s">
        <v>7</v>
      </c>
      <c r="B6" s="17"/>
      <c r="C6" s="17"/>
      <c r="D6" s="17"/>
      <c r="E6" s="18"/>
      <c r="F6" s="17"/>
      <c r="G6" s="17"/>
      <c r="H6" s="17"/>
      <c r="I6" s="17"/>
      <c r="BD6" s="19"/>
    </row>
    <row r="7" spans="1:56" ht="13.5" thickBot="1">
      <c r="BD7" s="19"/>
    </row>
    <row r="8" spans="1:56" s="26" customFormat="1" ht="13.5" thickBot="1">
      <c r="A8" s="20"/>
      <c r="B8" s="21" t="s">
        <v>8</v>
      </c>
      <c r="C8" s="21"/>
      <c r="D8" s="22"/>
      <c r="E8" s="23" t="s">
        <v>9</v>
      </c>
      <c r="F8" s="24" t="s">
        <v>10</v>
      </c>
      <c r="G8" s="24" t="s">
        <v>11</v>
      </c>
      <c r="H8" s="24" t="s">
        <v>12</v>
      </c>
      <c r="I8" s="25" t="s">
        <v>13</v>
      </c>
      <c r="BD8" s="27"/>
    </row>
    <row r="9" spans="1:56" s="26" customFormat="1">
      <c r="A9" s="303" t="s">
        <v>14</v>
      </c>
      <c r="B9" s="28" t="s">
        <v>249</v>
      </c>
      <c r="C9" s="29"/>
      <c r="D9" s="304"/>
      <c r="E9" s="30" t="e">
        <f>#REF!</f>
        <v>#REF!</v>
      </c>
      <c r="F9" s="30" t="e">
        <f>#REF!</f>
        <v>#REF!</v>
      </c>
      <c r="G9" s="30" t="e">
        <f>#REF!</f>
        <v>#REF!</v>
      </c>
      <c r="H9" s="30" t="e">
        <f>#REF!</f>
        <v>#REF!</v>
      </c>
      <c r="I9" s="32" t="e">
        <f>#REF!</f>
        <v>#REF!</v>
      </c>
      <c r="BD9" s="27"/>
    </row>
    <row r="10" spans="1:56" s="26" customFormat="1">
      <c r="A10" s="305" t="s">
        <v>16</v>
      </c>
      <c r="B10" s="33" t="s">
        <v>250</v>
      </c>
      <c r="C10" s="34"/>
      <c r="D10" s="306"/>
      <c r="E10" s="307" t="s">
        <v>15</v>
      </c>
      <c r="F10" s="31" t="str">
        <f>'02rek '!F17</f>
        <v>--------------</v>
      </c>
      <c r="G10" s="31" t="s">
        <v>15</v>
      </c>
      <c r="H10" s="31" t="s">
        <v>15</v>
      </c>
      <c r="I10" s="35" t="s">
        <v>15</v>
      </c>
      <c r="BD10" s="27"/>
    </row>
    <row r="11" spans="1:56" s="26" customFormat="1">
      <c r="A11" s="305" t="s">
        <v>18</v>
      </c>
      <c r="B11" s="308" t="s">
        <v>245</v>
      </c>
      <c r="C11" s="34"/>
      <c r="D11" s="306"/>
      <c r="E11" s="307" t="e">
        <f>#REF!</f>
        <v>#REF!</v>
      </c>
      <c r="F11" s="31" t="e">
        <f>#REF!</f>
        <v>#REF!</v>
      </c>
      <c r="G11" s="31" t="e">
        <f>#REF!</f>
        <v>#REF!</v>
      </c>
      <c r="H11" s="31" t="e">
        <f>#REF!</f>
        <v>#REF!</v>
      </c>
      <c r="I11" s="35" t="e">
        <f>#REF!</f>
        <v>#REF!</v>
      </c>
    </row>
    <row r="12" spans="1:56" s="26" customFormat="1">
      <c r="A12" s="305" t="s">
        <v>17</v>
      </c>
      <c r="B12" s="33" t="s">
        <v>261</v>
      </c>
      <c r="C12" s="34"/>
      <c r="D12" s="306"/>
      <c r="E12" s="307" t="s">
        <v>15</v>
      </c>
      <c r="F12" s="31" t="s">
        <v>15</v>
      </c>
      <c r="G12" s="31" t="s">
        <v>15</v>
      </c>
      <c r="H12" s="31" t="s">
        <v>15</v>
      </c>
      <c r="I12" s="35" t="s">
        <v>15</v>
      </c>
    </row>
    <row r="13" spans="1:56" s="26" customFormat="1">
      <c r="A13" s="305" t="s">
        <v>19</v>
      </c>
      <c r="B13" s="33" t="s">
        <v>277</v>
      </c>
      <c r="C13" s="34"/>
      <c r="D13" s="306"/>
      <c r="E13" s="307" t="e">
        <f>#REF!</f>
        <v>#REF!</v>
      </c>
      <c r="F13" s="31" t="e">
        <f>#REF!</f>
        <v>#REF!</v>
      </c>
      <c r="G13" s="31" t="e">
        <f>#REF!</f>
        <v>#REF!</v>
      </c>
      <c r="H13" s="31" t="e">
        <f>#REF!</f>
        <v>#REF!</v>
      </c>
      <c r="I13" s="35" t="e">
        <f>#REF!</f>
        <v>#REF!</v>
      </c>
    </row>
    <row r="14" spans="1:56" s="26" customFormat="1">
      <c r="A14" s="305" t="s">
        <v>20</v>
      </c>
      <c r="B14" s="33" t="s">
        <v>251</v>
      </c>
      <c r="C14" s="34"/>
      <c r="D14" s="306"/>
      <c r="E14" s="307" t="e">
        <f>#REF!</f>
        <v>#REF!</v>
      </c>
      <c r="F14" s="31" t="e">
        <f>#REF!</f>
        <v>#REF!</v>
      </c>
      <c r="G14" s="408" t="e">
        <f>#REF!</f>
        <v>#REF!</v>
      </c>
      <c r="H14" s="31" t="e">
        <f>#REF!</f>
        <v>#REF!</v>
      </c>
      <c r="I14" s="326" t="e">
        <f>#REF!</f>
        <v>#REF!</v>
      </c>
    </row>
    <row r="15" spans="1:56" s="26" customFormat="1">
      <c r="A15" s="305" t="s">
        <v>268</v>
      </c>
      <c r="B15" s="33" t="s">
        <v>263</v>
      </c>
      <c r="C15" s="34"/>
      <c r="D15" s="306"/>
      <c r="E15" s="307" t="e">
        <f>#REF!</f>
        <v>#REF!</v>
      </c>
      <c r="F15" s="31" t="e">
        <f>#REF!</f>
        <v>#REF!</v>
      </c>
      <c r="G15" s="31" t="e">
        <f>#REF!</f>
        <v>#REF!</v>
      </c>
      <c r="H15" s="31" t="e">
        <f>#REF!</f>
        <v>#REF!</v>
      </c>
      <c r="I15" s="31" t="e">
        <f>#REF!</f>
        <v>#REF!</v>
      </c>
    </row>
    <row r="16" spans="1:56" s="26" customFormat="1">
      <c r="A16" s="305" t="s">
        <v>262</v>
      </c>
      <c r="B16" s="33" t="s">
        <v>264</v>
      </c>
      <c r="C16" s="34"/>
      <c r="D16" s="306"/>
      <c r="E16" s="307" t="e">
        <f>#REF!</f>
        <v>#REF!</v>
      </c>
      <c r="F16" s="31" t="e">
        <f>#REF!</f>
        <v>#REF!</v>
      </c>
      <c r="G16" s="31" t="e">
        <f>#REF!</f>
        <v>#REF!</v>
      </c>
      <c r="H16" s="31" t="e">
        <f>#REF!</f>
        <v>#REF!</v>
      </c>
      <c r="I16" s="31" t="e">
        <f>#REF!</f>
        <v>#REF!</v>
      </c>
    </row>
    <row r="17" spans="1:59" s="26" customFormat="1">
      <c r="A17" s="305"/>
      <c r="B17" s="33"/>
      <c r="C17" s="34"/>
      <c r="D17" s="306"/>
      <c r="E17" s="307"/>
      <c r="F17" s="31"/>
      <c r="G17" s="31"/>
      <c r="H17" s="31"/>
      <c r="I17" s="31"/>
    </row>
    <row r="18" spans="1:59" s="26" customFormat="1" ht="13.5" thickBot="1">
      <c r="A18" s="305"/>
      <c r="B18" s="33" t="s">
        <v>21</v>
      </c>
      <c r="C18" s="34"/>
      <c r="D18" s="306"/>
      <c r="E18" s="307"/>
      <c r="F18" s="31"/>
      <c r="G18" s="31"/>
      <c r="H18" s="31"/>
      <c r="I18" s="35"/>
    </row>
    <row r="19" spans="1:59" s="41" customFormat="1" ht="13.5" thickBot="1">
      <c r="A19" s="36"/>
      <c r="B19" s="37" t="s">
        <v>22</v>
      </c>
      <c r="C19" s="37"/>
      <c r="D19" s="38"/>
      <c r="E19" s="39" t="e">
        <f>IF(SUM(E9:E18)&gt;0,SUM(E9:E18),"--------------")</f>
        <v>#REF!</v>
      </c>
      <c r="F19" s="39" t="e">
        <f>IF(SUM(F9:F18)&gt;0,SUM(F9:F18),"--------------")</f>
        <v>#REF!</v>
      </c>
      <c r="G19" s="39" t="e">
        <f>IF(SUM(G9:G18)&gt;0,SUM(G9:G18),"--------------")</f>
        <v>#REF!</v>
      </c>
      <c r="H19" s="39" t="e">
        <f>IF(SUM(H9:H18)&gt;0,SUM(H9:H18),"--------------")</f>
        <v>#REF!</v>
      </c>
      <c r="I19" s="40" t="e">
        <f>IF(SUM(I9:I18)&gt;0,SUM(I9:I18),"--------------")</f>
        <v>#REF!</v>
      </c>
    </row>
    <row r="20" spans="1:59">
      <c r="A20" s="26"/>
      <c r="B20" s="26"/>
      <c r="C20" s="26"/>
      <c r="D20" s="26"/>
      <c r="E20" s="26"/>
      <c r="F20" s="26"/>
      <c r="G20" s="26"/>
      <c r="H20" s="26"/>
      <c r="I20" s="26"/>
    </row>
    <row r="21" spans="1:59">
      <c r="A21" s="26"/>
      <c r="B21" s="26"/>
      <c r="C21" s="26"/>
      <c r="D21" s="26"/>
      <c r="E21" s="26"/>
      <c r="F21" s="26"/>
      <c r="G21" s="26"/>
      <c r="H21" s="26"/>
      <c r="I21" s="26"/>
    </row>
    <row r="22" spans="1:59">
      <c r="A22" s="26"/>
      <c r="B22" s="26"/>
      <c r="C22" s="26"/>
      <c r="D22" s="26"/>
      <c r="E22" s="26"/>
      <c r="F22" s="26"/>
      <c r="G22" s="26"/>
      <c r="H22" s="26"/>
      <c r="I22" s="26"/>
    </row>
    <row r="23" spans="1:59">
      <c r="A23" s="26"/>
      <c r="B23" s="26"/>
      <c r="C23" s="26"/>
      <c r="D23" s="26"/>
      <c r="E23" s="26"/>
      <c r="F23" s="26"/>
      <c r="G23" s="26"/>
      <c r="H23" s="26"/>
      <c r="I23" s="26"/>
    </row>
    <row r="24" spans="1:59" ht="18">
      <c r="A24" s="17" t="s">
        <v>23</v>
      </c>
      <c r="B24" s="17"/>
      <c r="C24" s="17"/>
      <c r="D24" s="17"/>
      <c r="E24" s="17"/>
      <c r="F24" s="17"/>
      <c r="G24" s="42"/>
      <c r="H24" s="17"/>
      <c r="I24" s="17"/>
      <c r="BA24" s="43"/>
      <c r="BB24" s="43"/>
      <c r="BD24" s="43"/>
      <c r="BE24" s="43"/>
      <c r="BG24" s="44"/>
    </row>
    <row r="25" spans="1:59" ht="13.5" thickBot="1"/>
    <row r="26" spans="1:59" ht="26.45" customHeight="1" thickBot="1">
      <c r="A26" s="45" t="s">
        <v>24</v>
      </c>
      <c r="B26" s="46"/>
      <c r="C26" s="46"/>
      <c r="D26" s="47"/>
      <c r="E26" s="48" t="s">
        <v>25</v>
      </c>
      <c r="F26" s="49" t="s">
        <v>26</v>
      </c>
      <c r="G26" s="49" t="s">
        <v>27</v>
      </c>
      <c r="H26" s="49"/>
      <c r="I26" s="50"/>
    </row>
    <row r="27" spans="1:59">
      <c r="A27" s="51">
        <v>1</v>
      </c>
      <c r="B27" s="28" t="s">
        <v>226</v>
      </c>
      <c r="C27" s="52"/>
      <c r="D27" s="53"/>
      <c r="E27" s="327" t="e">
        <f>VRN!H49</f>
        <v>#REF!</v>
      </c>
      <c r="F27" s="328">
        <f>VRN!H79</f>
        <v>0</v>
      </c>
      <c r="G27" s="328">
        <f>VRN!H93</f>
        <v>0</v>
      </c>
      <c r="H27" s="54"/>
      <c r="I27" s="55"/>
    </row>
    <row r="28" spans="1:59" ht="13.5" thickBot="1">
      <c r="A28" s="57"/>
      <c r="B28" s="58"/>
      <c r="C28" s="58"/>
      <c r="D28" s="59"/>
      <c r="E28" s="60"/>
      <c r="F28" s="61"/>
      <c r="G28" s="62"/>
      <c r="H28" s="63"/>
      <c r="I28" s="64"/>
    </row>
    <row r="29" spans="1:59" ht="15.75" thickBot="1">
      <c r="A29" s="65"/>
      <c r="B29" s="37" t="s">
        <v>28</v>
      </c>
      <c r="C29" s="66"/>
      <c r="D29" s="67"/>
      <c r="E29" s="39" t="e">
        <f>IF(SUM(E26:E28)&gt;0,SUM(E26:E28),"--------------")</f>
        <v>#REF!</v>
      </c>
      <c r="F29" s="39" t="str">
        <f>IF(SUM(F26:F28)&gt;0,SUM(F26:F28),"--------------")</f>
        <v>--------------</v>
      </c>
      <c r="G29" s="39" t="str">
        <f>IF(SUM(G26:G28)&gt;0,SUM(G26:G28),"--------------")</f>
        <v>--------------</v>
      </c>
      <c r="H29" s="39" t="str">
        <f>IF(SUM(H26:H28)&gt;0,SUM(H26:H28),"--------------")</f>
        <v>--------------</v>
      </c>
      <c r="I29" s="40" t="str">
        <f>IF(SUM(I26:I28)&gt;0,SUM(I26:I28),"--------------")</f>
        <v>--------------</v>
      </c>
      <c r="BG29" s="44"/>
    </row>
    <row r="31" spans="1:59" ht="18">
      <c r="A31" s="17" t="s">
        <v>29</v>
      </c>
      <c r="B31" s="17"/>
      <c r="C31" s="17"/>
      <c r="D31" s="17"/>
      <c r="E31" s="17"/>
      <c r="F31" s="17"/>
      <c r="G31" s="42"/>
      <c r="H31" s="17"/>
      <c r="I31" s="17"/>
      <c r="BA31" s="43"/>
      <c r="BB31" s="43"/>
      <c r="BC31" s="43"/>
      <c r="BD31" s="43"/>
      <c r="BE31" s="43"/>
    </row>
    <row r="32" spans="1:59" ht="15.75" thickBot="1">
      <c r="BG32" s="44"/>
    </row>
    <row r="33" spans="1:62" ht="25.9" customHeight="1" thickBot="1">
      <c r="A33" s="45" t="s">
        <v>24</v>
      </c>
      <c r="B33" s="46"/>
      <c r="C33" s="46"/>
      <c r="D33" s="68"/>
      <c r="E33" s="49" t="s">
        <v>30</v>
      </c>
      <c r="F33" s="49" t="s">
        <v>31</v>
      </c>
      <c r="G33" s="49" t="s">
        <v>32</v>
      </c>
      <c r="H33" s="49" t="s">
        <v>33</v>
      </c>
      <c r="I33" s="50" t="s">
        <v>34</v>
      </c>
    </row>
    <row r="34" spans="1:62">
      <c r="A34" s="69">
        <v>1</v>
      </c>
      <c r="B34" s="28" t="s">
        <v>226</v>
      </c>
      <c r="C34" s="52"/>
      <c r="D34" s="53"/>
      <c r="E34" s="327">
        <f>VRN!H8</f>
        <v>4700</v>
      </c>
      <c r="F34" s="328">
        <f>VRN!H41</f>
        <v>0</v>
      </c>
      <c r="G34" s="328" t="e">
        <f>VRN!H55</f>
        <v>#REF!</v>
      </c>
      <c r="H34" s="328" t="e">
        <f>VRN!H73</f>
        <v>#REF!</v>
      </c>
      <c r="I34" s="329">
        <f>VRN!H103</f>
        <v>0</v>
      </c>
    </row>
    <row r="35" spans="1:62" ht="13.5" thickBot="1">
      <c r="A35" s="70"/>
      <c r="B35" s="58"/>
      <c r="C35" s="58"/>
      <c r="D35" s="59"/>
      <c r="E35" s="60"/>
      <c r="F35" s="61"/>
      <c r="G35" s="62"/>
      <c r="H35" s="63"/>
      <c r="I35" s="64"/>
      <c r="BJ35" s="43"/>
    </row>
    <row r="36" spans="1:62" ht="13.5" thickBot="1">
      <c r="A36" s="65"/>
      <c r="B36" s="37" t="s">
        <v>35</v>
      </c>
      <c r="C36" s="66"/>
      <c r="D36" s="67"/>
      <c r="E36" s="39">
        <f>IF(SUM(E33:E35)&gt;0,SUM(E33:E35),"--------------")</f>
        <v>4700</v>
      </c>
      <c r="F36" s="39" t="str">
        <f>IF(SUM(F33:F35)&gt;0,SUM(F33:F35),"--------------")</f>
        <v>--------------</v>
      </c>
      <c r="G36" s="39" t="e">
        <f>IF(SUM(G33:G35)&gt;0,SUM(G33:G35),"--------------")</f>
        <v>#REF!</v>
      </c>
      <c r="H36" s="39" t="e">
        <f>IF(SUM(H33:H35)&gt;0,SUM(H33:H35),"--------------")</f>
        <v>#REF!</v>
      </c>
      <c r="I36" s="40" t="str">
        <f>IF(SUM(I33:I35)&gt;0,SUM(I33:I35),"--------------")</f>
        <v>--------------</v>
      </c>
    </row>
    <row r="38" spans="1:62">
      <c r="F38" s="71"/>
      <c r="G38" s="72"/>
      <c r="H38" s="72"/>
      <c r="I38" s="73"/>
    </row>
    <row r="39" spans="1:62" ht="15">
      <c r="F39" s="71"/>
      <c r="G39" s="72"/>
      <c r="H39" s="72"/>
      <c r="I39" s="73"/>
      <c r="BG39" s="309"/>
    </row>
    <row r="40" spans="1:62">
      <c r="F40" s="71"/>
      <c r="G40" s="72"/>
      <c r="H40" s="72"/>
      <c r="I40" s="73"/>
    </row>
    <row r="41" spans="1:62">
      <c r="F41" s="71"/>
      <c r="G41" s="72"/>
      <c r="H41" s="72"/>
      <c r="I41" s="73"/>
    </row>
    <row r="42" spans="1:62">
      <c r="F42" s="71"/>
      <c r="G42" s="72"/>
      <c r="H42" s="72"/>
      <c r="I42" s="73"/>
    </row>
    <row r="43" spans="1:62" ht="15">
      <c r="F43" s="71"/>
      <c r="G43" s="72"/>
      <c r="H43" s="72"/>
      <c r="I43" s="73"/>
      <c r="BG43" s="309"/>
    </row>
    <row r="44" spans="1:62">
      <c r="F44" s="71"/>
      <c r="G44" s="72"/>
      <c r="H44" s="72"/>
      <c r="I44" s="73"/>
    </row>
    <row r="45" spans="1:62">
      <c r="F45" s="71"/>
      <c r="G45" s="72"/>
      <c r="H45" s="72"/>
      <c r="I45" s="73"/>
    </row>
    <row r="46" spans="1:62">
      <c r="F46" s="71"/>
      <c r="G46" s="72"/>
      <c r="H46" s="72"/>
      <c r="I46" s="73"/>
    </row>
    <row r="47" spans="1:62">
      <c r="F47" s="71"/>
      <c r="G47" s="72"/>
      <c r="H47" s="72"/>
      <c r="I47" s="73"/>
    </row>
    <row r="48" spans="1:62">
      <c r="F48" s="71"/>
      <c r="G48" s="72"/>
      <c r="H48" s="72"/>
      <c r="I48" s="73"/>
    </row>
    <row r="49" spans="6:9">
      <c r="F49" s="71"/>
      <c r="G49" s="72"/>
      <c r="H49" s="72"/>
      <c r="I49" s="73"/>
    </row>
    <row r="50" spans="6:9">
      <c r="F50" s="71"/>
      <c r="G50" s="72"/>
      <c r="H50" s="72"/>
      <c r="I50" s="73"/>
    </row>
    <row r="51" spans="6:9">
      <c r="F51" s="71"/>
      <c r="G51" s="72"/>
      <c r="H51" s="72"/>
      <c r="I51" s="73"/>
    </row>
    <row r="52" spans="6:9">
      <c r="F52" s="71"/>
      <c r="G52" s="72"/>
      <c r="H52" s="72"/>
      <c r="I52" s="73"/>
    </row>
    <row r="53" spans="6:9">
      <c r="F53" s="71"/>
      <c r="G53" s="72"/>
      <c r="H53" s="72"/>
      <c r="I53" s="73"/>
    </row>
    <row r="54" spans="6:9">
      <c r="F54" s="71"/>
      <c r="G54" s="72"/>
      <c r="H54" s="72"/>
      <c r="I54" s="73"/>
    </row>
    <row r="55" spans="6:9">
      <c r="F55" s="71"/>
      <c r="G55" s="72"/>
      <c r="H55" s="72"/>
      <c r="I55" s="73"/>
    </row>
    <row r="56" spans="6:9">
      <c r="F56" s="71"/>
      <c r="G56" s="72"/>
      <c r="H56" s="72"/>
      <c r="I56" s="73"/>
    </row>
    <row r="57" spans="6:9">
      <c r="F57" s="71"/>
      <c r="G57" s="72"/>
      <c r="H57" s="72"/>
      <c r="I57" s="73"/>
    </row>
    <row r="58" spans="6:9">
      <c r="F58" s="71"/>
      <c r="G58" s="72"/>
      <c r="H58" s="72"/>
      <c r="I58" s="73"/>
    </row>
    <row r="59" spans="6:9">
      <c r="F59" s="71"/>
      <c r="G59" s="72"/>
      <c r="H59" s="72"/>
      <c r="I59" s="73"/>
    </row>
  </sheetData>
  <mergeCells count="2">
    <mergeCell ref="C1:I1"/>
    <mergeCell ref="C2:I2"/>
  </mergeCells>
  <phoneticPr fontId="46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S109"/>
  <sheetViews>
    <sheetView view="pageBreakPreview" zoomScaleSheetLayoutView="100" workbookViewId="0">
      <pane ySplit="5" topLeftCell="A6" activePane="bottomLeft" state="frozen"/>
      <selection activeCell="C12" sqref="C12:E12"/>
      <selection pane="bottomLeft" activeCell="H105" sqref="H105"/>
    </sheetView>
  </sheetViews>
  <sheetFormatPr defaultRowHeight="12.75"/>
  <cols>
    <col min="1" max="1" width="5.42578125" style="258" customWidth="1"/>
    <col min="2" max="2" width="7.7109375" customWidth="1"/>
    <col min="3" max="3" width="11.5703125" style="257" customWidth="1"/>
    <col min="4" max="4" width="61.140625" customWidth="1"/>
    <col min="5" max="5" width="6.140625" customWidth="1"/>
    <col min="6" max="6" width="9.85546875" customWidth="1"/>
    <col min="7" max="7" width="11.85546875" style="150" customWidth="1"/>
    <col min="8" max="8" width="16.140625" style="150" customWidth="1"/>
    <col min="17" max="17" width="12.42578125" bestFit="1" customWidth="1"/>
    <col min="18" max="18" width="11.85546875" bestFit="1" customWidth="1"/>
    <col min="20" max="20" width="15.85546875" customWidth="1"/>
  </cols>
  <sheetData>
    <row r="1" spans="1:19" s="8" customFormat="1" ht="16.5" customHeight="1" thickTop="1">
      <c r="A1" s="263" t="s">
        <v>1</v>
      </c>
      <c r="B1" s="264"/>
      <c r="C1" s="269" t="str">
        <f>'01 Stavební'!$C$4&amp;" "&amp;'01 Stavební'!$C$5</f>
        <v>Rekonstrukce 1.NP pavilonu F-vybudování sociálních lůžek a rekonstrukce ambulantní části kožního oddělení</v>
      </c>
      <c r="D1" s="147"/>
      <c r="E1" s="147"/>
      <c r="F1" s="147"/>
      <c r="G1" s="147"/>
      <c r="H1" s="148"/>
    </row>
    <row r="2" spans="1:19" ht="12.75" customHeight="1">
      <c r="A2" s="265" t="s">
        <v>2</v>
      </c>
      <c r="B2" s="266"/>
      <c r="C2" s="272" t="str">
        <f>'01 Stavební'!$C$7</f>
        <v>SO 01 pavilon "F"</v>
      </c>
      <c r="D2" s="270"/>
      <c r="E2" s="270"/>
      <c r="F2" s="271"/>
      <c r="G2" s="9" t="s">
        <v>4</v>
      </c>
      <c r="H2" s="10">
        <f>'01 Stavební'!$H$12</f>
        <v>2015008</v>
      </c>
    </row>
    <row r="3" spans="1:19" ht="13.5" customHeight="1" thickBot="1">
      <c r="A3" s="267" t="s">
        <v>5</v>
      </c>
      <c r="B3" s="268"/>
      <c r="C3" s="275" t="s">
        <v>238</v>
      </c>
      <c r="D3" s="273"/>
      <c r="E3" s="273"/>
      <c r="F3" s="274"/>
      <c r="G3" s="11" t="s">
        <v>6</v>
      </c>
      <c r="H3" s="12">
        <f>'SO01 Krycí list ROZPOČTU'!C28</f>
        <v>42292</v>
      </c>
    </row>
    <row r="4" spans="1:19" ht="14.25" thickTop="1" thickBot="1">
      <c r="A4" s="149"/>
      <c r="B4" s="149"/>
      <c r="C4"/>
      <c r="F4" s="26"/>
    </row>
    <row r="5" spans="1:19" ht="26.25" thickBot="1">
      <c r="A5" s="151" t="s">
        <v>89</v>
      </c>
      <c r="B5" s="151" t="s">
        <v>90</v>
      </c>
      <c r="C5" s="152" t="s">
        <v>91</v>
      </c>
      <c r="D5" s="153" t="s">
        <v>272</v>
      </c>
      <c r="E5" s="153" t="s">
        <v>92</v>
      </c>
      <c r="F5" s="153" t="s">
        <v>93</v>
      </c>
      <c r="G5" s="154" t="s">
        <v>94</v>
      </c>
      <c r="H5" s="154" t="s">
        <v>95</v>
      </c>
    </row>
    <row r="6" spans="1:19" s="161" customFormat="1" ht="18.75">
      <c r="A6" s="155" t="s">
        <v>96</v>
      </c>
      <c r="B6" s="156"/>
      <c r="C6" s="157">
        <v>0</v>
      </c>
      <c r="D6" s="156" t="s">
        <v>97</v>
      </c>
      <c r="E6" s="156"/>
      <c r="F6" s="158"/>
      <c r="G6" s="159"/>
      <c r="H6" s="160"/>
    </row>
    <row r="7" spans="1:19" s="167" customFormat="1" ht="8.1" customHeight="1">
      <c r="A7" s="162" t="s">
        <v>96</v>
      </c>
      <c r="B7" s="44"/>
      <c r="C7" s="163"/>
      <c r="D7" s="44"/>
      <c r="E7" s="44"/>
      <c r="F7" s="164"/>
      <c r="G7" s="165"/>
      <c r="H7" s="166"/>
    </row>
    <row r="8" spans="1:19" s="174" customFormat="1" ht="15.75">
      <c r="A8" s="168">
        <f>IF(F8&gt;0,1,"")</f>
        <v>1</v>
      </c>
      <c r="B8" s="169" t="s">
        <v>269</v>
      </c>
      <c r="C8" s="170" t="s">
        <v>14</v>
      </c>
      <c r="D8" s="169" t="s">
        <v>98</v>
      </c>
      <c r="E8" s="169" t="s">
        <v>99</v>
      </c>
      <c r="F8" s="171">
        <f>IF(SUM(F9:F39)=0,0,1)</f>
        <v>1</v>
      </c>
      <c r="G8" s="172"/>
      <c r="H8" s="173">
        <f>SUBTOTAL(9,H9:H40)</f>
        <v>4700</v>
      </c>
    </row>
    <row r="9" spans="1:19" s="167" customFormat="1" ht="15">
      <c r="A9" s="175" t="str">
        <f>IF(F9&gt;0,MAX($A$1:A8)+1,"")</f>
        <v/>
      </c>
      <c r="B9" s="44"/>
      <c r="C9" s="163" t="s">
        <v>100</v>
      </c>
      <c r="D9" s="44" t="s">
        <v>101</v>
      </c>
      <c r="E9" s="176" t="s">
        <v>99</v>
      </c>
      <c r="F9" s="177">
        <f>IF(SUM(F10:F22)=0,0,1)</f>
        <v>0</v>
      </c>
      <c r="G9" s="178"/>
      <c r="H9" s="166">
        <f>SUBTOTAL(9,H10:H23)</f>
        <v>0</v>
      </c>
    </row>
    <row r="10" spans="1:19" s="184" customFormat="1" ht="15">
      <c r="A10" s="175" t="str">
        <f>IF(F10&gt;0,MAX($A$1:A9)+1,"")</f>
        <v/>
      </c>
      <c r="B10" s="179"/>
      <c r="C10" s="180" t="s">
        <v>102</v>
      </c>
      <c r="D10" s="179" t="s">
        <v>103</v>
      </c>
      <c r="E10" s="179" t="s">
        <v>104</v>
      </c>
      <c r="F10" s="181">
        <v>0</v>
      </c>
      <c r="G10" s="182"/>
      <c r="H10" s="183">
        <f>F10*G10</f>
        <v>0</v>
      </c>
    </row>
    <row r="11" spans="1:19" s="192" customFormat="1" ht="30">
      <c r="A11" s="185" t="str">
        <f>IF(F10=0,"","*")</f>
        <v/>
      </c>
      <c r="B11" s="186"/>
      <c r="C11" s="187"/>
      <c r="D11" s="188" t="s">
        <v>105</v>
      </c>
      <c r="E11" s="186"/>
      <c r="F11" s="189"/>
      <c r="G11" s="190"/>
      <c r="H11" s="191"/>
    </row>
    <row r="12" spans="1:19" s="184" customFormat="1" ht="15">
      <c r="A12" s="175" t="str">
        <f>IF(F12&gt;0,MAX($A$1:A11)+1,"")</f>
        <v/>
      </c>
      <c r="B12" s="179"/>
      <c r="C12" s="180" t="s">
        <v>106</v>
      </c>
      <c r="D12" s="179" t="s">
        <v>107</v>
      </c>
      <c r="E12" s="179" t="s">
        <v>104</v>
      </c>
      <c r="F12" s="193">
        <v>0</v>
      </c>
      <c r="G12" s="182">
        <v>0</v>
      </c>
      <c r="H12" s="183">
        <f>F12*G12</f>
        <v>0</v>
      </c>
      <c r="N12" s="192"/>
    </row>
    <row r="13" spans="1:19" s="184" customFormat="1" ht="15">
      <c r="A13" s="175" t="str">
        <f>IF(F13&gt;0,MAX($A$1:A12)+1,"")</f>
        <v/>
      </c>
      <c r="B13" s="179"/>
      <c r="C13" s="180" t="s">
        <v>108</v>
      </c>
      <c r="D13" s="179" t="s">
        <v>109</v>
      </c>
      <c r="E13" s="179" t="s">
        <v>104</v>
      </c>
      <c r="F13" s="193">
        <v>0</v>
      </c>
      <c r="G13" s="182">
        <v>0</v>
      </c>
      <c r="H13" s="183">
        <f>F13*G13</f>
        <v>0</v>
      </c>
    </row>
    <row r="14" spans="1:19" s="184" customFormat="1" ht="15">
      <c r="A14" s="175" t="str">
        <f>IF(F14&gt;0,MAX($A$1:A13)+1,"")</f>
        <v/>
      </c>
      <c r="B14" s="179"/>
      <c r="C14" s="180" t="s">
        <v>110</v>
      </c>
      <c r="D14" s="179" t="s">
        <v>111</v>
      </c>
      <c r="E14" s="179" t="s">
        <v>104</v>
      </c>
      <c r="F14" s="193">
        <v>0</v>
      </c>
      <c r="G14" s="182"/>
      <c r="H14" s="183">
        <f>F14*G14</f>
        <v>0</v>
      </c>
    </row>
    <row r="15" spans="1:19" s="198" customFormat="1" ht="15.75" customHeight="1">
      <c r="A15" s="185" t="str">
        <f>IF(F14=0,"","*")</f>
        <v/>
      </c>
      <c r="B15" s="188"/>
      <c r="C15" s="194"/>
      <c r="D15" s="188" t="s">
        <v>228</v>
      </c>
      <c r="E15" s="188"/>
      <c r="F15" s="195"/>
      <c r="G15" s="196"/>
      <c r="H15" s="197"/>
      <c r="S15" s="184"/>
    </row>
    <row r="16" spans="1:19" ht="15">
      <c r="A16" s="175" t="str">
        <f>IF(F16&gt;0,MAX($A$1:A15)+1,"")</f>
        <v/>
      </c>
      <c r="B16" s="26"/>
      <c r="C16" s="199" t="s">
        <v>112</v>
      </c>
      <c r="D16" s="26" t="s">
        <v>113</v>
      </c>
      <c r="E16" s="179" t="s">
        <v>104</v>
      </c>
      <c r="F16" s="200">
        <v>0</v>
      </c>
      <c r="G16" s="190">
        <v>0</v>
      </c>
      <c r="H16" s="183">
        <f>F16*G16</f>
        <v>0</v>
      </c>
      <c r="S16" s="184"/>
    </row>
    <row r="17" spans="1:19" s="192" customFormat="1" ht="18.75" customHeight="1">
      <c r="A17" s="201" t="str">
        <f>IF(F16=0,"","*")</f>
        <v/>
      </c>
      <c r="B17" s="186"/>
      <c r="C17" s="187"/>
      <c r="D17" s="188" t="s">
        <v>114</v>
      </c>
      <c r="E17" s="186"/>
      <c r="F17" s="189"/>
      <c r="G17" s="190"/>
      <c r="H17" s="191"/>
      <c r="S17" s="184"/>
    </row>
    <row r="18" spans="1:19" ht="15">
      <c r="A18" s="175" t="str">
        <f>IF(F18&gt;0,MAX($A$1:A17)+1,"")</f>
        <v/>
      </c>
      <c r="B18" s="26"/>
      <c r="C18" s="199" t="s">
        <v>115</v>
      </c>
      <c r="D18" s="26" t="s">
        <v>116</v>
      </c>
      <c r="E18" s="179" t="s">
        <v>104</v>
      </c>
      <c r="F18" s="200">
        <v>0</v>
      </c>
      <c r="G18" s="190"/>
      <c r="H18" s="183">
        <f>F18*G18</f>
        <v>0</v>
      </c>
      <c r="S18" s="184"/>
    </row>
    <row r="19" spans="1:19" s="207" customFormat="1" ht="15">
      <c r="A19" s="201" t="str">
        <f>IF(F18=0,"","*")</f>
        <v/>
      </c>
      <c r="B19" s="202"/>
      <c r="C19" s="203"/>
      <c r="D19" s="202" t="s">
        <v>117</v>
      </c>
      <c r="E19" s="202"/>
      <c r="F19" s="204"/>
      <c r="G19" s="205"/>
      <c r="H19" s="206"/>
    </row>
    <row r="20" spans="1:19" ht="15">
      <c r="A20" s="175" t="str">
        <f>IF(F20&gt;0,MAX($A$1:A19)+1,"")</f>
        <v/>
      </c>
      <c r="B20" s="26"/>
      <c r="C20" s="199" t="s">
        <v>118</v>
      </c>
      <c r="D20" s="26" t="s">
        <v>119</v>
      </c>
      <c r="E20" s="179" t="s">
        <v>104</v>
      </c>
      <c r="F20" s="189">
        <v>0</v>
      </c>
      <c r="G20" s="190">
        <v>0</v>
      </c>
      <c r="H20" s="183">
        <f>F20*G20</f>
        <v>0</v>
      </c>
    </row>
    <row r="21" spans="1:19" s="198" customFormat="1" ht="30">
      <c r="A21" s="201" t="str">
        <f>IF(F20=0,"","*")</f>
        <v/>
      </c>
      <c r="B21" s="188"/>
      <c r="C21" s="194"/>
      <c r="D21" s="188" t="s">
        <v>120</v>
      </c>
      <c r="E21" s="188"/>
      <c r="F21" s="195"/>
      <c r="G21" s="196"/>
      <c r="H21" s="197"/>
    </row>
    <row r="22" spans="1:19" ht="15">
      <c r="A22" s="175" t="str">
        <f>IF(F22&gt;0,MAX($A$1:A21)+1,"")</f>
        <v/>
      </c>
      <c r="B22" s="26"/>
      <c r="C22" s="199" t="s">
        <v>121</v>
      </c>
      <c r="D22" s="26" t="s">
        <v>122</v>
      </c>
      <c r="E22" s="179" t="s">
        <v>104</v>
      </c>
      <c r="F22" s="189">
        <v>0</v>
      </c>
      <c r="G22" s="190"/>
      <c r="H22" s="183">
        <f>F22*G22</f>
        <v>0</v>
      </c>
    </row>
    <row r="23" spans="1:19" s="198" customFormat="1" ht="30">
      <c r="A23" s="201" t="str">
        <f>IF(F22=0,"","*")</f>
        <v/>
      </c>
      <c r="B23" s="188"/>
      <c r="C23" s="194"/>
      <c r="D23" s="188" t="s">
        <v>123</v>
      </c>
      <c r="E23" s="188"/>
      <c r="F23" s="195"/>
      <c r="G23" s="196"/>
      <c r="H23" s="197"/>
    </row>
    <row r="24" spans="1:19" s="167" customFormat="1" ht="15">
      <c r="A24" s="175">
        <f>IF(F24&gt;0,MAX($A$1:A23)+1,"")</f>
        <v>2</v>
      </c>
      <c r="B24" s="44"/>
      <c r="C24" s="163" t="s">
        <v>124</v>
      </c>
      <c r="D24" s="44" t="s">
        <v>125</v>
      </c>
      <c r="E24" s="176" t="s">
        <v>99</v>
      </c>
      <c r="F24" s="177">
        <f>IF(SUM(F25:F36)=0,0,1)</f>
        <v>1</v>
      </c>
      <c r="G24" s="178"/>
      <c r="H24" s="166">
        <f>SUBTOTAL(9,H25:H32)</f>
        <v>0</v>
      </c>
    </row>
    <row r="25" spans="1:19" ht="15">
      <c r="A25" s="175" t="str">
        <f>IF(F25&gt;0,MAX($A$1:A24)+1,"")</f>
        <v/>
      </c>
      <c r="B25" s="26"/>
      <c r="C25" s="199" t="s">
        <v>126</v>
      </c>
      <c r="D25" s="26" t="s">
        <v>127</v>
      </c>
      <c r="E25" s="179" t="s">
        <v>104</v>
      </c>
      <c r="F25" s="189">
        <v>0</v>
      </c>
      <c r="G25" s="190"/>
      <c r="H25" s="183">
        <f>F25*G25</f>
        <v>0</v>
      </c>
    </row>
    <row r="26" spans="1:19" s="207" customFormat="1" ht="30">
      <c r="A26" s="201" t="str">
        <f>IF(F25=0,"","*")</f>
        <v/>
      </c>
      <c r="B26" s="202"/>
      <c r="C26" s="203"/>
      <c r="D26" s="188" t="s">
        <v>128</v>
      </c>
      <c r="E26" s="202"/>
      <c r="F26" s="204"/>
      <c r="G26" s="205"/>
      <c r="H26" s="206"/>
    </row>
    <row r="27" spans="1:19" ht="15">
      <c r="A27" s="175" t="str">
        <f>IF(F27&gt;0,MAX($A$1:A26)+1,"")</f>
        <v/>
      </c>
      <c r="B27" s="26"/>
      <c r="C27" s="199" t="s">
        <v>129</v>
      </c>
      <c r="D27" s="26" t="s">
        <v>130</v>
      </c>
      <c r="E27" s="179" t="s">
        <v>104</v>
      </c>
      <c r="F27" s="189">
        <v>0</v>
      </c>
      <c r="G27" s="291">
        <v>0</v>
      </c>
      <c r="H27" s="183">
        <f>F27*G27</f>
        <v>0</v>
      </c>
    </row>
    <row r="28" spans="1:19" s="198" customFormat="1" ht="15">
      <c r="A28" s="201" t="str">
        <f>IF(F27=0,"","*")</f>
        <v/>
      </c>
      <c r="B28" s="188"/>
      <c r="C28" s="194"/>
      <c r="D28" s="188" t="s">
        <v>131</v>
      </c>
      <c r="E28" s="188"/>
      <c r="F28" s="195"/>
      <c r="G28" s="196"/>
      <c r="H28" s="197"/>
    </row>
    <row r="29" spans="1:19" ht="15">
      <c r="A29" s="175" t="str">
        <f>IF(F29&gt;0,MAX($A$1:A28)+1,"")</f>
        <v/>
      </c>
      <c r="B29" s="26"/>
      <c r="C29" s="199" t="s">
        <v>132</v>
      </c>
      <c r="D29" s="26" t="s">
        <v>133</v>
      </c>
      <c r="E29" s="179" t="s">
        <v>104</v>
      </c>
      <c r="F29" s="189">
        <v>0</v>
      </c>
      <c r="G29" s="190">
        <v>0</v>
      </c>
      <c r="H29" s="183">
        <f>F29*G29</f>
        <v>0</v>
      </c>
    </row>
    <row r="30" spans="1:19" s="207" customFormat="1" ht="15">
      <c r="A30" s="201" t="str">
        <f>IF(F29=0,"","*")</f>
        <v/>
      </c>
      <c r="B30" s="202"/>
      <c r="C30" s="203"/>
      <c r="D30" s="202" t="s">
        <v>134</v>
      </c>
      <c r="E30" s="202"/>
      <c r="F30" s="204"/>
      <c r="G30" s="205"/>
      <c r="H30" s="206"/>
    </row>
    <row r="31" spans="1:19" ht="15">
      <c r="A31" s="175" t="str">
        <f>IF(F31&gt;0,MAX($A$1:A30)+1,"")</f>
        <v/>
      </c>
      <c r="B31" s="26"/>
      <c r="C31" s="199" t="s">
        <v>135</v>
      </c>
      <c r="D31" s="260" t="s">
        <v>229</v>
      </c>
      <c r="E31" s="179" t="s">
        <v>104</v>
      </c>
      <c r="F31" s="189">
        <v>0</v>
      </c>
      <c r="G31" s="190"/>
      <c r="H31" s="183">
        <f>F31*G31</f>
        <v>0</v>
      </c>
    </row>
    <row r="32" spans="1:19" s="207" customFormat="1" ht="15">
      <c r="A32" s="201" t="str">
        <f>IF(F31=0,"","*")</f>
        <v/>
      </c>
      <c r="B32" s="202"/>
      <c r="C32" s="203"/>
      <c r="D32" s="202" t="s">
        <v>136</v>
      </c>
      <c r="E32" s="202"/>
      <c r="F32" s="204" t="s">
        <v>21</v>
      </c>
      <c r="G32" s="205"/>
      <c r="H32" s="206"/>
    </row>
    <row r="33" spans="1:8" s="167" customFormat="1" ht="15">
      <c r="A33" s="175">
        <f>IF(F33&gt;0,MAX($A$1:A32)+1,"")</f>
        <v>3</v>
      </c>
      <c r="B33" s="44"/>
      <c r="C33" s="163" t="s">
        <v>137</v>
      </c>
      <c r="D33" s="44" t="s">
        <v>138</v>
      </c>
      <c r="E33" s="176" t="s">
        <v>99</v>
      </c>
      <c r="F33" s="177">
        <f>IF(SUM(F34:F38)=0,0,1)</f>
        <v>1</v>
      </c>
      <c r="G33" s="178"/>
      <c r="H33" s="166">
        <f>SUBTOTAL(9,H34:H39)</f>
        <v>4700</v>
      </c>
    </row>
    <row r="34" spans="1:8" s="212" customFormat="1" ht="15">
      <c r="A34" s="175" t="str">
        <f>IF(F34&gt;0,MAX($A$1:A33)+1,"")</f>
        <v/>
      </c>
      <c r="B34" s="208"/>
      <c r="C34" s="209" t="s">
        <v>139</v>
      </c>
      <c r="D34" s="179" t="s">
        <v>140</v>
      </c>
      <c r="E34" s="179" t="s">
        <v>104</v>
      </c>
      <c r="F34" s="210">
        <v>0</v>
      </c>
      <c r="G34" s="211"/>
      <c r="H34" s="183">
        <f>F34*G34</f>
        <v>0</v>
      </c>
    </row>
    <row r="35" spans="1:8" s="207" customFormat="1" ht="15">
      <c r="A35" s="201" t="str">
        <f>IF(F34=0,"","*")</f>
        <v/>
      </c>
      <c r="B35" s="202"/>
      <c r="C35" s="203"/>
      <c r="D35" s="202" t="s">
        <v>141</v>
      </c>
      <c r="E35" s="202"/>
      <c r="F35" s="204"/>
      <c r="G35" s="205"/>
      <c r="H35" s="206"/>
    </row>
    <row r="36" spans="1:8" ht="15">
      <c r="A36" s="175">
        <f>IF(F36&gt;0,MAX($A$1:A35)+1,"")</f>
        <v>4</v>
      </c>
      <c r="B36" s="26"/>
      <c r="C36" s="199" t="s">
        <v>142</v>
      </c>
      <c r="D36" s="26" t="s">
        <v>143</v>
      </c>
      <c r="E36" s="179" t="s">
        <v>104</v>
      </c>
      <c r="F36" s="361">
        <v>1</v>
      </c>
      <c r="G36" s="362">
        <v>4700</v>
      </c>
      <c r="H36" s="183">
        <f>F36*G36</f>
        <v>4700</v>
      </c>
    </row>
    <row r="37" spans="1:8" s="207" customFormat="1" ht="15">
      <c r="A37" s="201" t="str">
        <f>IF(F36=0,"","*")</f>
        <v>*</v>
      </c>
      <c r="B37" s="202"/>
      <c r="C37" s="203"/>
      <c r="D37" s="202" t="s">
        <v>144</v>
      </c>
      <c r="E37" s="202"/>
      <c r="F37" s="204"/>
      <c r="G37" s="205"/>
      <c r="H37" s="206"/>
    </row>
    <row r="38" spans="1:8" s="184" customFormat="1" ht="15">
      <c r="A38" s="175" t="str">
        <f>IF(F38&gt;0,MAX($A$1:A37)+1,"")</f>
        <v/>
      </c>
      <c r="B38" s="179"/>
      <c r="C38" s="180" t="s">
        <v>145</v>
      </c>
      <c r="D38" s="179" t="s">
        <v>146</v>
      </c>
      <c r="E38" s="179" t="s">
        <v>104</v>
      </c>
      <c r="F38" s="181">
        <v>0</v>
      </c>
      <c r="G38" s="182"/>
      <c r="H38" s="183">
        <f>F38*G38</f>
        <v>0</v>
      </c>
    </row>
    <row r="39" spans="1:8" s="207" customFormat="1" ht="15">
      <c r="A39" s="201" t="str">
        <f>IF(F38=0,"","*")</f>
        <v/>
      </c>
      <c r="B39" s="202"/>
      <c r="C39" s="203"/>
      <c r="D39" s="202" t="s">
        <v>147</v>
      </c>
      <c r="E39" s="202"/>
      <c r="F39" s="204"/>
      <c r="G39" s="205"/>
      <c r="H39" s="206"/>
    </row>
    <row r="40" spans="1:8" s="217" customFormat="1" ht="8.1" customHeight="1">
      <c r="A40" s="213" t="s">
        <v>96</v>
      </c>
      <c r="B40" s="214"/>
      <c r="C40" s="215"/>
      <c r="D40" s="214"/>
      <c r="E40" s="214"/>
      <c r="F40" s="204"/>
      <c r="G40" s="205"/>
      <c r="H40" s="216"/>
    </row>
    <row r="41" spans="1:8" s="222" customFormat="1" ht="15.75">
      <c r="A41" s="218" t="str">
        <f>IF(F41&gt;0,MAX($A$1:A40)+1,"")</f>
        <v/>
      </c>
      <c r="B41" s="219" t="s">
        <v>269</v>
      </c>
      <c r="C41" s="220" t="s">
        <v>16</v>
      </c>
      <c r="D41" s="219" t="s">
        <v>148</v>
      </c>
      <c r="E41" s="169" t="s">
        <v>99</v>
      </c>
      <c r="F41" s="221">
        <f>IF(SUM(F42:F46)=0,0,1)</f>
        <v>0</v>
      </c>
      <c r="G41" s="172"/>
      <c r="H41" s="173">
        <f>SUBTOTAL(9,H42:H48)</f>
        <v>0</v>
      </c>
    </row>
    <row r="42" spans="1:8" s="227" customFormat="1" ht="15">
      <c r="A42" s="175" t="str">
        <f>IF(F42&gt;0,MAX($A$1:A41)+1,"")</f>
        <v/>
      </c>
      <c r="B42" s="56"/>
      <c r="C42" s="223" t="s">
        <v>149</v>
      </c>
      <c r="D42" s="56" t="s">
        <v>150</v>
      </c>
      <c r="E42" s="56" t="s">
        <v>151</v>
      </c>
      <c r="F42" s="224">
        <v>0</v>
      </c>
      <c r="G42" s="225"/>
      <c r="H42" s="226">
        <f>F42*G42</f>
        <v>0</v>
      </c>
    </row>
    <row r="43" spans="1:8" s="231" customFormat="1" ht="15">
      <c r="A43" s="201" t="str">
        <f>IF(F42=0,"","*")</f>
        <v/>
      </c>
      <c r="B43" s="228"/>
      <c r="C43" s="229"/>
      <c r="D43" s="202" t="s">
        <v>152</v>
      </c>
      <c r="E43" s="228"/>
      <c r="F43" s="224"/>
      <c r="G43" s="225" t="s">
        <v>21</v>
      </c>
      <c r="H43" s="230"/>
    </row>
    <row r="44" spans="1:8" s="227" customFormat="1" ht="15">
      <c r="A44" s="175" t="str">
        <f>IF(F44&gt;0,MAX($A$1:A43)+1,"")</f>
        <v/>
      </c>
      <c r="B44" s="56"/>
      <c r="C44" s="223" t="s">
        <v>153</v>
      </c>
      <c r="D44" s="56" t="s">
        <v>154</v>
      </c>
      <c r="E44" s="56" t="s">
        <v>151</v>
      </c>
      <c r="F44" s="224">
        <v>0</v>
      </c>
      <c r="G44" s="225"/>
      <c r="H44" s="226">
        <f>F44*G44</f>
        <v>0</v>
      </c>
    </row>
    <row r="45" spans="1:8" s="231" customFormat="1" ht="30">
      <c r="A45" s="201" t="str">
        <f>IF(F44=0,"","*")</f>
        <v/>
      </c>
      <c r="B45" s="228"/>
      <c r="C45" s="229"/>
      <c r="D45" s="188" t="s">
        <v>230</v>
      </c>
      <c r="E45" s="228"/>
      <c r="F45" s="224"/>
      <c r="G45" s="225"/>
      <c r="H45" s="230"/>
    </row>
    <row r="46" spans="1:8" s="227" customFormat="1" ht="15">
      <c r="A46" s="175" t="str">
        <f>IF(F46&gt;0,MAX($A$1:A45)+1,"")</f>
        <v/>
      </c>
      <c r="B46" s="56"/>
      <c r="C46" s="223" t="s">
        <v>153</v>
      </c>
      <c r="D46" s="56" t="s">
        <v>155</v>
      </c>
      <c r="E46" s="56" t="s">
        <v>151</v>
      </c>
      <c r="F46" s="224">
        <v>0</v>
      </c>
      <c r="G46" s="225"/>
      <c r="H46" s="226">
        <f>F46*G46</f>
        <v>0</v>
      </c>
    </row>
    <row r="47" spans="1:8" s="231" customFormat="1" ht="20.25" customHeight="1">
      <c r="A47" s="201" t="str">
        <f>IF(F46=0,"","*")</f>
        <v/>
      </c>
      <c r="B47" s="228"/>
      <c r="C47" s="229"/>
      <c r="D47" s="188" t="s">
        <v>231</v>
      </c>
      <c r="E47" s="228"/>
      <c r="F47" s="224"/>
      <c r="G47" s="225"/>
      <c r="H47" s="230"/>
    </row>
    <row r="48" spans="1:8" s="227" customFormat="1" ht="8.1" customHeight="1">
      <c r="A48" s="162" t="s">
        <v>96</v>
      </c>
      <c r="B48" s="56"/>
      <c r="C48" s="223"/>
      <c r="D48" s="232"/>
      <c r="E48" s="56"/>
      <c r="F48" s="224"/>
      <c r="G48" s="225"/>
      <c r="H48" s="226"/>
    </row>
    <row r="49" spans="1:8" s="174" customFormat="1" ht="15.75">
      <c r="A49" s="218">
        <f>IF(F49&gt;0,MAX($A$1:A48)+1,"")</f>
        <v>5</v>
      </c>
      <c r="B49" s="169" t="s">
        <v>156</v>
      </c>
      <c r="C49" s="170" t="s">
        <v>18</v>
      </c>
      <c r="D49" s="169" t="s">
        <v>157</v>
      </c>
      <c r="E49" s="169" t="s">
        <v>99</v>
      </c>
      <c r="F49" s="171">
        <f>IF(SUM(F50:F52)=0,0,1)</f>
        <v>1</v>
      </c>
      <c r="G49" s="172"/>
      <c r="H49" s="173" t="e">
        <f>SUBTOTAL(9,H50:H54)</f>
        <v>#REF!</v>
      </c>
    </row>
    <row r="50" spans="1:8" s="174" customFormat="1" ht="15.75">
      <c r="A50" s="175">
        <f>IF(F50&gt;0,MAX($A$1:A49)+1,"")</f>
        <v>6</v>
      </c>
      <c r="B50" s="169"/>
      <c r="C50" s="170" t="s">
        <v>158</v>
      </c>
      <c r="D50" s="169" t="s">
        <v>159</v>
      </c>
      <c r="E50" s="169" t="s">
        <v>265</v>
      </c>
      <c r="F50" s="360">
        <v>0.01</v>
      </c>
      <c r="G50" s="172" t="e">
        <f>SUM('SO01 REKAPITULACE'!E19:H19)</f>
        <v>#REF!</v>
      </c>
      <c r="H50" s="173" t="e">
        <f>ROUND(F50*G50,0)</f>
        <v>#REF!</v>
      </c>
    </row>
    <row r="51" spans="1:8" s="192" customFormat="1" ht="46.5" customHeight="1">
      <c r="A51" s="201" t="e">
        <f>IF(G50=0,"","*")</f>
        <v>#REF!</v>
      </c>
      <c r="B51" s="186"/>
      <c r="C51" s="187"/>
      <c r="D51" s="188" t="s">
        <v>232</v>
      </c>
      <c r="E51" s="186"/>
      <c r="F51" s="189"/>
      <c r="G51" s="190"/>
      <c r="H51" s="191"/>
    </row>
    <row r="52" spans="1:8" s="192" customFormat="1" ht="15">
      <c r="A52" s="201" t="e">
        <f>IF(G50=0,"","*")</f>
        <v>#REF!</v>
      </c>
      <c r="B52" s="186"/>
      <c r="C52" s="187"/>
      <c r="D52" s="188" t="s">
        <v>160</v>
      </c>
      <c r="E52" s="186"/>
      <c r="F52" s="189"/>
      <c r="G52" s="190"/>
      <c r="H52" s="191"/>
    </row>
    <row r="53" spans="1:8" s="192" customFormat="1" ht="32.25" customHeight="1">
      <c r="A53" s="201" t="e">
        <f>IF(G50=0,"","*")</f>
        <v>#REF!</v>
      </c>
      <c r="B53" s="186"/>
      <c r="C53" s="187"/>
      <c r="D53" s="188" t="s">
        <v>161</v>
      </c>
      <c r="E53" s="186"/>
      <c r="F53" s="189"/>
      <c r="G53" s="190"/>
      <c r="H53" s="191"/>
    </row>
    <row r="54" spans="1:8" ht="8.1" customHeight="1">
      <c r="A54" s="236" t="s">
        <v>96</v>
      </c>
      <c r="B54" s="26"/>
      <c r="C54" s="199"/>
      <c r="D54" s="232"/>
      <c r="E54" s="26"/>
      <c r="F54" s="189"/>
      <c r="G54" s="190"/>
      <c r="H54" s="237"/>
    </row>
    <row r="55" spans="1:8" s="174" customFormat="1" ht="15.75">
      <c r="A55" s="218" t="e">
        <f>IF(F55&gt;0,MAX($A$1:A54)+1,"")</f>
        <v>#REF!</v>
      </c>
      <c r="B55" s="169" t="s">
        <v>269</v>
      </c>
      <c r="C55" s="170" t="s">
        <v>17</v>
      </c>
      <c r="D55" s="169" t="s">
        <v>162</v>
      </c>
      <c r="E55" s="169" t="s">
        <v>99</v>
      </c>
      <c r="F55" s="171">
        <f>IF(SUM(F56:F71)=0,0,1)</f>
        <v>1</v>
      </c>
      <c r="G55" s="172"/>
      <c r="H55" s="173" t="e">
        <f>SUBTOTAL(9,H56:H72)</f>
        <v>#REF!</v>
      </c>
    </row>
    <row r="56" spans="1:8" s="167" customFormat="1" ht="15">
      <c r="A56" s="175" t="e">
        <f>IF(F56&gt;0,MAX($A$1:A55)+1,"")</f>
        <v>#REF!</v>
      </c>
      <c r="B56" s="44"/>
      <c r="C56" s="163" t="s">
        <v>163</v>
      </c>
      <c r="D56" s="44" t="s">
        <v>164</v>
      </c>
      <c r="E56" s="44" t="s">
        <v>99</v>
      </c>
      <c r="F56" s="177">
        <f>IF(SUM(F57:F61)=0,0,1)</f>
        <v>1</v>
      </c>
      <c r="G56" s="178"/>
      <c r="H56" s="166">
        <f>SUBTOTAL(9,H57:H62)</f>
        <v>5000</v>
      </c>
    </row>
    <row r="57" spans="1:8" ht="15">
      <c r="A57" s="175" t="e">
        <f>IF(F57&gt;0,MAX($A$1:A56)+1,"")</f>
        <v>#REF!</v>
      </c>
      <c r="B57" s="26"/>
      <c r="C57" s="199" t="s">
        <v>165</v>
      </c>
      <c r="D57" s="26" t="s">
        <v>166</v>
      </c>
      <c r="E57" s="26" t="s">
        <v>151</v>
      </c>
      <c r="F57" s="363">
        <v>10</v>
      </c>
      <c r="G57" s="364">
        <v>500</v>
      </c>
      <c r="H57" s="183">
        <f>F57*G57</f>
        <v>5000</v>
      </c>
    </row>
    <row r="58" spans="1:8" s="192" customFormat="1" ht="15">
      <c r="A58" s="201" t="str">
        <f>IF(F57=0,"","*")</f>
        <v>*</v>
      </c>
      <c r="B58" s="186"/>
      <c r="C58" s="187"/>
      <c r="D58" s="238" t="s">
        <v>167</v>
      </c>
      <c r="E58" s="186"/>
      <c r="F58" s="189"/>
      <c r="G58" s="190"/>
      <c r="H58" s="191"/>
    </row>
    <row r="59" spans="1:8" ht="15">
      <c r="A59" s="175" t="str">
        <f>IF(F59&gt;0,MAX($A$1:A58)+1,"")</f>
        <v/>
      </c>
      <c r="B59" s="26"/>
      <c r="C59" s="199" t="s">
        <v>168</v>
      </c>
      <c r="D59" s="26" t="s">
        <v>169</v>
      </c>
      <c r="E59" s="26" t="s">
        <v>151</v>
      </c>
      <c r="F59" s="189">
        <v>0</v>
      </c>
      <c r="G59" s="190"/>
      <c r="H59" s="183">
        <f>F59*G59</f>
        <v>0</v>
      </c>
    </row>
    <row r="60" spans="1:8" s="192" customFormat="1" ht="15">
      <c r="A60" s="201" t="str">
        <f>IF(F59=0,"","*")</f>
        <v/>
      </c>
      <c r="B60" s="186"/>
      <c r="C60" s="187"/>
      <c r="D60" s="188" t="s">
        <v>170</v>
      </c>
      <c r="E60" s="186"/>
      <c r="F60" s="189"/>
      <c r="G60" s="190"/>
      <c r="H60" s="191"/>
    </row>
    <row r="61" spans="1:8" ht="15">
      <c r="A61" s="175" t="str">
        <f>IF(F61&gt;0,MAX($A$1:A60)+1,"")</f>
        <v/>
      </c>
      <c r="B61" s="26"/>
      <c r="C61" s="199" t="s">
        <v>171</v>
      </c>
      <c r="D61" s="26" t="s">
        <v>172</v>
      </c>
      <c r="E61" s="26" t="s">
        <v>151</v>
      </c>
      <c r="F61" s="189">
        <v>0</v>
      </c>
      <c r="G61" s="190"/>
      <c r="H61" s="183">
        <f>F61*G61</f>
        <v>0</v>
      </c>
    </row>
    <row r="62" spans="1:8" s="207" customFormat="1" ht="15">
      <c r="A62" s="201" t="str">
        <f>IF(F61=0,"","*")</f>
        <v/>
      </c>
      <c r="B62" s="202"/>
      <c r="C62" s="203"/>
      <c r="D62" s="202" t="s">
        <v>173</v>
      </c>
      <c r="E62" s="202"/>
      <c r="F62" s="204"/>
      <c r="G62" s="205"/>
      <c r="H62" s="206"/>
    </row>
    <row r="63" spans="1:8" s="167" customFormat="1" ht="15">
      <c r="A63" s="175" t="str">
        <f>IF(F63&gt;0,MAX($A$1:A62)+1,"")</f>
        <v/>
      </c>
      <c r="B63" s="44"/>
      <c r="C63" s="163" t="s">
        <v>174</v>
      </c>
      <c r="D63" s="44" t="s">
        <v>175</v>
      </c>
      <c r="E63" s="44" t="s">
        <v>104</v>
      </c>
      <c r="F63" s="177">
        <v>0</v>
      </c>
      <c r="G63" s="178"/>
      <c r="H63" s="226">
        <f>F63*G63</f>
        <v>0</v>
      </c>
    </row>
    <row r="64" spans="1:8" s="198" customFormat="1" ht="30">
      <c r="A64" s="201" t="str">
        <f>IF(F63=0,"","*")</f>
        <v/>
      </c>
      <c r="B64" s="188"/>
      <c r="C64" s="194"/>
      <c r="D64" s="188" t="s">
        <v>176</v>
      </c>
      <c r="E64" s="188"/>
      <c r="F64" s="195"/>
      <c r="G64" s="196"/>
      <c r="H64" s="197"/>
    </row>
    <row r="65" spans="1:8" s="167" customFormat="1" ht="15">
      <c r="A65" s="175" t="str">
        <f>IF(F65&gt;0,MAX($A$1:A64)+1,"")</f>
        <v/>
      </c>
      <c r="B65" s="44"/>
      <c r="C65" s="163" t="s">
        <v>177</v>
      </c>
      <c r="D65" s="44" t="s">
        <v>178</v>
      </c>
      <c r="E65" s="44" t="s">
        <v>151</v>
      </c>
      <c r="F65" s="405">
        <v>0</v>
      </c>
      <c r="G65" s="406"/>
      <c r="H65" s="226">
        <f>F65*G65</f>
        <v>0</v>
      </c>
    </row>
    <row r="66" spans="1:8" s="198" customFormat="1" ht="15">
      <c r="A66" s="201" t="str">
        <f>IF(F65=0,"","*")</f>
        <v/>
      </c>
      <c r="B66" s="188"/>
      <c r="C66" s="194"/>
      <c r="D66" s="188" t="s">
        <v>179</v>
      </c>
      <c r="E66" s="188"/>
      <c r="F66" s="195"/>
      <c r="G66" s="196" t="s">
        <v>276</v>
      </c>
      <c r="H66" s="197"/>
    </row>
    <row r="67" spans="1:8" s="167" customFormat="1" ht="15">
      <c r="A67" s="175" t="str">
        <f>IF(F67&gt;0,MAX($A$1:A66)+1,"")</f>
        <v/>
      </c>
      <c r="B67" s="44"/>
      <c r="C67" s="163" t="s">
        <v>180</v>
      </c>
      <c r="D67" s="44" t="s">
        <v>181</v>
      </c>
      <c r="E67" s="44" t="s">
        <v>151</v>
      </c>
      <c r="F67" s="177">
        <v>0</v>
      </c>
      <c r="G67" s="178"/>
      <c r="H67" s="226">
        <f>F67*G67</f>
        <v>0</v>
      </c>
    </row>
    <row r="68" spans="1:8" s="192" customFormat="1" ht="15">
      <c r="A68" s="201" t="str">
        <f>IF(F67=0,"","*")</f>
        <v/>
      </c>
      <c r="B68" s="186"/>
      <c r="C68" s="187"/>
      <c r="D68" s="188" t="s">
        <v>182</v>
      </c>
      <c r="E68" s="186"/>
      <c r="F68" s="239"/>
      <c r="G68" s="190"/>
      <c r="H68" s="191"/>
    </row>
    <row r="69" spans="1:8" s="167" customFormat="1" ht="15.75">
      <c r="A69" s="175" t="e">
        <f>IF(F69&gt;0,MAX($A$1:A68)+1,"")</f>
        <v>#REF!</v>
      </c>
      <c r="B69" s="44"/>
      <c r="C69" s="163" t="s">
        <v>183</v>
      </c>
      <c r="D69" s="44" t="s">
        <v>233</v>
      </c>
      <c r="E69" s="44" t="s">
        <v>265</v>
      </c>
      <c r="F69" s="365">
        <v>0.1</v>
      </c>
      <c r="G69" s="172" t="e">
        <f>SUM('SO01 REKAPITULACE'!E19:H19)</f>
        <v>#REF!</v>
      </c>
      <c r="H69" s="166" t="e">
        <f>ROUND(F69*G69/100,0)</f>
        <v>#REF!</v>
      </c>
    </row>
    <row r="70" spans="1:8" s="192" customFormat="1" ht="45">
      <c r="A70" s="201" t="str">
        <f>IF(F69=0,"","*")</f>
        <v>*</v>
      </c>
      <c r="B70" s="186"/>
      <c r="C70" s="187"/>
      <c r="D70" s="188" t="s">
        <v>184</v>
      </c>
      <c r="E70" s="186"/>
      <c r="F70" s="189"/>
      <c r="G70" s="397" t="s">
        <v>21</v>
      </c>
      <c r="H70" s="191"/>
    </row>
    <row r="71" spans="1:8" s="192" customFormat="1" ht="31.5" customHeight="1">
      <c r="A71" s="201" t="str">
        <f>IF(F69=0,"","*")</f>
        <v>*</v>
      </c>
      <c r="B71" s="186"/>
      <c r="C71" s="187"/>
      <c r="D71" s="188" t="s">
        <v>185</v>
      </c>
      <c r="E71" s="186"/>
      <c r="F71" s="189"/>
      <c r="G71" s="190"/>
      <c r="H71" s="191"/>
    </row>
    <row r="72" spans="1:8" ht="9" customHeight="1">
      <c r="A72" s="236" t="s">
        <v>96</v>
      </c>
      <c r="B72" s="26"/>
      <c r="C72" s="199"/>
      <c r="D72" s="232"/>
      <c r="E72" s="26"/>
      <c r="F72" s="189"/>
      <c r="G72" s="190"/>
      <c r="H72" s="237"/>
    </row>
    <row r="73" spans="1:8" s="174" customFormat="1" ht="15.75">
      <c r="A73" s="218" t="e">
        <f>IF(F73&gt;0,MAX($A$1:A72)+1,"")</f>
        <v>#REF!</v>
      </c>
      <c r="B73" s="169" t="s">
        <v>269</v>
      </c>
      <c r="C73" s="170" t="s">
        <v>19</v>
      </c>
      <c r="D73" s="169" t="s">
        <v>186</v>
      </c>
      <c r="E73" s="169" t="s">
        <v>99</v>
      </c>
      <c r="F73" s="171">
        <f>IF(SUM(F74:F77)=0,0,1)</f>
        <v>1</v>
      </c>
      <c r="G73" s="172"/>
      <c r="H73" s="173" t="e">
        <f>SUBTOTAL(9,H74:H78)</f>
        <v>#REF!</v>
      </c>
    </row>
    <row r="74" spans="1:8" s="167" customFormat="1" ht="15">
      <c r="A74" s="175" t="str">
        <f>IF(F74&gt;0,MAX($A$1:A73)+1,"")</f>
        <v/>
      </c>
      <c r="B74" s="44"/>
      <c r="C74" s="163" t="s">
        <v>187</v>
      </c>
      <c r="D74" s="44" t="s">
        <v>188</v>
      </c>
      <c r="E74" s="44" t="s">
        <v>104</v>
      </c>
      <c r="F74" s="177">
        <v>0</v>
      </c>
      <c r="G74" s="178"/>
      <c r="H74" s="226">
        <f>F74*G74</f>
        <v>0</v>
      </c>
    </row>
    <row r="75" spans="1:8" s="192" customFormat="1" ht="30">
      <c r="A75" s="201" t="str">
        <f>IF(F74=0,"","*")</f>
        <v/>
      </c>
      <c r="B75" s="186"/>
      <c r="C75" s="187"/>
      <c r="D75" s="188" t="s">
        <v>234</v>
      </c>
      <c r="E75" s="186"/>
      <c r="F75" s="189"/>
      <c r="G75" s="190"/>
      <c r="H75" s="191"/>
    </row>
    <row r="76" spans="1:8" s="167" customFormat="1" ht="15.75">
      <c r="A76" s="175" t="e">
        <f>IF(F76&gt;0,MAX($A$1:A75)+1,"")</f>
        <v>#REF!</v>
      </c>
      <c r="B76" s="44"/>
      <c r="C76" s="163" t="s">
        <v>189</v>
      </c>
      <c r="D76" s="44" t="s">
        <v>190</v>
      </c>
      <c r="E76" s="44" t="s">
        <v>265</v>
      </c>
      <c r="F76" s="407">
        <v>0.03</v>
      </c>
      <c r="G76" s="178" t="e">
        <f>SUM('SO01 REKAPITULACE'!E19:H19)</f>
        <v>#REF!</v>
      </c>
      <c r="H76" s="166" t="e">
        <f>ROUND(F76*G76,0)</f>
        <v>#REF!</v>
      </c>
    </row>
    <row r="77" spans="1:8" s="198" customFormat="1" ht="29.25" customHeight="1">
      <c r="A77" s="201" t="str">
        <f>IF(F76=0,"","*")</f>
        <v>*</v>
      </c>
      <c r="B77" s="188"/>
      <c r="C77" s="194"/>
      <c r="D77" s="188" t="s">
        <v>191</v>
      </c>
      <c r="E77" s="241"/>
      <c r="F77" s="195"/>
      <c r="G77" s="196"/>
      <c r="H77" s="197"/>
    </row>
    <row r="78" spans="1:8" s="246" customFormat="1" ht="8.1" customHeight="1">
      <c r="A78" s="242" t="s">
        <v>96</v>
      </c>
      <c r="B78" s="232"/>
      <c r="C78" s="243"/>
      <c r="D78" s="232"/>
      <c r="E78" s="244"/>
      <c r="F78" s="195"/>
      <c r="G78" s="196"/>
      <c r="H78" s="245"/>
    </row>
    <row r="79" spans="1:8" s="174" customFormat="1" ht="15.75">
      <c r="A79" s="218" t="str">
        <f>IF(F79&gt;0,MAX($A$1:A78)+1,"")</f>
        <v/>
      </c>
      <c r="B79" s="169" t="s">
        <v>156</v>
      </c>
      <c r="C79" s="170" t="s">
        <v>20</v>
      </c>
      <c r="D79" s="169" t="s">
        <v>192</v>
      </c>
      <c r="E79" s="247" t="s">
        <v>99</v>
      </c>
      <c r="F79" s="171">
        <f>IF(SUM(F80:F90)=0,0,1)</f>
        <v>0</v>
      </c>
      <c r="G79" s="172"/>
      <c r="H79" s="173">
        <f>SUBTOTAL(9,H80:H92)</f>
        <v>0</v>
      </c>
    </row>
    <row r="80" spans="1:8" s="167" customFormat="1" ht="15">
      <c r="A80" s="175" t="str">
        <f>IF(F80&gt;0,MAX($A$1:A79)+1,"")</f>
        <v/>
      </c>
      <c r="B80" s="44"/>
      <c r="C80" s="163" t="s">
        <v>193</v>
      </c>
      <c r="D80" s="44" t="s">
        <v>194</v>
      </c>
      <c r="E80" s="44" t="s">
        <v>265</v>
      </c>
      <c r="F80" s="240"/>
      <c r="G80" s="178"/>
      <c r="H80" s="166">
        <f>ROUND(F80*G80/100,0)</f>
        <v>0</v>
      </c>
    </row>
    <row r="81" spans="1:8" s="207" customFormat="1" ht="15">
      <c r="A81" s="201" t="str">
        <f>IF(F80=0,"","*")</f>
        <v/>
      </c>
      <c r="B81" s="202"/>
      <c r="C81" s="203"/>
      <c r="D81" s="202" t="s">
        <v>195</v>
      </c>
      <c r="E81" s="202"/>
      <c r="F81" s="204"/>
      <c r="G81" s="205"/>
      <c r="H81" s="206"/>
    </row>
    <row r="82" spans="1:8" s="167" customFormat="1" ht="15">
      <c r="A82" s="175" t="str">
        <f>IF(F82&gt;0,MAX($A$1:A81)+1,"")</f>
        <v/>
      </c>
      <c r="B82" s="44"/>
      <c r="C82" s="163" t="s">
        <v>196</v>
      </c>
      <c r="D82" s="44" t="s">
        <v>197</v>
      </c>
      <c r="E82" s="44" t="s">
        <v>104</v>
      </c>
      <c r="F82" s="177"/>
      <c r="G82" s="178"/>
      <c r="H82" s="226">
        <f>F82*G82</f>
        <v>0</v>
      </c>
    </row>
    <row r="83" spans="1:8" s="235" customFormat="1" ht="30">
      <c r="A83" s="201" t="str">
        <f>IF(F82=0,"","*")</f>
        <v/>
      </c>
      <c r="B83" s="233"/>
      <c r="C83" s="187"/>
      <c r="D83" s="188" t="s">
        <v>198</v>
      </c>
      <c r="E83" s="233"/>
      <c r="F83" s="210"/>
      <c r="G83" s="211"/>
      <c r="H83" s="234"/>
    </row>
    <row r="84" spans="1:8" s="167" customFormat="1" ht="15">
      <c r="A84" s="175" t="str">
        <f>IF(F84&gt;0,MAX($A$1:A83)+1,"")</f>
        <v/>
      </c>
      <c r="B84" s="44"/>
      <c r="C84" s="163" t="s">
        <v>199</v>
      </c>
      <c r="D84" s="44" t="s">
        <v>200</v>
      </c>
      <c r="E84" s="44" t="s">
        <v>104</v>
      </c>
      <c r="F84" s="177"/>
      <c r="G84" s="178"/>
      <c r="H84" s="226">
        <f>F84*G84</f>
        <v>0</v>
      </c>
    </row>
    <row r="85" spans="1:8" s="235" customFormat="1" ht="15">
      <c r="A85" s="201" t="str">
        <f>IF(F84=0,"","*")</f>
        <v/>
      </c>
      <c r="B85" s="233"/>
      <c r="C85" s="187"/>
      <c r="D85" s="188" t="s">
        <v>201</v>
      </c>
      <c r="E85" s="233"/>
      <c r="F85" s="210"/>
      <c r="G85" s="211"/>
      <c r="H85" s="234"/>
    </row>
    <row r="86" spans="1:8" s="167" customFormat="1" ht="15">
      <c r="A86" s="175" t="str">
        <f>IF(F86&gt;0,MAX($A$1:A85)+1,"")</f>
        <v/>
      </c>
      <c r="B86" s="44"/>
      <c r="C86" s="163" t="s">
        <v>202</v>
      </c>
      <c r="D86" s="44" t="s">
        <v>203</v>
      </c>
      <c r="E86" s="44" t="s">
        <v>104</v>
      </c>
      <c r="F86" s="177"/>
      <c r="G86" s="178">
        <v>0</v>
      </c>
      <c r="H86" s="226">
        <f>F86*G86</f>
        <v>0</v>
      </c>
    </row>
    <row r="87" spans="1:8" s="235" customFormat="1" ht="30">
      <c r="A87" s="201" t="str">
        <f>IF(F86=0,"","*")</f>
        <v/>
      </c>
      <c r="B87" s="233"/>
      <c r="C87" s="187"/>
      <c r="D87" s="188" t="s">
        <v>204</v>
      </c>
      <c r="E87" s="233"/>
      <c r="F87" s="210"/>
      <c r="G87" s="211"/>
      <c r="H87" s="234"/>
    </row>
    <row r="88" spans="1:8" s="167" customFormat="1" ht="15">
      <c r="A88" s="175" t="str">
        <f>IF(F88&gt;0,MAX($A$1:A87)+1,"")</f>
        <v/>
      </c>
      <c r="B88" s="44"/>
      <c r="C88" s="163" t="s">
        <v>205</v>
      </c>
      <c r="D88" s="44" t="s">
        <v>206</v>
      </c>
      <c r="E88" s="44" t="s">
        <v>104</v>
      </c>
      <c r="F88" s="177"/>
      <c r="G88" s="178">
        <v>0</v>
      </c>
      <c r="H88" s="226">
        <f>F88*G88</f>
        <v>0</v>
      </c>
    </row>
    <row r="89" spans="1:8" s="235" customFormat="1" ht="30">
      <c r="A89" s="201" t="str">
        <f>IF(F88=0,"","*")</f>
        <v/>
      </c>
      <c r="B89" s="233"/>
      <c r="C89" s="187"/>
      <c r="D89" s="188" t="s">
        <v>235</v>
      </c>
      <c r="E89" s="233"/>
      <c r="F89" s="210"/>
      <c r="G89" s="211"/>
      <c r="H89" s="234"/>
    </row>
    <row r="90" spans="1:8" s="167" customFormat="1" ht="15">
      <c r="A90" s="175" t="str">
        <f>IF(F90&gt;0,MAX($A$1:A89)+1,"")</f>
        <v/>
      </c>
      <c r="B90" s="44"/>
      <c r="C90" s="163" t="s">
        <v>207</v>
      </c>
      <c r="D90" s="44" t="s">
        <v>208</v>
      </c>
      <c r="E90" s="44" t="s">
        <v>265</v>
      </c>
      <c r="F90" s="240"/>
      <c r="G90" s="178"/>
      <c r="H90" s="166">
        <f>ROUND(F90*G90/100,0)</f>
        <v>0</v>
      </c>
    </row>
    <row r="91" spans="1:8" s="207" customFormat="1" ht="30">
      <c r="A91" s="201" t="str">
        <f>IF(F90=0,"","*")</f>
        <v/>
      </c>
      <c r="B91" s="202"/>
      <c r="C91" s="203"/>
      <c r="D91" s="188" t="s">
        <v>209</v>
      </c>
      <c r="E91" s="202"/>
      <c r="F91" s="204"/>
      <c r="G91" s="205"/>
      <c r="H91" s="206"/>
    </row>
    <row r="92" spans="1:8" s="217" customFormat="1" ht="8.1" customHeight="1">
      <c r="A92" s="248" t="s">
        <v>96</v>
      </c>
      <c r="B92" s="214"/>
      <c r="C92" s="215"/>
      <c r="D92" s="232"/>
      <c r="E92" s="214"/>
      <c r="F92" s="204"/>
      <c r="G92" s="205"/>
      <c r="H92" s="216"/>
    </row>
    <row r="93" spans="1:8" s="174" customFormat="1" ht="15.75">
      <c r="A93" s="218" t="str">
        <f>IF(F93&gt;0,MAX($A$1:A92)+1,"")</f>
        <v/>
      </c>
      <c r="B93" s="169" t="s">
        <v>156</v>
      </c>
      <c r="C93" s="170" t="s">
        <v>268</v>
      </c>
      <c r="D93" s="169" t="s">
        <v>210</v>
      </c>
      <c r="E93" s="169" t="s">
        <v>99</v>
      </c>
      <c r="F93" s="171">
        <f>IF(SUM(F94:F100)=0,0,1)</f>
        <v>0</v>
      </c>
      <c r="G93" s="172"/>
      <c r="H93" s="173">
        <f>SUBTOTAL(9,H94:H102)</f>
        <v>0</v>
      </c>
    </row>
    <row r="94" spans="1:8" s="167" customFormat="1" ht="14.25" customHeight="1">
      <c r="A94" s="175" t="str">
        <f>IF(F94&gt;0,MAX($A$1:A93)+1,"")</f>
        <v/>
      </c>
      <c r="B94" s="44"/>
      <c r="C94" s="163" t="s">
        <v>211</v>
      </c>
      <c r="D94" s="44" t="s">
        <v>212</v>
      </c>
      <c r="E94" s="44" t="s">
        <v>104</v>
      </c>
      <c r="F94" s="177">
        <v>0</v>
      </c>
      <c r="G94" s="406">
        <v>0</v>
      </c>
      <c r="H94" s="226">
        <f>F94*G94</f>
        <v>0</v>
      </c>
    </row>
    <row r="95" spans="1:8" s="207" customFormat="1" ht="15">
      <c r="A95" s="201" t="str">
        <f>IF(F94=0,"","*")</f>
        <v/>
      </c>
      <c r="B95" s="202"/>
      <c r="C95" s="203"/>
      <c r="D95" s="188" t="s">
        <v>236</v>
      </c>
      <c r="E95" s="202"/>
      <c r="F95" s="204"/>
      <c r="G95" s="205"/>
      <c r="H95" s="206"/>
    </row>
    <row r="96" spans="1:8" s="167" customFormat="1" ht="14.25" customHeight="1">
      <c r="A96" s="175" t="str">
        <f>IF(F96&gt;0,MAX($A$1:A95)+1,"")</f>
        <v/>
      </c>
      <c r="B96" s="44"/>
      <c r="C96" s="163" t="s">
        <v>213</v>
      </c>
      <c r="D96" s="44" t="s">
        <v>214</v>
      </c>
      <c r="E96" s="44" t="s">
        <v>265</v>
      </c>
      <c r="F96" s="240">
        <v>0</v>
      </c>
      <c r="G96" s="178"/>
      <c r="H96" s="166">
        <f>ROUND(F96*G96/100,0)</f>
        <v>0</v>
      </c>
    </row>
    <row r="97" spans="1:8" s="207" customFormat="1" ht="30">
      <c r="A97" s="201" t="str">
        <f>IF(F96=0,"","*")</f>
        <v/>
      </c>
      <c r="B97" s="202"/>
      <c r="C97" s="203"/>
      <c r="D97" s="188" t="s">
        <v>215</v>
      </c>
      <c r="E97" s="202"/>
      <c r="F97" s="249"/>
      <c r="G97" s="205"/>
      <c r="H97" s="206"/>
    </row>
    <row r="98" spans="1:8" s="167" customFormat="1" ht="14.25" customHeight="1">
      <c r="A98" s="175" t="str">
        <f>IF(F98&gt;0,MAX($A$1:A97)+1,"")</f>
        <v/>
      </c>
      <c r="B98" s="44"/>
      <c r="C98" s="163" t="s">
        <v>216</v>
      </c>
      <c r="D98" s="44" t="s">
        <v>217</v>
      </c>
      <c r="E98" s="44" t="s">
        <v>265</v>
      </c>
      <c r="F98" s="240">
        <v>0</v>
      </c>
      <c r="G98" s="178"/>
      <c r="H98" s="166">
        <f>ROUND(F98*G98/100,0)</f>
        <v>0</v>
      </c>
    </row>
    <row r="99" spans="1:8" s="207" customFormat="1" ht="30">
      <c r="A99" s="201" t="str">
        <f>IF(F98=0,"","*")</f>
        <v/>
      </c>
      <c r="B99" s="202"/>
      <c r="C99" s="203"/>
      <c r="D99" s="188" t="s">
        <v>218</v>
      </c>
      <c r="E99" s="202"/>
      <c r="F99" s="204"/>
      <c r="G99" s="205"/>
      <c r="H99" s="206"/>
    </row>
    <row r="100" spans="1:8" s="167" customFormat="1" ht="14.25" customHeight="1">
      <c r="A100" s="175" t="str">
        <f>IF(F100&gt;0,MAX($A$1:A99)+1,"")</f>
        <v/>
      </c>
      <c r="B100" s="44"/>
      <c r="C100" s="163" t="s">
        <v>219</v>
      </c>
      <c r="D100" s="44" t="s">
        <v>220</v>
      </c>
      <c r="E100" s="44" t="s">
        <v>265</v>
      </c>
      <c r="F100" s="394">
        <v>0</v>
      </c>
      <c r="G100" s="178">
        <v>0</v>
      </c>
      <c r="H100" s="166">
        <f>ROUND(F100*G100/100,0)</f>
        <v>0</v>
      </c>
    </row>
    <row r="101" spans="1:8" s="207" customFormat="1" ht="45.6" customHeight="1">
      <c r="A101" s="201" t="str">
        <f>IF(F100=0,"","*")</f>
        <v/>
      </c>
      <c r="B101" s="202"/>
      <c r="C101" s="203"/>
      <c r="D101" s="188" t="s">
        <v>275</v>
      </c>
      <c r="E101" s="202"/>
      <c r="F101" s="204"/>
      <c r="G101" s="205"/>
      <c r="H101" s="206"/>
    </row>
    <row r="102" spans="1:8" s="217" customFormat="1" ht="8.1" customHeight="1">
      <c r="A102" s="248" t="s">
        <v>96</v>
      </c>
      <c r="B102" s="214"/>
      <c r="C102" s="215"/>
      <c r="D102" s="232"/>
      <c r="E102" s="214"/>
      <c r="F102" s="204"/>
      <c r="G102" s="205"/>
      <c r="H102" s="216"/>
    </row>
    <row r="103" spans="1:8" s="174" customFormat="1" ht="15.75">
      <c r="A103" s="218" t="str">
        <f>IF(F103&gt;0,MAX($A$1:A102)+1,"")</f>
        <v/>
      </c>
      <c r="B103" s="169" t="s">
        <v>269</v>
      </c>
      <c r="C103" s="170" t="s">
        <v>221</v>
      </c>
      <c r="D103" s="169" t="s">
        <v>222</v>
      </c>
      <c r="E103" s="169" t="s">
        <v>99</v>
      </c>
      <c r="F103" s="171">
        <f>IF(SUM(F104:F105)=0,0,1)</f>
        <v>0</v>
      </c>
      <c r="G103" s="172"/>
      <c r="H103" s="173">
        <f>SUBTOTAL(9,H104:H106)</f>
        <v>0</v>
      </c>
    </row>
    <row r="104" spans="1:8" s="227" customFormat="1" ht="15">
      <c r="A104" s="175" t="str">
        <f>IF(F104&gt;0,MAX($A$1:A103)+1,"")</f>
        <v/>
      </c>
      <c r="B104" s="56"/>
      <c r="C104" s="223" t="s">
        <v>223</v>
      </c>
      <c r="D104" s="250" t="s">
        <v>224</v>
      </c>
      <c r="E104" s="56" t="s">
        <v>151</v>
      </c>
      <c r="F104" s="409"/>
      <c r="G104" s="410"/>
      <c r="H104" s="226">
        <f>F104*G104</f>
        <v>0</v>
      </c>
    </row>
    <row r="105" spans="1:8" s="227" customFormat="1" ht="15">
      <c r="A105" s="175" t="str">
        <f>IF(F105&gt;0,MAX($A$1:A104)+1,"")</f>
        <v/>
      </c>
      <c r="B105" s="56"/>
      <c r="C105" s="223" t="s">
        <v>223</v>
      </c>
      <c r="D105" s="250" t="s">
        <v>225</v>
      </c>
      <c r="E105" s="56" t="s">
        <v>104</v>
      </c>
      <c r="F105" s="224"/>
      <c r="G105" s="225"/>
      <c r="H105" s="226">
        <f>F105*G105</f>
        <v>0</v>
      </c>
    </row>
    <row r="106" spans="1:8" s="207" customFormat="1" ht="30">
      <c r="A106" s="201" t="str">
        <f>IF(FG103=0,"","*")</f>
        <v/>
      </c>
      <c r="B106" s="202"/>
      <c r="C106" s="203"/>
      <c r="D106" s="188" t="s">
        <v>237</v>
      </c>
      <c r="E106" s="202"/>
      <c r="F106" s="249"/>
      <c r="G106" s="205"/>
      <c r="H106" s="206"/>
    </row>
    <row r="107" spans="1:8" s="217" customFormat="1" ht="15">
      <c r="A107" s="213"/>
      <c r="B107" s="214"/>
      <c r="C107" s="215"/>
      <c r="D107" s="232"/>
      <c r="E107" s="214"/>
      <c r="F107" s="249"/>
      <c r="G107" s="205"/>
      <c r="H107" s="216"/>
    </row>
    <row r="108" spans="1:8" ht="15.75" thickBot="1">
      <c r="A108" s="251" t="s">
        <v>252</v>
      </c>
      <c r="B108" s="252"/>
      <c r="C108" s="253"/>
      <c r="D108" s="252"/>
      <c r="E108" s="252"/>
      <c r="F108" s="252"/>
      <c r="G108" s="254"/>
      <c r="H108" s="255"/>
    </row>
    <row r="109" spans="1:8" ht="15">
      <c r="A109" s="256" t="s">
        <v>96</v>
      </c>
    </row>
  </sheetData>
  <autoFilter ref="A5:A109"/>
  <phoneticPr fontId="46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>
    <tabColor rgb="FFFF0000"/>
  </sheetPr>
  <dimension ref="A1:BG50"/>
  <sheetViews>
    <sheetView view="pageBreakPreview" zoomScale="106" zoomScaleSheetLayoutView="106" workbookViewId="0">
      <selection activeCell="C28" sqref="C28:D28"/>
    </sheetView>
  </sheetViews>
  <sheetFormatPr defaultRowHeight="12.75"/>
  <cols>
    <col min="1" max="1" width="2.7109375" customWidth="1"/>
    <col min="2" max="2" width="9.7109375" customWidth="1"/>
    <col min="3" max="3" width="7.7109375" customWidth="1"/>
    <col min="4" max="4" width="16.7109375" customWidth="1"/>
    <col min="5" max="5" width="5.7109375" customWidth="1"/>
    <col min="6" max="6" width="3.42578125" customWidth="1"/>
    <col min="7" max="7" width="20.140625" customWidth="1"/>
    <col min="8" max="8" width="16.7109375" customWidth="1"/>
    <col min="9" max="9" width="3" customWidth="1"/>
    <col min="13" max="13" width="10.140625" bestFit="1" customWidth="1"/>
    <col min="14" max="14" width="9.28515625" bestFit="1" customWidth="1"/>
    <col min="18" max="18" width="14.7109375" bestFit="1" customWidth="1"/>
  </cols>
  <sheetData>
    <row r="1" spans="1:59" ht="21.75" customHeight="1">
      <c r="A1" s="17" t="s">
        <v>36</v>
      </c>
      <c r="B1" s="74"/>
      <c r="C1" s="74"/>
      <c r="D1" s="74"/>
      <c r="E1" s="74"/>
      <c r="F1" s="74"/>
      <c r="G1" s="74"/>
      <c r="H1" s="74"/>
      <c r="I1" s="74"/>
    </row>
    <row r="2" spans="1:59" ht="15" customHeight="1" thickBot="1"/>
    <row r="3" spans="1:59" ht="12.95" customHeight="1">
      <c r="A3" s="75" t="s">
        <v>1</v>
      </c>
      <c r="B3" s="76"/>
      <c r="C3" s="77" t="s">
        <v>37</v>
      </c>
      <c r="D3" s="77"/>
      <c r="E3" s="78"/>
      <c r="F3" s="78"/>
      <c r="G3" s="77"/>
      <c r="H3" s="79" t="s">
        <v>38</v>
      </c>
      <c r="I3" s="80"/>
    </row>
    <row r="4" spans="1:59" ht="17.45" customHeight="1">
      <c r="A4" s="51"/>
      <c r="B4" s="81"/>
      <c r="C4" s="446" t="str">
        <f>'SO01 Krycí list ROZPOČTU'!$C$4:$G$4</f>
        <v>Rekonstrukce 1.NP pavilonu F-vybudování sociálních lůžek</v>
      </c>
      <c r="D4" s="447"/>
      <c r="E4" s="447"/>
      <c r="F4" s="447"/>
      <c r="G4" s="448"/>
      <c r="H4" s="331" t="s">
        <v>274</v>
      </c>
      <c r="I4" s="82"/>
    </row>
    <row r="5" spans="1:59" ht="17.45" customHeight="1">
      <c r="A5" s="83"/>
      <c r="B5" s="84"/>
      <c r="C5" s="446" t="str">
        <f>'SO01 Krycí list ROZPOČTU'!$C$5:$G$5</f>
        <v>a rekonstrukce ambulantní části kožního oddělení</v>
      </c>
      <c r="D5" s="447"/>
      <c r="E5" s="447"/>
      <c r="F5" s="447"/>
      <c r="G5" s="448"/>
      <c r="H5" s="85"/>
      <c r="I5" s="86"/>
    </row>
    <row r="6" spans="1:59" ht="12.95" customHeight="1">
      <c r="A6" s="87" t="s">
        <v>2</v>
      </c>
      <c r="B6" s="88"/>
      <c r="C6" s="89" t="s">
        <v>39</v>
      </c>
      <c r="E6" s="89"/>
      <c r="F6" s="89"/>
      <c r="G6" s="89"/>
      <c r="H6" s="90" t="s">
        <v>40</v>
      </c>
      <c r="I6" s="91"/>
    </row>
    <row r="7" spans="1:59" ht="18.75" customHeight="1">
      <c r="A7" s="83"/>
      <c r="B7" s="84"/>
      <c r="C7" s="446" t="str">
        <f>'SO01 Krycí list ROZPOČTU'!$C$7:$G$7</f>
        <v>SO 01 pavilon "F"</v>
      </c>
      <c r="D7" s="447"/>
      <c r="E7" s="447"/>
      <c r="F7" s="447"/>
      <c r="G7" s="448"/>
      <c r="H7" s="92"/>
      <c r="I7" s="86"/>
    </row>
    <row r="8" spans="1:59" ht="12.95" customHeight="1">
      <c r="A8" s="87" t="s">
        <v>41</v>
      </c>
      <c r="B8" s="88"/>
      <c r="C8" s="89" t="s">
        <v>42</v>
      </c>
      <c r="E8" s="89"/>
      <c r="F8" s="89"/>
      <c r="G8" s="89"/>
      <c r="H8" s="90" t="s">
        <v>43</v>
      </c>
      <c r="I8" s="91"/>
    </row>
    <row r="9" spans="1:59" ht="17.25" customHeight="1">
      <c r="A9" s="83"/>
      <c r="B9" s="84"/>
      <c r="C9" s="446" t="s">
        <v>247</v>
      </c>
      <c r="D9" s="447"/>
      <c r="E9" s="447"/>
      <c r="F9" s="447"/>
      <c r="G9" s="448"/>
      <c r="H9" s="92"/>
      <c r="I9" s="86"/>
    </row>
    <row r="10" spans="1:59">
      <c r="A10" s="87" t="s">
        <v>273</v>
      </c>
      <c r="B10" s="89"/>
      <c r="C10" s="415" t="str">
        <f>'SO01 Krycí list ROZPOČTU'!C10:E10</f>
        <v>Město Šumperk</v>
      </c>
      <c r="D10" s="415"/>
      <c r="E10" s="415"/>
      <c r="F10" s="93"/>
      <c r="G10" s="94" t="s">
        <v>45</v>
      </c>
      <c r="H10" s="95"/>
      <c r="I10" s="96">
        <v>0</v>
      </c>
      <c r="J10" s="97"/>
      <c r="K10" s="97"/>
    </row>
    <row r="11" spans="1:59">
      <c r="A11" s="87" t="s">
        <v>46</v>
      </c>
      <c r="B11" s="89"/>
      <c r="C11" s="454" t="str">
        <f>'SO01 Krycí list ROZPOČTU'!C11:E11</f>
        <v>Nemocnice Šumperk a.s.</v>
      </c>
      <c r="D11" s="454"/>
      <c r="E11" s="454"/>
      <c r="F11" s="98"/>
      <c r="G11" s="90" t="s">
        <v>47</v>
      </c>
      <c r="H11" s="89"/>
      <c r="I11" s="99">
        <f>IF(PocetMJ=0,,ROUND((H41+H43)/PocetMJ,1))</f>
        <v>0</v>
      </c>
    </row>
    <row r="12" spans="1:59">
      <c r="A12" s="100" t="s">
        <v>48</v>
      </c>
      <c r="B12" s="34"/>
      <c r="C12" s="433"/>
      <c r="D12" s="433"/>
      <c r="E12" s="433"/>
      <c r="F12" s="34"/>
      <c r="G12" s="101" t="s">
        <v>49</v>
      </c>
      <c r="H12" s="34">
        <f>'SO01 Krycí list ROZPOČTU'!H12</f>
        <v>2015008</v>
      </c>
      <c r="I12" s="102"/>
    </row>
    <row r="13" spans="1:59">
      <c r="A13" s="51" t="s">
        <v>50</v>
      </c>
      <c r="B13" s="26"/>
      <c r="C13" s="26"/>
      <c r="D13" s="434"/>
      <c r="E13" s="434"/>
      <c r="F13" s="26"/>
      <c r="G13" s="103" t="s">
        <v>51</v>
      </c>
      <c r="H13" s="434"/>
      <c r="I13" s="435"/>
      <c r="BC13" s="43"/>
      <c r="BD13" s="43"/>
      <c r="BE13" s="43"/>
      <c r="BF13" s="43"/>
      <c r="BG13" s="43"/>
    </row>
    <row r="14" spans="1:59">
      <c r="A14" s="51"/>
      <c r="B14" s="436" t="s">
        <v>52</v>
      </c>
      <c r="C14" s="436"/>
      <c r="D14" s="436"/>
      <c r="E14" s="436"/>
      <c r="F14" s="26"/>
      <c r="G14" s="437"/>
      <c r="H14" s="438"/>
      <c r="I14" s="439"/>
    </row>
    <row r="15" spans="1:59" ht="30" customHeight="1" thickBot="1">
      <c r="A15" s="104" t="s">
        <v>53</v>
      </c>
      <c r="B15" s="105"/>
      <c r="C15" s="105"/>
      <c r="D15" s="105"/>
      <c r="E15" s="105"/>
      <c r="F15" s="105"/>
      <c r="G15" s="106"/>
      <c r="H15" s="106"/>
      <c r="I15" s="107"/>
    </row>
    <row r="16" spans="1:59" ht="17.25" customHeight="1" thickBot="1">
      <c r="A16" s="440" t="s">
        <v>54</v>
      </c>
      <c r="B16" s="441"/>
      <c r="C16" s="441"/>
      <c r="D16" s="441"/>
      <c r="E16" s="442"/>
      <c r="F16" s="440" t="s">
        <v>55</v>
      </c>
      <c r="G16" s="441"/>
      <c r="H16" s="441"/>
      <c r="I16" s="442"/>
    </row>
    <row r="17" spans="1:13" ht="15.95" customHeight="1">
      <c r="A17" s="108"/>
      <c r="B17" s="109" t="s">
        <v>56</v>
      </c>
      <c r="C17" s="109"/>
      <c r="D17" s="110" t="e">
        <f>#REF!</f>
        <v>#REF!</v>
      </c>
      <c r="E17" s="111" t="e">
        <f>IF(D17&gt;0,"Kč","")</f>
        <v>#REF!</v>
      </c>
      <c r="F17" s="112"/>
      <c r="G17" s="113" t="s">
        <v>57</v>
      </c>
      <c r="H17" s="114"/>
      <c r="I17" s="115"/>
    </row>
    <row r="18" spans="1:13" ht="15.95" customHeight="1">
      <c r="A18" s="108" t="s">
        <v>58</v>
      </c>
      <c r="B18" s="109" t="s">
        <v>59</v>
      </c>
      <c r="C18" s="109"/>
      <c r="D18" s="116" t="e">
        <f>#REF!</f>
        <v>#REF!</v>
      </c>
      <c r="E18" s="102" t="e">
        <f t="shared" ref="E18:E25" si="0">IF(D18&gt;0,"Kč","")</f>
        <v>#REF!</v>
      </c>
      <c r="F18" s="117" t="s">
        <v>60</v>
      </c>
      <c r="G18" s="118"/>
      <c r="H18" s="282"/>
      <c r="I18" s="102" t="str">
        <f t="shared" ref="I18:I33" si="1">IF(H18&gt;0,"Kč","")</f>
        <v/>
      </c>
    </row>
    <row r="19" spans="1:13" ht="15.95" customHeight="1">
      <c r="A19" s="108" t="s">
        <v>61</v>
      </c>
      <c r="B19" s="109" t="s">
        <v>62</v>
      </c>
      <c r="C19" s="109"/>
      <c r="D19" s="262" t="e">
        <f>#REF!</f>
        <v>#REF!</v>
      </c>
      <c r="E19" s="102" t="e">
        <f t="shared" si="0"/>
        <v>#REF!</v>
      </c>
      <c r="F19" s="117" t="s">
        <v>63</v>
      </c>
      <c r="G19" s="118"/>
      <c r="H19" s="282"/>
      <c r="I19" s="102" t="str">
        <f t="shared" si="1"/>
        <v/>
      </c>
    </row>
    <row r="20" spans="1:13" ht="15.95" customHeight="1">
      <c r="A20" s="119" t="s">
        <v>64</v>
      </c>
      <c r="B20" s="109" t="s">
        <v>65</v>
      </c>
      <c r="C20" s="109"/>
      <c r="D20" s="262" t="e">
        <f>#REF!</f>
        <v>#REF!</v>
      </c>
      <c r="E20" s="102" t="e">
        <f t="shared" si="0"/>
        <v>#REF!</v>
      </c>
      <c r="F20" s="117" t="s">
        <v>66</v>
      </c>
      <c r="G20" s="118"/>
      <c r="H20" s="282"/>
      <c r="I20" s="102" t="str">
        <f t="shared" si="1"/>
        <v/>
      </c>
    </row>
    <row r="21" spans="1:13" ht="15.95" customHeight="1">
      <c r="A21" s="120" t="s">
        <v>67</v>
      </c>
      <c r="B21" s="109"/>
      <c r="C21" s="109"/>
      <c r="D21" s="116" t="e">
        <f>SUM(D17:D20)</f>
        <v>#REF!</v>
      </c>
      <c r="E21" s="121" t="e">
        <f t="shared" si="0"/>
        <v>#REF!</v>
      </c>
      <c r="F21" s="117"/>
      <c r="G21" s="122" t="s">
        <v>68</v>
      </c>
      <c r="H21" s="283"/>
      <c r="I21" s="121" t="str">
        <f t="shared" si="1"/>
        <v/>
      </c>
    </row>
    <row r="22" spans="1:13" ht="15.95" customHeight="1">
      <c r="A22" s="120"/>
      <c r="B22" s="109"/>
      <c r="C22" s="109"/>
      <c r="D22" s="116"/>
      <c r="E22" s="102" t="str">
        <f t="shared" si="0"/>
        <v/>
      </c>
      <c r="F22" s="117"/>
      <c r="G22" s="118" t="s">
        <v>69</v>
      </c>
      <c r="H22" s="282"/>
      <c r="I22" s="102" t="str">
        <f t="shared" si="1"/>
        <v/>
      </c>
    </row>
    <row r="23" spans="1:13" ht="15.95" customHeight="1">
      <c r="A23" s="120" t="s">
        <v>13</v>
      </c>
      <c r="B23" s="109"/>
      <c r="C23" s="109"/>
      <c r="D23" s="262" t="e">
        <f>#REF!</f>
        <v>#REF!</v>
      </c>
      <c r="E23" s="102" t="e">
        <f t="shared" si="0"/>
        <v>#REF!</v>
      </c>
      <c r="F23" s="117" t="s">
        <v>70</v>
      </c>
      <c r="G23" s="123"/>
      <c r="H23" s="282"/>
      <c r="I23" s="102" t="str">
        <f t="shared" si="1"/>
        <v/>
      </c>
    </row>
    <row r="24" spans="1:13" ht="15.95" customHeight="1">
      <c r="A24" s="51"/>
      <c r="B24" s="26"/>
      <c r="C24" s="26"/>
      <c r="D24" s="116"/>
      <c r="E24" s="102" t="str">
        <f t="shared" si="0"/>
        <v/>
      </c>
      <c r="F24" s="117" t="s">
        <v>71</v>
      </c>
      <c r="G24" s="118"/>
      <c r="H24" s="282"/>
      <c r="I24" s="102" t="str">
        <f t="shared" si="1"/>
        <v/>
      </c>
    </row>
    <row r="25" spans="1:13" ht="15.95" customHeight="1" thickBot="1">
      <c r="A25" s="124" t="s">
        <v>72</v>
      </c>
      <c r="B25" s="125"/>
      <c r="C25" s="125"/>
      <c r="D25" s="297" t="e">
        <f>SUM(D21:D24)</f>
        <v>#REF!</v>
      </c>
      <c r="E25" s="298" t="e">
        <f t="shared" si="0"/>
        <v>#REF!</v>
      </c>
      <c r="F25" s="117" t="s">
        <v>73</v>
      </c>
      <c r="G25" s="123"/>
      <c r="H25" s="282"/>
      <c r="I25" s="102" t="str">
        <f t="shared" si="1"/>
        <v/>
      </c>
    </row>
    <row r="26" spans="1:13" ht="13.5" thickBot="1">
      <c r="A26" s="127" t="s">
        <v>74</v>
      </c>
      <c r="B26" s="128"/>
      <c r="C26" s="299"/>
      <c r="D26" s="137"/>
      <c r="E26" s="138"/>
      <c r="F26" s="296" t="s">
        <v>75</v>
      </c>
      <c r="G26" s="123"/>
      <c r="H26" s="282"/>
      <c r="I26" s="102" t="str">
        <f t="shared" si="1"/>
        <v/>
      </c>
    </row>
    <row r="27" spans="1:13">
      <c r="A27" s="129" t="s">
        <v>76</v>
      </c>
      <c r="B27" s="130"/>
      <c r="C27" s="455" t="s">
        <v>248</v>
      </c>
      <c r="D27" s="424"/>
      <c r="E27" s="425"/>
      <c r="F27" s="117" t="s">
        <v>77</v>
      </c>
      <c r="G27" s="123"/>
      <c r="H27" s="282"/>
      <c r="I27" s="102" t="str">
        <f t="shared" si="1"/>
        <v/>
      </c>
    </row>
    <row r="28" spans="1:13" ht="15.75" thickBot="1">
      <c r="A28" s="129" t="s">
        <v>78</v>
      </c>
      <c r="B28" s="131"/>
      <c r="C28" s="456">
        <f>'SO01 Krycí list ROZPOČTU'!C28:D28</f>
        <v>42292</v>
      </c>
      <c r="D28" s="457"/>
      <c r="E28" s="132"/>
      <c r="F28" s="117"/>
      <c r="G28" s="133" t="s">
        <v>79</v>
      </c>
      <c r="H28" s="284"/>
      <c r="I28" s="126" t="str">
        <f t="shared" si="1"/>
        <v/>
      </c>
      <c r="M28" s="134"/>
    </row>
    <row r="29" spans="1:13" ht="30" customHeight="1" thickBot="1">
      <c r="A29" s="135" t="s">
        <v>80</v>
      </c>
      <c r="B29" s="136"/>
      <c r="C29" s="420"/>
      <c r="D29" s="421"/>
      <c r="E29" s="422"/>
      <c r="F29" s="452" t="s">
        <v>81</v>
      </c>
      <c r="G29" s="453"/>
      <c r="H29" s="285"/>
      <c r="I29" s="126" t="str">
        <f t="shared" si="1"/>
        <v/>
      </c>
    </row>
    <row r="30" spans="1:13">
      <c r="A30" s="127" t="s">
        <v>82</v>
      </c>
      <c r="B30" s="128"/>
      <c r="C30" s="423"/>
      <c r="D30" s="424"/>
      <c r="E30" s="425"/>
      <c r="F30" s="90" t="s">
        <v>72</v>
      </c>
      <c r="G30" s="29"/>
      <c r="H30" s="286" t="e">
        <f>D25</f>
        <v>#REF!</v>
      </c>
      <c r="I30" s="111" t="e">
        <f>IF(H30&gt;0,"Kč","")</f>
        <v>#REF!</v>
      </c>
    </row>
    <row r="31" spans="1:13">
      <c r="A31" s="129" t="s">
        <v>76</v>
      </c>
      <c r="B31" s="130"/>
      <c r="C31" s="412"/>
      <c r="D31" s="413"/>
      <c r="E31" s="414"/>
      <c r="F31" s="100" t="s">
        <v>83</v>
      </c>
      <c r="G31" s="34"/>
      <c r="H31" s="287"/>
      <c r="I31" s="102" t="str">
        <f t="shared" si="1"/>
        <v/>
      </c>
    </row>
    <row r="32" spans="1:13" ht="13.5" thickBot="1">
      <c r="A32" s="129" t="s">
        <v>78</v>
      </c>
      <c r="B32" s="131"/>
      <c r="C32" s="417"/>
      <c r="D32" s="418"/>
      <c r="E32" s="419"/>
      <c r="F32" s="135"/>
      <c r="G32" s="137"/>
      <c r="H32" s="288"/>
      <c r="I32" s="138"/>
    </row>
    <row r="33" spans="1:9" ht="30" customHeight="1" thickBot="1">
      <c r="A33" s="139" t="s">
        <v>80</v>
      </c>
      <c r="B33" s="140"/>
      <c r="C33" s="420"/>
      <c r="D33" s="421"/>
      <c r="E33" s="422"/>
      <c r="F33" s="141" t="s">
        <v>84</v>
      </c>
      <c r="G33" s="142"/>
      <c r="H33" s="289" t="e">
        <f>SUM(H30:H32)</f>
        <v>#REF!</v>
      </c>
      <c r="I33" s="143" t="e">
        <f t="shared" si="1"/>
        <v>#REF!</v>
      </c>
    </row>
    <row r="34" spans="1:9">
      <c r="A34" s="127" t="s">
        <v>85</v>
      </c>
      <c r="B34" s="128"/>
      <c r="C34" s="423"/>
      <c r="D34" s="424"/>
      <c r="E34" s="425"/>
      <c r="F34" s="112">
        <v>0</v>
      </c>
      <c r="G34" s="29" t="s">
        <v>86</v>
      </c>
      <c r="H34" s="286"/>
      <c r="I34" s="111"/>
    </row>
    <row r="35" spans="1:9">
      <c r="A35" s="129" t="s">
        <v>76</v>
      </c>
      <c r="B35" s="130"/>
      <c r="C35" s="412"/>
      <c r="D35" s="413"/>
      <c r="E35" s="414"/>
      <c r="F35" s="100">
        <v>15</v>
      </c>
      <c r="G35" s="34" t="s">
        <v>86</v>
      </c>
      <c r="H35" s="287"/>
      <c r="I35" s="102"/>
    </row>
    <row r="36" spans="1:9" ht="13.5" thickBot="1">
      <c r="A36" s="129" t="s">
        <v>78</v>
      </c>
      <c r="B36" s="131"/>
      <c r="C36" s="417"/>
      <c r="D36" s="418"/>
      <c r="E36" s="419"/>
      <c r="F36" s="135">
        <v>21</v>
      </c>
      <c r="G36" s="137" t="s">
        <v>86</v>
      </c>
      <c r="H36" s="288" t="e">
        <f>ROUND(H33*F36/100,0)</f>
        <v>#REF!</v>
      </c>
      <c r="I36" s="138" t="e">
        <f>IF(H36&gt;0,"Kč","")</f>
        <v>#REF!</v>
      </c>
    </row>
    <row r="37" spans="1:9" ht="30" customHeight="1" thickBot="1">
      <c r="A37" s="139" t="s">
        <v>80</v>
      </c>
      <c r="B37" s="140"/>
      <c r="C37" s="420"/>
      <c r="D37" s="421"/>
      <c r="E37" s="422"/>
      <c r="F37" s="141" t="s">
        <v>87</v>
      </c>
      <c r="G37" s="142"/>
      <c r="H37" s="289" t="e">
        <f>H33+H36</f>
        <v>#REF!</v>
      </c>
      <c r="I37" s="143" t="e">
        <f>IF(H37&gt;0,"Kč","")</f>
        <v>#REF!</v>
      </c>
    </row>
    <row r="38" spans="1:9">
      <c r="A38" s="51" t="s">
        <v>88</v>
      </c>
      <c r="B38" s="26"/>
      <c r="C38" s="26"/>
      <c r="D38" s="26"/>
      <c r="E38" s="26"/>
      <c r="F38" s="89"/>
      <c r="G38" s="89"/>
      <c r="H38" s="89"/>
      <c r="I38" s="91"/>
    </row>
    <row r="39" spans="1:9" ht="1.5" customHeight="1">
      <c r="A39" s="51"/>
      <c r="B39" s="416" t="s">
        <v>246</v>
      </c>
      <c r="C39" s="416"/>
      <c r="D39" s="416"/>
      <c r="E39" s="416"/>
      <c r="F39" s="416"/>
      <c r="G39" s="416"/>
      <c r="H39" s="416"/>
      <c r="I39" s="82"/>
    </row>
    <row r="40" spans="1:9" hidden="1">
      <c r="A40" s="51"/>
      <c r="B40" s="416"/>
      <c r="C40" s="416"/>
      <c r="D40" s="416"/>
      <c r="E40" s="416"/>
      <c r="F40" s="416"/>
      <c r="G40" s="416"/>
      <c r="H40" s="416"/>
      <c r="I40" s="82"/>
    </row>
    <row r="41" spans="1:9" hidden="1">
      <c r="A41" s="51"/>
      <c r="B41" s="416"/>
      <c r="C41" s="416"/>
      <c r="D41" s="416"/>
      <c r="E41" s="416"/>
      <c r="F41" s="416"/>
      <c r="G41" s="416"/>
      <c r="H41" s="416"/>
      <c r="I41" s="82"/>
    </row>
    <row r="42" spans="1:9">
      <c r="A42" s="51"/>
      <c r="B42" s="416"/>
      <c r="C42" s="416"/>
      <c r="D42" s="416"/>
      <c r="E42" s="416"/>
      <c r="F42" s="416"/>
      <c r="G42" s="416"/>
      <c r="H42" s="416"/>
      <c r="I42" s="82"/>
    </row>
    <row r="43" spans="1:9" ht="78" customHeight="1">
      <c r="A43" s="51"/>
      <c r="B43" s="416"/>
      <c r="C43" s="416"/>
      <c r="D43" s="416"/>
      <c r="E43" s="416"/>
      <c r="F43" s="416"/>
      <c r="G43" s="416"/>
      <c r="H43" s="416"/>
      <c r="I43" s="82"/>
    </row>
    <row r="44" spans="1:9" ht="8.25" customHeight="1" thickBot="1">
      <c r="A44" s="144"/>
      <c r="B44" s="145"/>
      <c r="C44" s="145"/>
      <c r="D44" s="145"/>
      <c r="E44" s="145"/>
      <c r="F44" s="145"/>
      <c r="G44" s="145"/>
      <c r="H44" s="145"/>
      <c r="I44" s="146"/>
    </row>
    <row r="47" spans="1:9">
      <c r="B47" s="292"/>
    </row>
    <row r="48" spans="1:9">
      <c r="B48" s="292"/>
    </row>
    <row r="49" spans="2:2">
      <c r="B49" s="293"/>
    </row>
    <row r="50" spans="2:2">
      <c r="B50" s="292"/>
    </row>
  </sheetData>
  <mergeCells count="26">
    <mergeCell ref="G14:I14"/>
    <mergeCell ref="C28:D28"/>
    <mergeCell ref="C37:E37"/>
    <mergeCell ref="B39:H43"/>
    <mergeCell ref="C31:E31"/>
    <mergeCell ref="C32:E32"/>
    <mergeCell ref="C33:E33"/>
    <mergeCell ref="C34:E34"/>
    <mergeCell ref="C35:E35"/>
    <mergeCell ref="C36:E36"/>
    <mergeCell ref="C4:G4"/>
    <mergeCell ref="C5:G5"/>
    <mergeCell ref="C7:G7"/>
    <mergeCell ref="C9:G9"/>
    <mergeCell ref="C30:E30"/>
    <mergeCell ref="C10:E10"/>
    <mergeCell ref="C29:E29"/>
    <mergeCell ref="F29:G29"/>
    <mergeCell ref="C11:E11"/>
    <mergeCell ref="C12:E12"/>
    <mergeCell ref="D13:E13"/>
    <mergeCell ref="A16:E16"/>
    <mergeCell ref="F16:I16"/>
    <mergeCell ref="C27:E27"/>
    <mergeCell ref="H13:I13"/>
    <mergeCell ref="B14:E14"/>
  </mergeCells>
  <phoneticPr fontId="46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BC27"/>
  <sheetViews>
    <sheetView view="pageBreakPreview" zoomScale="115" zoomScaleSheetLayoutView="115" workbookViewId="0">
      <selection activeCell="D5" sqref="D5"/>
    </sheetView>
  </sheetViews>
  <sheetFormatPr defaultRowHeight="12.75"/>
  <cols>
    <col min="1" max="1" width="4.28515625" customWidth="1"/>
    <col min="2" max="2" width="6.140625" customWidth="1"/>
    <col min="3" max="3" width="11.42578125" customWidth="1"/>
    <col min="4" max="4" width="7.42578125" customWidth="1"/>
    <col min="5" max="9" width="11.7109375" customWidth="1"/>
    <col min="11" max="50" width="0" hidden="1" customWidth="1"/>
  </cols>
  <sheetData>
    <row r="1" spans="1:55" s="8" customFormat="1" ht="16.5" customHeight="1" thickTop="1">
      <c r="A1" s="323" t="s">
        <v>1</v>
      </c>
      <c r="B1" s="324"/>
      <c r="C1" s="458" t="s">
        <v>337</v>
      </c>
      <c r="D1" s="459"/>
      <c r="E1" s="459"/>
      <c r="F1" s="459"/>
      <c r="G1" s="459"/>
      <c r="H1" s="459"/>
      <c r="I1" s="460"/>
    </row>
    <row r="2" spans="1:55" s="8" customFormat="1" ht="16.5" customHeight="1">
      <c r="A2" s="294"/>
      <c r="B2" s="295"/>
      <c r="C2" s="461" t="s">
        <v>338</v>
      </c>
      <c r="D2" s="462"/>
      <c r="E2" s="462"/>
      <c r="F2" s="462"/>
      <c r="G2" s="462"/>
      <c r="H2" s="462"/>
      <c r="I2" s="463"/>
    </row>
    <row r="3" spans="1:55" ht="12.75" customHeight="1">
      <c r="A3" s="265" t="s">
        <v>2</v>
      </c>
      <c r="B3" s="266"/>
      <c r="C3" s="272" t="str">
        <f>'SO01 Krycí list ROZPOČTU'!C7:G7</f>
        <v>SO 01 pavilon "F"</v>
      </c>
      <c r="D3" s="270"/>
      <c r="E3" s="270"/>
      <c r="F3" s="270"/>
      <c r="G3" s="271"/>
      <c r="H3" s="9" t="s">
        <v>4</v>
      </c>
      <c r="I3" s="10" t="s">
        <v>339</v>
      </c>
    </row>
    <row r="4" spans="1:55" ht="13.5" customHeight="1" thickBot="1">
      <c r="A4" s="267" t="s">
        <v>5</v>
      </c>
      <c r="B4" s="268"/>
      <c r="C4" s="275" t="s">
        <v>279</v>
      </c>
      <c r="D4" s="273"/>
      <c r="E4" s="273"/>
      <c r="F4" s="273"/>
      <c r="G4" s="274"/>
      <c r="H4" s="11" t="s">
        <v>6</v>
      </c>
      <c r="I4" s="12">
        <v>43019</v>
      </c>
    </row>
    <row r="5" spans="1:55" ht="13.5" thickTop="1">
      <c r="A5" s="13"/>
      <c r="B5" s="13"/>
      <c r="C5" s="14"/>
      <c r="D5" s="14"/>
      <c r="E5" s="14"/>
      <c r="F5" s="14"/>
      <c r="G5" s="14"/>
      <c r="H5" s="15"/>
      <c r="I5" s="15"/>
    </row>
    <row r="6" spans="1:55" ht="18">
      <c r="A6" s="16" t="s">
        <v>7</v>
      </c>
      <c r="B6" s="17"/>
      <c r="C6" s="17"/>
      <c r="D6" s="17"/>
      <c r="E6" s="18"/>
      <c r="F6" s="17"/>
      <c r="G6" s="17"/>
      <c r="H6" s="17"/>
      <c r="I6" s="411"/>
      <c r="BC6" s="19"/>
    </row>
    <row r="7" spans="1:55" ht="13.5" thickBot="1">
      <c r="BC7" s="19"/>
    </row>
    <row r="8" spans="1:55" s="26" customFormat="1" ht="13.5" thickBot="1">
      <c r="A8" s="20"/>
      <c r="B8" s="21" t="s">
        <v>8</v>
      </c>
      <c r="C8" s="21"/>
      <c r="D8" s="22"/>
      <c r="E8" s="23" t="s">
        <v>9</v>
      </c>
      <c r="F8" s="24" t="s">
        <v>10</v>
      </c>
      <c r="G8" s="24" t="s">
        <v>11</v>
      </c>
      <c r="H8" s="24" t="s">
        <v>12</v>
      </c>
      <c r="I8" s="25" t="s">
        <v>13</v>
      </c>
      <c r="BC8" s="27"/>
    </row>
    <row r="9" spans="1:55" s="260" customFormat="1">
      <c r="A9" s="325" t="s">
        <v>254</v>
      </c>
      <c r="B9" s="33" t="s">
        <v>306</v>
      </c>
      <c r="C9" s="404"/>
      <c r="D9" s="259"/>
      <c r="E9" s="31" t="s">
        <v>15</v>
      </c>
      <c r="F9" s="31">
        <f>'02pol '!G13</f>
        <v>0</v>
      </c>
      <c r="G9" s="31" t="s">
        <v>15</v>
      </c>
      <c r="H9" s="31" t="s">
        <v>15</v>
      </c>
      <c r="I9" s="35" t="s">
        <v>15</v>
      </c>
    </row>
    <row r="10" spans="1:55" s="260" customFormat="1">
      <c r="A10" s="325" t="s">
        <v>283</v>
      </c>
      <c r="B10" s="33" t="s">
        <v>284</v>
      </c>
      <c r="C10" s="404"/>
      <c r="D10" s="259"/>
      <c r="E10" s="31" t="s">
        <v>15</v>
      </c>
      <c r="F10" s="31">
        <f>'02pol '!G19</f>
        <v>0</v>
      </c>
      <c r="G10" s="31" t="s">
        <v>15</v>
      </c>
      <c r="H10" s="31" t="s">
        <v>15</v>
      </c>
      <c r="I10" s="35" t="s">
        <v>15</v>
      </c>
    </row>
    <row r="11" spans="1:55" s="260" customFormat="1">
      <c r="A11" s="325" t="s">
        <v>288</v>
      </c>
      <c r="B11" s="33" t="s">
        <v>289</v>
      </c>
      <c r="C11" s="404"/>
      <c r="D11" s="259"/>
      <c r="E11" s="31" t="s">
        <v>15</v>
      </c>
      <c r="F11" s="31">
        <f>'02pol '!G27</f>
        <v>0</v>
      </c>
      <c r="G11" s="31" t="s">
        <v>15</v>
      </c>
      <c r="H11" s="31" t="s">
        <v>15</v>
      </c>
      <c r="I11" s="35" t="s">
        <v>15</v>
      </c>
    </row>
    <row r="12" spans="1:55" s="260" customFormat="1">
      <c r="A12" s="325" t="s">
        <v>297</v>
      </c>
      <c r="B12" s="33" t="s">
        <v>298</v>
      </c>
      <c r="C12" s="404"/>
      <c r="D12" s="259"/>
      <c r="E12" s="31" t="s">
        <v>15</v>
      </c>
      <c r="F12" s="31">
        <f>'02pol '!G34</f>
        <v>0</v>
      </c>
      <c r="G12" s="31" t="s">
        <v>15</v>
      </c>
      <c r="H12" s="31" t="s">
        <v>15</v>
      </c>
      <c r="I12" s="35" t="s">
        <v>15</v>
      </c>
    </row>
    <row r="13" spans="1:55" s="260" customFormat="1">
      <c r="A13" s="325" t="s">
        <v>255</v>
      </c>
      <c r="B13" s="33" t="s">
        <v>256</v>
      </c>
      <c r="C13" s="404"/>
      <c r="D13" s="259"/>
      <c r="E13" s="31" t="s">
        <v>15</v>
      </c>
      <c r="F13" s="31">
        <f>'02pol '!G40</f>
        <v>0</v>
      </c>
      <c r="G13" s="31" t="s">
        <v>15</v>
      </c>
      <c r="H13" s="31" t="s">
        <v>15</v>
      </c>
      <c r="I13" s="35" t="s">
        <v>15</v>
      </c>
    </row>
    <row r="14" spans="1:55" s="260" customFormat="1">
      <c r="A14" s="325" t="s">
        <v>314</v>
      </c>
      <c r="B14" s="33" t="s">
        <v>315</v>
      </c>
      <c r="C14" s="404"/>
      <c r="D14" s="259"/>
      <c r="E14" s="31" t="s">
        <v>15</v>
      </c>
      <c r="F14" s="31">
        <f>'02pol '!G46</f>
        <v>0</v>
      </c>
      <c r="G14" s="31" t="s">
        <v>15</v>
      </c>
      <c r="H14" s="31" t="s">
        <v>15</v>
      </c>
      <c r="I14" s="35" t="s">
        <v>15</v>
      </c>
    </row>
    <row r="15" spans="1:55" s="260" customFormat="1">
      <c r="A15" s="325"/>
      <c r="B15" s="33" t="s">
        <v>322</v>
      </c>
      <c r="C15" s="404"/>
      <c r="D15" s="259"/>
      <c r="E15" s="31" t="s">
        <v>15</v>
      </c>
      <c r="F15" s="31">
        <f>'02pol '!G51</f>
        <v>0</v>
      </c>
      <c r="G15" s="31" t="s">
        <v>15</v>
      </c>
      <c r="H15" s="31" t="s">
        <v>15</v>
      </c>
      <c r="I15" s="35" t="s">
        <v>15</v>
      </c>
    </row>
    <row r="16" spans="1:55" s="260" customFormat="1" ht="13.5" thickBot="1">
      <c r="A16" s="290"/>
      <c r="B16" s="33"/>
      <c r="C16" s="261"/>
      <c r="D16" s="259"/>
      <c r="E16" s="31" t="s">
        <v>15</v>
      </c>
      <c r="F16" s="31" t="s">
        <v>15</v>
      </c>
      <c r="G16" s="31" t="s">
        <v>15</v>
      </c>
      <c r="H16" s="31" t="s">
        <v>15</v>
      </c>
      <c r="I16" s="35" t="s">
        <v>15</v>
      </c>
    </row>
    <row r="17" spans="1:9" s="41" customFormat="1" ht="13.5" thickBot="1">
      <c r="A17" s="36"/>
      <c r="B17" s="37" t="s">
        <v>22</v>
      </c>
      <c r="C17" s="37"/>
      <c r="D17" s="38"/>
      <c r="E17" s="39" t="str">
        <f>IF(SUM(E9:E16)&gt;0,SUM(E9:E16),"--------------")</f>
        <v>--------------</v>
      </c>
      <c r="F17" s="39" t="str">
        <f>IF(SUBTOTAL(9,F9:F16)&gt;0,SUBTOTAL(9,F9:F16),"--------------")</f>
        <v>--------------</v>
      </c>
      <c r="G17" s="39" t="str">
        <f>IF(SUM(G9:G16)&gt;0,SUM(G9:G16),"--------------")</f>
        <v>--------------</v>
      </c>
      <c r="H17" s="39" t="str">
        <f>IF(SUM(H9:H16)&gt;0,SUM(H9:H16),"--------------")</f>
        <v>--------------</v>
      </c>
      <c r="I17" s="40" t="str">
        <f>IF(SUM(I9:I16)&gt;0,SUM(I9:I16),"--------------")</f>
        <v>--------------</v>
      </c>
    </row>
    <row r="18" spans="1:9">
      <c r="A18" s="26"/>
      <c r="B18" s="26"/>
      <c r="C18" s="26"/>
      <c r="D18" s="26"/>
      <c r="E18" s="26"/>
      <c r="F18" s="26"/>
      <c r="G18" s="26"/>
      <c r="H18" s="26"/>
      <c r="I18" s="26"/>
    </row>
    <row r="19" spans="1:9">
      <c r="A19" s="26"/>
      <c r="B19" s="26"/>
      <c r="C19" s="26"/>
      <c r="D19" s="26"/>
      <c r="E19" s="26"/>
      <c r="F19" s="26"/>
      <c r="G19" s="26"/>
      <c r="H19" s="26"/>
      <c r="I19" s="26"/>
    </row>
    <row r="20" spans="1:9">
      <c r="F20" s="71"/>
      <c r="G20" s="72"/>
      <c r="H20" s="72"/>
      <c r="I20" s="73"/>
    </row>
    <row r="21" spans="1:9">
      <c r="F21" s="71"/>
      <c r="G21" s="72"/>
      <c r="H21" s="72"/>
      <c r="I21" s="73"/>
    </row>
    <row r="22" spans="1:9">
      <c r="F22" s="71"/>
      <c r="G22" s="72"/>
      <c r="H22" s="72"/>
      <c r="I22" s="73"/>
    </row>
    <row r="23" spans="1:9">
      <c r="F23" s="71"/>
      <c r="G23" s="72"/>
      <c r="H23" s="72"/>
      <c r="I23" s="73"/>
    </row>
    <row r="24" spans="1:9">
      <c r="F24" s="71"/>
      <c r="G24" s="72"/>
      <c r="H24" s="72"/>
      <c r="I24" s="73"/>
    </row>
    <row r="25" spans="1:9">
      <c r="F25" s="71"/>
      <c r="G25" s="72"/>
      <c r="H25" s="72"/>
      <c r="I25" s="73"/>
    </row>
    <row r="26" spans="1:9">
      <c r="F26" s="71"/>
      <c r="G26" s="72"/>
      <c r="H26" s="72"/>
      <c r="I26" s="73"/>
    </row>
    <row r="27" spans="1:9">
      <c r="F27" s="71"/>
      <c r="G27" s="72"/>
      <c r="H27" s="72"/>
      <c r="I27" s="73"/>
    </row>
  </sheetData>
  <mergeCells count="2">
    <mergeCell ref="C1:I1"/>
    <mergeCell ref="C2:I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K52"/>
  <sheetViews>
    <sheetView tabSelected="1" view="pageLayout" topLeftCell="A40" zoomScaleSheetLayoutView="100" workbookViewId="0">
      <selection activeCell="A4" sqref="A4:I4"/>
    </sheetView>
  </sheetViews>
  <sheetFormatPr defaultColWidth="9.140625" defaultRowHeight="12.75"/>
  <cols>
    <col min="1" max="1" width="4.42578125" style="1" customWidth="1"/>
    <col min="2" max="2" width="15" style="1" customWidth="1"/>
    <col min="3" max="3" width="47.5703125" style="1" customWidth="1"/>
    <col min="4" max="4" width="5.5703125" style="1" customWidth="1"/>
    <col min="5" max="5" width="8.7109375" style="355" customWidth="1"/>
    <col min="6" max="6" width="10.140625" style="373" customWidth="1"/>
    <col min="7" max="7" width="13" style="379" customWidth="1"/>
    <col min="8" max="8" width="12" style="1" customWidth="1"/>
    <col min="9" max="9" width="12.42578125" style="1" customWidth="1"/>
    <col min="10" max="11" width="9.140625" style="1" hidden="1" customWidth="1"/>
    <col min="12" max="16384" width="9.140625" style="1"/>
  </cols>
  <sheetData>
    <row r="1" spans="1:11" customFormat="1" ht="16.5" thickTop="1">
      <c r="A1" s="263" t="s">
        <v>1</v>
      </c>
      <c r="B1" s="276"/>
      <c r="C1" s="269" t="s">
        <v>331</v>
      </c>
      <c r="D1" s="279"/>
      <c r="E1" s="330"/>
      <c r="F1" s="367"/>
      <c r="G1" s="374"/>
      <c r="H1" s="147"/>
      <c r="I1" s="148"/>
    </row>
    <row r="2" spans="1:11" customFormat="1">
      <c r="A2" s="265" t="s">
        <v>2</v>
      </c>
      <c r="B2" s="277"/>
      <c r="C2" s="272" t="str">
        <f>'SO01 Krycí list ROZPOČTU'!$C$7</f>
        <v>SO 01 pavilon "F"</v>
      </c>
      <c r="D2" s="280"/>
      <c r="E2" s="332"/>
      <c r="F2" s="368"/>
      <c r="G2" s="375"/>
      <c r="H2" s="9" t="s">
        <v>4</v>
      </c>
      <c r="I2" s="395" t="s">
        <v>332</v>
      </c>
    </row>
    <row r="3" spans="1:11" customFormat="1" ht="13.5" thickBot="1">
      <c r="A3" s="267" t="s">
        <v>5</v>
      </c>
      <c r="B3" s="278"/>
      <c r="C3" s="275" t="s">
        <v>279</v>
      </c>
      <c r="D3" s="281"/>
      <c r="E3" s="351"/>
      <c r="F3" s="369"/>
      <c r="G3" s="376"/>
      <c r="H3" s="11" t="s">
        <v>6</v>
      </c>
      <c r="I3" s="396">
        <v>43019</v>
      </c>
    </row>
    <row r="4" spans="1:11" ht="16.5" thickTop="1">
      <c r="A4" s="464" t="s">
        <v>0</v>
      </c>
      <c r="B4" s="464"/>
      <c r="C4" s="464"/>
      <c r="D4" s="464"/>
      <c r="E4" s="464"/>
      <c r="F4" s="464"/>
      <c r="G4" s="464"/>
      <c r="H4" s="464"/>
      <c r="I4" s="464"/>
    </row>
    <row r="5" spans="1:11" ht="6" customHeight="1">
      <c r="B5" s="2"/>
      <c r="C5" s="3"/>
      <c r="D5" s="3"/>
      <c r="E5" s="352"/>
      <c r="F5" s="370"/>
      <c r="G5" s="377"/>
    </row>
    <row r="6" spans="1:11" ht="6" customHeight="1" thickBot="1">
      <c r="A6" s="4"/>
      <c r="B6" s="5"/>
      <c r="C6" s="5"/>
      <c r="D6" s="6"/>
      <c r="E6" s="353"/>
      <c r="F6" s="371"/>
      <c r="G6" s="366"/>
      <c r="H6" s="6"/>
      <c r="I6" s="6"/>
    </row>
    <row r="7" spans="1:11" ht="34.5" customHeight="1" thickBot="1">
      <c r="A7" s="343" t="s">
        <v>239</v>
      </c>
      <c r="B7" s="344" t="s">
        <v>240</v>
      </c>
      <c r="C7" s="345" t="s">
        <v>241</v>
      </c>
      <c r="D7" s="345" t="s">
        <v>242</v>
      </c>
      <c r="E7" s="354" t="s">
        <v>3</v>
      </c>
      <c r="F7" s="372" t="s">
        <v>243</v>
      </c>
      <c r="G7" s="378" t="s">
        <v>244</v>
      </c>
      <c r="H7" s="346"/>
      <c r="I7" s="359"/>
    </row>
    <row r="8" spans="1:11">
      <c r="A8" s="380" t="s">
        <v>257</v>
      </c>
      <c r="B8" s="333" t="s">
        <v>254</v>
      </c>
      <c r="C8" s="334" t="s">
        <v>333</v>
      </c>
      <c r="D8" s="335"/>
      <c r="E8" s="381"/>
      <c r="F8" s="381"/>
      <c r="G8" s="399"/>
      <c r="H8" s="382"/>
      <c r="I8" s="382"/>
      <c r="J8" s="382"/>
      <c r="K8" s="382"/>
    </row>
    <row r="9" spans="1:11">
      <c r="A9" s="383">
        <v>1</v>
      </c>
      <c r="B9" s="336"/>
      <c r="C9" s="337" t="s">
        <v>280</v>
      </c>
      <c r="D9" s="338" t="s">
        <v>151</v>
      </c>
      <c r="E9" s="384">
        <v>4</v>
      </c>
      <c r="F9" s="398"/>
      <c r="G9" s="400">
        <f>E9*F9</f>
        <v>0</v>
      </c>
      <c r="H9" s="385"/>
      <c r="I9" s="385"/>
      <c r="J9" s="385">
        <v>0</v>
      </c>
      <c r="K9" s="385">
        <f>E9*J9</f>
        <v>0</v>
      </c>
    </row>
    <row r="10" spans="1:11">
      <c r="A10" s="383">
        <v>2</v>
      </c>
      <c r="B10" s="336"/>
      <c r="C10" s="337" t="s">
        <v>310</v>
      </c>
      <c r="D10" s="338" t="s">
        <v>151</v>
      </c>
      <c r="E10" s="384">
        <v>7</v>
      </c>
      <c r="F10" s="398"/>
      <c r="G10" s="400">
        <f>E10*F10</f>
        <v>0</v>
      </c>
      <c r="H10" s="385"/>
      <c r="I10" s="385"/>
      <c r="J10" s="385">
        <v>0</v>
      </c>
      <c r="K10" s="385">
        <f>E10*J10</f>
        <v>0</v>
      </c>
    </row>
    <row r="11" spans="1:11">
      <c r="A11" s="383">
        <v>3</v>
      </c>
      <c r="B11" s="336"/>
      <c r="C11" s="337" t="s">
        <v>281</v>
      </c>
      <c r="D11" s="338" t="s">
        <v>151</v>
      </c>
      <c r="E11" s="384">
        <v>4</v>
      </c>
      <c r="F11" s="398"/>
      <c r="G11" s="400">
        <f>E11*F11</f>
        <v>0</v>
      </c>
      <c r="H11" s="385"/>
      <c r="I11" s="385"/>
      <c r="J11" s="385">
        <v>0</v>
      </c>
      <c r="K11" s="385">
        <f>E11*J11</f>
        <v>0</v>
      </c>
    </row>
    <row r="12" spans="1:11">
      <c r="A12" s="383">
        <v>4</v>
      </c>
      <c r="B12" s="336"/>
      <c r="C12" s="337" t="s">
        <v>282</v>
      </c>
      <c r="D12" s="338" t="s">
        <v>267</v>
      </c>
      <c r="E12" s="384">
        <v>1.95</v>
      </c>
      <c r="F12" s="398"/>
      <c r="G12" s="400">
        <f>E12*F12</f>
        <v>0</v>
      </c>
      <c r="H12" s="385"/>
      <c r="I12" s="385"/>
      <c r="J12" s="385">
        <v>0</v>
      </c>
      <c r="K12" s="385">
        <f>E12*J12</f>
        <v>0</v>
      </c>
    </row>
    <row r="13" spans="1:11">
      <c r="A13" s="339"/>
      <c r="B13" s="340" t="s">
        <v>260</v>
      </c>
      <c r="C13" s="341" t="str">
        <f>CONCATENATE(B8," ",C8)</f>
        <v>713 Demontáže VZT - ÚT</v>
      </c>
      <c r="D13" s="339"/>
      <c r="E13" s="386"/>
      <c r="F13" s="386"/>
      <c r="G13" s="401">
        <f>SUM(G8:G12)</f>
        <v>0</v>
      </c>
      <c r="H13" s="387"/>
      <c r="I13" s="388"/>
      <c r="J13" s="387"/>
      <c r="K13" s="388">
        <f>SUM(K8:K12)</f>
        <v>0</v>
      </c>
    </row>
    <row r="14" spans="1:11">
      <c r="A14" s="335"/>
      <c r="B14" s="389"/>
      <c r="C14" s="390"/>
      <c r="D14" s="335"/>
      <c r="E14" s="391"/>
      <c r="F14" s="391"/>
      <c r="G14" s="402"/>
      <c r="H14" s="334"/>
      <c r="I14" s="392"/>
      <c r="J14" s="334"/>
      <c r="K14" s="392"/>
    </row>
    <row r="15" spans="1:11">
      <c r="A15" s="380" t="s">
        <v>257</v>
      </c>
      <c r="B15" s="333" t="s">
        <v>283</v>
      </c>
      <c r="C15" s="334" t="s">
        <v>284</v>
      </c>
      <c r="D15" s="335"/>
      <c r="E15" s="381"/>
      <c r="F15" s="381"/>
      <c r="G15" s="399"/>
      <c r="H15" s="382"/>
      <c r="I15" s="382"/>
      <c r="J15" s="382"/>
      <c r="K15" s="382"/>
    </row>
    <row r="16" spans="1:11">
      <c r="A16" s="383">
        <v>5</v>
      </c>
      <c r="B16" s="336" t="s">
        <v>324</v>
      </c>
      <c r="C16" s="337" t="s">
        <v>311</v>
      </c>
      <c r="D16" s="338" t="s">
        <v>266</v>
      </c>
      <c r="E16" s="384">
        <v>2</v>
      </c>
      <c r="F16" s="398"/>
      <c r="G16" s="400">
        <f>E16*F16</f>
        <v>0</v>
      </c>
      <c r="H16" s="385"/>
      <c r="I16" s="385"/>
      <c r="J16" s="385">
        <v>0</v>
      </c>
      <c r="K16" s="385">
        <f>E16*J16</f>
        <v>0</v>
      </c>
    </row>
    <row r="17" spans="1:11">
      <c r="A17" s="383">
        <v>6</v>
      </c>
      <c r="B17" s="336" t="s">
        <v>285</v>
      </c>
      <c r="C17" s="337" t="s">
        <v>312</v>
      </c>
      <c r="D17" s="338" t="s">
        <v>266</v>
      </c>
      <c r="E17" s="384">
        <v>3</v>
      </c>
      <c r="F17" s="398"/>
      <c r="G17" s="400">
        <f>E17*F17</f>
        <v>0</v>
      </c>
      <c r="H17" s="385"/>
      <c r="I17" s="385"/>
      <c r="J17" s="385">
        <v>0</v>
      </c>
      <c r="K17" s="385">
        <f>E17*J17</f>
        <v>0</v>
      </c>
    </row>
    <row r="18" spans="1:11">
      <c r="A18" s="383">
        <v>7</v>
      </c>
      <c r="B18" s="336" t="s">
        <v>286</v>
      </c>
      <c r="C18" s="337" t="s">
        <v>287</v>
      </c>
      <c r="D18" s="338" t="s">
        <v>267</v>
      </c>
      <c r="E18" s="384">
        <v>0.03</v>
      </c>
      <c r="F18" s="398"/>
      <c r="G18" s="400">
        <f>E18*F18</f>
        <v>0</v>
      </c>
      <c r="H18" s="385"/>
      <c r="I18" s="385"/>
      <c r="J18" s="387"/>
      <c r="K18" s="388">
        <f>SUM(K15:K17)</f>
        <v>0</v>
      </c>
    </row>
    <row r="19" spans="1:11">
      <c r="A19" s="339"/>
      <c r="B19" s="340" t="s">
        <v>260</v>
      </c>
      <c r="C19" s="341" t="str">
        <f>CONCATENATE(B15," ",C15)</f>
        <v>733 Rozvod potrubí</v>
      </c>
      <c r="D19" s="339"/>
      <c r="E19" s="386"/>
      <c r="F19" s="386"/>
      <c r="G19" s="401">
        <f>SUM(G15:G18)</f>
        <v>0</v>
      </c>
      <c r="H19" s="387"/>
      <c r="I19" s="388"/>
      <c r="J19" s="334"/>
      <c r="K19" s="392"/>
    </row>
    <row r="20" spans="1:11">
      <c r="A20" s="335"/>
      <c r="B20" s="389"/>
      <c r="C20" s="390"/>
      <c r="D20" s="335"/>
      <c r="E20" s="391"/>
      <c r="F20" s="391"/>
      <c r="G20" s="402"/>
      <c r="H20" s="334"/>
      <c r="I20" s="392"/>
      <c r="J20" s="382"/>
      <c r="K20" s="382"/>
    </row>
    <row r="21" spans="1:11">
      <c r="A21" s="380" t="s">
        <v>257</v>
      </c>
      <c r="B21" s="333" t="s">
        <v>288</v>
      </c>
      <c r="C21" s="334" t="s">
        <v>289</v>
      </c>
      <c r="D21" s="335"/>
      <c r="E21" s="381"/>
      <c r="F21" s="381"/>
      <c r="G21" s="399"/>
      <c r="H21" s="382"/>
      <c r="I21" s="382"/>
      <c r="J21" s="385">
        <v>0</v>
      </c>
      <c r="K21" s="385">
        <f>E21*J21</f>
        <v>0</v>
      </c>
    </row>
    <row r="22" spans="1:11">
      <c r="A22" s="383">
        <v>8</v>
      </c>
      <c r="B22" s="336" t="s">
        <v>290</v>
      </c>
      <c r="C22" s="337" t="s">
        <v>291</v>
      </c>
      <c r="D22" s="338" t="s">
        <v>271</v>
      </c>
      <c r="E22" s="384">
        <v>10</v>
      </c>
      <c r="F22" s="398"/>
      <c r="G22" s="400">
        <f>E22*F22</f>
        <v>0</v>
      </c>
      <c r="H22" s="385"/>
      <c r="I22" s="385"/>
      <c r="J22" s="385">
        <v>0</v>
      </c>
      <c r="K22" s="385">
        <f>E22*J22</f>
        <v>0</v>
      </c>
    </row>
    <row r="23" spans="1:11" ht="25.5">
      <c r="A23" s="383">
        <v>9</v>
      </c>
      <c r="B23" s="336" t="s">
        <v>258</v>
      </c>
      <c r="C23" s="337" t="s">
        <v>334</v>
      </c>
      <c r="D23" s="338" t="s">
        <v>227</v>
      </c>
      <c r="E23" s="384">
        <v>11</v>
      </c>
      <c r="F23" s="398"/>
      <c r="G23" s="400">
        <f>E23*F23</f>
        <v>0</v>
      </c>
      <c r="H23" s="385"/>
      <c r="I23" s="385"/>
      <c r="J23" s="385">
        <v>0</v>
      </c>
      <c r="K23" s="385">
        <f>E23*J23</f>
        <v>0</v>
      </c>
    </row>
    <row r="24" spans="1:11">
      <c r="A24" s="383">
        <v>10</v>
      </c>
      <c r="B24" s="336" t="s">
        <v>259</v>
      </c>
      <c r="C24" s="337" t="s">
        <v>292</v>
      </c>
      <c r="D24" s="338" t="s">
        <v>227</v>
      </c>
      <c r="E24" s="384">
        <v>11</v>
      </c>
      <c r="F24" s="398"/>
      <c r="G24" s="400">
        <f>E24*F24</f>
        <v>0</v>
      </c>
      <c r="H24" s="385"/>
      <c r="I24" s="385"/>
      <c r="J24" s="385">
        <v>0</v>
      </c>
      <c r="K24" s="385">
        <f>E24*J24</f>
        <v>0</v>
      </c>
    </row>
    <row r="25" spans="1:11">
      <c r="A25" s="383">
        <v>11</v>
      </c>
      <c r="B25" s="336" t="s">
        <v>293</v>
      </c>
      <c r="C25" s="337" t="s">
        <v>294</v>
      </c>
      <c r="D25" s="338" t="s">
        <v>271</v>
      </c>
      <c r="E25" s="384">
        <v>33</v>
      </c>
      <c r="F25" s="398"/>
      <c r="G25" s="400">
        <f>E25*F25</f>
        <v>0</v>
      </c>
      <c r="H25" s="385"/>
      <c r="I25" s="385"/>
      <c r="J25" s="385">
        <v>0</v>
      </c>
      <c r="K25" s="385">
        <f>E25*J25</f>
        <v>0</v>
      </c>
    </row>
    <row r="26" spans="1:11">
      <c r="A26" s="383">
        <v>12</v>
      </c>
      <c r="B26" s="336" t="s">
        <v>295</v>
      </c>
      <c r="C26" s="337" t="s">
        <v>296</v>
      </c>
      <c r="D26" s="338" t="s">
        <v>267</v>
      </c>
      <c r="E26" s="384">
        <v>0.04</v>
      </c>
      <c r="F26" s="398"/>
      <c r="G26" s="400">
        <f>E26*F26</f>
        <v>0</v>
      </c>
      <c r="H26" s="385"/>
      <c r="I26" s="385"/>
      <c r="J26" s="387"/>
      <c r="K26" s="388">
        <f>SUM(K20:K25)</f>
        <v>0</v>
      </c>
    </row>
    <row r="27" spans="1:11">
      <c r="A27" s="339"/>
      <c r="B27" s="340" t="s">
        <v>260</v>
      </c>
      <c r="C27" s="341" t="str">
        <f>CONCATENATE(B21," ",C21)</f>
        <v>734 Armatury</v>
      </c>
      <c r="D27" s="339"/>
      <c r="E27" s="386"/>
      <c r="F27" s="386"/>
      <c r="G27" s="401">
        <f>SUM(G21:G26)</f>
        <v>0</v>
      </c>
      <c r="H27" s="387"/>
      <c r="I27" s="388"/>
      <c r="J27" s="334"/>
      <c r="K27" s="392"/>
    </row>
    <row r="28" spans="1:11">
      <c r="A28" s="335"/>
      <c r="B28" s="389"/>
      <c r="C28" s="390"/>
      <c r="D28" s="335"/>
      <c r="E28" s="391"/>
      <c r="F28" s="391"/>
      <c r="G28" s="402"/>
      <c r="H28" s="334"/>
      <c r="I28" s="392"/>
      <c r="J28" s="382"/>
      <c r="K28" s="382"/>
    </row>
    <row r="29" spans="1:11">
      <c r="A29" s="380" t="s">
        <v>257</v>
      </c>
      <c r="B29" s="333" t="s">
        <v>297</v>
      </c>
      <c r="C29" s="334" t="s">
        <v>298</v>
      </c>
      <c r="D29" s="335"/>
      <c r="E29" s="381"/>
      <c r="F29" s="381"/>
      <c r="G29" s="399"/>
      <c r="H29" s="382"/>
      <c r="I29" s="382"/>
      <c r="J29" s="385">
        <v>0</v>
      </c>
      <c r="K29" s="385">
        <f>E29*J29</f>
        <v>0</v>
      </c>
    </row>
    <row r="30" spans="1:11">
      <c r="A30" s="383">
        <v>13</v>
      </c>
      <c r="B30" s="336" t="s">
        <v>325</v>
      </c>
      <c r="C30" s="337" t="s">
        <v>335</v>
      </c>
      <c r="D30" s="338" t="s">
        <v>271</v>
      </c>
      <c r="E30" s="384">
        <v>1</v>
      </c>
      <c r="F30" s="398"/>
      <c r="G30" s="400">
        <f>E30*F30</f>
        <v>0</v>
      </c>
      <c r="H30" s="385"/>
      <c r="I30" s="385"/>
      <c r="J30" s="385">
        <v>0</v>
      </c>
      <c r="K30" s="385">
        <f>E30*J30</f>
        <v>0</v>
      </c>
    </row>
    <row r="31" spans="1:11">
      <c r="A31" s="383">
        <v>14</v>
      </c>
      <c r="B31" s="336" t="s">
        <v>299</v>
      </c>
      <c r="C31" s="337" t="s">
        <v>300</v>
      </c>
      <c r="D31" s="338" t="s">
        <v>271</v>
      </c>
      <c r="E31" s="384">
        <v>11</v>
      </c>
      <c r="F31" s="398"/>
      <c r="G31" s="400">
        <f>E31*F31</f>
        <v>0</v>
      </c>
      <c r="H31" s="385"/>
      <c r="I31" s="385"/>
      <c r="J31" s="334"/>
      <c r="K31" s="392"/>
    </row>
    <row r="32" spans="1:11">
      <c r="A32" s="383">
        <v>15</v>
      </c>
      <c r="B32" s="336" t="s">
        <v>326</v>
      </c>
      <c r="C32" s="337" t="s">
        <v>313</v>
      </c>
      <c r="D32" s="338" t="s">
        <v>307</v>
      </c>
      <c r="E32" s="384">
        <v>1</v>
      </c>
      <c r="F32" s="398"/>
      <c r="G32" s="400">
        <f>E32*F32</f>
        <v>0</v>
      </c>
      <c r="H32" s="385"/>
      <c r="I32" s="385"/>
      <c r="J32" s="382"/>
      <c r="K32" s="382"/>
    </row>
    <row r="33" spans="1:11">
      <c r="A33" s="383">
        <v>16</v>
      </c>
      <c r="B33" s="336" t="s">
        <v>301</v>
      </c>
      <c r="C33" s="337" t="s">
        <v>302</v>
      </c>
      <c r="D33" s="338" t="s">
        <v>267</v>
      </c>
      <c r="E33" s="384">
        <v>0.02</v>
      </c>
      <c r="F33" s="398"/>
      <c r="G33" s="400">
        <f>E33*F33</f>
        <v>0</v>
      </c>
      <c r="H33" s="385"/>
      <c r="I33" s="385"/>
      <c r="J33" s="385">
        <v>0</v>
      </c>
      <c r="K33" s="385">
        <f>E33*J33</f>
        <v>0</v>
      </c>
    </row>
    <row r="34" spans="1:11">
      <c r="A34" s="339"/>
      <c r="B34" s="340" t="s">
        <v>260</v>
      </c>
      <c r="C34" s="341" t="str">
        <f>CONCATENATE(B29," ",C29)</f>
        <v>735 Otopná tělesa</v>
      </c>
      <c r="D34" s="339"/>
      <c r="E34" s="386"/>
      <c r="F34" s="386"/>
      <c r="G34" s="401">
        <f>SUM(G29:G33)</f>
        <v>0</v>
      </c>
      <c r="H34" s="387"/>
      <c r="I34" s="388"/>
      <c r="J34" s="385">
        <v>0</v>
      </c>
      <c r="K34" s="385">
        <f>E34*J34</f>
        <v>0</v>
      </c>
    </row>
    <row r="35" spans="1:11">
      <c r="A35" s="335"/>
      <c r="B35" s="389"/>
      <c r="C35" s="390"/>
      <c r="D35" s="335"/>
      <c r="E35" s="391"/>
      <c r="F35" s="391"/>
      <c r="G35" s="402"/>
      <c r="H35" s="334"/>
      <c r="I35" s="392"/>
      <c r="J35" s="385"/>
      <c r="K35" s="385"/>
    </row>
    <row r="36" spans="1:11">
      <c r="A36" s="335"/>
      <c r="B36" s="389"/>
      <c r="C36" s="390"/>
      <c r="D36" s="335"/>
      <c r="E36" s="391"/>
      <c r="F36" s="391"/>
      <c r="G36" s="402"/>
      <c r="H36" s="334"/>
      <c r="I36" s="392"/>
      <c r="J36" s="387"/>
      <c r="K36" s="388">
        <f>SUM(K32:K34)</f>
        <v>0</v>
      </c>
    </row>
    <row r="37" spans="1:11" s="7" customFormat="1">
      <c r="A37" s="380" t="s">
        <v>257</v>
      </c>
      <c r="B37" s="333" t="s">
        <v>255</v>
      </c>
      <c r="C37" s="334" t="s">
        <v>303</v>
      </c>
      <c r="D37" s="335"/>
      <c r="E37" s="381"/>
      <c r="F37" s="381"/>
      <c r="G37" s="399"/>
      <c r="H37" s="382"/>
      <c r="I37" s="382"/>
    </row>
    <row r="38" spans="1:11">
      <c r="A38" s="383">
        <v>17</v>
      </c>
      <c r="B38" s="336"/>
      <c r="C38" s="337" t="s">
        <v>304</v>
      </c>
      <c r="D38" s="338" t="s">
        <v>267</v>
      </c>
      <c r="E38" s="384">
        <v>0.09</v>
      </c>
      <c r="F38" s="398"/>
      <c r="G38" s="400">
        <f>E38*F38</f>
        <v>0</v>
      </c>
      <c r="H38" s="385"/>
      <c r="I38" s="385"/>
    </row>
    <row r="39" spans="1:11">
      <c r="A39" s="383">
        <v>18</v>
      </c>
      <c r="B39" s="336"/>
      <c r="C39" s="337" t="s">
        <v>305</v>
      </c>
      <c r="D39" s="338" t="s">
        <v>253</v>
      </c>
      <c r="E39" s="384">
        <v>5</v>
      </c>
      <c r="F39" s="398"/>
      <c r="G39" s="400">
        <f>E39*F39</f>
        <v>0</v>
      </c>
      <c r="H39" s="385"/>
      <c r="I39" s="385"/>
    </row>
    <row r="40" spans="1:11">
      <c r="A40" s="339"/>
      <c r="B40" s="340" t="s">
        <v>260</v>
      </c>
      <c r="C40" s="341" t="str">
        <f>CONCATENATE(B37," ",C37)</f>
        <v>767 Konstrukce zámečnické - úpravy potrubí Ú.T.</v>
      </c>
      <c r="D40" s="339"/>
      <c r="E40" s="386"/>
      <c r="F40" s="386"/>
      <c r="G40" s="401">
        <f>SUM(G37:G39)</f>
        <v>0</v>
      </c>
      <c r="H40" s="387"/>
      <c r="I40" s="388"/>
    </row>
    <row r="41" spans="1:11">
      <c r="A41" s="335"/>
      <c r="B41" s="389"/>
      <c r="C41" s="390"/>
      <c r="D41" s="335"/>
      <c r="E41" s="391"/>
      <c r="F41" s="391"/>
      <c r="G41" s="402"/>
      <c r="H41" s="334"/>
      <c r="I41" s="392"/>
    </row>
    <row r="42" spans="1:11">
      <c r="A42" s="380" t="s">
        <v>257</v>
      </c>
      <c r="B42" s="333" t="s">
        <v>314</v>
      </c>
      <c r="C42" s="334" t="s">
        <v>315</v>
      </c>
      <c r="D42" s="335"/>
      <c r="E42" s="381"/>
      <c r="F42" s="381"/>
      <c r="G42" s="399"/>
      <c r="H42" s="382"/>
      <c r="I42" s="382"/>
    </row>
    <row r="43" spans="1:11">
      <c r="A43" s="383">
        <v>19</v>
      </c>
      <c r="B43" s="336" t="s">
        <v>258</v>
      </c>
      <c r="C43" s="337" t="s">
        <v>336</v>
      </c>
      <c r="D43" s="338" t="s">
        <v>270</v>
      </c>
      <c r="E43" s="384">
        <v>58</v>
      </c>
      <c r="F43" s="398"/>
      <c r="G43" s="400">
        <f>E43*F43</f>
        <v>0</v>
      </c>
      <c r="H43" s="385"/>
      <c r="I43" s="385"/>
    </row>
    <row r="44" spans="1:11">
      <c r="A44" s="383">
        <v>20</v>
      </c>
      <c r="B44" s="336" t="s">
        <v>316</v>
      </c>
      <c r="C44" s="337" t="s">
        <v>317</v>
      </c>
      <c r="D44" s="338" t="s">
        <v>270</v>
      </c>
      <c r="E44" s="384">
        <v>58</v>
      </c>
      <c r="F44" s="398"/>
      <c r="G44" s="400">
        <f>E44*F44</f>
        <v>0</v>
      </c>
      <c r="H44" s="385"/>
      <c r="I44" s="385"/>
    </row>
    <row r="45" spans="1:11">
      <c r="A45" s="383">
        <v>21</v>
      </c>
      <c r="B45" s="336" t="s">
        <v>318</v>
      </c>
      <c r="C45" s="337" t="s">
        <v>319</v>
      </c>
      <c r="D45" s="338" t="s">
        <v>266</v>
      </c>
      <c r="E45" s="384">
        <v>20</v>
      </c>
      <c r="F45" s="398"/>
      <c r="G45" s="400">
        <f>E45*F45</f>
        <v>0</v>
      </c>
      <c r="H45" s="385"/>
      <c r="I45" s="385"/>
    </row>
    <row r="46" spans="1:11">
      <c r="A46" s="339"/>
      <c r="B46" s="340" t="s">
        <v>260</v>
      </c>
      <c r="C46" s="341" t="str">
        <f>CONCATENATE(B42," ",C42)</f>
        <v>783 Nátěry</v>
      </c>
      <c r="D46" s="339"/>
      <c r="E46" s="386"/>
      <c r="F46" s="386"/>
      <c r="G46" s="401">
        <f>SUM(G42:G45)</f>
        <v>0</v>
      </c>
      <c r="H46" s="387"/>
      <c r="I46" s="388"/>
    </row>
    <row r="47" spans="1:11">
      <c r="A47" s="335"/>
      <c r="B47" s="389"/>
      <c r="C47" s="390"/>
      <c r="D47" s="335"/>
      <c r="E47" s="391"/>
      <c r="F47" s="391"/>
      <c r="G47" s="402"/>
      <c r="H47" s="334"/>
      <c r="I47" s="392"/>
    </row>
    <row r="48" spans="1:11">
      <c r="A48" s="380" t="s">
        <v>257</v>
      </c>
      <c r="B48" s="333"/>
      <c r="C48" s="334" t="s">
        <v>320</v>
      </c>
      <c r="D48" s="335"/>
      <c r="E48" s="381"/>
      <c r="F48" s="381"/>
      <c r="G48" s="399"/>
      <c r="H48" s="382"/>
      <c r="I48" s="382"/>
    </row>
    <row r="49" spans="1:9">
      <c r="A49" s="383">
        <v>22</v>
      </c>
      <c r="B49" s="336"/>
      <c r="C49" s="337" t="s">
        <v>323</v>
      </c>
      <c r="D49" s="338" t="s">
        <v>151</v>
      </c>
      <c r="E49" s="384">
        <v>10</v>
      </c>
      <c r="F49" s="398"/>
      <c r="G49" s="400">
        <f>E49*F49</f>
        <v>0</v>
      </c>
      <c r="H49" s="385"/>
      <c r="I49" s="385"/>
    </row>
    <row r="50" spans="1:9">
      <c r="A50" s="383">
        <v>23</v>
      </c>
      <c r="B50" s="336" t="s">
        <v>327</v>
      </c>
      <c r="C50" s="337" t="s">
        <v>321</v>
      </c>
      <c r="D50" s="338" t="s">
        <v>151</v>
      </c>
      <c r="E50" s="384">
        <v>16</v>
      </c>
      <c r="F50" s="398"/>
      <c r="G50" s="400">
        <f>E50*F50</f>
        <v>0</v>
      </c>
      <c r="H50" s="385"/>
      <c r="I50" s="385"/>
    </row>
    <row r="51" spans="1:9">
      <c r="A51" s="339"/>
      <c r="B51" s="340" t="s">
        <v>260</v>
      </c>
      <c r="C51" s="341" t="str">
        <f>CONCATENATE(B48," ",C48)</f>
        <v xml:space="preserve"> Pomocné práce </v>
      </c>
      <c r="D51" s="339"/>
      <c r="E51" s="386"/>
      <c r="F51" s="386"/>
      <c r="G51" s="401">
        <f>SUM(G48:G50)</f>
        <v>0</v>
      </c>
      <c r="H51" s="387"/>
      <c r="I51" s="388"/>
    </row>
    <row r="52" spans="1:9">
      <c r="A52" s="342"/>
      <c r="B52" s="336"/>
      <c r="C52" s="337"/>
      <c r="D52" s="338"/>
      <c r="E52" s="356"/>
      <c r="F52" s="393"/>
      <c r="G52" s="403"/>
      <c r="H52" s="357"/>
      <c r="I52" s="358"/>
    </row>
  </sheetData>
  <autoFilter ref="A7:I37"/>
  <mergeCells count="1">
    <mergeCell ref="A4:I4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&amp;CVYTÁPĚNÍ&amp;Rstránka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SO01 Krycí list ROZPOČTU</vt:lpstr>
      <vt:lpstr>SO01 REKAPITULACE</vt:lpstr>
      <vt:lpstr>VRN</vt:lpstr>
      <vt:lpstr>01 Stavební</vt:lpstr>
      <vt:lpstr>02rek </vt:lpstr>
      <vt:lpstr>02pol </vt:lpstr>
      <vt:lpstr>'02pol '!Názvy_tisku</vt:lpstr>
      <vt:lpstr>'02pol '!Oblast_tisku</vt:lpstr>
      <vt:lpstr>VRN!Oblast_tisku</vt:lpstr>
      <vt:lpstr>PocetMJ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Pavel Kotsch st.</cp:lastModifiedBy>
  <cp:lastPrinted>2017-10-12T09:54:30Z</cp:lastPrinted>
  <dcterms:created xsi:type="dcterms:W3CDTF">2007-10-16T11:08:58Z</dcterms:created>
  <dcterms:modified xsi:type="dcterms:W3CDTF">2017-11-14T12:10:13Z</dcterms:modified>
</cp:coreProperties>
</file>