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Rekapitulace stavby" sheetId="1" r:id="rId1"/>
    <sheet name="K6-001-2018 - Oprava rozv..." sheetId="2" r:id="rId2"/>
  </sheets>
  <definedNames/>
  <calcPr fullCalcOnLoad="1"/>
</workbook>
</file>

<file path=xl/sharedStrings.xml><?xml version="1.0" encoding="utf-8"?>
<sst xmlns="http://schemas.openxmlformats.org/spreadsheetml/2006/main" count="1493" uniqueCount="430">
  <si>
    <t>Export VZ</t>
  </si>
  <si>
    <t>List obsahuje:</t>
  </si>
  <si>
    <t>3.0</t>
  </si>
  <si>
    <t>ZAMOK</t>
  </si>
  <si>
    <t>False</t>
  </si>
  <si>
    <t>{52bbe204-65da-4ecd-a654-91e9881cb384}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</si>
  <si>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</si>
  <si>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</si>
  <si>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</si>
  <si>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</si>
  <si>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</si>
  <si>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</si>
  <si>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</si>
  <si>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</si>
  <si>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K6/001/2018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</si>
  <si>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</si>
  <si>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</si>
  <si>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rozvodů tepla a teplé užitkové vody Bratrušovská 4,2</t>
  </si>
  <si>
    <t>0,1</t>
  </si>
  <si>
    <t>KSO:</t>
  </si>
  <si>
    <t/>
  </si>
  <si>
    <t>CC-CZ:</t>
  </si>
  <si>
    <t>1</t>
  </si>
  <si>
    <t>Místo:</t>
  </si>
  <si>
    <t>Bratrušovská</t>
  </si>
  <si>
    <t>Datum:</t>
  </si>
  <si>
    <t>26.03.2018</t>
  </si>
  <si>
    <t>10</t>
  </si>
  <si>
    <t>100</t>
  </si>
  <si>
    <t>Zadavatel:</t>
  </si>
  <si>
    <t>IČ:</t>
  </si>
  <si>
    <t>65138163</t>
  </si>
  <si>
    <t>Podniky města Šumperka a.s.</t>
  </si>
  <si>
    <t>DIČ:</t>
  </si>
  <si>
    <t>CZ65138163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</si>
  <si>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</si>
  <si>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</si>
  <si>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</si>
  <si>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</si>
  <si>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</si>
  <si>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</si>
  <si>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</si>
  <si>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</si>
  <si>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</si>
  <si>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</si>
  <si>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</si>
  <si>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</si>
  <si>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</si>
  <si>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</si>
  <si>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</si>
  <si>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</si>
  <si>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</si>
  <si>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</si>
  <si>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</si>
  <si>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</si>
  <si>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</si>
  <si>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</si>
  <si>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</si>
  <si>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</si>
  <si>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</si>
  <si>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</si>
  <si>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</si>
  <si>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</si>
  <si>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</si>
  <si>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</si>
  <si>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</si>
  <si>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</si>
  <si>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</si>
  <si>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</si>
  <si>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</si>
  <si>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</si>
  <si>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</si>
  <si>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</si>
  <si>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</si>
  <si>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</si>
  <si>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</si>
  <si>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</si>
  <si>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</si>
  <si>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</si>
  <si>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</si>
  <si>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</si>
  <si>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trávník</t>
  </si>
  <si>
    <t>zatravněná plocha</t>
  </si>
  <si>
    <t>m2</t>
  </si>
  <si>
    <t>88,2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</si>
  <si>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</si>
  <si>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</si>
  <si>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</si>
  <si>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</si>
  <si>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</si>
  <si>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</si>
  <si>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</si>
  <si>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</si>
  <si>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</si>
  <si>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</si>
  <si>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</si>
  <si>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</si>
  <si>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</si>
  <si>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</si>
  <si>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</si>
  <si>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</si>
  <si>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</si>
  <si>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734 - Ústřední vytápění - armatury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</si>
  <si>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</si>
  <si>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</si>
  <si>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</si>
  <si>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</si>
  <si>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</si>
  <si>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</si>
  <si>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</si>
  <si>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</si>
  <si>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</si>
  <si>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</si>
  <si>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</si>
  <si>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</si>
  <si>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</si>
  <si>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</si>
  <si>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</si>
  <si>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</si>
  <si>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</si>
  <si>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</si>
  <si>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</si>
  <si>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</si>
  <si>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</si>
  <si>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</si>
  <si>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</si>
  <si>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</si>
  <si>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</si>
  <si>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</si>
  <si>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</si>
  <si>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2016 01</t>
  </si>
  <si>
    <t>4</t>
  </si>
  <si>
    <t>-1936197310</t>
  </si>
  <si>
    <t>VV</t>
  </si>
  <si>
    <t>136*1,8*0,2</t>
  </si>
  <si>
    <t>122201102</t>
  </si>
  <si>
    <t>Odkopávky a prokopávky nezapažené v hornině tř. 3 objem do 1000 m3</t>
  </si>
  <si>
    <t>-373665747</t>
  </si>
  <si>
    <t>136*1,5*0,5</t>
  </si>
  <si>
    <t>3</t>
  </si>
  <si>
    <t>122201109</t>
  </si>
  <si>
    <t>Příplatek za lepivost u odkopávek v hornině tř. 1 až 3</t>
  </si>
  <si>
    <t>-732987203</t>
  </si>
  <si>
    <t>130001101</t>
  </si>
  <si>
    <t>Příplatek za ztížení vykopávky v blízkosti podzemního vedení</t>
  </si>
  <si>
    <t>-64990769</t>
  </si>
  <si>
    <t>1,5*0,5*3</t>
  </si>
  <si>
    <t>5</t>
  </si>
  <si>
    <t>162601102</t>
  </si>
  <si>
    <t>Vodorovné přemístění do 5000 m výkopku/sypaniny z horniny tř. 1 až 4</t>
  </si>
  <si>
    <t>1690219070</t>
  </si>
  <si>
    <t>6</t>
  </si>
  <si>
    <t>167101101</t>
  </si>
  <si>
    <t>Nakládání výkopku z hornin tř. 1 až 4 do 100 m3</t>
  </si>
  <si>
    <t>1371583957</t>
  </si>
  <si>
    <t>146,88-102</t>
  </si>
  <si>
    <t>7</t>
  </si>
  <si>
    <t>174101101</t>
  </si>
  <si>
    <t>Zásyp jam, šachet rýh nebo kolem objektů sypaninou se zhutněním</t>
  </si>
  <si>
    <t>-602430269</t>
  </si>
  <si>
    <t>136*1,5*0,72</t>
  </si>
  <si>
    <t>8</t>
  </si>
  <si>
    <t>175151101</t>
  </si>
  <si>
    <t>Obsypání potrubí strojně sypaninou bez prohození, uloženou do 3 m</t>
  </si>
  <si>
    <t>-1069640970</t>
  </si>
  <si>
    <t>136*1,5*0,38</t>
  </si>
  <si>
    <t>-(3,461*2+1,696+1,292)</t>
  </si>
  <si>
    <t>Součet</t>
  </si>
  <si>
    <t>9</t>
  </si>
  <si>
    <t>M</t>
  </si>
  <si>
    <t>583312000</t>
  </si>
  <si>
    <t>štěrkopísek zásypový materiál</t>
  </si>
  <si>
    <t>t</t>
  </si>
  <si>
    <t>747796624</t>
  </si>
  <si>
    <t>67,61*1,1 'Přepočtené koeficientem množství</t>
  </si>
  <si>
    <t>181301103</t>
  </si>
  <si>
    <t>Rozprostření ornice tl vrstvy do 200 mm pl do 500 m2 v rovině nebo ve svahu do 1:5</t>
  </si>
  <si>
    <t>-1574461326</t>
  </si>
  <si>
    <t>136*1,8</t>
  </si>
  <si>
    <t>11</t>
  </si>
  <si>
    <t>181411131</t>
  </si>
  <si>
    <t>Založení parkového trávníku výsevem plochy do 1000 m2 v rovině a ve svahu do 1:5</t>
  </si>
  <si>
    <t>-1026322977</t>
  </si>
  <si>
    <t>49*1,8</t>
  </si>
  <si>
    <t>12</t>
  </si>
  <si>
    <t>005724100</t>
  </si>
  <si>
    <t>osivo směs travní parková</t>
  </si>
  <si>
    <t>kg</t>
  </si>
  <si>
    <t>-649847996</t>
  </si>
  <si>
    <t>88,2*0,02 'Přepočtené koeficientem množství</t>
  </si>
  <si>
    <t>Svislé a kompletní konstrukce</t>
  </si>
  <si>
    <t>13</t>
  </si>
  <si>
    <t>358235114.1</t>
  </si>
  <si>
    <t>Bourání šachet - 2ks</t>
  </si>
  <si>
    <t>-546236454</t>
  </si>
  <si>
    <t>Vodorovné konstrukce</t>
  </si>
  <si>
    <t>14</t>
  </si>
  <si>
    <t>451573111</t>
  </si>
  <si>
    <t>Lože pod potrubí otevřený výkop ze štěrkopísku</t>
  </si>
  <si>
    <t>608668091</t>
  </si>
  <si>
    <t>136*1,5*0,2</t>
  </si>
  <si>
    <t>Trubní vedení</t>
  </si>
  <si>
    <t>866181003.1</t>
  </si>
  <si>
    <t>Montáž potrubí předizolovaného S 50/110</t>
  </si>
  <si>
    <t>m</t>
  </si>
  <si>
    <t>-1141288042</t>
  </si>
  <si>
    <t>16</t>
  </si>
  <si>
    <t>286165620.1</t>
  </si>
  <si>
    <t>potrubí PEX S 50/110 v roli (10bar)</t>
  </si>
  <si>
    <t>1871646593</t>
  </si>
  <si>
    <t>P</t>
  </si>
  <si>
    <t>Poznámka k položce:
Tepelná ztráta potrubí qmax=6,011 W/m při TM=50K</t>
  </si>
  <si>
    <t>17</t>
  </si>
  <si>
    <t>286167590.1</t>
  </si>
  <si>
    <t>ostatní trubní díly a spojovací materiál PEX S 50/110</t>
  </si>
  <si>
    <t>kpl</t>
  </si>
  <si>
    <t>-1274700321</t>
  </si>
  <si>
    <t>18</t>
  </si>
  <si>
    <t>866211003.1</t>
  </si>
  <si>
    <t>Montáž potrubí předizolovaného S63/125</t>
  </si>
  <si>
    <t>111595365</t>
  </si>
  <si>
    <t>19</t>
  </si>
  <si>
    <t>286165650.1</t>
  </si>
  <si>
    <t>potrubí PEX S 63/126 v roli (10bar)</t>
  </si>
  <si>
    <t>-887591800</t>
  </si>
  <si>
    <t>Poznámka k položce:
Tepelná ztráta potrubí qmax=6,791 W/m při TM=50K</t>
  </si>
  <si>
    <t>20</t>
  </si>
  <si>
    <t>286167590.2</t>
  </si>
  <si>
    <t>ostatní trubní díly a spojovací materiál  PEX S 63/126</t>
  </si>
  <si>
    <t>-1178860023</t>
  </si>
  <si>
    <t>891211221.1</t>
  </si>
  <si>
    <t>Dodávka a montáž vodovodních šoupátek a potrubí v šachtách</t>
  </si>
  <si>
    <t>293226596</t>
  </si>
  <si>
    <t>Poznámka k položce:
Doporučeno před podáním cenové nabídky a zahájením prací provést prohlídku šachty na místě a skonzultovat s provozovatelem teplovodu Sateza a.s.. Jedná se o výměnu všech uzávěrů a veškerého potrubí v šachtě.</t>
  </si>
  <si>
    <t>22</t>
  </si>
  <si>
    <t>89123182.1</t>
  </si>
  <si>
    <t xml:space="preserve">Demontáž vodovodních šoupátek a potrubí v šachtách </t>
  </si>
  <si>
    <t>-670990974</t>
  </si>
  <si>
    <t>23</t>
  </si>
  <si>
    <t>892241111</t>
  </si>
  <si>
    <t>Tlaková zkouška vodou potrubí do 80</t>
  </si>
  <si>
    <t>2015672005</t>
  </si>
  <si>
    <t>4*136</t>
  </si>
  <si>
    <t>24</t>
  </si>
  <si>
    <t>892271111.1</t>
  </si>
  <si>
    <t>Rentgenování svarů předizolovaného potrubí, v rozsahu 20%</t>
  </si>
  <si>
    <t>-81309788</t>
  </si>
  <si>
    <t>Poznámka k položce:
rentgenování svarů předizolovaného potrubí rozvodů tepla ve výši 20% z celkového počtu provedených svarů potrubí rozvodů tepla</t>
  </si>
  <si>
    <t>25</t>
  </si>
  <si>
    <t>894201213.1</t>
  </si>
  <si>
    <t>Oprava stávajících betonových šachet</t>
  </si>
  <si>
    <t>-1730888739</t>
  </si>
  <si>
    <t>26</t>
  </si>
  <si>
    <t>899722111</t>
  </si>
  <si>
    <t>Krytí potrubí z plastů výstražnou fólií z PVC 20 cm-zelená</t>
  </si>
  <si>
    <t>-289939227</t>
  </si>
  <si>
    <t>136*4</t>
  </si>
  <si>
    <t>Ostatní konstrukce a práce, bourání</t>
  </si>
  <si>
    <t>27</t>
  </si>
  <si>
    <t>963015111</t>
  </si>
  <si>
    <t>Demontáž prefabrikovaných krycích desek kanálů, šachet nebo žump do hmotnosti 0,06 t</t>
  </si>
  <si>
    <t>kus</t>
  </si>
  <si>
    <t>1674809299</t>
  </si>
  <si>
    <t>135/0,3</t>
  </si>
  <si>
    <t>28</t>
  </si>
  <si>
    <t>965042141.1</t>
  </si>
  <si>
    <t xml:space="preserve">Bourání mazanin betonových tl do 100 mm </t>
  </si>
  <si>
    <t>-44016464</t>
  </si>
  <si>
    <t>136*1,5*0,1</t>
  </si>
  <si>
    <t>997</t>
  </si>
  <si>
    <t>Přesun sutě</t>
  </si>
  <si>
    <t>29</t>
  </si>
  <si>
    <t>997013501.1</t>
  </si>
  <si>
    <t>Odvoz demontovaného potrubí do sběrných surovin do 1 km se složením</t>
  </si>
  <si>
    <t>-458353440</t>
  </si>
  <si>
    <t>Poznámka k položce:
doložit vážní lístky, viz smlouva o dílo</t>
  </si>
  <si>
    <t>30</t>
  </si>
  <si>
    <t>997013509.1</t>
  </si>
  <si>
    <t>Příplatek k odvozu demontovaného potrubí do sběrných surovin  ZKD 1 km přes 1 km</t>
  </si>
  <si>
    <t>-1818986796</t>
  </si>
  <si>
    <t>Poznámka k položce:
 na vzdálenost 3km za posledních 2km</t>
  </si>
  <si>
    <t>2,93</t>
  </si>
  <si>
    <t>2,93*2 'Přepočtené koeficientem množství</t>
  </si>
  <si>
    <t>31</t>
  </si>
  <si>
    <t>997013801</t>
  </si>
  <si>
    <t>Poplatek za uložení stavebního betonového odpadu na skládce (skládkovné)</t>
  </si>
  <si>
    <t>48976395</t>
  </si>
  <si>
    <t>24,3+44,88+5,85</t>
  </si>
  <si>
    <t>32</t>
  </si>
  <si>
    <t>997013814</t>
  </si>
  <si>
    <t>Poplatek za uložení stavebního odpadu z izolačních hmot na skládce (skládkovné)</t>
  </si>
  <si>
    <t>524253322</t>
  </si>
  <si>
    <t>33</t>
  </si>
  <si>
    <t>997221571</t>
  </si>
  <si>
    <t>Vodorovná doprava vybouraných hmot do 1 km</t>
  </si>
  <si>
    <t>-1415934950</t>
  </si>
  <si>
    <t>34</t>
  </si>
  <si>
    <t>997221579</t>
  </si>
  <si>
    <t>Příplatek ZKD 1 km u vodorovné dopravy vybouraných hmot</t>
  </si>
  <si>
    <t>-2021729552</t>
  </si>
  <si>
    <t>Poznámka k položce:
na veřejnou skládku na vzdálenost 7km za posledních 6km</t>
  </si>
  <si>
    <t>75,03</t>
  </si>
  <si>
    <t>75,03*6 'Přepočtené koeficientem množství</t>
  </si>
  <si>
    <t>998</t>
  </si>
  <si>
    <t>Přesun hmot</t>
  </si>
  <si>
    <t>35</t>
  </si>
  <si>
    <t>998272201</t>
  </si>
  <si>
    <t>Přesun hmot pro trubní vedení z ocelových trub svařovaných otevřený výkop</t>
  </si>
  <si>
    <t>-235372077</t>
  </si>
  <si>
    <t>36</t>
  </si>
  <si>
    <t>998276129.1</t>
  </si>
  <si>
    <t>Doprava potrubí PEX TV na staveniště</t>
  </si>
  <si>
    <t>805611444</t>
  </si>
  <si>
    <t>37</t>
  </si>
  <si>
    <t>998276129.2</t>
  </si>
  <si>
    <t>Doprava předizolovaného potrubí ÚT na staveniště</t>
  </si>
  <si>
    <t>119702845</t>
  </si>
  <si>
    <t>PSV</t>
  </si>
  <si>
    <t>Práce a dodávky PSV</t>
  </si>
  <si>
    <t>713</t>
  </si>
  <si>
    <t>Izolace tepelné</t>
  </si>
  <si>
    <t>38</t>
  </si>
  <si>
    <t>713410833</t>
  </si>
  <si>
    <t>Odstranění izolace tepelné potrubí pásy nebo rohožemi s AL fólií staženými drátem tl přes 50 mm</t>
  </si>
  <si>
    <t>-1833123841</t>
  </si>
  <si>
    <t>2*81,235+34,191+47,017</t>
  </si>
  <si>
    <t>734</t>
  </si>
  <si>
    <t>Ústřední vytápění - armatury</t>
  </si>
  <si>
    <t>39</t>
  </si>
  <si>
    <t>734100812.1</t>
  </si>
  <si>
    <t>Demontáž armatur a potrubí doi DN 80 v šachtách</t>
  </si>
  <si>
    <t>202840254</t>
  </si>
  <si>
    <t>40</t>
  </si>
  <si>
    <t>734109116.1</t>
  </si>
  <si>
    <t>Dodávka a montáž armatur přírubových včetně potrubí v šachtách do DN110</t>
  </si>
  <si>
    <t>26712244</t>
  </si>
  <si>
    <t>Práce a dodávky M</t>
  </si>
  <si>
    <t>23-M</t>
  </si>
  <si>
    <t>Montáže potrubí</t>
  </si>
  <si>
    <t>41</t>
  </si>
  <si>
    <t>230011057.1</t>
  </si>
  <si>
    <t>Montáž potrubí ÚT DN80</t>
  </si>
  <si>
    <t>64</t>
  </si>
  <si>
    <t>1363843512</t>
  </si>
  <si>
    <t>2*136</t>
  </si>
  <si>
    <t>42</t>
  </si>
  <si>
    <t>552711190.11</t>
  </si>
  <si>
    <t>trubka 6m 88,9*3,2/180 Disc. IPS</t>
  </si>
  <si>
    <t>1770404839</t>
  </si>
  <si>
    <t>Poznámka k položce:
Tepelná ztráta potrubí qmax=15,480 W/m při TM=70K</t>
  </si>
  <si>
    <t>2*3*6</t>
  </si>
  <si>
    <t>43</t>
  </si>
  <si>
    <t>552711190.12</t>
  </si>
  <si>
    <t>trubka 12m 88,9*3,2/180 Disc. IPS</t>
  </si>
  <si>
    <t>1101308538</t>
  </si>
  <si>
    <t>2*10*12</t>
  </si>
  <si>
    <t>44</t>
  </si>
  <si>
    <t>552715050.1</t>
  </si>
  <si>
    <t>PE smršt. objímka komplet 88,9/180 L=0,7m</t>
  </si>
  <si>
    <t>-84878998</t>
  </si>
  <si>
    <t>45</t>
  </si>
  <si>
    <t>552715050.3</t>
  </si>
  <si>
    <t>těsnící kruh pr.180</t>
  </si>
  <si>
    <t>1256375972</t>
  </si>
  <si>
    <t>46</t>
  </si>
  <si>
    <t>552001.1</t>
  </si>
  <si>
    <t>dilatační polštáře</t>
  </si>
  <si>
    <t>-1755873831</t>
  </si>
  <si>
    <t>47</t>
  </si>
  <si>
    <t>605120030</t>
  </si>
  <si>
    <t>podkladní trámky 100*100*500</t>
  </si>
  <si>
    <t>ks</t>
  </si>
  <si>
    <t>391960257</t>
  </si>
  <si>
    <t>48</t>
  </si>
  <si>
    <t>230024057.1</t>
  </si>
  <si>
    <t>Montáž trubní díly přivařovací ÚT DN80</t>
  </si>
  <si>
    <t>-1209988369</t>
  </si>
  <si>
    <t>49</t>
  </si>
  <si>
    <t>552711190.1a</t>
  </si>
  <si>
    <t>ohyb 90° 88,9*3,2/180-1*1 BA 5 IPS</t>
  </si>
  <si>
    <t>1586825060</t>
  </si>
  <si>
    <t>50</t>
  </si>
  <si>
    <t>552711190.1b</t>
  </si>
  <si>
    <t>ohyb 88,9*3,2/180-1*1 BA 5 IPS</t>
  </si>
  <si>
    <t>-1549522104</t>
  </si>
  <si>
    <t>Poznámka k položce:
Úhel  kolena je potřeba zjistit při zahájení výkopových  prací, nelze přesně změřit.</t>
  </si>
  <si>
    <t>51</t>
  </si>
  <si>
    <t>230083027.1</t>
  </si>
  <si>
    <t>Demontáž potrubí do sběrných surovin DN32</t>
  </si>
  <si>
    <t>-2049038907</t>
  </si>
  <si>
    <t>52</t>
  </si>
  <si>
    <t>230083044.1</t>
  </si>
  <si>
    <t>Demontáž potrubí do sběrných surovin DN50</t>
  </si>
  <si>
    <t>-1065454571</t>
  </si>
  <si>
    <t>53</t>
  </si>
  <si>
    <t>230083056.1</t>
  </si>
  <si>
    <t>Demontáž potrubí do sběrných surovin DN80</t>
  </si>
  <si>
    <t>-42178585</t>
  </si>
  <si>
    <t>VRN</t>
  </si>
  <si>
    <t>Vedlejší rozpočtové náklady</t>
  </si>
  <si>
    <t>VRN1</t>
  </si>
  <si>
    <t>Průzkumné, geodetické a projektové práce</t>
  </si>
  <si>
    <t>54</t>
  </si>
  <si>
    <t>012103000.1</t>
  </si>
  <si>
    <t>Geodetické práce před výstavbou-vytyčení inženýrských sítí</t>
  </si>
  <si>
    <t>1024</t>
  </si>
  <si>
    <t>1441518802</t>
  </si>
  <si>
    <t>55</t>
  </si>
  <si>
    <t>012303000</t>
  </si>
  <si>
    <t>Geodetické práce po výstavbě</t>
  </si>
  <si>
    <t>-610151557</t>
  </si>
  <si>
    <t>56</t>
  </si>
  <si>
    <t>013254000</t>
  </si>
  <si>
    <t>Dokumentace skutečného provedení stavby</t>
  </si>
  <si>
    <t>-1583772620</t>
  </si>
  <si>
    <t>VRN3</t>
  </si>
  <si>
    <t>Zařízení staveniště</t>
  </si>
  <si>
    <t>57</t>
  </si>
  <si>
    <t>031203000.1</t>
  </si>
  <si>
    <t>Zařízení staveniště 2%</t>
  </si>
  <si>
    <t>%</t>
  </si>
  <si>
    <t>-1971188827</t>
  </si>
  <si>
    <t>58</t>
  </si>
  <si>
    <t>032903000.1</t>
  </si>
  <si>
    <t>Náklady na provoz a údržbu vybavení staveniště 5%</t>
  </si>
  <si>
    <t>-320620067</t>
  </si>
  <si>
    <t>59</t>
  </si>
  <si>
    <t>034203000.1</t>
  </si>
  <si>
    <t>Zabezpečení staveniště 2%</t>
  </si>
  <si>
    <t>1908010095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</si>
</sst>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%"/>
    <numFmt numFmtId="165" formatCode="dd\.mm\.yyyy"/>
    <numFmt numFmtId="166" formatCode="#,##0.00000"/>
    <numFmt numFmtId="167" formatCode="#,##0.000"/>
  </numFmts>
  <fonts count="9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10"/>
      <color indexed="37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</borders>
  <cellStyleXfs count="63"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2" borderId="1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3" borderId="5" applyNumberFormat="0" applyAlignment="0" applyProtection="0"/>
    <xf numFmtId="0" fontId="64" fillId="4" borderId="6" applyNumberFormat="0" applyAlignment="0" applyProtection="0"/>
    <xf numFmtId="0" fontId="65" fillId="4" borderId="5" applyNumberFormat="0" applyAlignment="0" applyProtection="0"/>
    <xf numFmtId="0" fontId="66" fillId="5" borderId="7" applyNumberFormat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8" borderId="0" applyNumberFormat="0" applyBorder="0" applyAlignment="0" applyProtection="0"/>
    <xf numFmtId="0" fontId="72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232"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33" borderId="0" xfId="0" applyFont="1" applyFill="1" applyAlignment="1">
      <alignment horizontal="left" vertical="center"/>
    </xf>
    <xf numFmtId="0" fontId="4" fillId="33" borderId="0" xfId="0" applyFill="1" applyAlignment="1">
      <alignment/>
    </xf>
    <xf numFmtId="0" fontId="81" fillId="33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Border="1" applyAlignment="1">
      <alignment/>
    </xf>
    <xf numFmtId="0" fontId="4" fillId="0" borderId="11" xfId="0" applyBorder="1" applyAlignment="1">
      <alignment/>
    </xf>
    <xf numFmtId="0" fontId="4" fillId="0" borderId="12" xfId="0" applyBorder="1" applyAlignment="1">
      <alignment/>
    </xf>
    <xf numFmtId="0" fontId="4" fillId="0" borderId="13" xfId="0" applyBorder="1" applyAlignment="1">
      <alignment/>
    </xf>
    <xf numFmtId="0" fontId="4" fillId="0" borderId="0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4" fillId="0" borderId="14" xfId="0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85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4" fillId="0" borderId="15" xfId="0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164" fontId="74" fillId="0" borderId="0" xfId="0" applyNumberFormat="1" applyFont="1" applyBorder="1" applyAlignment="1">
      <alignment horizontal="center" vertical="center"/>
    </xf>
    <xf numFmtId="4" fontId="85" fillId="0" borderId="0" xfId="0" applyNumberFormat="1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4" fontId="7" fillId="34" borderId="18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center" vertical="center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4" fontId="87" fillId="0" borderId="0" xfId="0" applyNumberFormat="1" applyFont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86" fillId="0" borderId="26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66" fontId="86" fillId="0" borderId="0" xfId="0" applyNumberFormat="1" applyFont="1" applyBorder="1" applyAlignment="1">
      <alignment vertical="center"/>
    </xf>
    <xf numFmtId="4" fontId="86" fillId="0" borderId="27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left" vertical="center" wrapText="1"/>
    </xf>
    <xf numFmtId="0" fontId="89" fillId="0" borderId="0" xfId="0" applyFont="1" applyAlignment="1">
      <alignment vertical="center"/>
    </xf>
    <xf numFmtId="4" fontId="89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4" fontId="90" fillId="0" borderId="31" xfId="0" applyNumberFormat="1" applyFont="1" applyBorder="1" applyAlignment="1">
      <alignment vertical="center"/>
    </xf>
    <xf numFmtId="4" fontId="90" fillId="0" borderId="32" xfId="0" applyNumberFormat="1" applyFont="1" applyBorder="1" applyAlignment="1">
      <alignment vertical="center"/>
    </xf>
    <xf numFmtId="166" fontId="90" fillId="0" borderId="32" xfId="0" applyNumberFormat="1" applyFont="1" applyBorder="1" applyAlignment="1">
      <alignment vertical="center"/>
    </xf>
    <xf numFmtId="4" fontId="90" fillId="0" borderId="3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Alignment="1" applyProtection="1">
      <alignment/>
      <protection locked="0"/>
    </xf>
    <xf numFmtId="0" fontId="4" fillId="33" borderId="0" xfId="0" applyFill="1" applyAlignment="1" applyProtection="1">
      <alignment/>
      <protection locked="0"/>
    </xf>
    <xf numFmtId="0" fontId="4" fillId="0" borderId="11" xfId="0" applyBorder="1" applyAlignment="1" applyProtection="1">
      <alignment/>
      <protection locked="0"/>
    </xf>
    <xf numFmtId="0" fontId="4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84" fillId="0" borderId="0" xfId="0" applyFont="1" applyBorder="1" applyAlignment="1" applyProtection="1">
      <alignment horizontal="left" vertical="center"/>
      <protection locked="0"/>
    </xf>
    <xf numFmtId="165" fontId="6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87" fillId="0" borderId="0" xfId="0" applyNumberFormat="1" applyFont="1" applyBorder="1" applyAlignment="1">
      <alignment vertical="center"/>
    </xf>
    <xf numFmtId="0" fontId="74" fillId="0" borderId="0" xfId="0" applyFont="1" applyBorder="1" applyAlignment="1" applyProtection="1">
      <alignment horizontal="right" vertical="center"/>
      <protection locked="0"/>
    </xf>
    <xf numFmtId="4" fontId="74" fillId="0" borderId="0" xfId="0" applyNumberFormat="1" applyFont="1" applyBorder="1" applyAlignment="1">
      <alignment vertical="center"/>
    </xf>
    <xf numFmtId="164" fontId="74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7" fillId="35" borderId="17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right" vertical="center"/>
    </xf>
    <xf numFmtId="0" fontId="7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7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32" xfId="0" applyFont="1" applyBorder="1" applyAlignment="1">
      <alignment horizontal="left" vertical="center"/>
    </xf>
    <xf numFmtId="0" fontId="75" fillId="0" borderId="32" xfId="0" applyFont="1" applyBorder="1" applyAlignment="1">
      <alignment vertical="center"/>
    </xf>
    <xf numFmtId="0" fontId="75" fillId="0" borderId="32" xfId="0" applyFont="1" applyBorder="1" applyAlignment="1" applyProtection="1">
      <alignment vertical="center"/>
      <protection locked="0"/>
    </xf>
    <xf numFmtId="4" fontId="75" fillId="0" borderId="32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horizontal="left" vertical="center"/>
    </xf>
    <xf numFmtId="0" fontId="76" fillId="0" borderId="32" xfId="0" applyFont="1" applyBorder="1" applyAlignment="1">
      <alignment vertical="center"/>
    </xf>
    <xf numFmtId="0" fontId="76" fillId="0" borderId="32" xfId="0" applyFont="1" applyBorder="1" applyAlignment="1" applyProtection="1">
      <alignment vertical="center"/>
      <protection locked="0"/>
    </xf>
    <xf numFmtId="4" fontId="76" fillId="0" borderId="32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84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92" fillId="35" borderId="29" xfId="0" applyFont="1" applyFill="1" applyBorder="1" applyAlignment="1" applyProtection="1">
      <alignment horizontal="center" vertical="center" wrapText="1"/>
      <protection locked="0"/>
    </xf>
    <xf numFmtId="0" fontId="6" fillId="35" borderId="30" xfId="0" applyFont="1" applyFill="1" applyBorder="1" applyAlignment="1">
      <alignment horizontal="center" vertical="center" wrapText="1"/>
    </xf>
    <xf numFmtId="4" fontId="87" fillId="0" borderId="0" xfId="0" applyNumberFormat="1" applyFont="1" applyAlignment="1">
      <alignment/>
    </xf>
    <xf numFmtId="166" fontId="93" fillId="0" borderId="24" xfId="0" applyNumberFormat="1" applyFont="1" applyBorder="1" applyAlignment="1">
      <alignment/>
    </xf>
    <xf numFmtId="166" fontId="93" fillId="0" borderId="25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7" fillId="0" borderId="0" xfId="0" applyFont="1" applyAlignment="1" applyProtection="1">
      <alignment/>
      <protection locked="0"/>
    </xf>
    <xf numFmtId="4" fontId="75" fillId="0" borderId="0" xfId="0" applyNumberFormat="1" applyFont="1" applyAlignment="1">
      <alignment/>
    </xf>
    <xf numFmtId="0" fontId="77" fillId="0" borderId="26" xfId="0" applyFont="1" applyBorder="1" applyAlignment="1">
      <alignment/>
    </xf>
    <xf numFmtId="0" fontId="77" fillId="0" borderId="0" xfId="0" applyFont="1" applyBorder="1" applyAlignment="1">
      <alignment/>
    </xf>
    <xf numFmtId="166" fontId="77" fillId="0" borderId="0" xfId="0" applyNumberFormat="1" applyFont="1" applyBorder="1" applyAlignment="1">
      <alignment/>
    </xf>
    <xf numFmtId="166" fontId="77" fillId="0" borderId="27" xfId="0" applyNumberFormat="1" applyFont="1" applyBorder="1" applyAlignment="1">
      <alignment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vertical="center"/>
    </xf>
    <xf numFmtId="0" fontId="77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4" fontId="76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67" fontId="4" fillId="0" borderId="36" xfId="0" applyNumberFormat="1" applyFont="1" applyBorder="1" applyAlignment="1" applyProtection="1">
      <alignment vertical="center"/>
      <protection/>
    </xf>
    <xf numFmtId="4" fontId="4" fillId="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4" fillId="2" borderId="36" xfId="0" applyFont="1" applyFill="1" applyBorder="1" applyAlignment="1" applyProtection="1">
      <alignment horizontal="left" vertical="center"/>
      <protection locked="0"/>
    </xf>
    <xf numFmtId="0" fontId="74" fillId="0" borderId="0" xfId="0" applyFont="1" applyBorder="1" applyAlignment="1">
      <alignment horizontal="center" vertical="center"/>
    </xf>
    <xf numFmtId="166" fontId="74" fillId="0" borderId="0" xfId="0" applyNumberFormat="1" applyFont="1" applyBorder="1" applyAlignment="1">
      <alignment vertical="center"/>
    </xf>
    <xf numFmtId="166" fontId="74" fillId="0" borderId="27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8" fillId="0" borderId="13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 wrapText="1"/>
    </xf>
    <xf numFmtId="167" fontId="78" fillId="0" borderId="0" xfId="0" applyNumberFormat="1" applyFont="1" applyBorder="1" applyAlignment="1">
      <alignment vertical="center"/>
    </xf>
    <xf numFmtId="0" fontId="78" fillId="0" borderId="0" xfId="0" applyFont="1" applyAlignment="1" applyProtection="1">
      <alignment vertical="center"/>
      <protection locked="0"/>
    </xf>
    <xf numFmtId="0" fontId="78" fillId="0" borderId="26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27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167" fontId="78" fillId="0" borderId="0" xfId="0" applyNumberFormat="1" applyFont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 wrapText="1"/>
    </xf>
    <xf numFmtId="167" fontId="79" fillId="0" borderId="0" xfId="0" applyNumberFormat="1" applyFont="1" applyBorder="1" applyAlignment="1">
      <alignment vertical="center"/>
    </xf>
    <xf numFmtId="0" fontId="79" fillId="0" borderId="0" xfId="0" applyFont="1" applyAlignment="1" applyProtection="1">
      <alignment vertical="center"/>
      <protection locked="0"/>
    </xf>
    <xf numFmtId="0" fontId="79" fillId="0" borderId="26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7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95" fillId="0" borderId="36" xfId="0" applyFont="1" applyBorder="1" applyAlignment="1" applyProtection="1">
      <alignment horizontal="center" vertical="center"/>
      <protection/>
    </xf>
    <xf numFmtId="49" fontId="95" fillId="0" borderId="36" xfId="0" applyNumberFormat="1" applyFont="1" applyBorder="1" applyAlignment="1" applyProtection="1">
      <alignment horizontal="left" vertical="center" wrapText="1"/>
      <protection/>
    </xf>
    <xf numFmtId="0" fontId="95" fillId="0" borderId="36" xfId="0" applyFont="1" applyBorder="1" applyAlignment="1" applyProtection="1">
      <alignment horizontal="left" vertical="center" wrapText="1"/>
      <protection/>
    </xf>
    <xf numFmtId="0" fontId="95" fillId="0" borderId="36" xfId="0" applyFont="1" applyBorder="1" applyAlignment="1" applyProtection="1">
      <alignment horizontal="center" vertical="center" wrapText="1"/>
      <protection/>
    </xf>
    <xf numFmtId="167" fontId="95" fillId="0" borderId="36" xfId="0" applyNumberFormat="1" applyFont="1" applyBorder="1" applyAlignment="1" applyProtection="1">
      <alignment vertical="center"/>
      <protection/>
    </xf>
    <xf numFmtId="4" fontId="95" fillId="2" borderId="36" xfId="0" applyNumberFormat="1" applyFont="1" applyFill="1" applyBorder="1" applyAlignment="1" applyProtection="1">
      <alignment vertical="center"/>
      <protection locked="0"/>
    </xf>
    <xf numFmtId="4" fontId="95" fillId="0" borderId="36" xfId="0" applyNumberFormat="1" applyFont="1" applyBorder="1" applyAlignment="1" applyProtection="1">
      <alignment vertical="center"/>
      <protection/>
    </xf>
    <xf numFmtId="0" fontId="95" fillId="0" borderId="13" xfId="0" applyFont="1" applyBorder="1" applyAlignment="1">
      <alignment vertical="center"/>
    </xf>
    <xf numFmtId="0" fontId="95" fillId="2" borderId="36" xfId="0" applyFont="1" applyFill="1" applyBorder="1" applyAlignment="1" applyProtection="1">
      <alignment horizontal="left" vertical="center"/>
      <protection locked="0"/>
    </xf>
    <xf numFmtId="0" fontId="95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vertical="center" wrapText="1"/>
    </xf>
    <xf numFmtId="0" fontId="96" fillId="0" borderId="0" xfId="0" applyFont="1" applyAlignment="1">
      <alignment vertical="center" wrapText="1"/>
    </xf>
    <xf numFmtId="167" fontId="4" fillId="2" borderId="36" xfId="0" applyNumberFormat="1" applyFont="1" applyFill="1" applyBorder="1" applyAlignment="1" applyProtection="1">
      <alignment vertical="center"/>
      <protection locked="0"/>
    </xf>
    <xf numFmtId="0" fontId="7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66" fontId="74" fillId="0" borderId="32" xfId="0" applyNumberFormat="1" applyFont="1" applyBorder="1" applyAlignment="1">
      <alignment vertical="center"/>
    </xf>
    <xf numFmtId="166" fontId="74" fillId="0" borderId="33" xfId="0" applyNumberFormat="1" applyFont="1" applyBorder="1" applyAlignment="1">
      <alignment vertical="center"/>
    </xf>
    <xf numFmtId="0" fontId="4" fillId="0" borderId="0" xfId="0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  <col min="92" max="16384" width="9.28125" style="0" customWidth="1"/>
  </cols>
  <sheetData>
    <row r="1" spans="1:74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4</v>
      </c>
      <c r="BU1" s="16" t="s">
        <v>4</v>
      </c>
      <c r="BV1" s="16" t="s">
        <v>5</v>
      </c>
    </row>
    <row r="2" spans="44:72" ht="36.75" customHeight="1"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8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4"/>
      <c r="BE5" s="29" t="s">
        <v>15</v>
      </c>
      <c r="BS5" s="17" t="s">
        <v>6</v>
      </c>
    </row>
    <row r="6" spans="2:71" ht="36.75" customHeight="1">
      <c r="B6" s="21"/>
      <c r="C6" s="22"/>
      <c r="D6" s="30" t="s">
        <v>16</v>
      </c>
      <c r="E6" s="22"/>
      <c r="F6" s="22"/>
      <c r="G6" s="22"/>
      <c r="H6" s="22"/>
      <c r="I6" s="22"/>
      <c r="J6" s="22"/>
      <c r="K6" s="31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4"/>
      <c r="BS6" s="17" t="s">
        <v>18</v>
      </c>
    </row>
    <row r="7" spans="2:71" ht="14.25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8" t="s">
        <v>20</v>
      </c>
      <c r="AO7" s="22"/>
      <c r="AP7" s="22"/>
      <c r="AQ7" s="24"/>
      <c r="BS7" s="17" t="s">
        <v>22</v>
      </c>
    </row>
    <row r="8" spans="2:71" ht="14.25" customHeight="1">
      <c r="B8" s="21"/>
      <c r="C8" s="22"/>
      <c r="D8" s="32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25</v>
      </c>
      <c r="AL8" s="22"/>
      <c r="AM8" s="22"/>
      <c r="AN8" s="33" t="s">
        <v>26</v>
      </c>
      <c r="AO8" s="22"/>
      <c r="AP8" s="22"/>
      <c r="AQ8" s="24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S9" s="17" t="s">
        <v>28</v>
      </c>
    </row>
    <row r="10" spans="2:71" ht="14.25" customHeight="1">
      <c r="B10" s="21"/>
      <c r="C10" s="22"/>
      <c r="D10" s="32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30</v>
      </c>
      <c r="AL10" s="22"/>
      <c r="AM10" s="22"/>
      <c r="AN10" s="28" t="s">
        <v>31</v>
      </c>
      <c r="AO10" s="22"/>
      <c r="AP10" s="22"/>
      <c r="AQ10" s="24"/>
      <c r="BS10" s="17" t="s">
        <v>18</v>
      </c>
    </row>
    <row r="11" spans="2:71" ht="18" customHeight="1">
      <c r="B11" s="21"/>
      <c r="C11" s="22"/>
      <c r="D11" s="22"/>
      <c r="E11" s="28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33</v>
      </c>
      <c r="AL11" s="22"/>
      <c r="AM11" s="22"/>
      <c r="AN11" s="28" t="s">
        <v>34</v>
      </c>
      <c r="AO11" s="22"/>
      <c r="AP11" s="22"/>
      <c r="AQ11" s="24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S12" s="17" t="s">
        <v>18</v>
      </c>
    </row>
    <row r="13" spans="2:71" ht="14.25" customHeight="1">
      <c r="B13" s="21"/>
      <c r="C13" s="22"/>
      <c r="D13" s="32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30</v>
      </c>
      <c r="AL13" s="22"/>
      <c r="AM13" s="22"/>
      <c r="AN13" s="34" t="s">
        <v>36</v>
      </c>
      <c r="AO13" s="22"/>
      <c r="AP13" s="22"/>
      <c r="AQ13" s="24"/>
      <c r="BS13" s="17" t="s">
        <v>18</v>
      </c>
    </row>
    <row r="14" spans="2:71" ht="12.75">
      <c r="B14" s="21"/>
      <c r="C14" s="22"/>
      <c r="D14" s="22"/>
      <c r="E14" s="34" t="s">
        <v>36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32" t="s">
        <v>33</v>
      </c>
      <c r="AL14" s="22"/>
      <c r="AM14" s="22"/>
      <c r="AN14" s="34" t="s">
        <v>36</v>
      </c>
      <c r="AO14" s="22"/>
      <c r="AP14" s="22"/>
      <c r="AQ14" s="24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S15" s="17" t="s">
        <v>4</v>
      </c>
    </row>
    <row r="16" spans="2:71" ht="14.25" customHeight="1">
      <c r="B16" s="21"/>
      <c r="C16" s="22"/>
      <c r="D16" s="32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30</v>
      </c>
      <c r="AL16" s="22"/>
      <c r="AM16" s="22"/>
      <c r="AN16" s="28" t="s">
        <v>20</v>
      </c>
      <c r="AO16" s="22"/>
      <c r="AP16" s="22"/>
      <c r="AQ16" s="24"/>
      <c r="BS16" s="17" t="s">
        <v>4</v>
      </c>
    </row>
    <row r="17" spans="2:71" ht="18" customHeight="1">
      <c r="B17" s="21"/>
      <c r="C17" s="22"/>
      <c r="D17" s="22"/>
      <c r="E17" s="28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33</v>
      </c>
      <c r="AL17" s="22"/>
      <c r="AM17" s="22"/>
      <c r="AN17" s="28" t="s">
        <v>20</v>
      </c>
      <c r="AO17" s="22"/>
      <c r="AP17" s="22"/>
      <c r="AQ17" s="24"/>
      <c r="BS17" s="17" t="s">
        <v>39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S18" s="17" t="s">
        <v>6</v>
      </c>
    </row>
    <row r="19" spans="2:71" ht="14.25" customHeight="1">
      <c r="B19" s="21"/>
      <c r="C19" s="22"/>
      <c r="D19" s="32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S19" s="17" t="s">
        <v>6</v>
      </c>
    </row>
    <row r="20" spans="2:71" ht="22.5" customHeight="1">
      <c r="B20" s="21"/>
      <c r="C20" s="22"/>
      <c r="D20" s="22"/>
      <c r="E20" s="35" t="s">
        <v>20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4"/>
      <c r="BS20" s="17" t="s">
        <v>39</v>
      </c>
    </row>
    <row r="21" spans="2:43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</row>
    <row r="22" spans="2:43" ht="6.75" customHeight="1">
      <c r="B22" s="21"/>
      <c r="C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2"/>
      <c r="AQ22" s="24"/>
    </row>
    <row r="23" spans="2:43" s="1" customFormat="1" ht="25.5" customHeight="1">
      <c r="B23" s="37"/>
      <c r="C23" s="38"/>
      <c r="D23" s="39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>
        <f>ROUND(AG51,2)</f>
        <v>0</v>
      </c>
      <c r="AL23" s="40"/>
      <c r="AM23" s="40"/>
      <c r="AN23" s="40"/>
      <c r="AO23" s="40"/>
      <c r="AP23" s="38"/>
      <c r="AQ23" s="42"/>
    </row>
    <row r="24" spans="2:43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2"/>
    </row>
    <row r="25" spans="2:43" s="1" customFormat="1" ht="12.7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43" t="s">
        <v>42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43" t="s">
        <v>43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43" t="s">
        <v>44</v>
      </c>
      <c r="AL25" s="38"/>
      <c r="AM25" s="38"/>
      <c r="AN25" s="38"/>
      <c r="AO25" s="38"/>
      <c r="AP25" s="38"/>
      <c r="AQ25" s="42"/>
    </row>
    <row r="26" spans="2:43" s="2" customFormat="1" ht="14.25" customHeight="1">
      <c r="B26" s="44"/>
      <c r="C26" s="45"/>
      <c r="D26" s="46" t="s">
        <v>45</v>
      </c>
      <c r="E26" s="45"/>
      <c r="F26" s="46" t="s">
        <v>46</v>
      </c>
      <c r="G26" s="45"/>
      <c r="H26" s="45"/>
      <c r="I26" s="45"/>
      <c r="J26" s="45"/>
      <c r="K26" s="45"/>
      <c r="L26" s="47">
        <v>0.21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8">
        <f>ROUND(AZ51,2)</f>
        <v>0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8">
        <f>ROUND(AV51,2)</f>
        <v>0</v>
      </c>
      <c r="AL26" s="45"/>
      <c r="AM26" s="45"/>
      <c r="AN26" s="45"/>
      <c r="AO26" s="45"/>
      <c r="AP26" s="45"/>
      <c r="AQ26" s="49"/>
    </row>
    <row r="27" spans="2:43" s="2" customFormat="1" ht="14.25" customHeight="1">
      <c r="B27" s="44"/>
      <c r="C27" s="45"/>
      <c r="D27" s="45"/>
      <c r="E27" s="45"/>
      <c r="F27" s="46" t="s">
        <v>47</v>
      </c>
      <c r="G27" s="45"/>
      <c r="H27" s="45"/>
      <c r="I27" s="45"/>
      <c r="J27" s="45"/>
      <c r="K27" s="45"/>
      <c r="L27" s="47">
        <v>0.15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8">
        <f>ROUND(BA51,2)</f>
        <v>0</v>
      </c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8">
        <f>ROUND(AW51,2)</f>
        <v>0</v>
      </c>
      <c r="AL27" s="45"/>
      <c r="AM27" s="45"/>
      <c r="AN27" s="45"/>
      <c r="AO27" s="45"/>
      <c r="AP27" s="45"/>
      <c r="AQ27" s="49"/>
    </row>
    <row r="28" spans="2:43" s="2" customFormat="1" ht="14.25" customHeight="1">
      <c r="B28" s="44"/>
      <c r="C28" s="45"/>
      <c r="D28" s="45"/>
      <c r="E28" s="45"/>
      <c r="F28" s="46" t="s">
        <v>48</v>
      </c>
      <c r="G28" s="45"/>
      <c r="H28" s="45"/>
      <c r="I28" s="45"/>
      <c r="J28" s="45"/>
      <c r="K28" s="45"/>
      <c r="L28" s="47">
        <v>0.21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8">
        <f>ROUND(BB51,2)</f>
        <v>0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8">
        <v>0</v>
      </c>
      <c r="AL28" s="45"/>
      <c r="AM28" s="45"/>
      <c r="AN28" s="45"/>
      <c r="AO28" s="45"/>
      <c r="AP28" s="45"/>
      <c r="AQ28" s="49"/>
    </row>
    <row r="29" spans="2:43" s="2" customFormat="1" ht="14.25" customHeight="1">
      <c r="B29" s="44"/>
      <c r="C29" s="45"/>
      <c r="D29" s="45"/>
      <c r="E29" s="45"/>
      <c r="F29" s="46" t="s">
        <v>49</v>
      </c>
      <c r="G29" s="45"/>
      <c r="H29" s="45"/>
      <c r="I29" s="45"/>
      <c r="J29" s="45"/>
      <c r="K29" s="45"/>
      <c r="L29" s="47">
        <v>0.15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8">
        <f>ROUND(BC51,2)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8">
        <v>0</v>
      </c>
      <c r="AL29" s="45"/>
      <c r="AM29" s="45"/>
      <c r="AN29" s="45"/>
      <c r="AO29" s="45"/>
      <c r="AP29" s="45"/>
      <c r="AQ29" s="49"/>
    </row>
    <row r="30" spans="2:43" s="2" customFormat="1" ht="14.25" customHeight="1" hidden="1">
      <c r="B30" s="44"/>
      <c r="C30" s="45"/>
      <c r="D30" s="45"/>
      <c r="E30" s="45"/>
      <c r="F30" s="46" t="s">
        <v>50</v>
      </c>
      <c r="G30" s="45"/>
      <c r="H30" s="45"/>
      <c r="I30" s="45"/>
      <c r="J30" s="45"/>
      <c r="K30" s="45"/>
      <c r="L30" s="47">
        <v>0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8">
        <f>ROUND(BD51,2)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8">
        <v>0</v>
      </c>
      <c r="AL30" s="45"/>
      <c r="AM30" s="45"/>
      <c r="AN30" s="45"/>
      <c r="AO30" s="45"/>
      <c r="AP30" s="45"/>
      <c r="AQ30" s="49"/>
    </row>
    <row r="31" spans="2:43" s="1" customFormat="1" ht="6.7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2"/>
    </row>
    <row r="32" spans="2:43" s="1" customFormat="1" ht="25.5" customHeight="1">
      <c r="B32" s="37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54" t="s">
        <v>53</v>
      </c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5">
        <f>SUM(AK23:AK30)</f>
        <v>0</v>
      </c>
      <c r="AL32" s="52"/>
      <c r="AM32" s="52"/>
      <c r="AN32" s="52"/>
      <c r="AO32" s="56"/>
      <c r="AP32" s="50"/>
      <c r="AQ32" s="57"/>
    </row>
    <row r="33" spans="2:43" s="1" customFormat="1" ht="6.7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2"/>
    </row>
    <row r="34" spans="2:43" s="1" customFormat="1" ht="6.7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44" s="1" customFormat="1" ht="6.7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37"/>
    </row>
    <row r="39" spans="2:44" s="1" customFormat="1" ht="36.75" customHeight="1">
      <c r="B39" s="37"/>
      <c r="C39" s="63" t="s">
        <v>54</v>
      </c>
      <c r="AR39" s="37"/>
    </row>
    <row r="40" spans="2:44" s="1" customFormat="1" ht="6.75" customHeight="1">
      <c r="B40" s="37"/>
      <c r="AR40" s="37"/>
    </row>
    <row r="41" spans="2:44" s="3" customFormat="1" ht="14.25" customHeight="1">
      <c r="B41" s="64"/>
      <c r="C41" s="65" t="s">
        <v>13</v>
      </c>
      <c r="L41" s="3">
        <f>K5</f>
        <v>0</v>
      </c>
      <c r="AR41" s="64"/>
    </row>
    <row r="42" spans="2:44" s="4" customFormat="1" ht="36.75" customHeight="1">
      <c r="B42" s="66"/>
      <c r="C42" s="67" t="s">
        <v>16</v>
      </c>
      <c r="L42" s="68">
        <f>K6</f>
        <v>0</v>
      </c>
      <c r="AR42" s="66"/>
    </row>
    <row r="43" spans="2:44" s="1" customFormat="1" ht="6.75" customHeight="1">
      <c r="B43" s="37"/>
      <c r="AR43" s="37"/>
    </row>
    <row r="44" spans="2:44" s="1" customFormat="1" ht="12.75">
      <c r="B44" s="37"/>
      <c r="C44" s="65" t="s">
        <v>23</v>
      </c>
      <c r="L44" s="69">
        <f>IF(K8="","",K8)</f>
        <v>0</v>
      </c>
      <c r="AI44" s="65" t="s">
        <v>25</v>
      </c>
      <c r="AM44" s="70">
        <f>IF(AN8="","",AN8)</f>
        <v>0</v>
      </c>
      <c r="AR44" s="37"/>
    </row>
    <row r="45" spans="2:44" s="1" customFormat="1" ht="6.75" customHeight="1">
      <c r="B45" s="37"/>
      <c r="AR45" s="37"/>
    </row>
    <row r="46" spans="2:56" s="1" customFormat="1" ht="12.75">
      <c r="B46" s="37"/>
      <c r="C46" s="65" t="s">
        <v>29</v>
      </c>
      <c r="L46" s="3">
        <f>IF(E11="","",E11)</f>
        <v>0</v>
      </c>
      <c r="AI46" s="65" t="s">
        <v>37</v>
      </c>
      <c r="AM46" s="3">
        <f>IF(E17="","",E17)</f>
        <v>0</v>
      </c>
      <c r="AR46" s="37"/>
      <c r="AS46" s="71" t="s">
        <v>55</v>
      </c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2.75">
      <c r="B47" s="37"/>
      <c r="C47" s="65" t="s">
        <v>35</v>
      </c>
      <c r="L47" s="3">
        <f>IF(E14="Vyplň údaj","",E14)</f>
        <v>0</v>
      </c>
      <c r="AR47" s="37"/>
      <c r="AS47" s="74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75"/>
    </row>
    <row r="48" spans="2:56" s="1" customFormat="1" ht="10.5" customHeight="1">
      <c r="B48" s="37"/>
      <c r="AR48" s="37"/>
      <c r="AS48" s="74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75"/>
    </row>
    <row r="49" spans="2:57" s="1" customFormat="1" ht="29.25" customHeight="1">
      <c r="B49" s="37"/>
      <c r="C49" s="76" t="s">
        <v>56</v>
      </c>
      <c r="D49" s="77"/>
      <c r="E49" s="77"/>
      <c r="F49" s="77"/>
      <c r="G49" s="77"/>
      <c r="H49" s="77"/>
      <c r="I49" s="78" t="s">
        <v>57</v>
      </c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9" t="s">
        <v>58</v>
      </c>
      <c r="AH49" s="77"/>
      <c r="AI49" s="77"/>
      <c r="AJ49" s="77"/>
      <c r="AK49" s="77"/>
      <c r="AL49" s="77"/>
      <c r="AM49" s="77"/>
      <c r="AN49" s="78" t="s">
        <v>59</v>
      </c>
      <c r="AO49" s="77"/>
      <c r="AP49" s="77"/>
      <c r="AQ49" s="80" t="s">
        <v>60</v>
      </c>
      <c r="AR49" s="37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  <c r="BE49" s="1"/>
    </row>
    <row r="50" spans="2:56" s="1" customFormat="1" ht="10.5" customHeight="1">
      <c r="B50" s="37"/>
      <c r="AR50" s="37"/>
      <c r="AS50" s="84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90" s="4" customFormat="1" ht="32.25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7">
        <f>ROUND(AG52,2)</f>
        <v>0</v>
      </c>
      <c r="AH51" s="87"/>
      <c r="AI51" s="87"/>
      <c r="AJ51" s="87"/>
      <c r="AK51" s="87"/>
      <c r="AL51" s="87"/>
      <c r="AM51" s="87"/>
      <c r="AN51" s="88">
        <f>SUM(AG51,AT51)</f>
        <v>0</v>
      </c>
      <c r="AO51" s="88"/>
      <c r="AP51" s="88"/>
      <c r="AQ51" s="89" t="s">
        <v>20</v>
      </c>
      <c r="AR51" s="66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67" t="s">
        <v>74</v>
      </c>
      <c r="BT51" s="67" t="s">
        <v>75</v>
      </c>
      <c r="BV51" s="67" t="s">
        <v>76</v>
      </c>
      <c r="BW51" s="67" t="s">
        <v>5</v>
      </c>
      <c r="BX51" s="67" t="s">
        <v>77</v>
      </c>
      <c r="CL51" s="67" t="s">
        <v>20</v>
      </c>
    </row>
    <row r="52" spans="2:90" s="5" customFormat="1" ht="27" customHeight="1">
      <c r="B52" s="94"/>
      <c r="C52" s="95"/>
      <c r="D52" s="96" t="s">
        <v>14</v>
      </c>
      <c r="E52" s="97"/>
      <c r="F52" s="97"/>
      <c r="G52" s="97"/>
      <c r="H52" s="97"/>
      <c r="I52" s="97"/>
      <c r="J52" s="96" t="s">
        <v>17</v>
      </c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8">
        <f>'K6-001-2018 - Oprava rozv...'!J25</f>
        <v>0</v>
      </c>
      <c r="AH52" s="97"/>
      <c r="AI52" s="97"/>
      <c r="AJ52" s="97"/>
      <c r="AK52" s="97"/>
      <c r="AL52" s="97"/>
      <c r="AM52" s="97"/>
      <c r="AN52" s="98">
        <f>SUM(AG52,AT52)</f>
        <v>0</v>
      </c>
      <c r="AO52" s="97"/>
      <c r="AP52" s="97"/>
      <c r="AQ52" s="99" t="s">
        <v>78</v>
      </c>
      <c r="AR52" s="94"/>
      <c r="AS52" s="100">
        <v>0</v>
      </c>
      <c r="AT52" s="101">
        <f>ROUND(SUM(AV52:AW52),2)</f>
        <v>0</v>
      </c>
      <c r="AU52" s="102">
        <f>'K6-001-2018 - Oprava rozv...'!P86</f>
        <v>0</v>
      </c>
      <c r="AV52" s="101">
        <f>'K6-001-2018 - Oprava rozv...'!J28</f>
        <v>0</v>
      </c>
      <c r="AW52" s="101">
        <f>'K6-001-2018 - Oprava rozv...'!J29</f>
        <v>0</v>
      </c>
      <c r="AX52" s="101">
        <f>'K6-001-2018 - Oprava rozv...'!J30</f>
        <v>0</v>
      </c>
      <c r="AY52" s="101">
        <f>'K6-001-2018 - Oprava rozv...'!J31</f>
        <v>0</v>
      </c>
      <c r="AZ52" s="101">
        <f>'K6-001-2018 - Oprava rozv...'!F28</f>
        <v>0</v>
      </c>
      <c r="BA52" s="101">
        <f>'K6-001-2018 - Oprava rozv...'!F29</f>
        <v>0</v>
      </c>
      <c r="BB52" s="101">
        <f>'K6-001-2018 - Oprava rozv...'!F30</f>
        <v>0</v>
      </c>
      <c r="BC52" s="101">
        <f>'K6-001-2018 - Oprava rozv...'!F31</f>
        <v>0</v>
      </c>
      <c r="BD52" s="103">
        <f>'K6-001-2018 - Oprava rozv...'!F32</f>
        <v>0</v>
      </c>
      <c r="BT52" s="104" t="s">
        <v>22</v>
      </c>
      <c r="BU52" s="104" t="s">
        <v>79</v>
      </c>
      <c r="BV52" s="104" t="s">
        <v>76</v>
      </c>
      <c r="BW52" s="104" t="s">
        <v>5</v>
      </c>
      <c r="BX52" s="104" t="s">
        <v>77</v>
      </c>
      <c r="CL52" s="104" t="s">
        <v>20</v>
      </c>
    </row>
    <row r="53" spans="2:44" s="1" customFormat="1" ht="30" customHeight="1">
      <c r="B53" s="37"/>
      <c r="AR53" s="37"/>
    </row>
    <row r="54" spans="2:44" s="1" customFormat="1" ht="6.75" customHeight="1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37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105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4"/>
      <c r="B1" s="14"/>
      <c r="C1" s="14"/>
      <c r="D1" s="15" t="s">
        <v>1</v>
      </c>
      <c r="E1" s="14"/>
      <c r="F1" s="14"/>
      <c r="G1" s="14"/>
      <c r="H1" s="14"/>
      <c r="I1" s="106"/>
      <c r="J1" s="14"/>
      <c r="K1" s="15" t="s">
        <v>80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2:56" ht="36.75" customHeight="1">
      <c r="AT2" s="17" t="s">
        <v>5</v>
      </c>
      <c r="AZ2" s="17" t="s">
        <v>81</v>
      </c>
      <c r="BA2" s="17" t="s">
        <v>82</v>
      </c>
      <c r="BB2" s="17" t="s">
        <v>83</v>
      </c>
      <c r="BC2" s="17" t="s">
        <v>84</v>
      </c>
      <c r="BD2" s="17" t="s">
        <v>85</v>
      </c>
    </row>
    <row r="3" spans="2:46" ht="6.75" customHeight="1">
      <c r="B3" s="18"/>
      <c r="C3" s="19"/>
      <c r="D3" s="19"/>
      <c r="E3" s="19"/>
      <c r="F3" s="19"/>
      <c r="G3" s="19"/>
      <c r="H3" s="19"/>
      <c r="I3" s="107"/>
      <c r="J3" s="19"/>
      <c r="K3" s="20"/>
      <c r="AT3" s="17" t="s">
        <v>85</v>
      </c>
    </row>
    <row r="4" spans="2:46" ht="36.75" customHeight="1">
      <c r="B4" s="21"/>
      <c r="C4" s="22"/>
      <c r="D4" s="23" t="s">
        <v>86</v>
      </c>
      <c r="E4" s="22"/>
      <c r="F4" s="22"/>
      <c r="G4" s="22"/>
      <c r="H4" s="22"/>
      <c r="I4" s="108"/>
      <c r="J4" s="22"/>
      <c r="K4" s="24"/>
      <c r="M4" s="25" t="s">
        <v>10</v>
      </c>
      <c r="AT4" s="17" t="s">
        <v>39</v>
      </c>
    </row>
    <row r="5" spans="2:11" ht="6.75" customHeight="1">
      <c r="B5" s="21"/>
      <c r="C5" s="22"/>
      <c r="D5" s="22"/>
      <c r="E5" s="22"/>
      <c r="F5" s="22"/>
      <c r="G5" s="22"/>
      <c r="H5" s="22"/>
      <c r="I5" s="108"/>
      <c r="J5" s="22"/>
      <c r="K5" s="24"/>
    </row>
    <row r="6" spans="2:11" s="1" customFormat="1" ht="12.75">
      <c r="B6" s="37"/>
      <c r="C6" s="38"/>
      <c r="D6" s="32" t="s">
        <v>16</v>
      </c>
      <c r="E6" s="38"/>
      <c r="F6" s="38"/>
      <c r="G6" s="38"/>
      <c r="H6" s="38"/>
      <c r="I6" s="109"/>
      <c r="J6" s="38"/>
      <c r="K6" s="42"/>
    </row>
    <row r="7" spans="2:11" s="1" customFormat="1" ht="36.75" customHeight="1">
      <c r="B7" s="37"/>
      <c r="C7" s="38"/>
      <c r="D7" s="38"/>
      <c r="E7" s="110" t="s">
        <v>17</v>
      </c>
      <c r="F7" s="38"/>
      <c r="G7" s="38"/>
      <c r="H7" s="38"/>
      <c r="I7" s="109"/>
      <c r="J7" s="38"/>
      <c r="K7" s="42"/>
    </row>
    <row r="8" spans="2:11" s="1" customFormat="1" ht="12.75">
      <c r="B8" s="37"/>
      <c r="C8" s="38"/>
      <c r="D8" s="38"/>
      <c r="E8" s="38"/>
      <c r="F8" s="38"/>
      <c r="G8" s="38"/>
      <c r="H8" s="38"/>
      <c r="I8" s="109"/>
      <c r="J8" s="38"/>
      <c r="K8" s="42"/>
    </row>
    <row r="9" spans="2:11" s="1" customFormat="1" ht="14.25" customHeight="1">
      <c r="B9" s="37"/>
      <c r="C9" s="38"/>
      <c r="D9" s="32" t="s">
        <v>19</v>
      </c>
      <c r="E9" s="38"/>
      <c r="F9" s="28" t="s">
        <v>20</v>
      </c>
      <c r="G9" s="38"/>
      <c r="H9" s="38"/>
      <c r="I9" s="111" t="s">
        <v>21</v>
      </c>
      <c r="J9" s="28" t="s">
        <v>20</v>
      </c>
      <c r="K9" s="42"/>
    </row>
    <row r="10" spans="2:11" s="1" customFormat="1" ht="14.25" customHeight="1">
      <c r="B10" s="37"/>
      <c r="C10" s="38"/>
      <c r="D10" s="32" t="s">
        <v>23</v>
      </c>
      <c r="E10" s="38"/>
      <c r="F10" s="28" t="s">
        <v>24</v>
      </c>
      <c r="G10" s="38"/>
      <c r="H10" s="38"/>
      <c r="I10" s="111" t="s">
        <v>25</v>
      </c>
      <c r="J10" s="112">
        <f>'Rekapitulace stavby'!AN8</f>
        <v>0</v>
      </c>
      <c r="K10" s="42"/>
    </row>
    <row r="11" spans="2:11" s="1" customFormat="1" ht="10.5" customHeight="1">
      <c r="B11" s="37"/>
      <c r="C11" s="38"/>
      <c r="D11" s="38"/>
      <c r="E11" s="38"/>
      <c r="F11" s="38"/>
      <c r="G11" s="38"/>
      <c r="H11" s="38"/>
      <c r="I11" s="109"/>
      <c r="J11" s="38"/>
      <c r="K11" s="42"/>
    </row>
    <row r="12" spans="2:11" s="1" customFormat="1" ht="14.25" customHeight="1">
      <c r="B12" s="37"/>
      <c r="C12" s="38"/>
      <c r="D12" s="32" t="s">
        <v>29</v>
      </c>
      <c r="E12" s="38"/>
      <c r="F12" s="38"/>
      <c r="G12" s="38"/>
      <c r="H12" s="38"/>
      <c r="I12" s="111" t="s">
        <v>30</v>
      </c>
      <c r="J12" s="28" t="s">
        <v>31</v>
      </c>
      <c r="K12" s="42"/>
    </row>
    <row r="13" spans="2:11" s="1" customFormat="1" ht="18" customHeight="1">
      <c r="B13" s="37"/>
      <c r="C13" s="38"/>
      <c r="D13" s="38"/>
      <c r="E13" s="28" t="s">
        <v>32</v>
      </c>
      <c r="F13" s="38"/>
      <c r="G13" s="38"/>
      <c r="H13" s="38"/>
      <c r="I13" s="111" t="s">
        <v>33</v>
      </c>
      <c r="J13" s="28" t="s">
        <v>34</v>
      </c>
      <c r="K13" s="42"/>
    </row>
    <row r="14" spans="2:11" s="1" customFormat="1" ht="6.75" customHeight="1">
      <c r="B14" s="37"/>
      <c r="C14" s="38"/>
      <c r="D14" s="38"/>
      <c r="E14" s="38"/>
      <c r="F14" s="38"/>
      <c r="G14" s="38"/>
      <c r="H14" s="38"/>
      <c r="I14" s="109"/>
      <c r="J14" s="38"/>
      <c r="K14" s="42"/>
    </row>
    <row r="15" spans="2:11" s="1" customFormat="1" ht="14.25" customHeight="1">
      <c r="B15" s="37"/>
      <c r="C15" s="38"/>
      <c r="D15" s="32" t="s">
        <v>35</v>
      </c>
      <c r="E15" s="38"/>
      <c r="F15" s="38"/>
      <c r="G15" s="38"/>
      <c r="H15" s="38"/>
      <c r="I15" s="111" t="s">
        <v>30</v>
      </c>
      <c r="J15" s="28">
        <f>IF('Rekapitulace stavby'!AN13="Vyplň údaj","",IF('Rekapitulace stavby'!AN13="","",'Rekapitulace stavby'!AN13))</f>
        <v>0</v>
      </c>
      <c r="K15" s="42"/>
    </row>
    <row r="16" spans="2:11" s="1" customFormat="1" ht="18" customHeight="1">
      <c r="B16" s="37"/>
      <c r="C16" s="38"/>
      <c r="D16" s="38"/>
      <c r="E16" s="28">
        <f>IF('Rekapitulace stavby'!E14="Vyplň údaj","",IF('Rekapitulace stavby'!E14="","",'Rekapitulace stavby'!E14))</f>
        <v>0</v>
      </c>
      <c r="F16" s="38"/>
      <c r="G16" s="38"/>
      <c r="H16" s="38"/>
      <c r="I16" s="111" t="s">
        <v>33</v>
      </c>
      <c r="J16" s="28">
        <f>IF('Rekapitulace stavby'!AN14="Vyplň údaj","",IF('Rekapitulace stavby'!AN14="","",'Rekapitulace stavby'!AN14))</f>
        <v>0</v>
      </c>
      <c r="K16" s="42"/>
    </row>
    <row r="17" spans="2:11" s="1" customFormat="1" ht="6.75" customHeight="1">
      <c r="B17" s="37"/>
      <c r="C17" s="38"/>
      <c r="D17" s="38"/>
      <c r="E17" s="38"/>
      <c r="F17" s="38"/>
      <c r="G17" s="38"/>
      <c r="H17" s="38"/>
      <c r="I17" s="109"/>
      <c r="J17" s="38"/>
      <c r="K17" s="42"/>
    </row>
    <row r="18" spans="2:11" s="1" customFormat="1" ht="14.25" customHeight="1">
      <c r="B18" s="37"/>
      <c r="C18" s="38"/>
      <c r="D18" s="32" t="s">
        <v>37</v>
      </c>
      <c r="E18" s="38"/>
      <c r="F18" s="38"/>
      <c r="G18" s="38"/>
      <c r="H18" s="38"/>
      <c r="I18" s="111" t="s">
        <v>30</v>
      </c>
      <c r="J18" s="28">
        <f>IF('Rekapitulace stavby'!AN16="","",'Rekapitulace stavby'!AN16)</f>
        <v>0</v>
      </c>
      <c r="K18" s="42"/>
    </row>
    <row r="19" spans="2:11" s="1" customFormat="1" ht="18" customHeight="1">
      <c r="B19" s="37"/>
      <c r="C19" s="38"/>
      <c r="D19" s="38"/>
      <c r="E19" s="28">
        <f>IF('Rekapitulace stavby'!E17="","",'Rekapitulace stavby'!E17)</f>
        <v>0</v>
      </c>
      <c r="F19" s="38"/>
      <c r="G19" s="38"/>
      <c r="H19" s="38"/>
      <c r="I19" s="111" t="s">
        <v>33</v>
      </c>
      <c r="J19" s="28">
        <f>IF('Rekapitulace stavby'!AN17="","",'Rekapitulace stavby'!AN17)</f>
        <v>0</v>
      </c>
      <c r="K19" s="42"/>
    </row>
    <row r="20" spans="2:11" s="1" customFormat="1" ht="6.75" customHeight="1">
      <c r="B20" s="37"/>
      <c r="C20" s="38"/>
      <c r="D20" s="38"/>
      <c r="E20" s="38"/>
      <c r="F20" s="38"/>
      <c r="G20" s="38"/>
      <c r="H20" s="38"/>
      <c r="I20" s="109"/>
      <c r="J20" s="38"/>
      <c r="K20" s="42"/>
    </row>
    <row r="21" spans="2:11" s="1" customFormat="1" ht="14.25" customHeight="1">
      <c r="B21" s="37"/>
      <c r="C21" s="38"/>
      <c r="D21" s="32" t="s">
        <v>40</v>
      </c>
      <c r="E21" s="38"/>
      <c r="F21" s="38"/>
      <c r="G21" s="38"/>
      <c r="H21" s="38"/>
      <c r="I21" s="109"/>
      <c r="J21" s="38"/>
      <c r="K21" s="42"/>
    </row>
    <row r="22" spans="2:11" s="6" customFormat="1" ht="22.5" customHeight="1">
      <c r="B22" s="113"/>
      <c r="C22" s="114"/>
      <c r="D22" s="114"/>
      <c r="E22" s="35" t="s">
        <v>20</v>
      </c>
      <c r="F22" s="114"/>
      <c r="G22" s="114"/>
      <c r="H22" s="114"/>
      <c r="I22" s="115"/>
      <c r="J22" s="114"/>
      <c r="K22" s="116"/>
    </row>
    <row r="23" spans="2:11" s="1" customFormat="1" ht="6.75" customHeight="1">
      <c r="B23" s="37"/>
      <c r="C23" s="38"/>
      <c r="D23" s="38"/>
      <c r="E23" s="38"/>
      <c r="F23" s="38"/>
      <c r="G23" s="38"/>
      <c r="H23" s="38"/>
      <c r="I23" s="109"/>
      <c r="J23" s="38"/>
      <c r="K23" s="42"/>
    </row>
    <row r="24" spans="2:11" s="1" customFormat="1" ht="6.75" customHeight="1">
      <c r="B24" s="37"/>
      <c r="C24" s="38"/>
      <c r="D24" s="72"/>
      <c r="E24" s="72"/>
      <c r="F24" s="72"/>
      <c r="G24" s="72"/>
      <c r="H24" s="72"/>
      <c r="I24" s="117"/>
      <c r="J24" s="72"/>
      <c r="K24" s="118"/>
    </row>
    <row r="25" spans="2:11" s="1" customFormat="1" ht="24.75" customHeight="1">
      <c r="B25" s="37"/>
      <c r="C25" s="38"/>
      <c r="D25" s="119" t="s">
        <v>41</v>
      </c>
      <c r="E25" s="38"/>
      <c r="F25" s="38"/>
      <c r="G25" s="38"/>
      <c r="H25" s="38"/>
      <c r="I25" s="109"/>
      <c r="J25" s="120">
        <f>ROUND(J86,2)</f>
        <v>0</v>
      </c>
      <c r="K25" s="42"/>
    </row>
    <row r="26" spans="2:11" s="1" customFormat="1" ht="6.75" customHeight="1">
      <c r="B26" s="37"/>
      <c r="C26" s="38"/>
      <c r="D26" s="72"/>
      <c r="E26" s="72"/>
      <c r="F26" s="72"/>
      <c r="G26" s="72"/>
      <c r="H26" s="72"/>
      <c r="I26" s="117"/>
      <c r="J26" s="72"/>
      <c r="K26" s="118"/>
    </row>
    <row r="27" spans="2:11" s="1" customFormat="1" ht="14.25" customHeight="1">
      <c r="B27" s="37"/>
      <c r="C27" s="38"/>
      <c r="D27" s="38"/>
      <c r="E27" s="38"/>
      <c r="F27" s="43" t="s">
        <v>43</v>
      </c>
      <c r="G27" s="38"/>
      <c r="H27" s="38"/>
      <c r="I27" s="121" t="s">
        <v>42</v>
      </c>
      <c r="J27" s="43" t="s">
        <v>44</v>
      </c>
      <c r="K27" s="42"/>
    </row>
    <row r="28" spans="2:11" s="1" customFormat="1" ht="14.25" customHeight="1">
      <c r="B28" s="37"/>
      <c r="C28" s="38"/>
      <c r="D28" s="46" t="s">
        <v>45</v>
      </c>
      <c r="E28" s="46" t="s">
        <v>46</v>
      </c>
      <c r="F28" s="122">
        <f>ROUND(SUM(BE86:BE198),2)</f>
        <v>0</v>
      </c>
      <c r="G28" s="38"/>
      <c r="H28" s="38"/>
      <c r="I28" s="123">
        <v>0.21</v>
      </c>
      <c r="J28" s="122">
        <f>ROUND(ROUND((SUM(BE86:BE198)),2)*I28,2)</f>
        <v>0</v>
      </c>
      <c r="K28" s="42"/>
    </row>
    <row r="29" spans="2:11" s="1" customFormat="1" ht="14.25" customHeight="1">
      <c r="B29" s="37"/>
      <c r="C29" s="38"/>
      <c r="D29" s="38"/>
      <c r="E29" s="46" t="s">
        <v>47</v>
      </c>
      <c r="F29" s="122">
        <f>ROUND(SUM(BF86:BF198),2)</f>
        <v>0</v>
      </c>
      <c r="G29" s="38"/>
      <c r="H29" s="38"/>
      <c r="I29" s="123">
        <v>0.15</v>
      </c>
      <c r="J29" s="122">
        <f>ROUND(ROUND((SUM(BF86:BF198)),2)*I29,2)</f>
        <v>0</v>
      </c>
      <c r="K29" s="42"/>
    </row>
    <row r="30" spans="2:11" s="1" customFormat="1" ht="14.25" customHeight="1">
      <c r="B30" s="37"/>
      <c r="C30" s="38"/>
      <c r="D30" s="38"/>
      <c r="E30" s="46" t="s">
        <v>48</v>
      </c>
      <c r="F30" s="122">
        <f>ROUND(SUM(BG86:BG198),2)</f>
        <v>0</v>
      </c>
      <c r="G30" s="38"/>
      <c r="H30" s="38"/>
      <c r="I30" s="123">
        <v>0.21</v>
      </c>
      <c r="J30" s="122">
        <v>0</v>
      </c>
      <c r="K30" s="42"/>
    </row>
    <row r="31" spans="2:11" s="1" customFormat="1" ht="14.25" customHeight="1">
      <c r="B31" s="37"/>
      <c r="C31" s="38"/>
      <c r="D31" s="38"/>
      <c r="E31" s="46" t="s">
        <v>49</v>
      </c>
      <c r="F31" s="122">
        <f>ROUND(SUM(BH86:BH198),2)</f>
        <v>0</v>
      </c>
      <c r="G31" s="38"/>
      <c r="H31" s="38"/>
      <c r="I31" s="123">
        <v>0.15</v>
      </c>
      <c r="J31" s="122">
        <v>0</v>
      </c>
      <c r="K31" s="42"/>
    </row>
    <row r="32" spans="2:11" s="1" customFormat="1" ht="14.25" customHeight="1" hidden="1">
      <c r="B32" s="37"/>
      <c r="C32" s="38"/>
      <c r="D32" s="38"/>
      <c r="E32" s="46" t="s">
        <v>50</v>
      </c>
      <c r="F32" s="122">
        <f>ROUND(SUM(BI86:BI198),2)</f>
        <v>0</v>
      </c>
      <c r="G32" s="38"/>
      <c r="H32" s="38"/>
      <c r="I32" s="123">
        <v>0</v>
      </c>
      <c r="J32" s="122">
        <v>0</v>
      </c>
      <c r="K32" s="42"/>
    </row>
    <row r="33" spans="2:11" s="1" customFormat="1" ht="6.75" customHeight="1">
      <c r="B33" s="37"/>
      <c r="C33" s="38"/>
      <c r="D33" s="38"/>
      <c r="E33" s="38"/>
      <c r="F33" s="38"/>
      <c r="G33" s="38"/>
      <c r="H33" s="38"/>
      <c r="I33" s="109"/>
      <c r="J33" s="38"/>
      <c r="K33" s="42"/>
    </row>
    <row r="34" spans="2:11" s="1" customFormat="1" ht="24.75" customHeight="1">
      <c r="B34" s="37"/>
      <c r="C34" s="124"/>
      <c r="D34" s="125" t="s">
        <v>51</v>
      </c>
      <c r="E34" s="77"/>
      <c r="F34" s="77"/>
      <c r="G34" s="126" t="s">
        <v>52</v>
      </c>
      <c r="H34" s="127" t="s">
        <v>53</v>
      </c>
      <c r="I34" s="128"/>
      <c r="J34" s="129">
        <f>SUM(J25:J32)</f>
        <v>0</v>
      </c>
      <c r="K34" s="130"/>
    </row>
    <row r="35" spans="2:11" s="1" customFormat="1" ht="14.25" customHeight="1">
      <c r="B35" s="58"/>
      <c r="C35" s="59"/>
      <c r="D35" s="59"/>
      <c r="E35" s="59"/>
      <c r="F35" s="59"/>
      <c r="G35" s="59"/>
      <c r="H35" s="59"/>
      <c r="I35" s="131"/>
      <c r="J35" s="59"/>
      <c r="K35" s="60"/>
    </row>
    <row r="39" spans="2:11" s="1" customFormat="1" ht="6.75" customHeight="1">
      <c r="B39" s="61"/>
      <c r="C39" s="62"/>
      <c r="D39" s="62"/>
      <c r="E39" s="62"/>
      <c r="F39" s="62"/>
      <c r="G39" s="62"/>
      <c r="H39" s="62"/>
      <c r="I39" s="132"/>
      <c r="J39" s="62"/>
      <c r="K39" s="133"/>
    </row>
    <row r="40" spans="2:11" s="1" customFormat="1" ht="36.75" customHeight="1">
      <c r="B40" s="37"/>
      <c r="C40" s="23" t="s">
        <v>87</v>
      </c>
      <c r="D40" s="38"/>
      <c r="E40" s="38"/>
      <c r="F40" s="38"/>
      <c r="G40" s="38"/>
      <c r="H40" s="38"/>
      <c r="I40" s="109"/>
      <c r="J40" s="38"/>
      <c r="K40" s="42"/>
    </row>
    <row r="41" spans="2:11" s="1" customFormat="1" ht="6.75" customHeight="1">
      <c r="B41" s="37"/>
      <c r="C41" s="38"/>
      <c r="D41" s="38"/>
      <c r="E41" s="38"/>
      <c r="F41" s="38"/>
      <c r="G41" s="38"/>
      <c r="H41" s="38"/>
      <c r="I41" s="109"/>
      <c r="J41" s="38"/>
      <c r="K41" s="42"/>
    </row>
    <row r="42" spans="2:11" s="1" customFormat="1" ht="14.25" customHeight="1">
      <c r="B42" s="37"/>
      <c r="C42" s="32" t="s">
        <v>16</v>
      </c>
      <c r="D42" s="38"/>
      <c r="E42" s="38"/>
      <c r="F42" s="38"/>
      <c r="G42" s="38"/>
      <c r="H42" s="38"/>
      <c r="I42" s="109"/>
      <c r="J42" s="38"/>
      <c r="K42" s="42"/>
    </row>
    <row r="43" spans="2:11" s="1" customFormat="1" ht="23.25" customHeight="1">
      <c r="B43" s="37"/>
      <c r="C43" s="38"/>
      <c r="D43" s="38"/>
      <c r="E43" s="110">
        <f>E7</f>
        <v>0</v>
      </c>
      <c r="F43" s="38"/>
      <c r="G43" s="38"/>
      <c r="H43" s="38"/>
      <c r="I43" s="109"/>
      <c r="J43" s="38"/>
      <c r="K43" s="42"/>
    </row>
    <row r="44" spans="2:11" s="1" customFormat="1" ht="6.75" customHeight="1">
      <c r="B44" s="37"/>
      <c r="C44" s="38"/>
      <c r="D44" s="38"/>
      <c r="E44" s="38"/>
      <c r="F44" s="38"/>
      <c r="G44" s="38"/>
      <c r="H44" s="38"/>
      <c r="I44" s="109"/>
      <c r="J44" s="38"/>
      <c r="K44" s="42"/>
    </row>
    <row r="45" spans="2:11" s="1" customFormat="1" ht="18" customHeight="1">
      <c r="B45" s="37"/>
      <c r="C45" s="32" t="s">
        <v>23</v>
      </c>
      <c r="D45" s="38"/>
      <c r="E45" s="38"/>
      <c r="F45" s="28">
        <f>F10</f>
        <v>0</v>
      </c>
      <c r="G45" s="38"/>
      <c r="H45" s="38"/>
      <c r="I45" s="111" t="s">
        <v>25</v>
      </c>
      <c r="J45" s="112">
        <f>IF(J10="","",J10)</f>
        <v>0</v>
      </c>
      <c r="K45" s="42"/>
    </row>
    <row r="46" spans="2:11" s="1" customFormat="1" ht="6.75" customHeight="1">
      <c r="B46" s="37"/>
      <c r="C46" s="38"/>
      <c r="D46" s="38"/>
      <c r="E46" s="38"/>
      <c r="F46" s="38"/>
      <c r="G46" s="38"/>
      <c r="H46" s="38"/>
      <c r="I46" s="109"/>
      <c r="J46" s="38"/>
      <c r="K46" s="42"/>
    </row>
    <row r="47" spans="2:11" s="1" customFormat="1" ht="12.75">
      <c r="B47" s="37"/>
      <c r="C47" s="32" t="s">
        <v>29</v>
      </c>
      <c r="D47" s="38"/>
      <c r="E47" s="38"/>
      <c r="F47" s="28">
        <f>E13</f>
        <v>0</v>
      </c>
      <c r="G47" s="38"/>
      <c r="H47" s="38"/>
      <c r="I47" s="111" t="s">
        <v>37</v>
      </c>
      <c r="J47" s="28">
        <f>E19</f>
        <v>0</v>
      </c>
      <c r="K47" s="42"/>
    </row>
    <row r="48" spans="2:11" s="1" customFormat="1" ht="14.25" customHeight="1">
      <c r="B48" s="37"/>
      <c r="C48" s="32" t="s">
        <v>35</v>
      </c>
      <c r="D48" s="38"/>
      <c r="E48" s="38"/>
      <c r="F48" s="28">
        <f>IF(E16="","",E16)</f>
        <v>0</v>
      </c>
      <c r="G48" s="38"/>
      <c r="H48" s="38"/>
      <c r="I48" s="109"/>
      <c r="J48" s="38"/>
      <c r="K48" s="42"/>
    </row>
    <row r="49" spans="2:11" s="1" customFormat="1" ht="9.75" customHeight="1">
      <c r="B49" s="37"/>
      <c r="C49" s="38"/>
      <c r="D49" s="38"/>
      <c r="E49" s="38"/>
      <c r="F49" s="38"/>
      <c r="G49" s="38"/>
      <c r="H49" s="38"/>
      <c r="I49" s="109"/>
      <c r="J49" s="38"/>
      <c r="K49" s="42"/>
    </row>
    <row r="50" spans="2:11" s="1" customFormat="1" ht="29.25" customHeight="1">
      <c r="B50" s="37"/>
      <c r="C50" s="134" t="s">
        <v>88</v>
      </c>
      <c r="D50" s="124"/>
      <c r="E50" s="124"/>
      <c r="F50" s="124"/>
      <c r="G50" s="124"/>
      <c r="H50" s="124"/>
      <c r="I50" s="135"/>
      <c r="J50" s="136" t="s">
        <v>89</v>
      </c>
      <c r="K50" s="137"/>
    </row>
    <row r="51" spans="2:11" s="1" customFormat="1" ht="9.75" customHeight="1">
      <c r="B51" s="37"/>
      <c r="C51" s="38"/>
      <c r="D51" s="38"/>
      <c r="E51" s="38"/>
      <c r="F51" s="38"/>
      <c r="G51" s="38"/>
      <c r="H51" s="38"/>
      <c r="I51" s="109"/>
      <c r="J51" s="38"/>
      <c r="K51" s="42"/>
    </row>
    <row r="52" spans="2:47" s="1" customFormat="1" ht="29.25" customHeight="1">
      <c r="B52" s="37"/>
      <c r="C52" s="138" t="s">
        <v>90</v>
      </c>
      <c r="D52" s="38"/>
      <c r="E52" s="38"/>
      <c r="F52" s="38"/>
      <c r="G52" s="38"/>
      <c r="H52" s="38"/>
      <c r="I52" s="109"/>
      <c r="J52" s="120">
        <f>J86</f>
        <v>0</v>
      </c>
      <c r="K52" s="42"/>
      <c r="AU52" s="17" t="s">
        <v>91</v>
      </c>
    </row>
    <row r="53" spans="2:11" s="7" customFormat="1" ht="24.75" customHeight="1">
      <c r="B53" s="139"/>
      <c r="C53" s="140"/>
      <c r="D53" s="141" t="s">
        <v>92</v>
      </c>
      <c r="E53" s="142"/>
      <c r="F53" s="142"/>
      <c r="G53" s="142"/>
      <c r="H53" s="142"/>
      <c r="I53" s="143"/>
      <c r="J53" s="144">
        <f>J87</f>
        <v>0</v>
      </c>
      <c r="K53" s="145"/>
    </row>
    <row r="54" spans="2:11" s="8" customFormat="1" ht="19.5" customHeight="1">
      <c r="B54" s="146"/>
      <c r="C54" s="147"/>
      <c r="D54" s="148" t="s">
        <v>93</v>
      </c>
      <c r="E54" s="149"/>
      <c r="F54" s="149"/>
      <c r="G54" s="149"/>
      <c r="H54" s="149"/>
      <c r="I54" s="150"/>
      <c r="J54" s="151">
        <f>J88</f>
        <v>0</v>
      </c>
      <c r="K54" s="152"/>
    </row>
    <row r="55" spans="2:11" s="8" customFormat="1" ht="19.5" customHeight="1">
      <c r="B55" s="146"/>
      <c r="C55" s="147"/>
      <c r="D55" s="148" t="s">
        <v>94</v>
      </c>
      <c r="E55" s="149"/>
      <c r="F55" s="149"/>
      <c r="G55" s="149"/>
      <c r="H55" s="149"/>
      <c r="I55" s="150"/>
      <c r="J55" s="151">
        <f>J113</f>
        <v>0</v>
      </c>
      <c r="K55" s="152"/>
    </row>
    <row r="56" spans="2:11" s="8" customFormat="1" ht="19.5" customHeight="1">
      <c r="B56" s="146"/>
      <c r="C56" s="147"/>
      <c r="D56" s="148" t="s">
        <v>95</v>
      </c>
      <c r="E56" s="149"/>
      <c r="F56" s="149"/>
      <c r="G56" s="149"/>
      <c r="H56" s="149"/>
      <c r="I56" s="150"/>
      <c r="J56" s="151">
        <f>J115</f>
        <v>0</v>
      </c>
      <c r="K56" s="152"/>
    </row>
    <row r="57" spans="2:11" s="8" customFormat="1" ht="19.5" customHeight="1">
      <c r="B57" s="146"/>
      <c r="C57" s="147"/>
      <c r="D57" s="148" t="s">
        <v>96</v>
      </c>
      <c r="E57" s="149"/>
      <c r="F57" s="149"/>
      <c r="G57" s="149"/>
      <c r="H57" s="149"/>
      <c r="I57" s="150"/>
      <c r="J57" s="151">
        <f>J118</f>
        <v>0</v>
      </c>
      <c r="K57" s="152"/>
    </row>
    <row r="58" spans="2:11" s="8" customFormat="1" ht="19.5" customHeight="1">
      <c r="B58" s="146"/>
      <c r="C58" s="147"/>
      <c r="D58" s="148" t="s">
        <v>97</v>
      </c>
      <c r="E58" s="149"/>
      <c r="F58" s="149"/>
      <c r="G58" s="149"/>
      <c r="H58" s="149"/>
      <c r="I58" s="150"/>
      <c r="J58" s="151">
        <f>J137</f>
        <v>0</v>
      </c>
      <c r="K58" s="152"/>
    </row>
    <row r="59" spans="2:11" s="8" customFormat="1" ht="19.5" customHeight="1">
      <c r="B59" s="146"/>
      <c r="C59" s="147"/>
      <c r="D59" s="148" t="s">
        <v>98</v>
      </c>
      <c r="E59" s="149"/>
      <c r="F59" s="149"/>
      <c r="G59" s="149"/>
      <c r="H59" s="149"/>
      <c r="I59" s="150"/>
      <c r="J59" s="151">
        <f>J142</f>
        <v>0</v>
      </c>
      <c r="K59" s="152"/>
    </row>
    <row r="60" spans="2:11" s="8" customFormat="1" ht="19.5" customHeight="1">
      <c r="B60" s="146"/>
      <c r="C60" s="147"/>
      <c r="D60" s="148" t="s">
        <v>99</v>
      </c>
      <c r="E60" s="149"/>
      <c r="F60" s="149"/>
      <c r="G60" s="149"/>
      <c r="H60" s="149"/>
      <c r="I60" s="150"/>
      <c r="J60" s="151">
        <f>J157</f>
        <v>0</v>
      </c>
      <c r="K60" s="152"/>
    </row>
    <row r="61" spans="2:11" s="7" customFormat="1" ht="24.75" customHeight="1">
      <c r="B61" s="139"/>
      <c r="C61" s="140"/>
      <c r="D61" s="141" t="s">
        <v>100</v>
      </c>
      <c r="E61" s="142"/>
      <c r="F61" s="142"/>
      <c r="G61" s="142"/>
      <c r="H61" s="142"/>
      <c r="I61" s="143"/>
      <c r="J61" s="144">
        <f>J161</f>
        <v>0</v>
      </c>
      <c r="K61" s="145"/>
    </row>
    <row r="62" spans="2:11" s="8" customFormat="1" ht="19.5" customHeight="1">
      <c r="B62" s="146"/>
      <c r="C62" s="147"/>
      <c r="D62" s="148" t="s">
        <v>101</v>
      </c>
      <c r="E62" s="149"/>
      <c r="F62" s="149"/>
      <c r="G62" s="149"/>
      <c r="H62" s="149"/>
      <c r="I62" s="150"/>
      <c r="J62" s="151">
        <f>J162</f>
        <v>0</v>
      </c>
      <c r="K62" s="152"/>
    </row>
    <row r="63" spans="2:11" s="8" customFormat="1" ht="19.5" customHeight="1">
      <c r="B63" s="146"/>
      <c r="C63" s="147"/>
      <c r="D63" s="148" t="s">
        <v>102</v>
      </c>
      <c r="E63" s="149"/>
      <c r="F63" s="149"/>
      <c r="G63" s="149"/>
      <c r="H63" s="149"/>
      <c r="I63" s="150"/>
      <c r="J63" s="151">
        <f>J165</f>
        <v>0</v>
      </c>
      <c r="K63" s="152"/>
    </row>
    <row r="64" spans="2:11" s="7" customFormat="1" ht="24.75" customHeight="1">
      <c r="B64" s="139"/>
      <c r="C64" s="140"/>
      <c r="D64" s="141" t="s">
        <v>103</v>
      </c>
      <c r="E64" s="142"/>
      <c r="F64" s="142"/>
      <c r="G64" s="142"/>
      <c r="H64" s="142"/>
      <c r="I64" s="143"/>
      <c r="J64" s="144">
        <f>J169</f>
        <v>0</v>
      </c>
      <c r="K64" s="145"/>
    </row>
    <row r="65" spans="2:11" s="8" customFormat="1" ht="19.5" customHeight="1">
      <c r="B65" s="146"/>
      <c r="C65" s="147"/>
      <c r="D65" s="148" t="s">
        <v>104</v>
      </c>
      <c r="E65" s="149"/>
      <c r="F65" s="149"/>
      <c r="G65" s="149"/>
      <c r="H65" s="149"/>
      <c r="I65" s="150"/>
      <c r="J65" s="151">
        <f>J170</f>
        <v>0</v>
      </c>
      <c r="K65" s="152"/>
    </row>
    <row r="66" spans="2:11" s="7" customFormat="1" ht="24.75" customHeight="1">
      <c r="B66" s="139"/>
      <c r="C66" s="140"/>
      <c r="D66" s="141" t="s">
        <v>105</v>
      </c>
      <c r="E66" s="142"/>
      <c r="F66" s="142"/>
      <c r="G66" s="142"/>
      <c r="H66" s="142"/>
      <c r="I66" s="143"/>
      <c r="J66" s="144">
        <f>J190</f>
        <v>0</v>
      </c>
      <c r="K66" s="145"/>
    </row>
    <row r="67" spans="2:11" s="8" customFormat="1" ht="19.5" customHeight="1">
      <c r="B67" s="146"/>
      <c r="C67" s="147"/>
      <c r="D67" s="148" t="s">
        <v>106</v>
      </c>
      <c r="E67" s="149"/>
      <c r="F67" s="149"/>
      <c r="G67" s="149"/>
      <c r="H67" s="149"/>
      <c r="I67" s="150"/>
      <c r="J67" s="151">
        <f>J191</f>
        <v>0</v>
      </c>
      <c r="K67" s="152"/>
    </row>
    <row r="68" spans="2:11" s="8" customFormat="1" ht="19.5" customHeight="1">
      <c r="B68" s="146"/>
      <c r="C68" s="147"/>
      <c r="D68" s="148" t="s">
        <v>107</v>
      </c>
      <c r="E68" s="149"/>
      <c r="F68" s="149"/>
      <c r="G68" s="149"/>
      <c r="H68" s="149"/>
      <c r="I68" s="150"/>
      <c r="J68" s="151">
        <f>J195</f>
        <v>0</v>
      </c>
      <c r="K68" s="152"/>
    </row>
    <row r="69" spans="2:11" s="1" customFormat="1" ht="21.75" customHeight="1">
      <c r="B69" s="37"/>
      <c r="C69" s="38"/>
      <c r="D69" s="38"/>
      <c r="E69" s="38"/>
      <c r="F69" s="38"/>
      <c r="G69" s="38"/>
      <c r="H69" s="38"/>
      <c r="I69" s="109"/>
      <c r="J69" s="38"/>
      <c r="K69" s="42"/>
    </row>
    <row r="70" spans="2:11" s="1" customFormat="1" ht="6.75" customHeight="1">
      <c r="B70" s="58"/>
      <c r="C70" s="59"/>
      <c r="D70" s="59"/>
      <c r="E70" s="59"/>
      <c r="F70" s="59"/>
      <c r="G70" s="59"/>
      <c r="H70" s="59"/>
      <c r="I70" s="131"/>
      <c r="J70" s="59"/>
      <c r="K70" s="60"/>
    </row>
    <row r="74" spans="2:12" s="1" customFormat="1" ht="6.75" customHeight="1">
      <c r="B74" s="61"/>
      <c r="C74" s="62"/>
      <c r="D74" s="62"/>
      <c r="E74" s="62"/>
      <c r="F74" s="62"/>
      <c r="G74" s="62"/>
      <c r="H74" s="62"/>
      <c r="I74" s="132"/>
      <c r="J74" s="62"/>
      <c r="K74" s="62"/>
      <c r="L74" s="37"/>
    </row>
    <row r="75" spans="2:12" s="1" customFormat="1" ht="36.75" customHeight="1">
      <c r="B75" s="37"/>
      <c r="C75" s="63" t="s">
        <v>108</v>
      </c>
      <c r="I75" s="153"/>
      <c r="L75" s="37"/>
    </row>
    <row r="76" spans="2:12" s="1" customFormat="1" ht="6.75" customHeight="1">
      <c r="B76" s="37"/>
      <c r="I76" s="153"/>
      <c r="L76" s="37"/>
    </row>
    <row r="77" spans="2:12" s="1" customFormat="1" ht="14.25" customHeight="1">
      <c r="B77" s="37"/>
      <c r="C77" s="65" t="s">
        <v>16</v>
      </c>
      <c r="I77" s="153"/>
      <c r="L77" s="37"/>
    </row>
    <row r="78" spans="2:12" s="1" customFormat="1" ht="23.25" customHeight="1">
      <c r="B78" s="37"/>
      <c r="E78" s="68">
        <f>E7</f>
        <v>0</v>
      </c>
      <c r="I78" s="153"/>
      <c r="L78" s="37"/>
    </row>
    <row r="79" spans="2:12" s="1" customFormat="1" ht="6.75" customHeight="1">
      <c r="B79" s="37"/>
      <c r="I79" s="153"/>
      <c r="L79" s="37"/>
    </row>
    <row r="80" spans="2:12" s="1" customFormat="1" ht="18" customHeight="1">
      <c r="B80" s="37"/>
      <c r="C80" s="65" t="s">
        <v>23</v>
      </c>
      <c r="F80" s="154">
        <f>F10</f>
        <v>0</v>
      </c>
      <c r="I80" s="155" t="s">
        <v>25</v>
      </c>
      <c r="J80" s="70">
        <f>IF(J10="","",J10)</f>
        <v>0</v>
      </c>
      <c r="L80" s="37"/>
    </row>
    <row r="81" spans="2:12" s="1" customFormat="1" ht="6.75" customHeight="1">
      <c r="B81" s="37"/>
      <c r="I81" s="153"/>
      <c r="L81" s="37"/>
    </row>
    <row r="82" spans="2:12" s="1" customFormat="1" ht="12.75">
      <c r="B82" s="37"/>
      <c r="C82" s="65" t="s">
        <v>29</v>
      </c>
      <c r="F82" s="154">
        <f>E13</f>
        <v>0</v>
      </c>
      <c r="I82" s="155" t="s">
        <v>37</v>
      </c>
      <c r="J82" s="154">
        <f>E19</f>
        <v>0</v>
      </c>
      <c r="L82" s="37"/>
    </row>
    <row r="83" spans="2:12" s="1" customFormat="1" ht="14.25" customHeight="1">
      <c r="B83" s="37"/>
      <c r="C83" s="65" t="s">
        <v>35</v>
      </c>
      <c r="F83" s="154">
        <f>IF(E16="","",E16)</f>
        <v>0</v>
      </c>
      <c r="I83" s="153"/>
      <c r="L83" s="37"/>
    </row>
    <row r="84" spans="2:12" s="1" customFormat="1" ht="9.75" customHeight="1">
      <c r="B84" s="37"/>
      <c r="I84" s="153"/>
      <c r="L84" s="37"/>
    </row>
    <row r="85" spans="2:20" s="9" customFormat="1" ht="29.25" customHeight="1">
      <c r="B85" s="156"/>
      <c r="C85" s="157" t="s">
        <v>109</v>
      </c>
      <c r="D85" s="158" t="s">
        <v>60</v>
      </c>
      <c r="E85" s="158" t="s">
        <v>56</v>
      </c>
      <c r="F85" s="158" t="s">
        <v>110</v>
      </c>
      <c r="G85" s="158" t="s">
        <v>111</v>
      </c>
      <c r="H85" s="158" t="s">
        <v>112</v>
      </c>
      <c r="I85" s="159" t="s">
        <v>113</v>
      </c>
      <c r="J85" s="158" t="s">
        <v>89</v>
      </c>
      <c r="K85" s="160" t="s">
        <v>114</v>
      </c>
      <c r="L85" s="156"/>
      <c r="M85" s="81" t="s">
        <v>115</v>
      </c>
      <c r="N85" s="82" t="s">
        <v>45</v>
      </c>
      <c r="O85" s="82" t="s">
        <v>116</v>
      </c>
      <c r="P85" s="82" t="s">
        <v>117</v>
      </c>
      <c r="Q85" s="82" t="s">
        <v>118</v>
      </c>
      <c r="R85" s="82" t="s">
        <v>119</v>
      </c>
      <c r="S85" s="82" t="s">
        <v>120</v>
      </c>
      <c r="T85" s="83" t="s">
        <v>121</v>
      </c>
    </row>
    <row r="86" spans="2:63" s="1" customFormat="1" ht="29.25" customHeight="1">
      <c r="B86" s="37"/>
      <c r="C86" s="85" t="s">
        <v>90</v>
      </c>
      <c r="I86" s="153"/>
      <c r="J86" s="161">
        <f>BK86</f>
        <v>0</v>
      </c>
      <c r="L86" s="37"/>
      <c r="M86" s="84"/>
      <c r="N86" s="72"/>
      <c r="O86" s="72"/>
      <c r="P86" s="162">
        <f>P87+P161+P169+P190</f>
        <v>0</v>
      </c>
      <c r="Q86" s="72"/>
      <c r="R86" s="162">
        <f>R87+R161+R169+R190</f>
        <v>0</v>
      </c>
      <c r="S86" s="72"/>
      <c r="T86" s="163">
        <f>T87+T161+T169+T190</f>
        <v>0</v>
      </c>
      <c r="AT86" s="17" t="s">
        <v>74</v>
      </c>
      <c r="AU86" s="17" t="s">
        <v>91</v>
      </c>
      <c r="BK86" s="164">
        <f>BK87+BK161+BK169+BK190</f>
        <v>0</v>
      </c>
    </row>
    <row r="87" spans="2:63" s="10" customFormat="1" ht="36.75" customHeight="1">
      <c r="B87" s="165"/>
      <c r="D87" s="166" t="s">
        <v>74</v>
      </c>
      <c r="E87" s="167" t="s">
        <v>122</v>
      </c>
      <c r="F87" s="167" t="s">
        <v>123</v>
      </c>
      <c r="I87" s="168"/>
      <c r="J87" s="169">
        <f>BK87</f>
        <v>0</v>
      </c>
      <c r="L87" s="165"/>
      <c r="M87" s="170"/>
      <c r="N87" s="171"/>
      <c r="O87" s="171"/>
      <c r="P87" s="172">
        <f>P88+P113+P115+P118+P137+P142+P157</f>
        <v>0</v>
      </c>
      <c r="Q87" s="171"/>
      <c r="R87" s="172">
        <f>R88+R113+R115+R118+R137+R142+R157</f>
        <v>0</v>
      </c>
      <c r="S87" s="171"/>
      <c r="T87" s="173">
        <f>T88+T113+T115+T118+T137+T142+T157</f>
        <v>0</v>
      </c>
      <c r="AR87" s="166" t="s">
        <v>22</v>
      </c>
      <c r="AT87" s="174" t="s">
        <v>74</v>
      </c>
      <c r="AU87" s="174" t="s">
        <v>75</v>
      </c>
      <c r="AY87" s="166" t="s">
        <v>124</v>
      </c>
      <c r="BK87" s="175">
        <f>BK88+BK113+BK115+BK118+BK137+BK142+BK157</f>
        <v>0</v>
      </c>
    </row>
    <row r="88" spans="2:63" s="10" customFormat="1" ht="19.5" customHeight="1">
      <c r="B88" s="165"/>
      <c r="D88" s="176" t="s">
        <v>74</v>
      </c>
      <c r="E88" s="177" t="s">
        <v>22</v>
      </c>
      <c r="F88" s="177" t="s">
        <v>125</v>
      </c>
      <c r="I88" s="168"/>
      <c r="J88" s="178">
        <f>BK88</f>
        <v>0</v>
      </c>
      <c r="L88" s="165"/>
      <c r="M88" s="170"/>
      <c r="N88" s="171"/>
      <c r="O88" s="171"/>
      <c r="P88" s="172">
        <f>SUM(P89:P112)</f>
        <v>0</v>
      </c>
      <c r="Q88" s="171"/>
      <c r="R88" s="172">
        <f>SUM(R89:R112)</f>
        <v>0</v>
      </c>
      <c r="S88" s="171"/>
      <c r="T88" s="173">
        <f>SUM(T89:T112)</f>
        <v>0</v>
      </c>
      <c r="AR88" s="166" t="s">
        <v>22</v>
      </c>
      <c r="AT88" s="174" t="s">
        <v>74</v>
      </c>
      <c r="AU88" s="174" t="s">
        <v>22</v>
      </c>
      <c r="AY88" s="166" t="s">
        <v>124</v>
      </c>
      <c r="BK88" s="175">
        <f>SUM(BK89:BK112)</f>
        <v>0</v>
      </c>
    </row>
    <row r="89" spans="2:65" s="1" customFormat="1" ht="22.5" customHeight="1">
      <c r="B89" s="179"/>
      <c r="C89" s="180" t="s">
        <v>22</v>
      </c>
      <c r="D89" s="180" t="s">
        <v>126</v>
      </c>
      <c r="E89" s="181" t="s">
        <v>127</v>
      </c>
      <c r="F89" s="182" t="s">
        <v>128</v>
      </c>
      <c r="G89" s="183" t="s">
        <v>129</v>
      </c>
      <c r="H89" s="184">
        <v>48.96</v>
      </c>
      <c r="I89" s="185"/>
      <c r="J89" s="186">
        <f>ROUND(I89*H89,2)</f>
        <v>0</v>
      </c>
      <c r="K89" s="182" t="s">
        <v>130</v>
      </c>
      <c r="L89" s="37"/>
      <c r="M89" s="187" t="s">
        <v>20</v>
      </c>
      <c r="N89" s="188" t="s">
        <v>48</v>
      </c>
      <c r="O89" s="38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17" t="s">
        <v>131</v>
      </c>
      <c r="AT89" s="17" t="s">
        <v>126</v>
      </c>
      <c r="AU89" s="17" t="s">
        <v>85</v>
      </c>
      <c r="AY89" s="17" t="s">
        <v>124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7" t="s">
        <v>131</v>
      </c>
      <c r="BK89" s="191">
        <f>ROUND(I89*H89,2)</f>
        <v>0</v>
      </c>
      <c r="BL89" s="17" t="s">
        <v>131</v>
      </c>
      <c r="BM89" s="17" t="s">
        <v>132</v>
      </c>
    </row>
    <row r="90" spans="2:51" s="11" customFormat="1" ht="22.5" customHeight="1">
      <c r="B90" s="192"/>
      <c r="D90" s="193" t="s">
        <v>133</v>
      </c>
      <c r="E90" s="194" t="s">
        <v>20</v>
      </c>
      <c r="F90" s="195" t="s">
        <v>134</v>
      </c>
      <c r="G90" s="11"/>
      <c r="H90" s="196">
        <v>48.96</v>
      </c>
      <c r="I90" s="197"/>
      <c r="L90" s="192"/>
      <c r="M90" s="198"/>
      <c r="N90" s="199"/>
      <c r="O90" s="199"/>
      <c r="P90" s="199"/>
      <c r="Q90" s="199"/>
      <c r="R90" s="199"/>
      <c r="S90" s="199"/>
      <c r="T90" s="200"/>
      <c r="AT90" s="201" t="s">
        <v>133</v>
      </c>
      <c r="AU90" s="201" t="s">
        <v>85</v>
      </c>
      <c r="AV90" s="11" t="s">
        <v>85</v>
      </c>
      <c r="AW90" s="11" t="s">
        <v>39</v>
      </c>
      <c r="AX90" s="11" t="s">
        <v>22</v>
      </c>
      <c r="AY90" s="201" t="s">
        <v>124</v>
      </c>
    </row>
    <row r="91" spans="2:65" s="1" customFormat="1" ht="22.5" customHeight="1">
      <c r="B91" s="179"/>
      <c r="C91" s="180" t="s">
        <v>85</v>
      </c>
      <c r="D91" s="180" t="s">
        <v>126</v>
      </c>
      <c r="E91" s="181" t="s">
        <v>135</v>
      </c>
      <c r="F91" s="182" t="s">
        <v>136</v>
      </c>
      <c r="G91" s="183" t="s">
        <v>129</v>
      </c>
      <c r="H91" s="184">
        <v>102</v>
      </c>
      <c r="I91" s="185"/>
      <c r="J91" s="186">
        <f>ROUND(I91*H91,2)</f>
        <v>0</v>
      </c>
      <c r="K91" s="182" t="s">
        <v>130</v>
      </c>
      <c r="L91" s="37"/>
      <c r="M91" s="187" t="s">
        <v>20</v>
      </c>
      <c r="N91" s="188" t="s">
        <v>48</v>
      </c>
      <c r="O91" s="38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AR91" s="17" t="s">
        <v>131</v>
      </c>
      <c r="AT91" s="17" t="s">
        <v>126</v>
      </c>
      <c r="AU91" s="17" t="s">
        <v>85</v>
      </c>
      <c r="AY91" s="17" t="s">
        <v>124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7" t="s">
        <v>131</v>
      </c>
      <c r="BK91" s="191">
        <f>ROUND(I91*H91,2)</f>
        <v>0</v>
      </c>
      <c r="BL91" s="17" t="s">
        <v>131</v>
      </c>
      <c r="BM91" s="17" t="s">
        <v>137</v>
      </c>
    </row>
    <row r="92" spans="2:51" s="11" customFormat="1" ht="22.5" customHeight="1">
      <c r="B92" s="192"/>
      <c r="D92" s="193" t="s">
        <v>133</v>
      </c>
      <c r="E92" s="194" t="s">
        <v>20</v>
      </c>
      <c r="F92" s="195" t="s">
        <v>138</v>
      </c>
      <c r="G92" s="11"/>
      <c r="H92" s="196">
        <v>102</v>
      </c>
      <c r="I92" s="197"/>
      <c r="L92" s="192"/>
      <c r="M92" s="198"/>
      <c r="N92" s="199"/>
      <c r="O92" s="199"/>
      <c r="P92" s="199"/>
      <c r="Q92" s="199"/>
      <c r="R92" s="199"/>
      <c r="S92" s="199"/>
      <c r="T92" s="200"/>
      <c r="AT92" s="201" t="s">
        <v>133</v>
      </c>
      <c r="AU92" s="201" t="s">
        <v>85</v>
      </c>
      <c r="AV92" s="11" t="s">
        <v>85</v>
      </c>
      <c r="AW92" s="11" t="s">
        <v>39</v>
      </c>
      <c r="AX92" s="11" t="s">
        <v>22</v>
      </c>
      <c r="AY92" s="201" t="s">
        <v>124</v>
      </c>
    </row>
    <row r="93" spans="2:65" s="1" customFormat="1" ht="22.5" customHeight="1">
      <c r="B93" s="179"/>
      <c r="C93" s="180" t="s">
        <v>139</v>
      </c>
      <c r="D93" s="180" t="s">
        <v>126</v>
      </c>
      <c r="E93" s="181" t="s">
        <v>140</v>
      </c>
      <c r="F93" s="182" t="s">
        <v>141</v>
      </c>
      <c r="G93" s="183" t="s">
        <v>129</v>
      </c>
      <c r="H93" s="184">
        <v>102</v>
      </c>
      <c r="I93" s="185"/>
      <c r="J93" s="186">
        <f>ROUND(I93*H93,2)</f>
        <v>0</v>
      </c>
      <c r="K93" s="182" t="s">
        <v>130</v>
      </c>
      <c r="L93" s="37"/>
      <c r="M93" s="187" t="s">
        <v>20</v>
      </c>
      <c r="N93" s="188" t="s">
        <v>48</v>
      </c>
      <c r="O93" s="38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17" t="s">
        <v>131</v>
      </c>
      <c r="AT93" s="17" t="s">
        <v>126</v>
      </c>
      <c r="AU93" s="17" t="s">
        <v>85</v>
      </c>
      <c r="AY93" s="17" t="s">
        <v>124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7" t="s">
        <v>131</v>
      </c>
      <c r="BK93" s="191">
        <f>ROUND(I93*H93,2)</f>
        <v>0</v>
      </c>
      <c r="BL93" s="17" t="s">
        <v>131</v>
      </c>
      <c r="BM93" s="17" t="s">
        <v>142</v>
      </c>
    </row>
    <row r="94" spans="2:65" s="1" customFormat="1" ht="22.5" customHeight="1">
      <c r="B94" s="179"/>
      <c r="C94" s="180" t="s">
        <v>131</v>
      </c>
      <c r="D94" s="180" t="s">
        <v>126</v>
      </c>
      <c r="E94" s="181" t="s">
        <v>143</v>
      </c>
      <c r="F94" s="182" t="s">
        <v>144</v>
      </c>
      <c r="G94" s="183" t="s">
        <v>129</v>
      </c>
      <c r="H94" s="184">
        <v>2.25</v>
      </c>
      <c r="I94" s="185"/>
      <c r="J94" s="186">
        <f>ROUND(I94*H94,2)</f>
        <v>0</v>
      </c>
      <c r="K94" s="182" t="s">
        <v>130</v>
      </c>
      <c r="L94" s="37"/>
      <c r="M94" s="187" t="s">
        <v>20</v>
      </c>
      <c r="N94" s="188" t="s">
        <v>46</v>
      </c>
      <c r="O94" s="38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17" t="s">
        <v>131</v>
      </c>
      <c r="AT94" s="17" t="s">
        <v>126</v>
      </c>
      <c r="AU94" s="17" t="s">
        <v>85</v>
      </c>
      <c r="AY94" s="17" t="s">
        <v>124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7" t="s">
        <v>22</v>
      </c>
      <c r="BK94" s="191">
        <f>ROUND(I94*H94,2)</f>
        <v>0</v>
      </c>
      <c r="BL94" s="17" t="s">
        <v>131</v>
      </c>
      <c r="BM94" s="17" t="s">
        <v>145</v>
      </c>
    </row>
    <row r="95" spans="2:51" s="11" customFormat="1" ht="22.5" customHeight="1">
      <c r="B95" s="192"/>
      <c r="D95" s="193" t="s">
        <v>133</v>
      </c>
      <c r="E95" s="194" t="s">
        <v>20</v>
      </c>
      <c r="F95" s="195" t="s">
        <v>146</v>
      </c>
      <c r="G95" s="11"/>
      <c r="H95" s="196">
        <v>2.25</v>
      </c>
      <c r="I95" s="197"/>
      <c r="L95" s="192"/>
      <c r="M95" s="198"/>
      <c r="N95" s="199"/>
      <c r="O95" s="199"/>
      <c r="P95" s="199"/>
      <c r="Q95" s="199"/>
      <c r="R95" s="199"/>
      <c r="S95" s="199"/>
      <c r="T95" s="200"/>
      <c r="AT95" s="201" t="s">
        <v>133</v>
      </c>
      <c r="AU95" s="201" t="s">
        <v>85</v>
      </c>
      <c r="AV95" s="11" t="s">
        <v>85</v>
      </c>
      <c r="AW95" s="11" t="s">
        <v>39</v>
      </c>
      <c r="AX95" s="11" t="s">
        <v>22</v>
      </c>
      <c r="AY95" s="201" t="s">
        <v>124</v>
      </c>
    </row>
    <row r="96" spans="2:65" s="1" customFormat="1" ht="22.5" customHeight="1">
      <c r="B96" s="179"/>
      <c r="C96" s="180" t="s">
        <v>147</v>
      </c>
      <c r="D96" s="180" t="s">
        <v>126</v>
      </c>
      <c r="E96" s="181" t="s">
        <v>148</v>
      </c>
      <c r="F96" s="182" t="s">
        <v>149</v>
      </c>
      <c r="G96" s="183" t="s">
        <v>129</v>
      </c>
      <c r="H96" s="184">
        <v>44.88</v>
      </c>
      <c r="I96" s="185"/>
      <c r="J96" s="186">
        <f>ROUND(I96*H96,2)</f>
        <v>0</v>
      </c>
      <c r="K96" s="182" t="s">
        <v>130</v>
      </c>
      <c r="L96" s="37"/>
      <c r="M96" s="187" t="s">
        <v>20</v>
      </c>
      <c r="N96" s="188" t="s">
        <v>48</v>
      </c>
      <c r="O96" s="38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17" t="s">
        <v>131</v>
      </c>
      <c r="AT96" s="17" t="s">
        <v>126</v>
      </c>
      <c r="AU96" s="17" t="s">
        <v>85</v>
      </c>
      <c r="AY96" s="17" t="s">
        <v>124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7" t="s">
        <v>131</v>
      </c>
      <c r="BK96" s="191">
        <f>ROUND(I96*H96,2)</f>
        <v>0</v>
      </c>
      <c r="BL96" s="17" t="s">
        <v>131</v>
      </c>
      <c r="BM96" s="17" t="s">
        <v>150</v>
      </c>
    </row>
    <row r="97" spans="2:65" s="1" customFormat="1" ht="22.5" customHeight="1">
      <c r="B97" s="179"/>
      <c r="C97" s="180" t="s">
        <v>151</v>
      </c>
      <c r="D97" s="180" t="s">
        <v>126</v>
      </c>
      <c r="E97" s="181" t="s">
        <v>152</v>
      </c>
      <c r="F97" s="182" t="s">
        <v>153</v>
      </c>
      <c r="G97" s="183" t="s">
        <v>129</v>
      </c>
      <c r="H97" s="184">
        <v>44.88</v>
      </c>
      <c r="I97" s="185"/>
      <c r="J97" s="186">
        <f>ROUND(I97*H97,2)</f>
        <v>0</v>
      </c>
      <c r="K97" s="182" t="s">
        <v>130</v>
      </c>
      <c r="L97" s="37"/>
      <c r="M97" s="187" t="s">
        <v>20</v>
      </c>
      <c r="N97" s="188" t="s">
        <v>48</v>
      </c>
      <c r="O97" s="38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AR97" s="17" t="s">
        <v>131</v>
      </c>
      <c r="AT97" s="17" t="s">
        <v>126</v>
      </c>
      <c r="AU97" s="17" t="s">
        <v>85</v>
      </c>
      <c r="AY97" s="17" t="s">
        <v>124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7" t="s">
        <v>131</v>
      </c>
      <c r="BK97" s="191">
        <f>ROUND(I97*H97,2)</f>
        <v>0</v>
      </c>
      <c r="BL97" s="17" t="s">
        <v>131</v>
      </c>
      <c r="BM97" s="17" t="s">
        <v>154</v>
      </c>
    </row>
    <row r="98" spans="2:51" s="11" customFormat="1" ht="22.5" customHeight="1">
      <c r="B98" s="192"/>
      <c r="D98" s="193" t="s">
        <v>133</v>
      </c>
      <c r="E98" s="194" t="s">
        <v>20</v>
      </c>
      <c r="F98" s="195" t="s">
        <v>155</v>
      </c>
      <c r="G98" s="11"/>
      <c r="H98" s="196">
        <v>44.88</v>
      </c>
      <c r="I98" s="197"/>
      <c r="L98" s="192"/>
      <c r="M98" s="198"/>
      <c r="N98" s="199"/>
      <c r="O98" s="199"/>
      <c r="P98" s="199"/>
      <c r="Q98" s="199"/>
      <c r="R98" s="199"/>
      <c r="S98" s="199"/>
      <c r="T98" s="200"/>
      <c r="AT98" s="201" t="s">
        <v>133</v>
      </c>
      <c r="AU98" s="201" t="s">
        <v>85</v>
      </c>
      <c r="AV98" s="11" t="s">
        <v>85</v>
      </c>
      <c r="AW98" s="11" t="s">
        <v>39</v>
      </c>
      <c r="AX98" s="11" t="s">
        <v>22</v>
      </c>
      <c r="AY98" s="201" t="s">
        <v>124</v>
      </c>
    </row>
    <row r="99" spans="2:65" s="1" customFormat="1" ht="22.5" customHeight="1">
      <c r="B99" s="179"/>
      <c r="C99" s="180" t="s">
        <v>156</v>
      </c>
      <c r="D99" s="180" t="s">
        <v>126</v>
      </c>
      <c r="E99" s="181" t="s">
        <v>157</v>
      </c>
      <c r="F99" s="182" t="s">
        <v>158</v>
      </c>
      <c r="G99" s="183" t="s">
        <v>129</v>
      </c>
      <c r="H99" s="184">
        <v>146.88</v>
      </c>
      <c r="I99" s="185"/>
      <c r="J99" s="186">
        <f>ROUND(I99*H99,2)</f>
        <v>0</v>
      </c>
      <c r="K99" s="182" t="s">
        <v>130</v>
      </c>
      <c r="L99" s="37"/>
      <c r="M99" s="187" t="s">
        <v>20</v>
      </c>
      <c r="N99" s="188" t="s">
        <v>48</v>
      </c>
      <c r="O99" s="38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AR99" s="17" t="s">
        <v>131</v>
      </c>
      <c r="AT99" s="17" t="s">
        <v>126</v>
      </c>
      <c r="AU99" s="17" t="s">
        <v>85</v>
      </c>
      <c r="AY99" s="17" t="s">
        <v>124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7" t="s">
        <v>131</v>
      </c>
      <c r="BK99" s="191">
        <f>ROUND(I99*H99,2)</f>
        <v>0</v>
      </c>
      <c r="BL99" s="17" t="s">
        <v>131</v>
      </c>
      <c r="BM99" s="17" t="s">
        <v>159</v>
      </c>
    </row>
    <row r="100" spans="2:51" s="11" customFormat="1" ht="22.5" customHeight="1">
      <c r="B100" s="192"/>
      <c r="D100" s="193" t="s">
        <v>133</v>
      </c>
      <c r="E100" s="194" t="s">
        <v>20</v>
      </c>
      <c r="F100" s="195" t="s">
        <v>160</v>
      </c>
      <c r="G100" s="11"/>
      <c r="H100" s="196">
        <v>146.88</v>
      </c>
      <c r="I100" s="197"/>
      <c r="L100" s="192"/>
      <c r="M100" s="198"/>
      <c r="N100" s="199"/>
      <c r="O100" s="199"/>
      <c r="P100" s="199"/>
      <c r="Q100" s="199"/>
      <c r="R100" s="199"/>
      <c r="S100" s="199"/>
      <c r="T100" s="200"/>
      <c r="AT100" s="201" t="s">
        <v>133</v>
      </c>
      <c r="AU100" s="201" t="s">
        <v>85</v>
      </c>
      <c r="AV100" s="11" t="s">
        <v>85</v>
      </c>
      <c r="AW100" s="11" t="s">
        <v>39</v>
      </c>
      <c r="AX100" s="11" t="s">
        <v>22</v>
      </c>
      <c r="AY100" s="201" t="s">
        <v>124</v>
      </c>
    </row>
    <row r="101" spans="2:65" s="1" customFormat="1" ht="22.5" customHeight="1">
      <c r="B101" s="179"/>
      <c r="C101" s="180" t="s">
        <v>161</v>
      </c>
      <c r="D101" s="180" t="s">
        <v>126</v>
      </c>
      <c r="E101" s="181" t="s">
        <v>162</v>
      </c>
      <c r="F101" s="182" t="s">
        <v>163</v>
      </c>
      <c r="G101" s="183" t="s">
        <v>129</v>
      </c>
      <c r="H101" s="184">
        <v>67.61</v>
      </c>
      <c r="I101" s="185"/>
      <c r="J101" s="186">
        <f>ROUND(I101*H101,2)</f>
        <v>0</v>
      </c>
      <c r="K101" s="182" t="s">
        <v>130</v>
      </c>
      <c r="L101" s="37"/>
      <c r="M101" s="187" t="s">
        <v>20</v>
      </c>
      <c r="N101" s="188" t="s">
        <v>48</v>
      </c>
      <c r="O101" s="38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17" t="s">
        <v>131</v>
      </c>
      <c r="AT101" s="17" t="s">
        <v>126</v>
      </c>
      <c r="AU101" s="17" t="s">
        <v>85</v>
      </c>
      <c r="AY101" s="17" t="s">
        <v>124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7" t="s">
        <v>131</v>
      </c>
      <c r="BK101" s="191">
        <f>ROUND(I101*H101,2)</f>
        <v>0</v>
      </c>
      <c r="BL101" s="17" t="s">
        <v>131</v>
      </c>
      <c r="BM101" s="17" t="s">
        <v>164</v>
      </c>
    </row>
    <row r="102" spans="2:51" s="11" customFormat="1" ht="22.5" customHeight="1">
      <c r="B102" s="192"/>
      <c r="D102" s="202" t="s">
        <v>133</v>
      </c>
      <c r="E102" s="201" t="s">
        <v>20</v>
      </c>
      <c r="F102" s="203" t="s">
        <v>165</v>
      </c>
      <c r="G102" s="11"/>
      <c r="H102" s="204">
        <v>77.52</v>
      </c>
      <c r="I102" s="197"/>
      <c r="L102" s="192"/>
      <c r="M102" s="198"/>
      <c r="N102" s="199"/>
      <c r="O102" s="199"/>
      <c r="P102" s="199"/>
      <c r="Q102" s="199"/>
      <c r="R102" s="199"/>
      <c r="S102" s="199"/>
      <c r="T102" s="200"/>
      <c r="AT102" s="201" t="s">
        <v>133</v>
      </c>
      <c r="AU102" s="201" t="s">
        <v>85</v>
      </c>
      <c r="AV102" s="11" t="s">
        <v>85</v>
      </c>
      <c r="AW102" s="11" t="s">
        <v>39</v>
      </c>
      <c r="AX102" s="11" t="s">
        <v>75</v>
      </c>
      <c r="AY102" s="201" t="s">
        <v>124</v>
      </c>
    </row>
    <row r="103" spans="2:51" s="11" customFormat="1" ht="22.5" customHeight="1">
      <c r="B103" s="192"/>
      <c r="D103" s="202" t="s">
        <v>133</v>
      </c>
      <c r="E103" s="201" t="s">
        <v>20</v>
      </c>
      <c r="F103" s="203" t="s">
        <v>166</v>
      </c>
      <c r="G103" s="11"/>
      <c r="H103" s="204">
        <v>-9.91</v>
      </c>
      <c r="I103" s="197"/>
      <c r="L103" s="192"/>
      <c r="M103" s="198"/>
      <c r="N103" s="199"/>
      <c r="O103" s="199"/>
      <c r="P103" s="199"/>
      <c r="Q103" s="199"/>
      <c r="R103" s="199"/>
      <c r="S103" s="199"/>
      <c r="T103" s="200"/>
      <c r="AT103" s="201" t="s">
        <v>133</v>
      </c>
      <c r="AU103" s="201" t="s">
        <v>85</v>
      </c>
      <c r="AV103" s="11" t="s">
        <v>85</v>
      </c>
      <c r="AW103" s="11" t="s">
        <v>39</v>
      </c>
      <c r="AX103" s="11" t="s">
        <v>75</v>
      </c>
      <c r="AY103" s="201" t="s">
        <v>124</v>
      </c>
    </row>
    <row r="104" spans="2:51" s="12" customFormat="1" ht="22.5" customHeight="1">
      <c r="B104" s="205"/>
      <c r="D104" s="193" t="s">
        <v>133</v>
      </c>
      <c r="E104" s="206" t="s">
        <v>20</v>
      </c>
      <c r="F104" s="207" t="s">
        <v>167</v>
      </c>
      <c r="G104" s="12"/>
      <c r="H104" s="208">
        <v>67.61</v>
      </c>
      <c r="I104" s="209"/>
      <c r="L104" s="205"/>
      <c r="M104" s="210"/>
      <c r="N104" s="211"/>
      <c r="O104" s="211"/>
      <c r="P104" s="211"/>
      <c r="Q104" s="211"/>
      <c r="R104" s="211"/>
      <c r="S104" s="211"/>
      <c r="T104" s="212"/>
      <c r="AT104" s="213" t="s">
        <v>133</v>
      </c>
      <c r="AU104" s="213" t="s">
        <v>85</v>
      </c>
      <c r="AV104" s="12" t="s">
        <v>131</v>
      </c>
      <c r="AW104" s="12" t="s">
        <v>39</v>
      </c>
      <c r="AX104" s="12" t="s">
        <v>22</v>
      </c>
      <c r="AY104" s="213" t="s">
        <v>124</v>
      </c>
    </row>
    <row r="105" spans="2:65" s="1" customFormat="1" ht="22.5" customHeight="1">
      <c r="B105" s="179"/>
      <c r="C105" s="214" t="s">
        <v>168</v>
      </c>
      <c r="D105" s="214" t="s">
        <v>169</v>
      </c>
      <c r="E105" s="215" t="s">
        <v>170</v>
      </c>
      <c r="F105" s="216" t="s">
        <v>171</v>
      </c>
      <c r="G105" s="217" t="s">
        <v>172</v>
      </c>
      <c r="H105" s="218">
        <v>74.371</v>
      </c>
      <c r="I105" s="219"/>
      <c r="J105" s="220">
        <f>ROUND(I105*H105,2)</f>
        <v>0</v>
      </c>
      <c r="K105" s="216" t="s">
        <v>130</v>
      </c>
      <c r="L105" s="221"/>
      <c r="M105" s="222" t="s">
        <v>20</v>
      </c>
      <c r="N105" s="223" t="s">
        <v>48</v>
      </c>
      <c r="O105" s="38"/>
      <c r="P105" s="189">
        <f>O105*H105</f>
        <v>0</v>
      </c>
      <c r="Q105" s="189">
        <v>1</v>
      </c>
      <c r="R105" s="189">
        <f>Q105*H105</f>
        <v>0</v>
      </c>
      <c r="S105" s="189">
        <v>0</v>
      </c>
      <c r="T105" s="190">
        <f>S105*H105</f>
        <v>0</v>
      </c>
      <c r="AR105" s="17" t="s">
        <v>161</v>
      </c>
      <c r="AT105" s="17" t="s">
        <v>169</v>
      </c>
      <c r="AU105" s="17" t="s">
        <v>85</v>
      </c>
      <c r="AY105" s="17" t="s">
        <v>124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7" t="s">
        <v>131</v>
      </c>
      <c r="BK105" s="191">
        <f>ROUND(I105*H105,2)</f>
        <v>0</v>
      </c>
      <c r="BL105" s="17" t="s">
        <v>131</v>
      </c>
      <c r="BM105" s="17" t="s">
        <v>173</v>
      </c>
    </row>
    <row r="106" spans="2:51" s="11" customFormat="1" ht="22.5" customHeight="1">
      <c r="B106" s="192"/>
      <c r="D106" s="193" t="s">
        <v>133</v>
      </c>
      <c r="E106" s="11"/>
      <c r="F106" s="195" t="s">
        <v>174</v>
      </c>
      <c r="G106" s="11"/>
      <c r="H106" s="196">
        <v>74.371</v>
      </c>
      <c r="I106" s="197"/>
      <c r="L106" s="192"/>
      <c r="M106" s="198"/>
      <c r="N106" s="199"/>
      <c r="O106" s="199"/>
      <c r="P106" s="199"/>
      <c r="Q106" s="199"/>
      <c r="R106" s="199"/>
      <c r="S106" s="199"/>
      <c r="T106" s="200"/>
      <c r="AT106" s="201" t="s">
        <v>133</v>
      </c>
      <c r="AU106" s="201" t="s">
        <v>85</v>
      </c>
      <c r="AV106" s="11" t="s">
        <v>85</v>
      </c>
      <c r="AW106" s="11" t="s">
        <v>4</v>
      </c>
      <c r="AX106" s="11" t="s">
        <v>22</v>
      </c>
      <c r="AY106" s="201" t="s">
        <v>124</v>
      </c>
    </row>
    <row r="107" spans="2:65" s="1" customFormat="1" ht="22.5" customHeight="1">
      <c r="B107" s="179"/>
      <c r="C107" s="180" t="s">
        <v>27</v>
      </c>
      <c r="D107" s="180" t="s">
        <v>126</v>
      </c>
      <c r="E107" s="181" t="s">
        <v>175</v>
      </c>
      <c r="F107" s="182" t="s">
        <v>176</v>
      </c>
      <c r="G107" s="183" t="s">
        <v>83</v>
      </c>
      <c r="H107" s="184">
        <v>244.8</v>
      </c>
      <c r="I107" s="185"/>
      <c r="J107" s="186">
        <f>ROUND(I107*H107,2)</f>
        <v>0</v>
      </c>
      <c r="K107" s="182" t="s">
        <v>130</v>
      </c>
      <c r="L107" s="37"/>
      <c r="M107" s="187" t="s">
        <v>20</v>
      </c>
      <c r="N107" s="188" t="s">
        <v>48</v>
      </c>
      <c r="O107" s="38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17" t="s">
        <v>131</v>
      </c>
      <c r="AT107" s="17" t="s">
        <v>126</v>
      </c>
      <c r="AU107" s="17" t="s">
        <v>85</v>
      </c>
      <c r="AY107" s="17" t="s">
        <v>124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7" t="s">
        <v>131</v>
      </c>
      <c r="BK107" s="191">
        <f>ROUND(I107*H107,2)</f>
        <v>0</v>
      </c>
      <c r="BL107" s="17" t="s">
        <v>131</v>
      </c>
      <c r="BM107" s="17" t="s">
        <v>177</v>
      </c>
    </row>
    <row r="108" spans="2:51" s="11" customFormat="1" ht="22.5" customHeight="1">
      <c r="B108" s="192"/>
      <c r="D108" s="193" t="s">
        <v>133</v>
      </c>
      <c r="E108" s="194" t="s">
        <v>20</v>
      </c>
      <c r="F108" s="195" t="s">
        <v>178</v>
      </c>
      <c r="G108" s="11"/>
      <c r="H108" s="196">
        <v>244.8</v>
      </c>
      <c r="I108" s="197"/>
      <c r="L108" s="192"/>
      <c r="M108" s="198"/>
      <c r="N108" s="199"/>
      <c r="O108" s="199"/>
      <c r="P108" s="199"/>
      <c r="Q108" s="199"/>
      <c r="R108" s="199"/>
      <c r="S108" s="199"/>
      <c r="T108" s="200"/>
      <c r="AT108" s="201" t="s">
        <v>133</v>
      </c>
      <c r="AU108" s="201" t="s">
        <v>85</v>
      </c>
      <c r="AV108" s="11" t="s">
        <v>85</v>
      </c>
      <c r="AW108" s="11" t="s">
        <v>39</v>
      </c>
      <c r="AX108" s="11" t="s">
        <v>22</v>
      </c>
      <c r="AY108" s="201" t="s">
        <v>124</v>
      </c>
    </row>
    <row r="109" spans="2:65" s="1" customFormat="1" ht="22.5" customHeight="1">
      <c r="B109" s="179"/>
      <c r="C109" s="180" t="s">
        <v>179</v>
      </c>
      <c r="D109" s="180" t="s">
        <v>126</v>
      </c>
      <c r="E109" s="181" t="s">
        <v>180</v>
      </c>
      <c r="F109" s="182" t="s">
        <v>181</v>
      </c>
      <c r="G109" s="183" t="s">
        <v>83</v>
      </c>
      <c r="H109" s="184">
        <v>88.2</v>
      </c>
      <c r="I109" s="185"/>
      <c r="J109" s="186">
        <f>ROUND(I109*H109,2)</f>
        <v>0</v>
      </c>
      <c r="K109" s="182" t="s">
        <v>130</v>
      </c>
      <c r="L109" s="37"/>
      <c r="M109" s="187" t="s">
        <v>20</v>
      </c>
      <c r="N109" s="188" t="s">
        <v>48</v>
      </c>
      <c r="O109" s="38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17" t="s">
        <v>131</v>
      </c>
      <c r="AT109" s="17" t="s">
        <v>126</v>
      </c>
      <c r="AU109" s="17" t="s">
        <v>85</v>
      </c>
      <c r="AY109" s="17" t="s">
        <v>124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7" t="s">
        <v>131</v>
      </c>
      <c r="BK109" s="191">
        <f>ROUND(I109*H109,2)</f>
        <v>0</v>
      </c>
      <c r="BL109" s="17" t="s">
        <v>131</v>
      </c>
      <c r="BM109" s="17" t="s">
        <v>182</v>
      </c>
    </row>
    <row r="110" spans="2:51" s="11" customFormat="1" ht="22.5" customHeight="1">
      <c r="B110" s="192"/>
      <c r="D110" s="193" t="s">
        <v>133</v>
      </c>
      <c r="E110" s="194" t="s">
        <v>81</v>
      </c>
      <c r="F110" s="195" t="s">
        <v>183</v>
      </c>
      <c r="G110" s="11"/>
      <c r="H110" s="196">
        <v>88.2</v>
      </c>
      <c r="I110" s="197"/>
      <c r="L110" s="192"/>
      <c r="M110" s="198"/>
      <c r="N110" s="199"/>
      <c r="O110" s="199"/>
      <c r="P110" s="199"/>
      <c r="Q110" s="199"/>
      <c r="R110" s="199"/>
      <c r="S110" s="199"/>
      <c r="T110" s="200"/>
      <c r="AT110" s="201" t="s">
        <v>133</v>
      </c>
      <c r="AU110" s="201" t="s">
        <v>85</v>
      </c>
      <c r="AV110" s="11" t="s">
        <v>85</v>
      </c>
      <c r="AW110" s="11" t="s">
        <v>39</v>
      </c>
      <c r="AX110" s="11" t="s">
        <v>22</v>
      </c>
      <c r="AY110" s="201" t="s">
        <v>124</v>
      </c>
    </row>
    <row r="111" spans="2:65" s="1" customFormat="1" ht="22.5" customHeight="1">
      <c r="B111" s="179"/>
      <c r="C111" s="214" t="s">
        <v>184</v>
      </c>
      <c r="D111" s="214" t="s">
        <v>169</v>
      </c>
      <c r="E111" s="215" t="s">
        <v>185</v>
      </c>
      <c r="F111" s="216" t="s">
        <v>186</v>
      </c>
      <c r="G111" s="217" t="s">
        <v>187</v>
      </c>
      <c r="H111" s="218">
        <v>1.764</v>
      </c>
      <c r="I111" s="219"/>
      <c r="J111" s="220">
        <f>ROUND(I111*H111,2)</f>
        <v>0</v>
      </c>
      <c r="K111" s="216" t="s">
        <v>130</v>
      </c>
      <c r="L111" s="221"/>
      <c r="M111" s="222" t="s">
        <v>20</v>
      </c>
      <c r="N111" s="223" t="s">
        <v>48</v>
      </c>
      <c r="O111" s="38"/>
      <c r="P111" s="189">
        <f>O111*H111</f>
        <v>0</v>
      </c>
      <c r="Q111" s="189">
        <v>0.001</v>
      </c>
      <c r="R111" s="189">
        <f>Q111*H111</f>
        <v>0</v>
      </c>
      <c r="S111" s="189">
        <v>0</v>
      </c>
      <c r="T111" s="190">
        <f>S111*H111</f>
        <v>0</v>
      </c>
      <c r="AR111" s="17" t="s">
        <v>161</v>
      </c>
      <c r="AT111" s="17" t="s">
        <v>169</v>
      </c>
      <c r="AU111" s="17" t="s">
        <v>85</v>
      </c>
      <c r="AY111" s="17" t="s">
        <v>124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7" t="s">
        <v>131</v>
      </c>
      <c r="BK111" s="191">
        <f>ROUND(I111*H111,2)</f>
        <v>0</v>
      </c>
      <c r="BL111" s="17" t="s">
        <v>131</v>
      </c>
      <c r="BM111" s="17" t="s">
        <v>188</v>
      </c>
    </row>
    <row r="112" spans="2:51" s="11" customFormat="1" ht="22.5" customHeight="1">
      <c r="B112" s="192"/>
      <c r="D112" s="202" t="s">
        <v>133</v>
      </c>
      <c r="E112" s="11"/>
      <c r="F112" s="203" t="s">
        <v>189</v>
      </c>
      <c r="G112" s="11"/>
      <c r="H112" s="204">
        <v>1.764</v>
      </c>
      <c r="I112" s="197"/>
      <c r="L112" s="192"/>
      <c r="M112" s="198"/>
      <c r="N112" s="199"/>
      <c r="O112" s="199"/>
      <c r="P112" s="199"/>
      <c r="Q112" s="199"/>
      <c r="R112" s="199"/>
      <c r="S112" s="199"/>
      <c r="T112" s="200"/>
      <c r="AT112" s="201" t="s">
        <v>133</v>
      </c>
      <c r="AU112" s="201" t="s">
        <v>85</v>
      </c>
      <c r="AV112" s="11" t="s">
        <v>85</v>
      </c>
      <c r="AW112" s="11" t="s">
        <v>4</v>
      </c>
      <c r="AX112" s="11" t="s">
        <v>22</v>
      </c>
      <c r="AY112" s="201" t="s">
        <v>124</v>
      </c>
    </row>
    <row r="113" spans="2:63" s="10" customFormat="1" ht="29.25" customHeight="1">
      <c r="B113" s="165"/>
      <c r="D113" s="176" t="s">
        <v>74</v>
      </c>
      <c r="E113" s="177" t="s">
        <v>139</v>
      </c>
      <c r="F113" s="177" t="s">
        <v>190</v>
      </c>
      <c r="I113" s="168"/>
      <c r="J113" s="178">
        <f>BK113</f>
        <v>0</v>
      </c>
      <c r="L113" s="165"/>
      <c r="M113" s="170"/>
      <c r="N113" s="171"/>
      <c r="O113" s="171"/>
      <c r="P113" s="172">
        <f>P114</f>
        <v>0</v>
      </c>
      <c r="Q113" s="171"/>
      <c r="R113" s="172">
        <f>R114</f>
        <v>0</v>
      </c>
      <c r="S113" s="171"/>
      <c r="T113" s="173">
        <f>T114</f>
        <v>0</v>
      </c>
      <c r="AR113" s="166" t="s">
        <v>22</v>
      </c>
      <c r="AT113" s="174" t="s">
        <v>74</v>
      </c>
      <c r="AU113" s="174" t="s">
        <v>22</v>
      </c>
      <c r="AY113" s="166" t="s">
        <v>124</v>
      </c>
      <c r="BK113" s="175">
        <f>BK114</f>
        <v>0</v>
      </c>
    </row>
    <row r="114" spans="2:65" s="1" customFormat="1" ht="22.5" customHeight="1">
      <c r="B114" s="179"/>
      <c r="C114" s="180" t="s">
        <v>191</v>
      </c>
      <c r="D114" s="180" t="s">
        <v>126</v>
      </c>
      <c r="E114" s="181" t="s">
        <v>192</v>
      </c>
      <c r="F114" s="182" t="s">
        <v>193</v>
      </c>
      <c r="G114" s="183" t="s">
        <v>129</v>
      </c>
      <c r="H114" s="184">
        <v>3</v>
      </c>
      <c r="I114" s="185"/>
      <c r="J114" s="186">
        <f>ROUND(I114*H114,2)</f>
        <v>0</v>
      </c>
      <c r="K114" s="182" t="s">
        <v>20</v>
      </c>
      <c r="L114" s="37"/>
      <c r="M114" s="187" t="s">
        <v>20</v>
      </c>
      <c r="N114" s="188" t="s">
        <v>48</v>
      </c>
      <c r="O114" s="38"/>
      <c r="P114" s="189">
        <f>O114*H114</f>
        <v>0</v>
      </c>
      <c r="Q114" s="189">
        <v>0</v>
      </c>
      <c r="R114" s="189">
        <f>Q114*H114</f>
        <v>0</v>
      </c>
      <c r="S114" s="189">
        <v>1.95</v>
      </c>
      <c r="T114" s="190">
        <f>S114*H114</f>
        <v>0</v>
      </c>
      <c r="AR114" s="17" t="s">
        <v>131</v>
      </c>
      <c r="AT114" s="17" t="s">
        <v>126</v>
      </c>
      <c r="AU114" s="17" t="s">
        <v>85</v>
      </c>
      <c r="AY114" s="17" t="s">
        <v>124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7" t="s">
        <v>131</v>
      </c>
      <c r="BK114" s="191">
        <f>ROUND(I114*H114,2)</f>
        <v>0</v>
      </c>
      <c r="BL114" s="17" t="s">
        <v>131</v>
      </c>
      <c r="BM114" s="17" t="s">
        <v>194</v>
      </c>
    </row>
    <row r="115" spans="2:63" s="10" customFormat="1" ht="29.25" customHeight="1">
      <c r="B115" s="165"/>
      <c r="D115" s="176" t="s">
        <v>74</v>
      </c>
      <c r="E115" s="177" t="s">
        <v>131</v>
      </c>
      <c r="F115" s="177" t="s">
        <v>195</v>
      </c>
      <c r="I115" s="168"/>
      <c r="J115" s="178">
        <f>BK115</f>
        <v>0</v>
      </c>
      <c r="L115" s="165"/>
      <c r="M115" s="170"/>
      <c r="N115" s="171"/>
      <c r="O115" s="171"/>
      <c r="P115" s="172">
        <f>SUM(P116:P117)</f>
        <v>0</v>
      </c>
      <c r="Q115" s="171"/>
      <c r="R115" s="172">
        <f>SUM(R116:R117)</f>
        <v>0</v>
      </c>
      <c r="S115" s="171"/>
      <c r="T115" s="173">
        <f>SUM(T116:T117)</f>
        <v>0</v>
      </c>
      <c r="AR115" s="166" t="s">
        <v>22</v>
      </c>
      <c r="AT115" s="174" t="s">
        <v>74</v>
      </c>
      <c r="AU115" s="174" t="s">
        <v>22</v>
      </c>
      <c r="AY115" s="166" t="s">
        <v>124</v>
      </c>
      <c r="BK115" s="175">
        <f>SUM(BK116:BK117)</f>
        <v>0</v>
      </c>
    </row>
    <row r="116" spans="2:65" s="1" customFormat="1" ht="22.5" customHeight="1">
      <c r="B116" s="179"/>
      <c r="C116" s="180" t="s">
        <v>196</v>
      </c>
      <c r="D116" s="180" t="s">
        <v>126</v>
      </c>
      <c r="E116" s="181" t="s">
        <v>197</v>
      </c>
      <c r="F116" s="182" t="s">
        <v>198</v>
      </c>
      <c r="G116" s="183" t="s">
        <v>129</v>
      </c>
      <c r="H116" s="184">
        <v>40.8</v>
      </c>
      <c r="I116" s="185"/>
      <c r="J116" s="186">
        <f>ROUND(I116*H116,2)</f>
        <v>0</v>
      </c>
      <c r="K116" s="182" t="s">
        <v>130</v>
      </c>
      <c r="L116" s="37"/>
      <c r="M116" s="187" t="s">
        <v>20</v>
      </c>
      <c r="N116" s="188" t="s">
        <v>48</v>
      </c>
      <c r="O116" s="38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17" t="s">
        <v>131</v>
      </c>
      <c r="AT116" s="17" t="s">
        <v>126</v>
      </c>
      <c r="AU116" s="17" t="s">
        <v>85</v>
      </c>
      <c r="AY116" s="17" t="s">
        <v>124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7" t="s">
        <v>131</v>
      </c>
      <c r="BK116" s="191">
        <f>ROUND(I116*H116,2)</f>
        <v>0</v>
      </c>
      <c r="BL116" s="17" t="s">
        <v>131</v>
      </c>
      <c r="BM116" s="17" t="s">
        <v>199</v>
      </c>
    </row>
    <row r="117" spans="2:51" s="11" customFormat="1" ht="22.5" customHeight="1">
      <c r="B117" s="192"/>
      <c r="D117" s="202" t="s">
        <v>133</v>
      </c>
      <c r="E117" s="201" t="s">
        <v>20</v>
      </c>
      <c r="F117" s="203" t="s">
        <v>200</v>
      </c>
      <c r="G117" s="11"/>
      <c r="H117" s="204">
        <v>40.8</v>
      </c>
      <c r="I117" s="197"/>
      <c r="L117" s="192"/>
      <c r="M117" s="198"/>
      <c r="N117" s="199"/>
      <c r="O117" s="199"/>
      <c r="P117" s="199"/>
      <c r="Q117" s="199"/>
      <c r="R117" s="199"/>
      <c r="S117" s="199"/>
      <c r="T117" s="200"/>
      <c r="AT117" s="201" t="s">
        <v>133</v>
      </c>
      <c r="AU117" s="201" t="s">
        <v>85</v>
      </c>
      <c r="AV117" s="11" t="s">
        <v>85</v>
      </c>
      <c r="AW117" s="11" t="s">
        <v>39</v>
      </c>
      <c r="AX117" s="11" t="s">
        <v>22</v>
      </c>
      <c r="AY117" s="201" t="s">
        <v>124</v>
      </c>
    </row>
    <row r="118" spans="2:63" s="10" customFormat="1" ht="29.25" customHeight="1">
      <c r="B118" s="165"/>
      <c r="D118" s="176" t="s">
        <v>74</v>
      </c>
      <c r="E118" s="177" t="s">
        <v>161</v>
      </c>
      <c r="F118" s="177" t="s">
        <v>201</v>
      </c>
      <c r="I118" s="168"/>
      <c r="J118" s="178">
        <f>BK118</f>
        <v>0</v>
      </c>
      <c r="L118" s="165"/>
      <c r="M118" s="170"/>
      <c r="N118" s="171"/>
      <c r="O118" s="171"/>
      <c r="P118" s="172">
        <f>SUM(P119:P136)</f>
        <v>0</v>
      </c>
      <c r="Q118" s="171"/>
      <c r="R118" s="172">
        <f>SUM(R119:R136)</f>
        <v>0</v>
      </c>
      <c r="S118" s="171"/>
      <c r="T118" s="173">
        <f>SUM(T119:T136)</f>
        <v>0</v>
      </c>
      <c r="AR118" s="166" t="s">
        <v>22</v>
      </c>
      <c r="AT118" s="174" t="s">
        <v>74</v>
      </c>
      <c r="AU118" s="174" t="s">
        <v>22</v>
      </c>
      <c r="AY118" s="166" t="s">
        <v>124</v>
      </c>
      <c r="BK118" s="175">
        <f>SUM(BK119:BK136)</f>
        <v>0</v>
      </c>
    </row>
    <row r="119" spans="2:65" s="1" customFormat="1" ht="22.5" customHeight="1">
      <c r="B119" s="179"/>
      <c r="C119" s="180" t="s">
        <v>8</v>
      </c>
      <c r="D119" s="180" t="s">
        <v>126</v>
      </c>
      <c r="E119" s="181" t="s">
        <v>202</v>
      </c>
      <c r="F119" s="182" t="s">
        <v>203</v>
      </c>
      <c r="G119" s="183" t="s">
        <v>204</v>
      </c>
      <c r="H119" s="184">
        <v>136</v>
      </c>
      <c r="I119" s="185"/>
      <c r="J119" s="186">
        <f>ROUND(I119*H119,2)</f>
        <v>0</v>
      </c>
      <c r="K119" s="182" t="s">
        <v>20</v>
      </c>
      <c r="L119" s="37"/>
      <c r="M119" s="187" t="s">
        <v>20</v>
      </c>
      <c r="N119" s="188" t="s">
        <v>48</v>
      </c>
      <c r="O119" s="38"/>
      <c r="P119" s="189">
        <f>O119*H119</f>
        <v>0</v>
      </c>
      <c r="Q119" s="189">
        <v>0.00042</v>
      </c>
      <c r="R119" s="189">
        <f>Q119*H119</f>
        <v>0</v>
      </c>
      <c r="S119" s="189">
        <v>0</v>
      </c>
      <c r="T119" s="190">
        <f>S119*H119</f>
        <v>0</v>
      </c>
      <c r="AR119" s="17" t="s">
        <v>131</v>
      </c>
      <c r="AT119" s="17" t="s">
        <v>126</v>
      </c>
      <c r="AU119" s="17" t="s">
        <v>85</v>
      </c>
      <c r="AY119" s="17" t="s">
        <v>124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7" t="s">
        <v>131</v>
      </c>
      <c r="BK119" s="191">
        <f>ROUND(I119*H119,2)</f>
        <v>0</v>
      </c>
      <c r="BL119" s="17" t="s">
        <v>131</v>
      </c>
      <c r="BM119" s="17" t="s">
        <v>205</v>
      </c>
    </row>
    <row r="120" spans="2:65" s="1" customFormat="1" ht="22.5" customHeight="1">
      <c r="B120" s="179"/>
      <c r="C120" s="214" t="s">
        <v>206</v>
      </c>
      <c r="D120" s="214" t="s">
        <v>169</v>
      </c>
      <c r="E120" s="215" t="s">
        <v>207</v>
      </c>
      <c r="F120" s="216" t="s">
        <v>208</v>
      </c>
      <c r="G120" s="217" t="s">
        <v>204</v>
      </c>
      <c r="H120" s="218">
        <v>136</v>
      </c>
      <c r="I120" s="219"/>
      <c r="J120" s="220">
        <f>ROUND(I120*H120,2)</f>
        <v>0</v>
      </c>
      <c r="K120" s="216" t="s">
        <v>20</v>
      </c>
      <c r="L120" s="221"/>
      <c r="M120" s="222" t="s">
        <v>20</v>
      </c>
      <c r="N120" s="223" t="s">
        <v>48</v>
      </c>
      <c r="O120" s="38"/>
      <c r="P120" s="189">
        <f>O120*H120</f>
        <v>0</v>
      </c>
      <c r="Q120" s="189">
        <v>0.00094</v>
      </c>
      <c r="R120" s="189">
        <f>Q120*H120</f>
        <v>0</v>
      </c>
      <c r="S120" s="189">
        <v>0</v>
      </c>
      <c r="T120" s="190">
        <f>S120*H120</f>
        <v>0</v>
      </c>
      <c r="AR120" s="17" t="s">
        <v>161</v>
      </c>
      <c r="AT120" s="17" t="s">
        <v>169</v>
      </c>
      <c r="AU120" s="17" t="s">
        <v>85</v>
      </c>
      <c r="AY120" s="17" t="s">
        <v>124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7" t="s">
        <v>131</v>
      </c>
      <c r="BK120" s="191">
        <f>ROUND(I120*H120,2)</f>
        <v>0</v>
      </c>
      <c r="BL120" s="17" t="s">
        <v>131</v>
      </c>
      <c r="BM120" s="17" t="s">
        <v>209</v>
      </c>
    </row>
    <row r="121" spans="2:47" s="1" customFormat="1" ht="30" customHeight="1">
      <c r="B121" s="37"/>
      <c r="D121" s="193" t="s">
        <v>210</v>
      </c>
      <c r="E121" s="1"/>
      <c r="F121" s="224" t="s">
        <v>211</v>
      </c>
      <c r="I121" s="153"/>
      <c r="L121" s="37"/>
      <c r="M121" s="74"/>
      <c r="N121" s="38"/>
      <c r="O121" s="38"/>
      <c r="P121" s="38"/>
      <c r="Q121" s="38"/>
      <c r="R121" s="38"/>
      <c r="S121" s="38"/>
      <c r="T121" s="75"/>
      <c r="AT121" s="17" t="s">
        <v>210</v>
      </c>
      <c r="AU121" s="17" t="s">
        <v>85</v>
      </c>
    </row>
    <row r="122" spans="2:65" s="1" customFormat="1" ht="22.5" customHeight="1">
      <c r="B122" s="179"/>
      <c r="C122" s="214" t="s">
        <v>212</v>
      </c>
      <c r="D122" s="214" t="s">
        <v>169</v>
      </c>
      <c r="E122" s="215" t="s">
        <v>213</v>
      </c>
      <c r="F122" s="216" t="s">
        <v>214</v>
      </c>
      <c r="G122" s="217" t="s">
        <v>215</v>
      </c>
      <c r="H122" s="218">
        <v>1</v>
      </c>
      <c r="I122" s="219"/>
      <c r="J122" s="220">
        <f>ROUND(I122*H122,2)</f>
        <v>0</v>
      </c>
      <c r="K122" s="216" t="s">
        <v>20</v>
      </c>
      <c r="L122" s="221"/>
      <c r="M122" s="222" t="s">
        <v>20</v>
      </c>
      <c r="N122" s="223" t="s">
        <v>48</v>
      </c>
      <c r="O122" s="38"/>
      <c r="P122" s="189">
        <f>O122*H122</f>
        <v>0</v>
      </c>
      <c r="Q122" s="189">
        <v>0.00016</v>
      </c>
      <c r="R122" s="189">
        <f>Q122*H122</f>
        <v>0</v>
      </c>
      <c r="S122" s="189">
        <v>0</v>
      </c>
      <c r="T122" s="190">
        <f>S122*H122</f>
        <v>0</v>
      </c>
      <c r="AR122" s="17" t="s">
        <v>161</v>
      </c>
      <c r="AT122" s="17" t="s">
        <v>169</v>
      </c>
      <c r="AU122" s="17" t="s">
        <v>85</v>
      </c>
      <c r="AY122" s="17" t="s">
        <v>124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7" t="s">
        <v>131</v>
      </c>
      <c r="BK122" s="191">
        <f>ROUND(I122*H122,2)</f>
        <v>0</v>
      </c>
      <c r="BL122" s="17" t="s">
        <v>131</v>
      </c>
      <c r="BM122" s="17" t="s">
        <v>216</v>
      </c>
    </row>
    <row r="123" spans="2:65" s="1" customFormat="1" ht="22.5" customHeight="1">
      <c r="B123" s="179"/>
      <c r="C123" s="180" t="s">
        <v>217</v>
      </c>
      <c r="D123" s="180" t="s">
        <v>126</v>
      </c>
      <c r="E123" s="181" t="s">
        <v>218</v>
      </c>
      <c r="F123" s="182" t="s">
        <v>219</v>
      </c>
      <c r="G123" s="183" t="s">
        <v>204</v>
      </c>
      <c r="H123" s="184">
        <v>136</v>
      </c>
      <c r="I123" s="185"/>
      <c r="J123" s="186">
        <f>ROUND(I123*H123,2)</f>
        <v>0</v>
      </c>
      <c r="K123" s="182" t="s">
        <v>20</v>
      </c>
      <c r="L123" s="37"/>
      <c r="M123" s="187" t="s">
        <v>20</v>
      </c>
      <c r="N123" s="188" t="s">
        <v>48</v>
      </c>
      <c r="O123" s="38"/>
      <c r="P123" s="189">
        <f>O123*H123</f>
        <v>0</v>
      </c>
      <c r="Q123" s="189">
        <v>0.00044</v>
      </c>
      <c r="R123" s="189">
        <f>Q123*H123</f>
        <v>0</v>
      </c>
      <c r="S123" s="189">
        <v>0</v>
      </c>
      <c r="T123" s="190">
        <f>S123*H123</f>
        <v>0</v>
      </c>
      <c r="AR123" s="17" t="s">
        <v>131</v>
      </c>
      <c r="AT123" s="17" t="s">
        <v>126</v>
      </c>
      <c r="AU123" s="17" t="s">
        <v>85</v>
      </c>
      <c r="AY123" s="17" t="s">
        <v>124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7" t="s">
        <v>131</v>
      </c>
      <c r="BK123" s="191">
        <f>ROUND(I123*H123,2)</f>
        <v>0</v>
      </c>
      <c r="BL123" s="17" t="s">
        <v>131</v>
      </c>
      <c r="BM123" s="17" t="s">
        <v>220</v>
      </c>
    </row>
    <row r="124" spans="2:65" s="1" customFormat="1" ht="22.5" customHeight="1">
      <c r="B124" s="179"/>
      <c r="C124" s="214" t="s">
        <v>221</v>
      </c>
      <c r="D124" s="214" t="s">
        <v>169</v>
      </c>
      <c r="E124" s="215" t="s">
        <v>222</v>
      </c>
      <c r="F124" s="216" t="s">
        <v>223</v>
      </c>
      <c r="G124" s="217" t="s">
        <v>204</v>
      </c>
      <c r="H124" s="218">
        <v>136</v>
      </c>
      <c r="I124" s="219"/>
      <c r="J124" s="220">
        <f>ROUND(I124*H124,2)</f>
        <v>0</v>
      </c>
      <c r="K124" s="216" t="s">
        <v>20</v>
      </c>
      <c r="L124" s="221"/>
      <c r="M124" s="222" t="s">
        <v>20</v>
      </c>
      <c r="N124" s="223" t="s">
        <v>48</v>
      </c>
      <c r="O124" s="38"/>
      <c r="P124" s="189">
        <f>O124*H124</f>
        <v>0</v>
      </c>
      <c r="Q124" s="189">
        <v>0.00148</v>
      </c>
      <c r="R124" s="189">
        <f>Q124*H124</f>
        <v>0</v>
      </c>
      <c r="S124" s="189">
        <v>0</v>
      </c>
      <c r="T124" s="190">
        <f>S124*H124</f>
        <v>0</v>
      </c>
      <c r="AR124" s="17" t="s">
        <v>161</v>
      </c>
      <c r="AT124" s="17" t="s">
        <v>169</v>
      </c>
      <c r="AU124" s="17" t="s">
        <v>85</v>
      </c>
      <c r="AY124" s="17" t="s">
        <v>124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7" t="s">
        <v>131</v>
      </c>
      <c r="BK124" s="191">
        <f>ROUND(I124*H124,2)</f>
        <v>0</v>
      </c>
      <c r="BL124" s="17" t="s">
        <v>131</v>
      </c>
      <c r="BM124" s="17" t="s">
        <v>224</v>
      </c>
    </row>
    <row r="125" spans="2:47" s="1" customFormat="1" ht="30" customHeight="1">
      <c r="B125" s="37"/>
      <c r="D125" s="193" t="s">
        <v>210</v>
      </c>
      <c r="E125" s="1"/>
      <c r="F125" s="224" t="s">
        <v>225</v>
      </c>
      <c r="I125" s="153"/>
      <c r="L125" s="37"/>
      <c r="M125" s="74"/>
      <c r="N125" s="38"/>
      <c r="O125" s="38"/>
      <c r="P125" s="38"/>
      <c r="Q125" s="38"/>
      <c r="R125" s="38"/>
      <c r="S125" s="38"/>
      <c r="T125" s="75"/>
      <c r="AT125" s="17" t="s">
        <v>210</v>
      </c>
      <c r="AU125" s="17" t="s">
        <v>85</v>
      </c>
    </row>
    <row r="126" spans="2:65" s="1" customFormat="1" ht="22.5" customHeight="1">
      <c r="B126" s="179"/>
      <c r="C126" s="214" t="s">
        <v>226</v>
      </c>
      <c r="D126" s="214" t="s">
        <v>169</v>
      </c>
      <c r="E126" s="215" t="s">
        <v>227</v>
      </c>
      <c r="F126" s="216" t="s">
        <v>228</v>
      </c>
      <c r="G126" s="217" t="s">
        <v>215</v>
      </c>
      <c r="H126" s="218">
        <v>1</v>
      </c>
      <c r="I126" s="219"/>
      <c r="J126" s="220">
        <f>ROUND(I126*H126,2)</f>
        <v>0</v>
      </c>
      <c r="K126" s="216" t="s">
        <v>20</v>
      </c>
      <c r="L126" s="221"/>
      <c r="M126" s="222" t="s">
        <v>20</v>
      </c>
      <c r="N126" s="223" t="s">
        <v>48</v>
      </c>
      <c r="O126" s="38"/>
      <c r="P126" s="189">
        <f>O126*H126</f>
        <v>0</v>
      </c>
      <c r="Q126" s="189">
        <v>0.00016</v>
      </c>
      <c r="R126" s="189">
        <f>Q126*H126</f>
        <v>0</v>
      </c>
      <c r="S126" s="189">
        <v>0</v>
      </c>
      <c r="T126" s="190">
        <f>S126*H126</f>
        <v>0</v>
      </c>
      <c r="AR126" s="17" t="s">
        <v>161</v>
      </c>
      <c r="AT126" s="17" t="s">
        <v>169</v>
      </c>
      <c r="AU126" s="17" t="s">
        <v>85</v>
      </c>
      <c r="AY126" s="17" t="s">
        <v>124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7" t="s">
        <v>131</v>
      </c>
      <c r="BK126" s="191">
        <f>ROUND(I126*H126,2)</f>
        <v>0</v>
      </c>
      <c r="BL126" s="17" t="s">
        <v>131</v>
      </c>
      <c r="BM126" s="17" t="s">
        <v>229</v>
      </c>
    </row>
    <row r="127" spans="2:65" s="1" customFormat="1" ht="22.5" customHeight="1">
      <c r="B127" s="179"/>
      <c r="C127" s="180" t="s">
        <v>7</v>
      </c>
      <c r="D127" s="180" t="s">
        <v>126</v>
      </c>
      <c r="E127" s="181" t="s">
        <v>230</v>
      </c>
      <c r="F127" s="182" t="s">
        <v>231</v>
      </c>
      <c r="G127" s="183" t="s">
        <v>215</v>
      </c>
      <c r="H127" s="184">
        <v>1</v>
      </c>
      <c r="I127" s="185"/>
      <c r="J127" s="186">
        <f>ROUND(I127*H127,2)</f>
        <v>0</v>
      </c>
      <c r="K127" s="182" t="s">
        <v>20</v>
      </c>
      <c r="L127" s="37"/>
      <c r="M127" s="187" t="s">
        <v>20</v>
      </c>
      <c r="N127" s="188" t="s">
        <v>48</v>
      </c>
      <c r="O127" s="38"/>
      <c r="P127" s="189">
        <f>O127*H127</f>
        <v>0</v>
      </c>
      <c r="Q127" s="189">
        <v>0.00069</v>
      </c>
      <c r="R127" s="189">
        <f>Q127*H127</f>
        <v>0</v>
      </c>
      <c r="S127" s="189">
        <v>0</v>
      </c>
      <c r="T127" s="190">
        <f>S127*H127</f>
        <v>0</v>
      </c>
      <c r="AR127" s="17" t="s">
        <v>131</v>
      </c>
      <c r="AT127" s="17" t="s">
        <v>126</v>
      </c>
      <c r="AU127" s="17" t="s">
        <v>85</v>
      </c>
      <c r="AY127" s="17" t="s">
        <v>124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7" t="s">
        <v>131</v>
      </c>
      <c r="BK127" s="191">
        <f>ROUND(I127*H127,2)</f>
        <v>0</v>
      </c>
      <c r="BL127" s="17" t="s">
        <v>131</v>
      </c>
      <c r="BM127" s="17" t="s">
        <v>232</v>
      </c>
    </row>
    <row r="128" spans="2:47" s="1" customFormat="1" ht="54" customHeight="1">
      <c r="B128" s="37"/>
      <c r="D128" s="193" t="s">
        <v>210</v>
      </c>
      <c r="E128" s="1"/>
      <c r="F128" s="224" t="s">
        <v>233</v>
      </c>
      <c r="I128" s="153"/>
      <c r="L128" s="37"/>
      <c r="M128" s="74"/>
      <c r="N128" s="38"/>
      <c r="O128" s="38"/>
      <c r="P128" s="38"/>
      <c r="Q128" s="38"/>
      <c r="R128" s="38"/>
      <c r="S128" s="38"/>
      <c r="T128" s="75"/>
      <c r="AT128" s="17" t="s">
        <v>210</v>
      </c>
      <c r="AU128" s="17" t="s">
        <v>85</v>
      </c>
    </row>
    <row r="129" spans="2:65" s="1" customFormat="1" ht="22.5" customHeight="1">
      <c r="B129" s="179"/>
      <c r="C129" s="180" t="s">
        <v>234</v>
      </c>
      <c r="D129" s="180" t="s">
        <v>126</v>
      </c>
      <c r="E129" s="181" t="s">
        <v>235</v>
      </c>
      <c r="F129" s="182" t="s">
        <v>236</v>
      </c>
      <c r="G129" s="183" t="s">
        <v>215</v>
      </c>
      <c r="H129" s="184">
        <v>1</v>
      </c>
      <c r="I129" s="185"/>
      <c r="J129" s="186">
        <f>ROUND(I129*H129,2)</f>
        <v>0</v>
      </c>
      <c r="K129" s="182" t="s">
        <v>20</v>
      </c>
      <c r="L129" s="37"/>
      <c r="M129" s="187" t="s">
        <v>20</v>
      </c>
      <c r="N129" s="188" t="s">
        <v>48</v>
      </c>
      <c r="O129" s="38"/>
      <c r="P129" s="189">
        <f>O129*H129</f>
        <v>0</v>
      </c>
      <c r="Q129" s="189">
        <v>0</v>
      </c>
      <c r="R129" s="189">
        <f>Q129*H129</f>
        <v>0</v>
      </c>
      <c r="S129" s="189">
        <v>0.01519</v>
      </c>
      <c r="T129" s="190">
        <f>S129*H129</f>
        <v>0</v>
      </c>
      <c r="AR129" s="17" t="s">
        <v>131</v>
      </c>
      <c r="AT129" s="17" t="s">
        <v>126</v>
      </c>
      <c r="AU129" s="17" t="s">
        <v>85</v>
      </c>
      <c r="AY129" s="17" t="s">
        <v>124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7" t="s">
        <v>131</v>
      </c>
      <c r="BK129" s="191">
        <f>ROUND(I129*H129,2)</f>
        <v>0</v>
      </c>
      <c r="BL129" s="17" t="s">
        <v>131</v>
      </c>
      <c r="BM129" s="17" t="s">
        <v>237</v>
      </c>
    </row>
    <row r="130" spans="2:65" s="1" customFormat="1" ht="22.5" customHeight="1">
      <c r="B130" s="179"/>
      <c r="C130" s="180" t="s">
        <v>238</v>
      </c>
      <c r="D130" s="180" t="s">
        <v>126</v>
      </c>
      <c r="E130" s="181" t="s">
        <v>239</v>
      </c>
      <c r="F130" s="182" t="s">
        <v>240</v>
      </c>
      <c r="G130" s="183" t="s">
        <v>204</v>
      </c>
      <c r="H130" s="184">
        <v>544</v>
      </c>
      <c r="I130" s="185"/>
      <c r="J130" s="186">
        <f>ROUND(I130*H130,2)</f>
        <v>0</v>
      </c>
      <c r="K130" s="182" t="s">
        <v>130</v>
      </c>
      <c r="L130" s="37"/>
      <c r="M130" s="187" t="s">
        <v>20</v>
      </c>
      <c r="N130" s="188" t="s">
        <v>48</v>
      </c>
      <c r="O130" s="38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AR130" s="17" t="s">
        <v>131</v>
      </c>
      <c r="AT130" s="17" t="s">
        <v>126</v>
      </c>
      <c r="AU130" s="17" t="s">
        <v>85</v>
      </c>
      <c r="AY130" s="17" t="s">
        <v>124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7" t="s">
        <v>131</v>
      </c>
      <c r="BK130" s="191">
        <f>ROUND(I130*H130,2)</f>
        <v>0</v>
      </c>
      <c r="BL130" s="17" t="s">
        <v>131</v>
      </c>
      <c r="BM130" s="17" t="s">
        <v>241</v>
      </c>
    </row>
    <row r="131" spans="2:51" s="11" customFormat="1" ht="22.5" customHeight="1">
      <c r="B131" s="192"/>
      <c r="D131" s="193" t="s">
        <v>133</v>
      </c>
      <c r="E131" s="194" t="s">
        <v>20</v>
      </c>
      <c r="F131" s="195" t="s">
        <v>242</v>
      </c>
      <c r="G131" s="11"/>
      <c r="H131" s="196">
        <v>544</v>
      </c>
      <c r="I131" s="197"/>
      <c r="L131" s="192"/>
      <c r="M131" s="198"/>
      <c r="N131" s="199"/>
      <c r="O131" s="199"/>
      <c r="P131" s="199"/>
      <c r="Q131" s="199"/>
      <c r="R131" s="199"/>
      <c r="S131" s="199"/>
      <c r="T131" s="200"/>
      <c r="AT131" s="201" t="s">
        <v>133</v>
      </c>
      <c r="AU131" s="201" t="s">
        <v>85</v>
      </c>
      <c r="AV131" s="11" t="s">
        <v>85</v>
      </c>
      <c r="AW131" s="11" t="s">
        <v>39</v>
      </c>
      <c r="AX131" s="11" t="s">
        <v>22</v>
      </c>
      <c r="AY131" s="201" t="s">
        <v>124</v>
      </c>
    </row>
    <row r="132" spans="2:65" s="1" customFormat="1" ht="22.5" customHeight="1">
      <c r="B132" s="179"/>
      <c r="C132" s="180" t="s">
        <v>243</v>
      </c>
      <c r="D132" s="180" t="s">
        <v>126</v>
      </c>
      <c r="E132" s="181" t="s">
        <v>244</v>
      </c>
      <c r="F132" s="182" t="s">
        <v>245</v>
      </c>
      <c r="G132" s="183" t="s">
        <v>215</v>
      </c>
      <c r="H132" s="184">
        <v>1</v>
      </c>
      <c r="I132" s="185"/>
      <c r="J132" s="186">
        <f>ROUND(I132*H132,2)</f>
        <v>0</v>
      </c>
      <c r="K132" s="182" t="s">
        <v>20</v>
      </c>
      <c r="L132" s="37"/>
      <c r="M132" s="187" t="s">
        <v>20</v>
      </c>
      <c r="N132" s="188" t="s">
        <v>48</v>
      </c>
      <c r="O132" s="38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AR132" s="17" t="s">
        <v>131</v>
      </c>
      <c r="AT132" s="17" t="s">
        <v>126</v>
      </c>
      <c r="AU132" s="17" t="s">
        <v>85</v>
      </c>
      <c r="AY132" s="17" t="s">
        <v>124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7" t="s">
        <v>131</v>
      </c>
      <c r="BK132" s="191">
        <f>ROUND(I132*H132,2)</f>
        <v>0</v>
      </c>
      <c r="BL132" s="17" t="s">
        <v>131</v>
      </c>
      <c r="BM132" s="17" t="s">
        <v>246</v>
      </c>
    </row>
    <row r="133" spans="2:47" s="1" customFormat="1" ht="42" customHeight="1">
      <c r="B133" s="37"/>
      <c r="D133" s="193" t="s">
        <v>210</v>
      </c>
      <c r="E133" s="1"/>
      <c r="F133" s="224" t="s">
        <v>247</v>
      </c>
      <c r="I133" s="153"/>
      <c r="L133" s="37"/>
      <c r="M133" s="74"/>
      <c r="N133" s="38"/>
      <c r="O133" s="38"/>
      <c r="P133" s="38"/>
      <c r="Q133" s="38"/>
      <c r="R133" s="38"/>
      <c r="S133" s="38"/>
      <c r="T133" s="75"/>
      <c r="AT133" s="17" t="s">
        <v>210</v>
      </c>
      <c r="AU133" s="17" t="s">
        <v>85</v>
      </c>
    </row>
    <row r="134" spans="2:65" s="1" customFormat="1" ht="22.5" customHeight="1">
      <c r="B134" s="179"/>
      <c r="C134" s="180" t="s">
        <v>248</v>
      </c>
      <c r="D134" s="180" t="s">
        <v>126</v>
      </c>
      <c r="E134" s="181" t="s">
        <v>249</v>
      </c>
      <c r="F134" s="182" t="s">
        <v>250</v>
      </c>
      <c r="G134" s="183" t="s">
        <v>215</v>
      </c>
      <c r="H134" s="184">
        <v>1</v>
      </c>
      <c r="I134" s="185"/>
      <c r="J134" s="186">
        <f>ROUND(I134*H134,2)</f>
        <v>0</v>
      </c>
      <c r="K134" s="182" t="s">
        <v>20</v>
      </c>
      <c r="L134" s="37"/>
      <c r="M134" s="187" t="s">
        <v>20</v>
      </c>
      <c r="N134" s="188" t="s">
        <v>48</v>
      </c>
      <c r="O134" s="38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AR134" s="17" t="s">
        <v>131</v>
      </c>
      <c r="AT134" s="17" t="s">
        <v>126</v>
      </c>
      <c r="AU134" s="17" t="s">
        <v>85</v>
      </c>
      <c r="AY134" s="17" t="s">
        <v>124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7" t="s">
        <v>131</v>
      </c>
      <c r="BK134" s="191">
        <f>ROUND(I134*H134,2)</f>
        <v>0</v>
      </c>
      <c r="BL134" s="17" t="s">
        <v>131</v>
      </c>
      <c r="BM134" s="17" t="s">
        <v>251</v>
      </c>
    </row>
    <row r="135" spans="2:65" s="1" customFormat="1" ht="22.5" customHeight="1">
      <c r="B135" s="179"/>
      <c r="C135" s="180" t="s">
        <v>252</v>
      </c>
      <c r="D135" s="180" t="s">
        <v>126</v>
      </c>
      <c r="E135" s="181" t="s">
        <v>253</v>
      </c>
      <c r="F135" s="182" t="s">
        <v>254</v>
      </c>
      <c r="G135" s="183" t="s">
        <v>204</v>
      </c>
      <c r="H135" s="184">
        <v>544</v>
      </c>
      <c r="I135" s="185"/>
      <c r="J135" s="186">
        <f>ROUND(I135*H135,2)</f>
        <v>0</v>
      </c>
      <c r="K135" s="182" t="s">
        <v>130</v>
      </c>
      <c r="L135" s="37"/>
      <c r="M135" s="187" t="s">
        <v>20</v>
      </c>
      <c r="N135" s="188" t="s">
        <v>48</v>
      </c>
      <c r="O135" s="38"/>
      <c r="P135" s="189">
        <f>O135*H135</f>
        <v>0</v>
      </c>
      <c r="Q135" s="189">
        <v>6E-05</v>
      </c>
      <c r="R135" s="189">
        <f>Q135*H135</f>
        <v>0</v>
      </c>
      <c r="S135" s="189">
        <v>0</v>
      </c>
      <c r="T135" s="190">
        <f>S135*H135</f>
        <v>0</v>
      </c>
      <c r="AR135" s="17" t="s">
        <v>131</v>
      </c>
      <c r="AT135" s="17" t="s">
        <v>126</v>
      </c>
      <c r="AU135" s="17" t="s">
        <v>85</v>
      </c>
      <c r="AY135" s="17" t="s">
        <v>124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7" t="s">
        <v>131</v>
      </c>
      <c r="BK135" s="191">
        <f>ROUND(I135*H135,2)</f>
        <v>0</v>
      </c>
      <c r="BL135" s="17" t="s">
        <v>131</v>
      </c>
      <c r="BM135" s="17" t="s">
        <v>255</v>
      </c>
    </row>
    <row r="136" spans="2:51" s="11" customFormat="1" ht="22.5" customHeight="1">
      <c r="B136" s="192"/>
      <c r="D136" s="202" t="s">
        <v>133</v>
      </c>
      <c r="E136" s="201" t="s">
        <v>20</v>
      </c>
      <c r="F136" s="203" t="s">
        <v>256</v>
      </c>
      <c r="G136" s="11"/>
      <c r="H136" s="204">
        <v>544</v>
      </c>
      <c r="I136" s="197"/>
      <c r="L136" s="192"/>
      <c r="M136" s="198"/>
      <c r="N136" s="199"/>
      <c r="O136" s="199"/>
      <c r="P136" s="199"/>
      <c r="Q136" s="199"/>
      <c r="R136" s="199"/>
      <c r="S136" s="199"/>
      <c r="T136" s="200"/>
      <c r="AT136" s="201" t="s">
        <v>133</v>
      </c>
      <c r="AU136" s="201" t="s">
        <v>85</v>
      </c>
      <c r="AV136" s="11" t="s">
        <v>85</v>
      </c>
      <c r="AW136" s="11" t="s">
        <v>39</v>
      </c>
      <c r="AX136" s="11" t="s">
        <v>22</v>
      </c>
      <c r="AY136" s="201" t="s">
        <v>124</v>
      </c>
    </row>
    <row r="137" spans="2:63" s="10" customFormat="1" ht="29.25" customHeight="1">
      <c r="B137" s="165"/>
      <c r="D137" s="176" t="s">
        <v>74</v>
      </c>
      <c r="E137" s="177" t="s">
        <v>168</v>
      </c>
      <c r="F137" s="177" t="s">
        <v>257</v>
      </c>
      <c r="I137" s="168"/>
      <c r="J137" s="178">
        <f>BK137</f>
        <v>0</v>
      </c>
      <c r="L137" s="165"/>
      <c r="M137" s="170"/>
      <c r="N137" s="171"/>
      <c r="O137" s="171"/>
      <c r="P137" s="172">
        <f>SUM(P138:P141)</f>
        <v>0</v>
      </c>
      <c r="Q137" s="171"/>
      <c r="R137" s="172">
        <f>SUM(R138:R141)</f>
        <v>0</v>
      </c>
      <c r="S137" s="171"/>
      <c r="T137" s="173">
        <f>SUM(T138:T141)</f>
        <v>0</v>
      </c>
      <c r="AR137" s="166" t="s">
        <v>22</v>
      </c>
      <c r="AT137" s="174" t="s">
        <v>74</v>
      </c>
      <c r="AU137" s="174" t="s">
        <v>22</v>
      </c>
      <c r="AY137" s="166" t="s">
        <v>124</v>
      </c>
      <c r="BK137" s="175">
        <f>SUM(BK138:BK141)</f>
        <v>0</v>
      </c>
    </row>
    <row r="138" spans="2:65" s="1" customFormat="1" ht="31.5" customHeight="1">
      <c r="B138" s="179"/>
      <c r="C138" s="180" t="s">
        <v>258</v>
      </c>
      <c r="D138" s="180" t="s">
        <v>126</v>
      </c>
      <c r="E138" s="181" t="s">
        <v>259</v>
      </c>
      <c r="F138" s="182" t="s">
        <v>260</v>
      </c>
      <c r="G138" s="183" t="s">
        <v>261</v>
      </c>
      <c r="H138" s="184">
        <v>450</v>
      </c>
      <c r="I138" s="185"/>
      <c r="J138" s="186">
        <f>ROUND(I138*H138,2)</f>
        <v>0</v>
      </c>
      <c r="K138" s="182" t="s">
        <v>130</v>
      </c>
      <c r="L138" s="37"/>
      <c r="M138" s="187" t="s">
        <v>20</v>
      </c>
      <c r="N138" s="188" t="s">
        <v>48</v>
      </c>
      <c r="O138" s="38"/>
      <c r="P138" s="189">
        <f>O138*H138</f>
        <v>0</v>
      </c>
      <c r="Q138" s="189">
        <v>0</v>
      </c>
      <c r="R138" s="189">
        <f>Q138*H138</f>
        <v>0</v>
      </c>
      <c r="S138" s="189">
        <v>0.054</v>
      </c>
      <c r="T138" s="190">
        <f>S138*H138</f>
        <v>0</v>
      </c>
      <c r="AR138" s="17" t="s">
        <v>131</v>
      </c>
      <c r="AT138" s="17" t="s">
        <v>126</v>
      </c>
      <c r="AU138" s="17" t="s">
        <v>85</v>
      </c>
      <c r="AY138" s="17" t="s">
        <v>124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17" t="s">
        <v>131</v>
      </c>
      <c r="BK138" s="191">
        <f>ROUND(I138*H138,2)</f>
        <v>0</v>
      </c>
      <c r="BL138" s="17" t="s">
        <v>131</v>
      </c>
      <c r="BM138" s="17" t="s">
        <v>262</v>
      </c>
    </row>
    <row r="139" spans="2:51" s="11" customFormat="1" ht="22.5" customHeight="1">
      <c r="B139" s="192"/>
      <c r="D139" s="193" t="s">
        <v>133</v>
      </c>
      <c r="E139" s="194" t="s">
        <v>20</v>
      </c>
      <c r="F139" s="195" t="s">
        <v>263</v>
      </c>
      <c r="G139" s="11"/>
      <c r="H139" s="196">
        <v>450</v>
      </c>
      <c r="I139" s="197"/>
      <c r="L139" s="192"/>
      <c r="M139" s="198"/>
      <c r="N139" s="199"/>
      <c r="O139" s="199"/>
      <c r="P139" s="199"/>
      <c r="Q139" s="199"/>
      <c r="R139" s="199"/>
      <c r="S139" s="199"/>
      <c r="T139" s="200"/>
      <c r="AT139" s="201" t="s">
        <v>133</v>
      </c>
      <c r="AU139" s="201" t="s">
        <v>85</v>
      </c>
      <c r="AV139" s="11" t="s">
        <v>85</v>
      </c>
      <c r="AW139" s="11" t="s">
        <v>39</v>
      </c>
      <c r="AX139" s="11" t="s">
        <v>22</v>
      </c>
      <c r="AY139" s="201" t="s">
        <v>124</v>
      </c>
    </row>
    <row r="140" spans="2:65" s="1" customFormat="1" ht="22.5" customHeight="1">
      <c r="B140" s="179"/>
      <c r="C140" s="180" t="s">
        <v>264</v>
      </c>
      <c r="D140" s="180" t="s">
        <v>126</v>
      </c>
      <c r="E140" s="181" t="s">
        <v>265</v>
      </c>
      <c r="F140" s="182" t="s">
        <v>266</v>
      </c>
      <c r="G140" s="183" t="s">
        <v>129</v>
      </c>
      <c r="H140" s="184">
        <v>20.4</v>
      </c>
      <c r="I140" s="185"/>
      <c r="J140" s="186">
        <f>ROUND(I140*H140,2)</f>
        <v>0</v>
      </c>
      <c r="K140" s="182" t="s">
        <v>20</v>
      </c>
      <c r="L140" s="37"/>
      <c r="M140" s="187" t="s">
        <v>20</v>
      </c>
      <c r="N140" s="188" t="s">
        <v>48</v>
      </c>
      <c r="O140" s="38"/>
      <c r="P140" s="189">
        <f>O140*H140</f>
        <v>0</v>
      </c>
      <c r="Q140" s="189">
        <v>0</v>
      </c>
      <c r="R140" s="189">
        <f>Q140*H140</f>
        <v>0</v>
      </c>
      <c r="S140" s="189">
        <v>2.2</v>
      </c>
      <c r="T140" s="190">
        <f>S140*H140</f>
        <v>0</v>
      </c>
      <c r="AR140" s="17" t="s">
        <v>131</v>
      </c>
      <c r="AT140" s="17" t="s">
        <v>126</v>
      </c>
      <c r="AU140" s="17" t="s">
        <v>85</v>
      </c>
      <c r="AY140" s="17" t="s">
        <v>124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7" t="s">
        <v>131</v>
      </c>
      <c r="BK140" s="191">
        <f>ROUND(I140*H140,2)</f>
        <v>0</v>
      </c>
      <c r="BL140" s="17" t="s">
        <v>131</v>
      </c>
      <c r="BM140" s="17" t="s">
        <v>267</v>
      </c>
    </row>
    <row r="141" spans="2:51" s="11" customFormat="1" ht="22.5" customHeight="1">
      <c r="B141" s="192"/>
      <c r="D141" s="202" t="s">
        <v>133</v>
      </c>
      <c r="E141" s="201" t="s">
        <v>20</v>
      </c>
      <c r="F141" s="203" t="s">
        <v>268</v>
      </c>
      <c r="G141" s="11"/>
      <c r="H141" s="204">
        <v>20.4</v>
      </c>
      <c r="I141" s="197"/>
      <c r="L141" s="192"/>
      <c r="M141" s="198"/>
      <c r="N141" s="199"/>
      <c r="O141" s="199"/>
      <c r="P141" s="199"/>
      <c r="Q141" s="199"/>
      <c r="R141" s="199"/>
      <c r="S141" s="199"/>
      <c r="T141" s="200"/>
      <c r="AT141" s="201" t="s">
        <v>133</v>
      </c>
      <c r="AU141" s="201" t="s">
        <v>85</v>
      </c>
      <c r="AV141" s="11" t="s">
        <v>85</v>
      </c>
      <c r="AW141" s="11" t="s">
        <v>39</v>
      </c>
      <c r="AX141" s="11" t="s">
        <v>22</v>
      </c>
      <c r="AY141" s="201" t="s">
        <v>124</v>
      </c>
    </row>
    <row r="142" spans="2:63" s="10" customFormat="1" ht="29.25" customHeight="1">
      <c r="B142" s="165"/>
      <c r="D142" s="176" t="s">
        <v>74</v>
      </c>
      <c r="E142" s="177" t="s">
        <v>269</v>
      </c>
      <c r="F142" s="177" t="s">
        <v>270</v>
      </c>
      <c r="I142" s="168"/>
      <c r="J142" s="178">
        <f>BK142</f>
        <v>0</v>
      </c>
      <c r="L142" s="165"/>
      <c r="M142" s="170"/>
      <c r="N142" s="171"/>
      <c r="O142" s="171"/>
      <c r="P142" s="172">
        <f>SUM(P143:P156)</f>
        <v>0</v>
      </c>
      <c r="Q142" s="171"/>
      <c r="R142" s="172">
        <f>SUM(R143:R156)</f>
        <v>0</v>
      </c>
      <c r="S142" s="171"/>
      <c r="T142" s="173">
        <f>SUM(T143:T156)</f>
        <v>0</v>
      </c>
      <c r="AR142" s="166" t="s">
        <v>22</v>
      </c>
      <c r="AT142" s="174" t="s">
        <v>74</v>
      </c>
      <c r="AU142" s="174" t="s">
        <v>22</v>
      </c>
      <c r="AY142" s="166" t="s">
        <v>124</v>
      </c>
      <c r="BK142" s="175">
        <f>SUM(BK143:BK156)</f>
        <v>0</v>
      </c>
    </row>
    <row r="143" spans="2:65" s="1" customFormat="1" ht="22.5" customHeight="1">
      <c r="B143" s="179"/>
      <c r="C143" s="180" t="s">
        <v>271</v>
      </c>
      <c r="D143" s="180" t="s">
        <v>126</v>
      </c>
      <c r="E143" s="181" t="s">
        <v>272</v>
      </c>
      <c r="F143" s="182" t="s">
        <v>273</v>
      </c>
      <c r="G143" s="183" t="s">
        <v>172</v>
      </c>
      <c r="H143" s="184">
        <v>2.93</v>
      </c>
      <c r="I143" s="185"/>
      <c r="J143" s="186">
        <f>ROUND(I143*H143,2)</f>
        <v>0</v>
      </c>
      <c r="K143" s="182" t="s">
        <v>20</v>
      </c>
      <c r="L143" s="37"/>
      <c r="M143" s="187" t="s">
        <v>20</v>
      </c>
      <c r="N143" s="188" t="s">
        <v>48</v>
      </c>
      <c r="O143" s="38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AR143" s="17" t="s">
        <v>131</v>
      </c>
      <c r="AT143" s="17" t="s">
        <v>126</v>
      </c>
      <c r="AU143" s="17" t="s">
        <v>85</v>
      </c>
      <c r="AY143" s="17" t="s">
        <v>124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7" t="s">
        <v>131</v>
      </c>
      <c r="BK143" s="191">
        <f>ROUND(I143*H143,2)</f>
        <v>0</v>
      </c>
      <c r="BL143" s="17" t="s">
        <v>131</v>
      </c>
      <c r="BM143" s="17" t="s">
        <v>274</v>
      </c>
    </row>
    <row r="144" spans="2:47" s="1" customFormat="1" ht="30" customHeight="1">
      <c r="B144" s="37"/>
      <c r="D144" s="193" t="s">
        <v>210</v>
      </c>
      <c r="E144" s="1"/>
      <c r="F144" s="224" t="s">
        <v>275</v>
      </c>
      <c r="I144" s="153"/>
      <c r="L144" s="37"/>
      <c r="M144" s="74"/>
      <c r="N144" s="38"/>
      <c r="O144" s="38"/>
      <c r="P144" s="38"/>
      <c r="Q144" s="38"/>
      <c r="R144" s="38"/>
      <c r="S144" s="38"/>
      <c r="T144" s="75"/>
      <c r="AT144" s="17" t="s">
        <v>210</v>
      </c>
      <c r="AU144" s="17" t="s">
        <v>85</v>
      </c>
    </row>
    <row r="145" spans="2:65" s="1" customFormat="1" ht="22.5" customHeight="1">
      <c r="B145" s="179"/>
      <c r="C145" s="180" t="s">
        <v>276</v>
      </c>
      <c r="D145" s="180" t="s">
        <v>126</v>
      </c>
      <c r="E145" s="181" t="s">
        <v>277</v>
      </c>
      <c r="F145" s="182" t="s">
        <v>278</v>
      </c>
      <c r="G145" s="183" t="s">
        <v>172</v>
      </c>
      <c r="H145" s="184">
        <v>5.86</v>
      </c>
      <c r="I145" s="185"/>
      <c r="J145" s="186">
        <f>ROUND(I145*H145,2)</f>
        <v>0</v>
      </c>
      <c r="K145" s="182" t="s">
        <v>20</v>
      </c>
      <c r="L145" s="37"/>
      <c r="M145" s="187" t="s">
        <v>20</v>
      </c>
      <c r="N145" s="188" t="s">
        <v>48</v>
      </c>
      <c r="O145" s="38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AR145" s="17" t="s">
        <v>131</v>
      </c>
      <c r="AT145" s="17" t="s">
        <v>126</v>
      </c>
      <c r="AU145" s="17" t="s">
        <v>85</v>
      </c>
      <c r="AY145" s="17" t="s">
        <v>124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17" t="s">
        <v>131</v>
      </c>
      <c r="BK145" s="191">
        <f>ROUND(I145*H145,2)</f>
        <v>0</v>
      </c>
      <c r="BL145" s="17" t="s">
        <v>131</v>
      </c>
      <c r="BM145" s="17" t="s">
        <v>279</v>
      </c>
    </row>
    <row r="146" spans="2:47" s="1" customFormat="1" ht="30" customHeight="1">
      <c r="B146" s="37"/>
      <c r="D146" s="202" t="s">
        <v>210</v>
      </c>
      <c r="E146" s="1"/>
      <c r="F146" s="225" t="s">
        <v>280</v>
      </c>
      <c r="I146" s="153"/>
      <c r="L146" s="37"/>
      <c r="M146" s="74"/>
      <c r="N146" s="38"/>
      <c r="O146" s="38"/>
      <c r="P146" s="38"/>
      <c r="Q146" s="38"/>
      <c r="R146" s="38"/>
      <c r="S146" s="38"/>
      <c r="T146" s="75"/>
      <c r="AT146" s="17" t="s">
        <v>210</v>
      </c>
      <c r="AU146" s="17" t="s">
        <v>85</v>
      </c>
    </row>
    <row r="147" spans="2:51" s="11" customFormat="1" ht="22.5" customHeight="1">
      <c r="B147" s="192"/>
      <c r="D147" s="202" t="s">
        <v>133</v>
      </c>
      <c r="E147" s="201" t="s">
        <v>20</v>
      </c>
      <c r="F147" s="203" t="s">
        <v>281</v>
      </c>
      <c r="G147" s="11"/>
      <c r="H147" s="204">
        <v>2.93</v>
      </c>
      <c r="I147" s="197"/>
      <c r="L147" s="192"/>
      <c r="M147" s="198"/>
      <c r="N147" s="199"/>
      <c r="O147" s="199"/>
      <c r="P147" s="199"/>
      <c r="Q147" s="199"/>
      <c r="R147" s="199"/>
      <c r="S147" s="199"/>
      <c r="T147" s="200"/>
      <c r="AT147" s="201" t="s">
        <v>133</v>
      </c>
      <c r="AU147" s="201" t="s">
        <v>85</v>
      </c>
      <c r="AV147" s="11" t="s">
        <v>85</v>
      </c>
      <c r="AW147" s="11" t="s">
        <v>39</v>
      </c>
      <c r="AX147" s="11" t="s">
        <v>22</v>
      </c>
      <c r="AY147" s="201" t="s">
        <v>124</v>
      </c>
    </row>
    <row r="148" spans="2:51" s="11" customFormat="1" ht="22.5" customHeight="1">
      <c r="B148" s="192"/>
      <c r="D148" s="193" t="s">
        <v>133</v>
      </c>
      <c r="E148" s="11"/>
      <c r="F148" s="195" t="s">
        <v>282</v>
      </c>
      <c r="G148" s="11"/>
      <c r="H148" s="196">
        <v>5.86</v>
      </c>
      <c r="I148" s="197"/>
      <c r="L148" s="192"/>
      <c r="M148" s="198"/>
      <c r="N148" s="199"/>
      <c r="O148" s="199"/>
      <c r="P148" s="199"/>
      <c r="Q148" s="199"/>
      <c r="R148" s="199"/>
      <c r="S148" s="199"/>
      <c r="T148" s="200"/>
      <c r="AT148" s="201" t="s">
        <v>133</v>
      </c>
      <c r="AU148" s="201" t="s">
        <v>85</v>
      </c>
      <c r="AV148" s="11" t="s">
        <v>85</v>
      </c>
      <c r="AW148" s="11" t="s">
        <v>4</v>
      </c>
      <c r="AX148" s="11" t="s">
        <v>22</v>
      </c>
      <c r="AY148" s="201" t="s">
        <v>124</v>
      </c>
    </row>
    <row r="149" spans="2:65" s="1" customFormat="1" ht="22.5" customHeight="1">
      <c r="B149" s="179"/>
      <c r="C149" s="180" t="s">
        <v>283</v>
      </c>
      <c r="D149" s="180" t="s">
        <v>126</v>
      </c>
      <c r="E149" s="181" t="s">
        <v>284</v>
      </c>
      <c r="F149" s="182" t="s">
        <v>285</v>
      </c>
      <c r="G149" s="183" t="s">
        <v>172</v>
      </c>
      <c r="H149" s="184">
        <v>75.03</v>
      </c>
      <c r="I149" s="185"/>
      <c r="J149" s="186">
        <f>ROUND(I149*H149,2)</f>
        <v>0</v>
      </c>
      <c r="K149" s="182" t="s">
        <v>130</v>
      </c>
      <c r="L149" s="37"/>
      <c r="M149" s="187" t="s">
        <v>20</v>
      </c>
      <c r="N149" s="188" t="s">
        <v>48</v>
      </c>
      <c r="O149" s="38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AR149" s="17" t="s">
        <v>131</v>
      </c>
      <c r="AT149" s="17" t="s">
        <v>126</v>
      </c>
      <c r="AU149" s="17" t="s">
        <v>85</v>
      </c>
      <c r="AY149" s="17" t="s">
        <v>124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17" t="s">
        <v>131</v>
      </c>
      <c r="BK149" s="191">
        <f>ROUND(I149*H149,2)</f>
        <v>0</v>
      </c>
      <c r="BL149" s="17" t="s">
        <v>131</v>
      </c>
      <c r="BM149" s="17" t="s">
        <v>286</v>
      </c>
    </row>
    <row r="150" spans="2:51" s="11" customFormat="1" ht="22.5" customHeight="1">
      <c r="B150" s="192"/>
      <c r="D150" s="193" t="s">
        <v>133</v>
      </c>
      <c r="E150" s="194" t="s">
        <v>20</v>
      </c>
      <c r="F150" s="195" t="s">
        <v>287</v>
      </c>
      <c r="G150" s="11"/>
      <c r="H150" s="196">
        <v>75.03</v>
      </c>
      <c r="I150" s="197"/>
      <c r="L150" s="192"/>
      <c r="M150" s="198"/>
      <c r="N150" s="199"/>
      <c r="O150" s="199"/>
      <c r="P150" s="199"/>
      <c r="Q150" s="199"/>
      <c r="R150" s="199"/>
      <c r="S150" s="199"/>
      <c r="T150" s="200"/>
      <c r="AT150" s="201" t="s">
        <v>133</v>
      </c>
      <c r="AU150" s="201" t="s">
        <v>85</v>
      </c>
      <c r="AV150" s="11" t="s">
        <v>85</v>
      </c>
      <c r="AW150" s="11" t="s">
        <v>39</v>
      </c>
      <c r="AX150" s="11" t="s">
        <v>22</v>
      </c>
      <c r="AY150" s="201" t="s">
        <v>124</v>
      </c>
    </row>
    <row r="151" spans="2:65" s="1" customFormat="1" ht="22.5" customHeight="1">
      <c r="B151" s="179"/>
      <c r="C151" s="180" t="s">
        <v>288</v>
      </c>
      <c r="D151" s="180" t="s">
        <v>126</v>
      </c>
      <c r="E151" s="181" t="s">
        <v>289</v>
      </c>
      <c r="F151" s="182" t="s">
        <v>290</v>
      </c>
      <c r="G151" s="183" t="s">
        <v>172</v>
      </c>
      <c r="H151" s="184">
        <v>1.75</v>
      </c>
      <c r="I151" s="185"/>
      <c r="J151" s="186">
        <f>ROUND(I151*H151,2)</f>
        <v>0</v>
      </c>
      <c r="K151" s="182" t="s">
        <v>130</v>
      </c>
      <c r="L151" s="37"/>
      <c r="M151" s="187" t="s">
        <v>20</v>
      </c>
      <c r="N151" s="188" t="s">
        <v>48</v>
      </c>
      <c r="O151" s="38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AR151" s="17" t="s">
        <v>131</v>
      </c>
      <c r="AT151" s="17" t="s">
        <v>126</v>
      </c>
      <c r="AU151" s="17" t="s">
        <v>85</v>
      </c>
      <c r="AY151" s="17" t="s">
        <v>124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7" t="s">
        <v>131</v>
      </c>
      <c r="BK151" s="191">
        <f>ROUND(I151*H151,2)</f>
        <v>0</v>
      </c>
      <c r="BL151" s="17" t="s">
        <v>131</v>
      </c>
      <c r="BM151" s="17" t="s">
        <v>291</v>
      </c>
    </row>
    <row r="152" spans="2:65" s="1" customFormat="1" ht="22.5" customHeight="1">
      <c r="B152" s="179"/>
      <c r="C152" s="180" t="s">
        <v>292</v>
      </c>
      <c r="D152" s="180" t="s">
        <v>126</v>
      </c>
      <c r="E152" s="181" t="s">
        <v>293</v>
      </c>
      <c r="F152" s="182" t="s">
        <v>294</v>
      </c>
      <c r="G152" s="183" t="s">
        <v>172</v>
      </c>
      <c r="H152" s="184">
        <v>75.03</v>
      </c>
      <c r="I152" s="185"/>
      <c r="J152" s="186">
        <f>ROUND(I152*H152,2)</f>
        <v>0</v>
      </c>
      <c r="K152" s="182" t="s">
        <v>130</v>
      </c>
      <c r="L152" s="37"/>
      <c r="M152" s="187" t="s">
        <v>20</v>
      </c>
      <c r="N152" s="188" t="s">
        <v>48</v>
      </c>
      <c r="O152" s="38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AR152" s="17" t="s">
        <v>131</v>
      </c>
      <c r="AT152" s="17" t="s">
        <v>126</v>
      </c>
      <c r="AU152" s="17" t="s">
        <v>85</v>
      </c>
      <c r="AY152" s="17" t="s">
        <v>124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17" t="s">
        <v>131</v>
      </c>
      <c r="BK152" s="191">
        <f>ROUND(I152*H152,2)</f>
        <v>0</v>
      </c>
      <c r="BL152" s="17" t="s">
        <v>131</v>
      </c>
      <c r="BM152" s="17" t="s">
        <v>295</v>
      </c>
    </row>
    <row r="153" spans="2:65" s="1" customFormat="1" ht="22.5" customHeight="1">
      <c r="B153" s="179"/>
      <c r="C153" s="180" t="s">
        <v>296</v>
      </c>
      <c r="D153" s="180" t="s">
        <v>126</v>
      </c>
      <c r="E153" s="181" t="s">
        <v>297</v>
      </c>
      <c r="F153" s="182" t="s">
        <v>298</v>
      </c>
      <c r="G153" s="183" t="s">
        <v>172</v>
      </c>
      <c r="H153" s="184">
        <v>450.18</v>
      </c>
      <c r="I153" s="185"/>
      <c r="J153" s="186">
        <f>ROUND(I153*H153,2)</f>
        <v>0</v>
      </c>
      <c r="K153" s="182" t="s">
        <v>130</v>
      </c>
      <c r="L153" s="37"/>
      <c r="M153" s="187" t="s">
        <v>20</v>
      </c>
      <c r="N153" s="188" t="s">
        <v>48</v>
      </c>
      <c r="O153" s="38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AR153" s="17" t="s">
        <v>131</v>
      </c>
      <c r="AT153" s="17" t="s">
        <v>126</v>
      </c>
      <c r="AU153" s="17" t="s">
        <v>85</v>
      </c>
      <c r="AY153" s="17" t="s">
        <v>124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17" t="s">
        <v>131</v>
      </c>
      <c r="BK153" s="191">
        <f>ROUND(I153*H153,2)</f>
        <v>0</v>
      </c>
      <c r="BL153" s="17" t="s">
        <v>131</v>
      </c>
      <c r="BM153" s="17" t="s">
        <v>299</v>
      </c>
    </row>
    <row r="154" spans="2:47" s="1" customFormat="1" ht="30" customHeight="1">
      <c r="B154" s="37"/>
      <c r="D154" s="202" t="s">
        <v>210</v>
      </c>
      <c r="E154" s="1"/>
      <c r="F154" s="225" t="s">
        <v>300</v>
      </c>
      <c r="I154" s="153"/>
      <c r="L154" s="37"/>
      <c r="M154" s="74"/>
      <c r="N154" s="38"/>
      <c r="O154" s="38"/>
      <c r="P154" s="38"/>
      <c r="Q154" s="38"/>
      <c r="R154" s="38"/>
      <c r="S154" s="38"/>
      <c r="T154" s="75"/>
      <c r="AT154" s="17" t="s">
        <v>210</v>
      </c>
      <c r="AU154" s="17" t="s">
        <v>85</v>
      </c>
    </row>
    <row r="155" spans="2:51" s="11" customFormat="1" ht="22.5" customHeight="1">
      <c r="B155" s="192"/>
      <c r="D155" s="202" t="s">
        <v>133</v>
      </c>
      <c r="E155" s="201" t="s">
        <v>20</v>
      </c>
      <c r="F155" s="203" t="s">
        <v>301</v>
      </c>
      <c r="G155" s="11"/>
      <c r="H155" s="204">
        <v>75.03</v>
      </c>
      <c r="I155" s="197"/>
      <c r="L155" s="192"/>
      <c r="M155" s="198"/>
      <c r="N155" s="199"/>
      <c r="O155" s="199"/>
      <c r="P155" s="199"/>
      <c r="Q155" s="199"/>
      <c r="R155" s="199"/>
      <c r="S155" s="199"/>
      <c r="T155" s="200"/>
      <c r="AT155" s="201" t="s">
        <v>133</v>
      </c>
      <c r="AU155" s="201" t="s">
        <v>85</v>
      </c>
      <c r="AV155" s="11" t="s">
        <v>85</v>
      </c>
      <c r="AW155" s="11" t="s">
        <v>39</v>
      </c>
      <c r="AX155" s="11" t="s">
        <v>22</v>
      </c>
      <c r="AY155" s="201" t="s">
        <v>124</v>
      </c>
    </row>
    <row r="156" spans="2:51" s="11" customFormat="1" ht="22.5" customHeight="1">
      <c r="B156" s="192"/>
      <c r="D156" s="202" t="s">
        <v>133</v>
      </c>
      <c r="E156" s="11"/>
      <c r="F156" s="203" t="s">
        <v>302</v>
      </c>
      <c r="G156" s="11"/>
      <c r="H156" s="204">
        <v>450.18</v>
      </c>
      <c r="I156" s="197"/>
      <c r="L156" s="192"/>
      <c r="M156" s="198"/>
      <c r="N156" s="199"/>
      <c r="O156" s="199"/>
      <c r="P156" s="199"/>
      <c r="Q156" s="199"/>
      <c r="R156" s="199"/>
      <c r="S156" s="199"/>
      <c r="T156" s="200"/>
      <c r="AT156" s="201" t="s">
        <v>133</v>
      </c>
      <c r="AU156" s="201" t="s">
        <v>85</v>
      </c>
      <c r="AV156" s="11" t="s">
        <v>85</v>
      </c>
      <c r="AW156" s="11" t="s">
        <v>4</v>
      </c>
      <c r="AX156" s="11" t="s">
        <v>22</v>
      </c>
      <c r="AY156" s="201" t="s">
        <v>124</v>
      </c>
    </row>
    <row r="157" spans="2:63" s="10" customFormat="1" ht="29.25" customHeight="1">
      <c r="B157" s="165"/>
      <c r="D157" s="176" t="s">
        <v>74</v>
      </c>
      <c r="E157" s="177" t="s">
        <v>303</v>
      </c>
      <c r="F157" s="177" t="s">
        <v>304</v>
      </c>
      <c r="I157" s="168"/>
      <c r="J157" s="178">
        <f>BK157</f>
        <v>0</v>
      </c>
      <c r="L157" s="165"/>
      <c r="M157" s="170"/>
      <c r="N157" s="171"/>
      <c r="O157" s="171"/>
      <c r="P157" s="172">
        <f>SUM(P158:P160)</f>
        <v>0</v>
      </c>
      <c r="Q157" s="171"/>
      <c r="R157" s="172">
        <f>SUM(R158:R160)</f>
        <v>0</v>
      </c>
      <c r="S157" s="171"/>
      <c r="T157" s="173">
        <f>SUM(T158:T160)</f>
        <v>0</v>
      </c>
      <c r="AR157" s="166" t="s">
        <v>22</v>
      </c>
      <c r="AT157" s="174" t="s">
        <v>74</v>
      </c>
      <c r="AU157" s="174" t="s">
        <v>22</v>
      </c>
      <c r="AY157" s="166" t="s">
        <v>124</v>
      </c>
      <c r="BK157" s="175">
        <f>SUM(BK158:BK160)</f>
        <v>0</v>
      </c>
    </row>
    <row r="158" spans="2:65" s="1" customFormat="1" ht="22.5" customHeight="1">
      <c r="B158" s="179"/>
      <c r="C158" s="180" t="s">
        <v>305</v>
      </c>
      <c r="D158" s="180" t="s">
        <v>126</v>
      </c>
      <c r="E158" s="181" t="s">
        <v>306</v>
      </c>
      <c r="F158" s="182" t="s">
        <v>307</v>
      </c>
      <c r="G158" s="183" t="s">
        <v>172</v>
      </c>
      <c r="H158" s="184">
        <v>176.971</v>
      </c>
      <c r="I158" s="185"/>
      <c r="J158" s="186">
        <f>ROUND(I158*H158,2)</f>
        <v>0</v>
      </c>
      <c r="K158" s="182" t="s">
        <v>130</v>
      </c>
      <c r="L158" s="37"/>
      <c r="M158" s="187" t="s">
        <v>20</v>
      </c>
      <c r="N158" s="188" t="s">
        <v>48</v>
      </c>
      <c r="O158" s="38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AR158" s="17" t="s">
        <v>131</v>
      </c>
      <c r="AT158" s="17" t="s">
        <v>126</v>
      </c>
      <c r="AU158" s="17" t="s">
        <v>85</v>
      </c>
      <c r="AY158" s="17" t="s">
        <v>124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7" t="s">
        <v>131</v>
      </c>
      <c r="BK158" s="191">
        <f>ROUND(I158*H158,2)</f>
        <v>0</v>
      </c>
      <c r="BL158" s="17" t="s">
        <v>131</v>
      </c>
      <c r="BM158" s="17" t="s">
        <v>308</v>
      </c>
    </row>
    <row r="159" spans="2:65" s="1" customFormat="1" ht="22.5" customHeight="1">
      <c r="B159" s="179"/>
      <c r="C159" s="180" t="s">
        <v>309</v>
      </c>
      <c r="D159" s="180" t="s">
        <v>126</v>
      </c>
      <c r="E159" s="181" t="s">
        <v>310</v>
      </c>
      <c r="F159" s="182" t="s">
        <v>311</v>
      </c>
      <c r="G159" s="183" t="s">
        <v>215</v>
      </c>
      <c r="H159" s="184">
        <v>1</v>
      </c>
      <c r="I159" s="185"/>
      <c r="J159" s="186">
        <f>ROUND(I159*H159,2)</f>
        <v>0</v>
      </c>
      <c r="K159" s="182" t="s">
        <v>20</v>
      </c>
      <c r="L159" s="37"/>
      <c r="M159" s="187" t="s">
        <v>20</v>
      </c>
      <c r="N159" s="188" t="s">
        <v>48</v>
      </c>
      <c r="O159" s="38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AR159" s="17" t="s">
        <v>131</v>
      </c>
      <c r="AT159" s="17" t="s">
        <v>126</v>
      </c>
      <c r="AU159" s="17" t="s">
        <v>85</v>
      </c>
      <c r="AY159" s="17" t="s">
        <v>124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7" t="s">
        <v>131</v>
      </c>
      <c r="BK159" s="191">
        <f>ROUND(I159*H159,2)</f>
        <v>0</v>
      </c>
      <c r="BL159" s="17" t="s">
        <v>131</v>
      </c>
      <c r="BM159" s="17" t="s">
        <v>312</v>
      </c>
    </row>
    <row r="160" spans="2:65" s="1" customFormat="1" ht="22.5" customHeight="1">
      <c r="B160" s="179"/>
      <c r="C160" s="180" t="s">
        <v>313</v>
      </c>
      <c r="D160" s="180" t="s">
        <v>126</v>
      </c>
      <c r="E160" s="181" t="s">
        <v>314</v>
      </c>
      <c r="F160" s="182" t="s">
        <v>315</v>
      </c>
      <c r="G160" s="183" t="s">
        <v>215</v>
      </c>
      <c r="H160" s="184">
        <v>1</v>
      </c>
      <c r="I160" s="185"/>
      <c r="J160" s="186">
        <f>ROUND(I160*H160,2)</f>
        <v>0</v>
      </c>
      <c r="K160" s="182" t="s">
        <v>20</v>
      </c>
      <c r="L160" s="37"/>
      <c r="M160" s="187" t="s">
        <v>20</v>
      </c>
      <c r="N160" s="188" t="s">
        <v>48</v>
      </c>
      <c r="O160" s="38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AR160" s="17" t="s">
        <v>131</v>
      </c>
      <c r="AT160" s="17" t="s">
        <v>126</v>
      </c>
      <c r="AU160" s="17" t="s">
        <v>85</v>
      </c>
      <c r="AY160" s="17" t="s">
        <v>124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7" t="s">
        <v>131</v>
      </c>
      <c r="BK160" s="191">
        <f>ROUND(I160*H160,2)</f>
        <v>0</v>
      </c>
      <c r="BL160" s="17" t="s">
        <v>131</v>
      </c>
      <c r="BM160" s="17" t="s">
        <v>316</v>
      </c>
    </row>
    <row r="161" spans="2:63" s="10" customFormat="1" ht="36.75" customHeight="1">
      <c r="B161" s="165"/>
      <c r="D161" s="166" t="s">
        <v>74</v>
      </c>
      <c r="E161" s="167" t="s">
        <v>317</v>
      </c>
      <c r="F161" s="167" t="s">
        <v>318</v>
      </c>
      <c r="I161" s="168"/>
      <c r="J161" s="169">
        <f>BK161</f>
        <v>0</v>
      </c>
      <c r="L161" s="165"/>
      <c r="M161" s="170"/>
      <c r="N161" s="171"/>
      <c r="O161" s="171"/>
      <c r="P161" s="172">
        <f>P162+P165</f>
        <v>0</v>
      </c>
      <c r="Q161" s="171"/>
      <c r="R161" s="172">
        <f>R162+R165</f>
        <v>0</v>
      </c>
      <c r="S161" s="171"/>
      <c r="T161" s="173">
        <f>T162+T165</f>
        <v>0</v>
      </c>
      <c r="AR161" s="166" t="s">
        <v>85</v>
      </c>
      <c r="AT161" s="174" t="s">
        <v>74</v>
      </c>
      <c r="AU161" s="174" t="s">
        <v>75</v>
      </c>
      <c r="AY161" s="166" t="s">
        <v>124</v>
      </c>
      <c r="BK161" s="175">
        <f>BK162+BK165</f>
        <v>0</v>
      </c>
    </row>
    <row r="162" spans="2:63" s="10" customFormat="1" ht="19.5" customHeight="1">
      <c r="B162" s="165"/>
      <c r="D162" s="176" t="s">
        <v>74</v>
      </c>
      <c r="E162" s="177" t="s">
        <v>319</v>
      </c>
      <c r="F162" s="177" t="s">
        <v>320</v>
      </c>
      <c r="I162" s="168"/>
      <c r="J162" s="178">
        <f>BK162</f>
        <v>0</v>
      </c>
      <c r="L162" s="165"/>
      <c r="M162" s="170"/>
      <c r="N162" s="171"/>
      <c r="O162" s="171"/>
      <c r="P162" s="172">
        <f>SUM(P163:P164)</f>
        <v>0</v>
      </c>
      <c r="Q162" s="171"/>
      <c r="R162" s="172">
        <f>SUM(R163:R164)</f>
        <v>0</v>
      </c>
      <c r="S162" s="171"/>
      <c r="T162" s="173">
        <f>SUM(T163:T164)</f>
        <v>0</v>
      </c>
      <c r="AR162" s="166" t="s">
        <v>85</v>
      </c>
      <c r="AT162" s="174" t="s">
        <v>74</v>
      </c>
      <c r="AU162" s="174" t="s">
        <v>22</v>
      </c>
      <c r="AY162" s="166" t="s">
        <v>124</v>
      </c>
      <c r="BK162" s="175">
        <f>SUM(BK163:BK164)</f>
        <v>0</v>
      </c>
    </row>
    <row r="163" spans="2:65" s="1" customFormat="1" ht="31.5" customHeight="1">
      <c r="B163" s="179"/>
      <c r="C163" s="180" t="s">
        <v>321</v>
      </c>
      <c r="D163" s="180" t="s">
        <v>126</v>
      </c>
      <c r="E163" s="181" t="s">
        <v>322</v>
      </c>
      <c r="F163" s="182" t="s">
        <v>323</v>
      </c>
      <c r="G163" s="183" t="s">
        <v>204</v>
      </c>
      <c r="H163" s="184">
        <v>243.678</v>
      </c>
      <c r="I163" s="185"/>
      <c r="J163" s="186">
        <f>ROUND(I163*H163,2)</f>
        <v>0</v>
      </c>
      <c r="K163" s="182" t="s">
        <v>130</v>
      </c>
      <c r="L163" s="37"/>
      <c r="M163" s="187" t="s">
        <v>20</v>
      </c>
      <c r="N163" s="188" t="s">
        <v>48</v>
      </c>
      <c r="O163" s="38"/>
      <c r="P163" s="189">
        <f>O163*H163</f>
        <v>0</v>
      </c>
      <c r="Q163" s="189">
        <v>0</v>
      </c>
      <c r="R163" s="189">
        <f>Q163*H163</f>
        <v>0</v>
      </c>
      <c r="S163" s="189">
        <v>0.00718</v>
      </c>
      <c r="T163" s="190">
        <f>S163*H163</f>
        <v>0</v>
      </c>
      <c r="AR163" s="17" t="s">
        <v>206</v>
      </c>
      <c r="AT163" s="17" t="s">
        <v>126</v>
      </c>
      <c r="AU163" s="17" t="s">
        <v>85</v>
      </c>
      <c r="AY163" s="17" t="s">
        <v>124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17" t="s">
        <v>131</v>
      </c>
      <c r="BK163" s="191">
        <f>ROUND(I163*H163,2)</f>
        <v>0</v>
      </c>
      <c r="BL163" s="17" t="s">
        <v>206</v>
      </c>
      <c r="BM163" s="17" t="s">
        <v>324</v>
      </c>
    </row>
    <row r="164" spans="2:51" s="11" customFormat="1" ht="22.5" customHeight="1">
      <c r="B164" s="192"/>
      <c r="D164" s="202" t="s">
        <v>133</v>
      </c>
      <c r="E164" s="201" t="s">
        <v>20</v>
      </c>
      <c r="F164" s="203" t="s">
        <v>325</v>
      </c>
      <c r="G164" s="11"/>
      <c r="H164" s="204">
        <v>243.678</v>
      </c>
      <c r="I164" s="197"/>
      <c r="L164" s="192"/>
      <c r="M164" s="198"/>
      <c r="N164" s="199"/>
      <c r="O164" s="199"/>
      <c r="P164" s="199"/>
      <c r="Q164" s="199"/>
      <c r="R164" s="199"/>
      <c r="S164" s="199"/>
      <c r="T164" s="200"/>
      <c r="AT164" s="201" t="s">
        <v>133</v>
      </c>
      <c r="AU164" s="201" t="s">
        <v>85</v>
      </c>
      <c r="AV164" s="11" t="s">
        <v>85</v>
      </c>
      <c r="AW164" s="11" t="s">
        <v>39</v>
      </c>
      <c r="AX164" s="11" t="s">
        <v>22</v>
      </c>
      <c r="AY164" s="201" t="s">
        <v>124</v>
      </c>
    </row>
    <row r="165" spans="2:63" s="10" customFormat="1" ht="29.25" customHeight="1">
      <c r="B165" s="165"/>
      <c r="D165" s="176" t="s">
        <v>74</v>
      </c>
      <c r="E165" s="177" t="s">
        <v>326</v>
      </c>
      <c r="F165" s="177" t="s">
        <v>327</v>
      </c>
      <c r="I165" s="168"/>
      <c r="J165" s="178">
        <f>BK165</f>
        <v>0</v>
      </c>
      <c r="L165" s="165"/>
      <c r="M165" s="170"/>
      <c r="N165" s="171"/>
      <c r="O165" s="171"/>
      <c r="P165" s="172">
        <f>SUM(P166:P168)</f>
        <v>0</v>
      </c>
      <c r="Q165" s="171"/>
      <c r="R165" s="172">
        <f>SUM(R166:R168)</f>
        <v>0</v>
      </c>
      <c r="S165" s="171"/>
      <c r="T165" s="173">
        <f>SUM(T166:T168)</f>
        <v>0</v>
      </c>
      <c r="AR165" s="166" t="s">
        <v>85</v>
      </c>
      <c r="AT165" s="174" t="s">
        <v>74</v>
      </c>
      <c r="AU165" s="174" t="s">
        <v>22</v>
      </c>
      <c r="AY165" s="166" t="s">
        <v>124</v>
      </c>
      <c r="BK165" s="175">
        <f>SUM(BK166:BK168)</f>
        <v>0</v>
      </c>
    </row>
    <row r="166" spans="2:65" s="1" customFormat="1" ht="22.5" customHeight="1">
      <c r="B166" s="179"/>
      <c r="C166" s="180" t="s">
        <v>328</v>
      </c>
      <c r="D166" s="180" t="s">
        <v>126</v>
      </c>
      <c r="E166" s="181" t="s">
        <v>329</v>
      </c>
      <c r="F166" s="182" t="s">
        <v>330</v>
      </c>
      <c r="G166" s="183" t="s">
        <v>215</v>
      </c>
      <c r="H166" s="184">
        <v>1</v>
      </c>
      <c r="I166" s="185"/>
      <c r="J166" s="186">
        <f>ROUND(I166*H166,2)</f>
        <v>0</v>
      </c>
      <c r="K166" s="182" t="s">
        <v>20</v>
      </c>
      <c r="L166" s="37"/>
      <c r="M166" s="187" t="s">
        <v>20</v>
      </c>
      <c r="N166" s="188" t="s">
        <v>48</v>
      </c>
      <c r="O166" s="38"/>
      <c r="P166" s="189">
        <f>O166*H166</f>
        <v>0</v>
      </c>
      <c r="Q166" s="189">
        <v>2E-05</v>
      </c>
      <c r="R166" s="189">
        <f>Q166*H166</f>
        <v>0</v>
      </c>
      <c r="S166" s="189">
        <v>0.039</v>
      </c>
      <c r="T166" s="190">
        <f>S166*H166</f>
        <v>0</v>
      </c>
      <c r="AR166" s="17" t="s">
        <v>206</v>
      </c>
      <c r="AT166" s="17" t="s">
        <v>126</v>
      </c>
      <c r="AU166" s="17" t="s">
        <v>85</v>
      </c>
      <c r="AY166" s="17" t="s">
        <v>124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17" t="s">
        <v>131</v>
      </c>
      <c r="BK166" s="191">
        <f>ROUND(I166*H166,2)</f>
        <v>0</v>
      </c>
      <c r="BL166" s="17" t="s">
        <v>206</v>
      </c>
      <c r="BM166" s="17" t="s">
        <v>331</v>
      </c>
    </row>
    <row r="167" spans="2:65" s="1" customFormat="1" ht="22.5" customHeight="1">
      <c r="B167" s="179"/>
      <c r="C167" s="180" t="s">
        <v>332</v>
      </c>
      <c r="D167" s="180" t="s">
        <v>126</v>
      </c>
      <c r="E167" s="181" t="s">
        <v>333</v>
      </c>
      <c r="F167" s="182" t="s">
        <v>334</v>
      </c>
      <c r="G167" s="183" t="s">
        <v>215</v>
      </c>
      <c r="H167" s="184">
        <v>1</v>
      </c>
      <c r="I167" s="185"/>
      <c r="J167" s="186">
        <f>ROUND(I167*H167,2)</f>
        <v>0</v>
      </c>
      <c r="K167" s="182" t="s">
        <v>20</v>
      </c>
      <c r="L167" s="37"/>
      <c r="M167" s="187" t="s">
        <v>20</v>
      </c>
      <c r="N167" s="188" t="s">
        <v>48</v>
      </c>
      <c r="O167" s="38"/>
      <c r="P167" s="189">
        <f>O167*H167</f>
        <v>0</v>
      </c>
      <c r="Q167" s="189">
        <v>0.00778</v>
      </c>
      <c r="R167" s="189">
        <f>Q167*H167</f>
        <v>0</v>
      </c>
      <c r="S167" s="189">
        <v>0</v>
      </c>
      <c r="T167" s="190">
        <f>S167*H167</f>
        <v>0</v>
      </c>
      <c r="AR167" s="17" t="s">
        <v>206</v>
      </c>
      <c r="AT167" s="17" t="s">
        <v>126</v>
      </c>
      <c r="AU167" s="17" t="s">
        <v>85</v>
      </c>
      <c r="AY167" s="17" t="s">
        <v>124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7" t="s">
        <v>131</v>
      </c>
      <c r="BK167" s="191">
        <f>ROUND(I167*H167,2)</f>
        <v>0</v>
      </c>
      <c r="BL167" s="17" t="s">
        <v>206</v>
      </c>
      <c r="BM167" s="17" t="s">
        <v>335</v>
      </c>
    </row>
    <row r="168" spans="2:47" s="1" customFormat="1" ht="54" customHeight="1">
      <c r="B168" s="37"/>
      <c r="D168" s="202" t="s">
        <v>210</v>
      </c>
      <c r="E168" s="1"/>
      <c r="F168" s="225" t="s">
        <v>233</v>
      </c>
      <c r="I168" s="153"/>
      <c r="L168" s="37"/>
      <c r="M168" s="74"/>
      <c r="N168" s="38"/>
      <c r="O168" s="38"/>
      <c r="P168" s="38"/>
      <c r="Q168" s="38"/>
      <c r="R168" s="38"/>
      <c r="S168" s="38"/>
      <c r="T168" s="75"/>
      <c r="AT168" s="17" t="s">
        <v>210</v>
      </c>
      <c r="AU168" s="17" t="s">
        <v>85</v>
      </c>
    </row>
    <row r="169" spans="2:63" s="10" customFormat="1" ht="36.75" customHeight="1">
      <c r="B169" s="165"/>
      <c r="D169" s="166" t="s">
        <v>74</v>
      </c>
      <c r="E169" s="167" t="s">
        <v>169</v>
      </c>
      <c r="F169" s="167" t="s">
        <v>336</v>
      </c>
      <c r="I169" s="168"/>
      <c r="J169" s="169">
        <f>BK169</f>
        <v>0</v>
      </c>
      <c r="L169" s="165"/>
      <c r="M169" s="170"/>
      <c r="N169" s="171"/>
      <c r="O169" s="171"/>
      <c r="P169" s="172">
        <f>P170</f>
        <v>0</v>
      </c>
      <c r="Q169" s="171"/>
      <c r="R169" s="172">
        <f>R170</f>
        <v>0</v>
      </c>
      <c r="S169" s="171"/>
      <c r="T169" s="173">
        <f>T170</f>
        <v>0</v>
      </c>
      <c r="AR169" s="166" t="s">
        <v>139</v>
      </c>
      <c r="AT169" s="174" t="s">
        <v>74</v>
      </c>
      <c r="AU169" s="174" t="s">
        <v>75</v>
      </c>
      <c r="AY169" s="166" t="s">
        <v>124</v>
      </c>
      <c r="BK169" s="175">
        <f>BK170</f>
        <v>0</v>
      </c>
    </row>
    <row r="170" spans="2:63" s="10" customFormat="1" ht="19.5" customHeight="1">
      <c r="B170" s="165"/>
      <c r="D170" s="176" t="s">
        <v>74</v>
      </c>
      <c r="E170" s="177" t="s">
        <v>337</v>
      </c>
      <c r="F170" s="177" t="s">
        <v>338</v>
      </c>
      <c r="I170" s="168"/>
      <c r="J170" s="178">
        <f>BK170</f>
        <v>0</v>
      </c>
      <c r="L170" s="165"/>
      <c r="M170" s="170"/>
      <c r="N170" s="171"/>
      <c r="O170" s="171"/>
      <c r="P170" s="172">
        <f>SUM(P171:P189)</f>
        <v>0</v>
      </c>
      <c r="Q170" s="171"/>
      <c r="R170" s="172">
        <f>SUM(R171:R189)</f>
        <v>0</v>
      </c>
      <c r="S170" s="171"/>
      <c r="T170" s="173">
        <f>SUM(T171:T189)</f>
        <v>0</v>
      </c>
      <c r="AR170" s="166" t="s">
        <v>139</v>
      </c>
      <c r="AT170" s="174" t="s">
        <v>74</v>
      </c>
      <c r="AU170" s="174" t="s">
        <v>22</v>
      </c>
      <c r="AY170" s="166" t="s">
        <v>124</v>
      </c>
      <c r="BK170" s="175">
        <f>SUM(BK171:BK189)</f>
        <v>0</v>
      </c>
    </row>
    <row r="171" spans="2:65" s="1" customFormat="1" ht="22.5" customHeight="1">
      <c r="B171" s="179"/>
      <c r="C171" s="180" t="s">
        <v>339</v>
      </c>
      <c r="D171" s="180" t="s">
        <v>126</v>
      </c>
      <c r="E171" s="181" t="s">
        <v>340</v>
      </c>
      <c r="F171" s="182" t="s">
        <v>341</v>
      </c>
      <c r="G171" s="183" t="s">
        <v>204</v>
      </c>
      <c r="H171" s="184">
        <v>272</v>
      </c>
      <c r="I171" s="185"/>
      <c r="J171" s="186">
        <f>ROUND(I171*H171,2)</f>
        <v>0</v>
      </c>
      <c r="K171" s="182" t="s">
        <v>20</v>
      </c>
      <c r="L171" s="37"/>
      <c r="M171" s="187" t="s">
        <v>20</v>
      </c>
      <c r="N171" s="188" t="s">
        <v>48</v>
      </c>
      <c r="O171" s="38"/>
      <c r="P171" s="189">
        <f>O171*H171</f>
        <v>0</v>
      </c>
      <c r="Q171" s="189">
        <v>3E-05</v>
      </c>
      <c r="R171" s="189">
        <f>Q171*H171</f>
        <v>0</v>
      </c>
      <c r="S171" s="189">
        <v>0</v>
      </c>
      <c r="T171" s="190">
        <f>S171*H171</f>
        <v>0</v>
      </c>
      <c r="AR171" s="17" t="s">
        <v>342</v>
      </c>
      <c r="AT171" s="17" t="s">
        <v>126</v>
      </c>
      <c r="AU171" s="17" t="s">
        <v>85</v>
      </c>
      <c r="AY171" s="17" t="s">
        <v>124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17" t="s">
        <v>131</v>
      </c>
      <c r="BK171" s="191">
        <f>ROUND(I171*H171,2)</f>
        <v>0</v>
      </c>
      <c r="BL171" s="17" t="s">
        <v>342</v>
      </c>
      <c r="BM171" s="17" t="s">
        <v>343</v>
      </c>
    </row>
    <row r="172" spans="2:51" s="11" customFormat="1" ht="22.5" customHeight="1">
      <c r="B172" s="192"/>
      <c r="D172" s="193" t="s">
        <v>133</v>
      </c>
      <c r="E172" s="194" t="s">
        <v>20</v>
      </c>
      <c r="F172" s="195" t="s">
        <v>344</v>
      </c>
      <c r="G172" s="11"/>
      <c r="H172" s="196">
        <v>272</v>
      </c>
      <c r="I172" s="197"/>
      <c r="L172" s="192"/>
      <c r="M172" s="198"/>
      <c r="N172" s="199"/>
      <c r="O172" s="199"/>
      <c r="P172" s="199"/>
      <c r="Q172" s="199"/>
      <c r="R172" s="199"/>
      <c r="S172" s="199"/>
      <c r="T172" s="200"/>
      <c r="AT172" s="201" t="s">
        <v>133</v>
      </c>
      <c r="AU172" s="201" t="s">
        <v>85</v>
      </c>
      <c r="AV172" s="11" t="s">
        <v>85</v>
      </c>
      <c r="AW172" s="11" t="s">
        <v>39</v>
      </c>
      <c r="AX172" s="11" t="s">
        <v>22</v>
      </c>
      <c r="AY172" s="201" t="s">
        <v>124</v>
      </c>
    </row>
    <row r="173" spans="2:65" s="1" customFormat="1" ht="22.5" customHeight="1">
      <c r="B173" s="179"/>
      <c r="C173" s="214" t="s">
        <v>345</v>
      </c>
      <c r="D173" s="214" t="s">
        <v>169</v>
      </c>
      <c r="E173" s="215" t="s">
        <v>346</v>
      </c>
      <c r="F173" s="216" t="s">
        <v>347</v>
      </c>
      <c r="G173" s="217" t="s">
        <v>204</v>
      </c>
      <c r="H173" s="218">
        <v>36</v>
      </c>
      <c r="I173" s="219"/>
      <c r="J173" s="220">
        <f>ROUND(I173*H173,2)</f>
        <v>0</v>
      </c>
      <c r="K173" s="216" t="s">
        <v>20</v>
      </c>
      <c r="L173" s="221"/>
      <c r="M173" s="222" t="s">
        <v>20</v>
      </c>
      <c r="N173" s="223" t="s">
        <v>48</v>
      </c>
      <c r="O173" s="38"/>
      <c r="P173" s="189">
        <f>O173*H173</f>
        <v>0</v>
      </c>
      <c r="Q173" s="189">
        <v>0.01049</v>
      </c>
      <c r="R173" s="189">
        <f>Q173*H173</f>
        <v>0</v>
      </c>
      <c r="S173" s="189">
        <v>0</v>
      </c>
      <c r="T173" s="190">
        <f>S173*H173</f>
        <v>0</v>
      </c>
      <c r="AR173" s="17" t="s">
        <v>161</v>
      </c>
      <c r="AT173" s="17" t="s">
        <v>169</v>
      </c>
      <c r="AU173" s="17" t="s">
        <v>85</v>
      </c>
      <c r="AY173" s="17" t="s">
        <v>124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17" t="s">
        <v>131</v>
      </c>
      <c r="BK173" s="191">
        <f>ROUND(I173*H173,2)</f>
        <v>0</v>
      </c>
      <c r="BL173" s="17" t="s">
        <v>131</v>
      </c>
      <c r="BM173" s="17" t="s">
        <v>348</v>
      </c>
    </row>
    <row r="174" spans="2:47" s="1" customFormat="1" ht="30" customHeight="1">
      <c r="B174" s="37"/>
      <c r="D174" s="202" t="s">
        <v>210</v>
      </c>
      <c r="E174" s="1"/>
      <c r="F174" s="225" t="s">
        <v>349</v>
      </c>
      <c r="I174" s="153"/>
      <c r="L174" s="37"/>
      <c r="M174" s="74"/>
      <c r="N174" s="38"/>
      <c r="O174" s="38"/>
      <c r="P174" s="38"/>
      <c r="Q174" s="38"/>
      <c r="R174" s="38"/>
      <c r="S174" s="38"/>
      <c r="T174" s="75"/>
      <c r="AT174" s="17" t="s">
        <v>210</v>
      </c>
      <c r="AU174" s="17" t="s">
        <v>85</v>
      </c>
    </row>
    <row r="175" spans="2:51" s="11" customFormat="1" ht="22.5" customHeight="1">
      <c r="B175" s="192"/>
      <c r="D175" s="193" t="s">
        <v>133</v>
      </c>
      <c r="E175" s="194" t="s">
        <v>20</v>
      </c>
      <c r="F175" s="195" t="s">
        <v>350</v>
      </c>
      <c r="G175" s="11"/>
      <c r="H175" s="196">
        <v>36</v>
      </c>
      <c r="I175" s="197"/>
      <c r="L175" s="192"/>
      <c r="M175" s="198"/>
      <c r="N175" s="199"/>
      <c r="O175" s="199"/>
      <c r="P175" s="199"/>
      <c r="Q175" s="199"/>
      <c r="R175" s="199"/>
      <c r="S175" s="199"/>
      <c r="T175" s="200"/>
      <c r="AT175" s="201" t="s">
        <v>133</v>
      </c>
      <c r="AU175" s="201" t="s">
        <v>85</v>
      </c>
      <c r="AV175" s="11" t="s">
        <v>85</v>
      </c>
      <c r="AW175" s="11" t="s">
        <v>39</v>
      </c>
      <c r="AX175" s="11" t="s">
        <v>22</v>
      </c>
      <c r="AY175" s="201" t="s">
        <v>124</v>
      </c>
    </row>
    <row r="176" spans="2:65" s="1" customFormat="1" ht="22.5" customHeight="1">
      <c r="B176" s="179"/>
      <c r="C176" s="214" t="s">
        <v>351</v>
      </c>
      <c r="D176" s="214" t="s">
        <v>169</v>
      </c>
      <c r="E176" s="215" t="s">
        <v>352</v>
      </c>
      <c r="F176" s="216" t="s">
        <v>353</v>
      </c>
      <c r="G176" s="217" t="s">
        <v>204</v>
      </c>
      <c r="H176" s="218">
        <v>240</v>
      </c>
      <c r="I176" s="219"/>
      <c r="J176" s="220">
        <f>ROUND(I176*H176,2)</f>
        <v>0</v>
      </c>
      <c r="K176" s="216" t="s">
        <v>20</v>
      </c>
      <c r="L176" s="221"/>
      <c r="M176" s="222" t="s">
        <v>20</v>
      </c>
      <c r="N176" s="223" t="s">
        <v>48</v>
      </c>
      <c r="O176" s="38"/>
      <c r="P176" s="189">
        <f>O176*H176</f>
        <v>0</v>
      </c>
      <c r="Q176" s="189">
        <v>0.01049</v>
      </c>
      <c r="R176" s="189">
        <f>Q176*H176</f>
        <v>0</v>
      </c>
      <c r="S176" s="189">
        <v>0</v>
      </c>
      <c r="T176" s="190">
        <f>S176*H176</f>
        <v>0</v>
      </c>
      <c r="AR176" s="17" t="s">
        <v>161</v>
      </c>
      <c r="AT176" s="17" t="s">
        <v>169</v>
      </c>
      <c r="AU176" s="17" t="s">
        <v>85</v>
      </c>
      <c r="AY176" s="17" t="s">
        <v>124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17" t="s">
        <v>131</v>
      </c>
      <c r="BK176" s="191">
        <f>ROUND(I176*H176,2)</f>
        <v>0</v>
      </c>
      <c r="BL176" s="17" t="s">
        <v>131</v>
      </c>
      <c r="BM176" s="17" t="s">
        <v>354</v>
      </c>
    </row>
    <row r="177" spans="2:47" s="1" customFormat="1" ht="30" customHeight="1">
      <c r="B177" s="37"/>
      <c r="D177" s="202" t="s">
        <v>210</v>
      </c>
      <c r="E177" s="1"/>
      <c r="F177" s="225" t="s">
        <v>349</v>
      </c>
      <c r="I177" s="153"/>
      <c r="L177" s="37"/>
      <c r="M177" s="74"/>
      <c r="N177" s="38"/>
      <c r="O177" s="38"/>
      <c r="P177" s="38"/>
      <c r="Q177" s="38"/>
      <c r="R177" s="38"/>
      <c r="S177" s="38"/>
      <c r="T177" s="75"/>
      <c r="AT177" s="17" t="s">
        <v>210</v>
      </c>
      <c r="AU177" s="17" t="s">
        <v>85</v>
      </c>
    </row>
    <row r="178" spans="2:51" s="11" customFormat="1" ht="22.5" customHeight="1">
      <c r="B178" s="192"/>
      <c r="D178" s="193" t="s">
        <v>133</v>
      </c>
      <c r="E178" s="194" t="s">
        <v>20</v>
      </c>
      <c r="F178" s="195" t="s">
        <v>355</v>
      </c>
      <c r="G178" s="11"/>
      <c r="H178" s="196">
        <v>240</v>
      </c>
      <c r="I178" s="197"/>
      <c r="L178" s="192"/>
      <c r="M178" s="198"/>
      <c r="N178" s="199"/>
      <c r="O178" s="199"/>
      <c r="P178" s="199"/>
      <c r="Q178" s="199"/>
      <c r="R178" s="199"/>
      <c r="S178" s="199"/>
      <c r="T178" s="200"/>
      <c r="AT178" s="201" t="s">
        <v>133</v>
      </c>
      <c r="AU178" s="201" t="s">
        <v>85</v>
      </c>
      <c r="AV178" s="11" t="s">
        <v>85</v>
      </c>
      <c r="AW178" s="11" t="s">
        <v>39</v>
      </c>
      <c r="AX178" s="11" t="s">
        <v>22</v>
      </c>
      <c r="AY178" s="201" t="s">
        <v>124</v>
      </c>
    </row>
    <row r="179" spans="2:65" s="1" customFormat="1" ht="22.5" customHeight="1">
      <c r="B179" s="179"/>
      <c r="C179" s="214" t="s">
        <v>356</v>
      </c>
      <c r="D179" s="214" t="s">
        <v>169</v>
      </c>
      <c r="E179" s="215" t="s">
        <v>357</v>
      </c>
      <c r="F179" s="216" t="s">
        <v>358</v>
      </c>
      <c r="G179" s="217" t="s">
        <v>261</v>
      </c>
      <c r="H179" s="218">
        <v>34</v>
      </c>
      <c r="I179" s="219"/>
      <c r="J179" s="220">
        <f>ROUND(I179*H179,2)</f>
        <v>0</v>
      </c>
      <c r="K179" s="216" t="s">
        <v>20</v>
      </c>
      <c r="L179" s="221"/>
      <c r="M179" s="222" t="s">
        <v>20</v>
      </c>
      <c r="N179" s="223" t="s">
        <v>48</v>
      </c>
      <c r="O179" s="38"/>
      <c r="P179" s="189">
        <f>O179*H179</f>
        <v>0</v>
      </c>
      <c r="Q179" s="189">
        <v>0.0043</v>
      </c>
      <c r="R179" s="189">
        <f>Q179*H179</f>
        <v>0</v>
      </c>
      <c r="S179" s="189">
        <v>0</v>
      </c>
      <c r="T179" s="190">
        <f>S179*H179</f>
        <v>0</v>
      </c>
      <c r="AR179" s="17" t="s">
        <v>161</v>
      </c>
      <c r="AT179" s="17" t="s">
        <v>169</v>
      </c>
      <c r="AU179" s="17" t="s">
        <v>85</v>
      </c>
      <c r="AY179" s="17" t="s">
        <v>124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17" t="s">
        <v>131</v>
      </c>
      <c r="BK179" s="191">
        <f>ROUND(I179*H179,2)</f>
        <v>0</v>
      </c>
      <c r="BL179" s="17" t="s">
        <v>131</v>
      </c>
      <c r="BM179" s="17" t="s">
        <v>359</v>
      </c>
    </row>
    <row r="180" spans="2:65" s="1" customFormat="1" ht="22.5" customHeight="1">
      <c r="B180" s="179"/>
      <c r="C180" s="214" t="s">
        <v>360</v>
      </c>
      <c r="D180" s="214" t="s">
        <v>169</v>
      </c>
      <c r="E180" s="215" t="s">
        <v>361</v>
      </c>
      <c r="F180" s="216" t="s">
        <v>362</v>
      </c>
      <c r="G180" s="217" t="s">
        <v>261</v>
      </c>
      <c r="H180" s="218">
        <v>2</v>
      </c>
      <c r="I180" s="219"/>
      <c r="J180" s="220">
        <f>ROUND(I180*H180,2)</f>
        <v>0</v>
      </c>
      <c r="K180" s="216" t="s">
        <v>20</v>
      </c>
      <c r="L180" s="221"/>
      <c r="M180" s="222" t="s">
        <v>20</v>
      </c>
      <c r="N180" s="223" t="s">
        <v>48</v>
      </c>
      <c r="O180" s="38"/>
      <c r="P180" s="189">
        <f>O180*H180</f>
        <v>0</v>
      </c>
      <c r="Q180" s="189">
        <v>0.0043</v>
      </c>
      <c r="R180" s="189">
        <f>Q180*H180</f>
        <v>0</v>
      </c>
      <c r="S180" s="189">
        <v>0</v>
      </c>
      <c r="T180" s="190">
        <f>S180*H180</f>
        <v>0</v>
      </c>
      <c r="AR180" s="17" t="s">
        <v>161</v>
      </c>
      <c r="AT180" s="17" t="s">
        <v>169</v>
      </c>
      <c r="AU180" s="17" t="s">
        <v>85</v>
      </c>
      <c r="AY180" s="17" t="s">
        <v>124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7" t="s">
        <v>131</v>
      </c>
      <c r="BK180" s="191">
        <f>ROUND(I180*H180,2)</f>
        <v>0</v>
      </c>
      <c r="BL180" s="17" t="s">
        <v>131</v>
      </c>
      <c r="BM180" s="17" t="s">
        <v>363</v>
      </c>
    </row>
    <row r="181" spans="2:65" s="1" customFormat="1" ht="22.5" customHeight="1">
      <c r="B181" s="179"/>
      <c r="C181" s="214" t="s">
        <v>364</v>
      </c>
      <c r="D181" s="214" t="s">
        <v>169</v>
      </c>
      <c r="E181" s="215" t="s">
        <v>365</v>
      </c>
      <c r="F181" s="216" t="s">
        <v>366</v>
      </c>
      <c r="G181" s="217" t="s">
        <v>215</v>
      </c>
      <c r="H181" s="218">
        <v>1</v>
      </c>
      <c r="I181" s="219"/>
      <c r="J181" s="220">
        <f>ROUND(I181*H181,2)</f>
        <v>0</v>
      </c>
      <c r="K181" s="216" t="s">
        <v>20</v>
      </c>
      <c r="L181" s="221"/>
      <c r="M181" s="222" t="s">
        <v>20</v>
      </c>
      <c r="N181" s="223" t="s">
        <v>48</v>
      </c>
      <c r="O181" s="38"/>
      <c r="P181" s="189">
        <f>O181*H181</f>
        <v>0</v>
      </c>
      <c r="Q181" s="189">
        <v>0.0058</v>
      </c>
      <c r="R181" s="189">
        <f>Q181*H181</f>
        <v>0</v>
      </c>
      <c r="S181" s="189">
        <v>0</v>
      </c>
      <c r="T181" s="190">
        <f>S181*H181</f>
        <v>0</v>
      </c>
      <c r="AR181" s="17" t="s">
        <v>161</v>
      </c>
      <c r="AT181" s="17" t="s">
        <v>169</v>
      </c>
      <c r="AU181" s="17" t="s">
        <v>85</v>
      </c>
      <c r="AY181" s="17" t="s">
        <v>124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17" t="s">
        <v>131</v>
      </c>
      <c r="BK181" s="191">
        <f>ROUND(I181*H181,2)</f>
        <v>0</v>
      </c>
      <c r="BL181" s="17" t="s">
        <v>131</v>
      </c>
      <c r="BM181" s="17" t="s">
        <v>367</v>
      </c>
    </row>
    <row r="182" spans="2:65" s="1" customFormat="1" ht="22.5" customHeight="1">
      <c r="B182" s="179"/>
      <c r="C182" s="214" t="s">
        <v>368</v>
      </c>
      <c r="D182" s="214" t="s">
        <v>169</v>
      </c>
      <c r="E182" s="215" t="s">
        <v>369</v>
      </c>
      <c r="F182" s="216" t="s">
        <v>370</v>
      </c>
      <c r="G182" s="217" t="s">
        <v>371</v>
      </c>
      <c r="H182" s="218">
        <v>180</v>
      </c>
      <c r="I182" s="219"/>
      <c r="J182" s="220">
        <f>ROUND(I182*H182,2)</f>
        <v>0</v>
      </c>
      <c r="K182" s="216" t="s">
        <v>130</v>
      </c>
      <c r="L182" s="221"/>
      <c r="M182" s="222" t="s">
        <v>20</v>
      </c>
      <c r="N182" s="223" t="s">
        <v>48</v>
      </c>
      <c r="O182" s="38"/>
      <c r="P182" s="189">
        <f>O182*H182</f>
        <v>0</v>
      </c>
      <c r="Q182" s="189">
        <v>0.55</v>
      </c>
      <c r="R182" s="189">
        <f>Q182*H182</f>
        <v>0</v>
      </c>
      <c r="S182" s="189">
        <v>0</v>
      </c>
      <c r="T182" s="190">
        <f>S182*H182</f>
        <v>0</v>
      </c>
      <c r="AR182" s="17" t="s">
        <v>161</v>
      </c>
      <c r="AT182" s="17" t="s">
        <v>169</v>
      </c>
      <c r="AU182" s="17" t="s">
        <v>85</v>
      </c>
      <c r="AY182" s="17" t="s">
        <v>124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7" t="s">
        <v>131</v>
      </c>
      <c r="BK182" s="191">
        <f>ROUND(I182*H182,2)</f>
        <v>0</v>
      </c>
      <c r="BL182" s="17" t="s">
        <v>131</v>
      </c>
      <c r="BM182" s="17" t="s">
        <v>372</v>
      </c>
    </row>
    <row r="183" spans="2:65" s="1" customFormat="1" ht="22.5" customHeight="1">
      <c r="B183" s="179"/>
      <c r="C183" s="180" t="s">
        <v>373</v>
      </c>
      <c r="D183" s="180" t="s">
        <v>126</v>
      </c>
      <c r="E183" s="181" t="s">
        <v>374</v>
      </c>
      <c r="F183" s="182" t="s">
        <v>375</v>
      </c>
      <c r="G183" s="183" t="s">
        <v>261</v>
      </c>
      <c r="H183" s="184">
        <v>6</v>
      </c>
      <c r="I183" s="185"/>
      <c r="J183" s="186">
        <f>ROUND(I183*H183,2)</f>
        <v>0</v>
      </c>
      <c r="K183" s="182" t="s">
        <v>20</v>
      </c>
      <c r="L183" s="37"/>
      <c r="M183" s="187" t="s">
        <v>20</v>
      </c>
      <c r="N183" s="188" t="s">
        <v>48</v>
      </c>
      <c r="O183" s="38"/>
      <c r="P183" s="189">
        <f>O183*H183</f>
        <v>0</v>
      </c>
      <c r="Q183" s="189">
        <v>0.00018</v>
      </c>
      <c r="R183" s="189">
        <f>Q183*H183</f>
        <v>0</v>
      </c>
      <c r="S183" s="189">
        <v>0</v>
      </c>
      <c r="T183" s="190">
        <f>S183*H183</f>
        <v>0</v>
      </c>
      <c r="AR183" s="17" t="s">
        <v>342</v>
      </c>
      <c r="AT183" s="17" t="s">
        <v>126</v>
      </c>
      <c r="AU183" s="17" t="s">
        <v>85</v>
      </c>
      <c r="AY183" s="17" t="s">
        <v>124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17" t="s">
        <v>131</v>
      </c>
      <c r="BK183" s="191">
        <f>ROUND(I183*H183,2)</f>
        <v>0</v>
      </c>
      <c r="BL183" s="17" t="s">
        <v>342</v>
      </c>
      <c r="BM183" s="17" t="s">
        <v>376</v>
      </c>
    </row>
    <row r="184" spans="2:65" s="1" customFormat="1" ht="22.5" customHeight="1">
      <c r="B184" s="179"/>
      <c r="C184" s="214" t="s">
        <v>377</v>
      </c>
      <c r="D184" s="214" t="s">
        <v>169</v>
      </c>
      <c r="E184" s="215" t="s">
        <v>378</v>
      </c>
      <c r="F184" s="216" t="s">
        <v>379</v>
      </c>
      <c r="G184" s="217" t="s">
        <v>371</v>
      </c>
      <c r="H184" s="218">
        <v>4</v>
      </c>
      <c r="I184" s="219"/>
      <c r="J184" s="220">
        <f>ROUND(I184*H184,2)</f>
        <v>0</v>
      </c>
      <c r="K184" s="216" t="s">
        <v>20</v>
      </c>
      <c r="L184" s="221"/>
      <c r="M184" s="222" t="s">
        <v>20</v>
      </c>
      <c r="N184" s="223" t="s">
        <v>48</v>
      </c>
      <c r="O184" s="38"/>
      <c r="P184" s="189">
        <f>O184*H184</f>
        <v>0</v>
      </c>
      <c r="Q184" s="189">
        <v>0.01049</v>
      </c>
      <c r="R184" s="189">
        <f>Q184*H184</f>
        <v>0</v>
      </c>
      <c r="S184" s="189">
        <v>0</v>
      </c>
      <c r="T184" s="190">
        <f>S184*H184</f>
        <v>0</v>
      </c>
      <c r="AR184" s="17" t="s">
        <v>161</v>
      </c>
      <c r="AT184" s="17" t="s">
        <v>169</v>
      </c>
      <c r="AU184" s="17" t="s">
        <v>85</v>
      </c>
      <c r="AY184" s="17" t="s">
        <v>124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17" t="s">
        <v>131</v>
      </c>
      <c r="BK184" s="191">
        <f>ROUND(I184*H184,2)</f>
        <v>0</v>
      </c>
      <c r="BL184" s="17" t="s">
        <v>131</v>
      </c>
      <c r="BM184" s="17" t="s">
        <v>380</v>
      </c>
    </row>
    <row r="185" spans="2:65" s="1" customFormat="1" ht="22.5" customHeight="1">
      <c r="B185" s="179"/>
      <c r="C185" s="214" t="s">
        <v>381</v>
      </c>
      <c r="D185" s="214" t="s">
        <v>169</v>
      </c>
      <c r="E185" s="215" t="s">
        <v>382</v>
      </c>
      <c r="F185" s="216" t="s">
        <v>383</v>
      </c>
      <c r="G185" s="217" t="s">
        <v>371</v>
      </c>
      <c r="H185" s="218">
        <v>2</v>
      </c>
      <c r="I185" s="219"/>
      <c r="J185" s="220">
        <f>ROUND(I185*H185,2)</f>
        <v>0</v>
      </c>
      <c r="K185" s="216" t="s">
        <v>20</v>
      </c>
      <c r="L185" s="221"/>
      <c r="M185" s="222" t="s">
        <v>20</v>
      </c>
      <c r="N185" s="223" t="s">
        <v>48</v>
      </c>
      <c r="O185" s="38"/>
      <c r="P185" s="189">
        <f>O185*H185</f>
        <v>0</v>
      </c>
      <c r="Q185" s="189">
        <v>0.01049</v>
      </c>
      <c r="R185" s="189">
        <f>Q185*H185</f>
        <v>0</v>
      </c>
      <c r="S185" s="189">
        <v>0</v>
      </c>
      <c r="T185" s="190">
        <f>S185*H185</f>
        <v>0</v>
      </c>
      <c r="AR185" s="17" t="s">
        <v>161</v>
      </c>
      <c r="AT185" s="17" t="s">
        <v>169</v>
      </c>
      <c r="AU185" s="17" t="s">
        <v>85</v>
      </c>
      <c r="AY185" s="17" t="s">
        <v>124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17" t="s">
        <v>131</v>
      </c>
      <c r="BK185" s="191">
        <f>ROUND(I185*H185,2)</f>
        <v>0</v>
      </c>
      <c r="BL185" s="17" t="s">
        <v>131</v>
      </c>
      <c r="BM185" s="17" t="s">
        <v>384</v>
      </c>
    </row>
    <row r="186" spans="2:47" s="1" customFormat="1" ht="30" customHeight="1">
      <c r="B186" s="37"/>
      <c r="D186" s="193" t="s">
        <v>210</v>
      </c>
      <c r="E186" s="1"/>
      <c r="F186" s="224" t="s">
        <v>385</v>
      </c>
      <c r="I186" s="153"/>
      <c r="L186" s="37"/>
      <c r="M186" s="74"/>
      <c r="N186" s="38"/>
      <c r="O186" s="38"/>
      <c r="P186" s="38"/>
      <c r="Q186" s="38"/>
      <c r="R186" s="38"/>
      <c r="S186" s="38"/>
      <c r="T186" s="75"/>
      <c r="AT186" s="17" t="s">
        <v>210</v>
      </c>
      <c r="AU186" s="17" t="s">
        <v>85</v>
      </c>
    </row>
    <row r="187" spans="2:65" s="1" customFormat="1" ht="22.5" customHeight="1">
      <c r="B187" s="179"/>
      <c r="C187" s="180" t="s">
        <v>386</v>
      </c>
      <c r="D187" s="180" t="s">
        <v>126</v>
      </c>
      <c r="E187" s="181" t="s">
        <v>387</v>
      </c>
      <c r="F187" s="182" t="s">
        <v>388</v>
      </c>
      <c r="G187" s="183" t="s">
        <v>204</v>
      </c>
      <c r="H187" s="184">
        <v>136</v>
      </c>
      <c r="I187" s="185"/>
      <c r="J187" s="186">
        <f>ROUND(I187*H187,2)</f>
        <v>0</v>
      </c>
      <c r="K187" s="182" t="s">
        <v>20</v>
      </c>
      <c r="L187" s="37"/>
      <c r="M187" s="187" t="s">
        <v>20</v>
      </c>
      <c r="N187" s="188" t="s">
        <v>48</v>
      </c>
      <c r="O187" s="38"/>
      <c r="P187" s="189">
        <f>O187*H187</f>
        <v>0</v>
      </c>
      <c r="Q187" s="189">
        <v>0.00026</v>
      </c>
      <c r="R187" s="189">
        <f>Q187*H187</f>
        <v>0</v>
      </c>
      <c r="S187" s="189">
        <v>0</v>
      </c>
      <c r="T187" s="190">
        <f>S187*H187</f>
        <v>0</v>
      </c>
      <c r="AR187" s="17" t="s">
        <v>342</v>
      </c>
      <c r="AT187" s="17" t="s">
        <v>126</v>
      </c>
      <c r="AU187" s="17" t="s">
        <v>85</v>
      </c>
      <c r="AY187" s="17" t="s">
        <v>124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17" t="s">
        <v>131</v>
      </c>
      <c r="BK187" s="191">
        <f>ROUND(I187*H187,2)</f>
        <v>0</v>
      </c>
      <c r="BL187" s="17" t="s">
        <v>342</v>
      </c>
      <c r="BM187" s="17" t="s">
        <v>389</v>
      </c>
    </row>
    <row r="188" spans="2:65" s="1" customFormat="1" ht="22.5" customHeight="1">
      <c r="B188" s="179"/>
      <c r="C188" s="180" t="s">
        <v>390</v>
      </c>
      <c r="D188" s="180" t="s">
        <v>126</v>
      </c>
      <c r="E188" s="181" t="s">
        <v>391</v>
      </c>
      <c r="F188" s="182" t="s">
        <v>392</v>
      </c>
      <c r="G188" s="183" t="s">
        <v>204</v>
      </c>
      <c r="H188" s="184">
        <v>136</v>
      </c>
      <c r="I188" s="185"/>
      <c r="J188" s="186">
        <f>ROUND(I188*H188,2)</f>
        <v>0</v>
      </c>
      <c r="K188" s="182" t="s">
        <v>20</v>
      </c>
      <c r="L188" s="37"/>
      <c r="M188" s="187" t="s">
        <v>20</v>
      </c>
      <c r="N188" s="188" t="s">
        <v>48</v>
      </c>
      <c r="O188" s="38"/>
      <c r="P188" s="189">
        <f>O188*H188</f>
        <v>0</v>
      </c>
      <c r="Q188" s="189">
        <v>0.00026</v>
      </c>
      <c r="R188" s="189">
        <f>Q188*H188</f>
        <v>0</v>
      </c>
      <c r="S188" s="189">
        <v>0</v>
      </c>
      <c r="T188" s="190">
        <f>S188*H188</f>
        <v>0</v>
      </c>
      <c r="AR188" s="17" t="s">
        <v>342</v>
      </c>
      <c r="AT188" s="17" t="s">
        <v>126</v>
      </c>
      <c r="AU188" s="17" t="s">
        <v>85</v>
      </c>
      <c r="AY188" s="17" t="s">
        <v>124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17" t="s">
        <v>131</v>
      </c>
      <c r="BK188" s="191">
        <f>ROUND(I188*H188,2)</f>
        <v>0</v>
      </c>
      <c r="BL188" s="17" t="s">
        <v>342</v>
      </c>
      <c r="BM188" s="17" t="s">
        <v>393</v>
      </c>
    </row>
    <row r="189" spans="2:65" s="1" customFormat="1" ht="22.5" customHeight="1">
      <c r="B189" s="179"/>
      <c r="C189" s="180" t="s">
        <v>394</v>
      </c>
      <c r="D189" s="180" t="s">
        <v>126</v>
      </c>
      <c r="E189" s="181" t="s">
        <v>395</v>
      </c>
      <c r="F189" s="182" t="s">
        <v>396</v>
      </c>
      <c r="G189" s="183" t="s">
        <v>204</v>
      </c>
      <c r="H189" s="184">
        <v>272</v>
      </c>
      <c r="I189" s="185"/>
      <c r="J189" s="186">
        <f>ROUND(I189*H189,2)</f>
        <v>0</v>
      </c>
      <c r="K189" s="182" t="s">
        <v>20</v>
      </c>
      <c r="L189" s="37"/>
      <c r="M189" s="187" t="s">
        <v>20</v>
      </c>
      <c r="N189" s="188" t="s">
        <v>48</v>
      </c>
      <c r="O189" s="38"/>
      <c r="P189" s="189">
        <f>O189*H189</f>
        <v>0</v>
      </c>
      <c r="Q189" s="189">
        <v>0.00028</v>
      </c>
      <c r="R189" s="189">
        <f>Q189*H189</f>
        <v>0</v>
      </c>
      <c r="S189" s="189">
        <v>0</v>
      </c>
      <c r="T189" s="190">
        <f>S189*H189</f>
        <v>0</v>
      </c>
      <c r="AR189" s="17" t="s">
        <v>342</v>
      </c>
      <c r="AT189" s="17" t="s">
        <v>126</v>
      </c>
      <c r="AU189" s="17" t="s">
        <v>85</v>
      </c>
      <c r="AY189" s="17" t="s">
        <v>124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17" t="s">
        <v>131</v>
      </c>
      <c r="BK189" s="191">
        <f>ROUND(I189*H189,2)</f>
        <v>0</v>
      </c>
      <c r="BL189" s="17" t="s">
        <v>342</v>
      </c>
      <c r="BM189" s="17" t="s">
        <v>397</v>
      </c>
    </row>
    <row r="190" spans="2:63" s="10" customFormat="1" ht="36.75" customHeight="1">
      <c r="B190" s="165"/>
      <c r="D190" s="166" t="s">
        <v>74</v>
      </c>
      <c r="E190" s="167" t="s">
        <v>398</v>
      </c>
      <c r="F190" s="167" t="s">
        <v>399</v>
      </c>
      <c r="I190" s="168"/>
      <c r="J190" s="169">
        <f>BK190</f>
        <v>0</v>
      </c>
      <c r="L190" s="165"/>
      <c r="M190" s="170"/>
      <c r="N190" s="171"/>
      <c r="O190" s="171"/>
      <c r="P190" s="172">
        <f>P191+P195</f>
        <v>0</v>
      </c>
      <c r="Q190" s="171"/>
      <c r="R190" s="172">
        <f>R191+R195</f>
        <v>0</v>
      </c>
      <c r="S190" s="171"/>
      <c r="T190" s="173">
        <f>T191+T195</f>
        <v>0</v>
      </c>
      <c r="AR190" s="166" t="s">
        <v>147</v>
      </c>
      <c r="AT190" s="174" t="s">
        <v>74</v>
      </c>
      <c r="AU190" s="174" t="s">
        <v>75</v>
      </c>
      <c r="AY190" s="166" t="s">
        <v>124</v>
      </c>
      <c r="BK190" s="175">
        <f>BK191+BK195</f>
        <v>0</v>
      </c>
    </row>
    <row r="191" spans="2:63" s="10" customFormat="1" ht="19.5" customHeight="1">
      <c r="B191" s="165"/>
      <c r="D191" s="176" t="s">
        <v>74</v>
      </c>
      <c r="E191" s="177" t="s">
        <v>400</v>
      </c>
      <c r="F191" s="177" t="s">
        <v>401</v>
      </c>
      <c r="I191" s="168"/>
      <c r="J191" s="178">
        <f>BK191</f>
        <v>0</v>
      </c>
      <c r="L191" s="165"/>
      <c r="M191" s="170"/>
      <c r="N191" s="171"/>
      <c r="O191" s="171"/>
      <c r="P191" s="172">
        <f>SUM(P192:P194)</f>
        <v>0</v>
      </c>
      <c r="Q191" s="171"/>
      <c r="R191" s="172">
        <f>SUM(R192:R194)</f>
        <v>0</v>
      </c>
      <c r="S191" s="171"/>
      <c r="T191" s="173">
        <f>SUM(T192:T194)</f>
        <v>0</v>
      </c>
      <c r="AR191" s="166" t="s">
        <v>147</v>
      </c>
      <c r="AT191" s="174" t="s">
        <v>74</v>
      </c>
      <c r="AU191" s="174" t="s">
        <v>22</v>
      </c>
      <c r="AY191" s="166" t="s">
        <v>124</v>
      </c>
      <c r="BK191" s="175">
        <f>SUM(BK192:BK194)</f>
        <v>0</v>
      </c>
    </row>
    <row r="192" spans="2:65" s="1" customFormat="1" ht="22.5" customHeight="1">
      <c r="B192" s="179"/>
      <c r="C192" s="180" t="s">
        <v>402</v>
      </c>
      <c r="D192" s="180" t="s">
        <v>126</v>
      </c>
      <c r="E192" s="181" t="s">
        <v>403</v>
      </c>
      <c r="F192" s="182" t="s">
        <v>404</v>
      </c>
      <c r="G192" s="183" t="s">
        <v>215</v>
      </c>
      <c r="H192" s="184">
        <v>1</v>
      </c>
      <c r="I192" s="185"/>
      <c r="J192" s="186">
        <f>ROUND(I192*H192,2)</f>
        <v>0</v>
      </c>
      <c r="K192" s="182" t="s">
        <v>20</v>
      </c>
      <c r="L192" s="37"/>
      <c r="M192" s="187" t="s">
        <v>20</v>
      </c>
      <c r="N192" s="188" t="s">
        <v>48</v>
      </c>
      <c r="O192" s="38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AR192" s="17" t="s">
        <v>405</v>
      </c>
      <c r="AT192" s="17" t="s">
        <v>126</v>
      </c>
      <c r="AU192" s="17" t="s">
        <v>85</v>
      </c>
      <c r="AY192" s="17" t="s">
        <v>124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17" t="s">
        <v>131</v>
      </c>
      <c r="BK192" s="191">
        <f>ROUND(I192*H192,2)</f>
        <v>0</v>
      </c>
      <c r="BL192" s="17" t="s">
        <v>405</v>
      </c>
      <c r="BM192" s="17" t="s">
        <v>406</v>
      </c>
    </row>
    <row r="193" spans="2:65" s="1" customFormat="1" ht="22.5" customHeight="1">
      <c r="B193" s="179"/>
      <c r="C193" s="180" t="s">
        <v>407</v>
      </c>
      <c r="D193" s="180" t="s">
        <v>126</v>
      </c>
      <c r="E193" s="181" t="s">
        <v>408</v>
      </c>
      <c r="F193" s="182" t="s">
        <v>409</v>
      </c>
      <c r="G193" s="183" t="s">
        <v>215</v>
      </c>
      <c r="H193" s="184">
        <v>1</v>
      </c>
      <c r="I193" s="185"/>
      <c r="J193" s="186">
        <f>ROUND(I193*H193,2)</f>
        <v>0</v>
      </c>
      <c r="K193" s="182" t="s">
        <v>130</v>
      </c>
      <c r="L193" s="37"/>
      <c r="M193" s="187" t="s">
        <v>20</v>
      </c>
      <c r="N193" s="188" t="s">
        <v>48</v>
      </c>
      <c r="O193" s="38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AR193" s="17" t="s">
        <v>405</v>
      </c>
      <c r="AT193" s="17" t="s">
        <v>126</v>
      </c>
      <c r="AU193" s="17" t="s">
        <v>85</v>
      </c>
      <c r="AY193" s="17" t="s">
        <v>124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17" t="s">
        <v>131</v>
      </c>
      <c r="BK193" s="191">
        <f>ROUND(I193*H193,2)</f>
        <v>0</v>
      </c>
      <c r="BL193" s="17" t="s">
        <v>405</v>
      </c>
      <c r="BM193" s="17" t="s">
        <v>410</v>
      </c>
    </row>
    <row r="194" spans="2:65" s="1" customFormat="1" ht="22.5" customHeight="1">
      <c r="B194" s="179"/>
      <c r="C194" s="180" t="s">
        <v>411</v>
      </c>
      <c r="D194" s="180" t="s">
        <v>126</v>
      </c>
      <c r="E194" s="181" t="s">
        <v>412</v>
      </c>
      <c r="F194" s="182" t="s">
        <v>413</v>
      </c>
      <c r="G194" s="183" t="s">
        <v>215</v>
      </c>
      <c r="H194" s="184">
        <v>1</v>
      </c>
      <c r="I194" s="185"/>
      <c r="J194" s="186">
        <f>ROUND(I194*H194,2)</f>
        <v>0</v>
      </c>
      <c r="K194" s="182" t="s">
        <v>130</v>
      </c>
      <c r="L194" s="37"/>
      <c r="M194" s="187" t="s">
        <v>20</v>
      </c>
      <c r="N194" s="188" t="s">
        <v>48</v>
      </c>
      <c r="O194" s="38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AR194" s="17" t="s">
        <v>405</v>
      </c>
      <c r="AT194" s="17" t="s">
        <v>126</v>
      </c>
      <c r="AU194" s="17" t="s">
        <v>85</v>
      </c>
      <c r="AY194" s="17" t="s">
        <v>124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17" t="s">
        <v>131</v>
      </c>
      <c r="BK194" s="191">
        <f>ROUND(I194*H194,2)</f>
        <v>0</v>
      </c>
      <c r="BL194" s="17" t="s">
        <v>405</v>
      </c>
      <c r="BM194" s="17" t="s">
        <v>414</v>
      </c>
    </row>
    <row r="195" spans="2:63" s="10" customFormat="1" ht="29.25" customHeight="1">
      <c r="B195" s="165"/>
      <c r="D195" s="176" t="s">
        <v>74</v>
      </c>
      <c r="E195" s="177" t="s">
        <v>415</v>
      </c>
      <c r="F195" s="177" t="s">
        <v>416</v>
      </c>
      <c r="I195" s="168"/>
      <c r="J195" s="178">
        <f>BK195</f>
        <v>0</v>
      </c>
      <c r="L195" s="165"/>
      <c r="M195" s="170"/>
      <c r="N195" s="171"/>
      <c r="O195" s="171"/>
      <c r="P195" s="172">
        <f>SUM(P196:P198)</f>
        <v>0</v>
      </c>
      <c r="Q195" s="171"/>
      <c r="R195" s="172">
        <f>SUM(R196:R198)</f>
        <v>0</v>
      </c>
      <c r="S195" s="171"/>
      <c r="T195" s="173">
        <f>SUM(T196:T198)</f>
        <v>0</v>
      </c>
      <c r="AR195" s="166" t="s">
        <v>147</v>
      </c>
      <c r="AT195" s="174" t="s">
        <v>74</v>
      </c>
      <c r="AU195" s="174" t="s">
        <v>22</v>
      </c>
      <c r="AY195" s="166" t="s">
        <v>124</v>
      </c>
      <c r="BK195" s="175">
        <f>SUM(BK196:BK198)</f>
        <v>0</v>
      </c>
    </row>
    <row r="196" spans="2:65" s="1" customFormat="1" ht="22.5" customHeight="1">
      <c r="B196" s="179"/>
      <c r="C196" s="180" t="s">
        <v>417</v>
      </c>
      <c r="D196" s="180" t="s">
        <v>126</v>
      </c>
      <c r="E196" s="181" t="s">
        <v>418</v>
      </c>
      <c r="F196" s="182" t="s">
        <v>419</v>
      </c>
      <c r="G196" s="183" t="s">
        <v>420</v>
      </c>
      <c r="H196" s="226"/>
      <c r="I196" s="185"/>
      <c r="J196" s="186">
        <f>ROUND(I196*H196,2)</f>
        <v>0</v>
      </c>
      <c r="K196" s="182" t="s">
        <v>20</v>
      </c>
      <c r="L196" s="37"/>
      <c r="M196" s="187" t="s">
        <v>20</v>
      </c>
      <c r="N196" s="188" t="s">
        <v>48</v>
      </c>
      <c r="O196" s="38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AR196" s="17" t="s">
        <v>405</v>
      </c>
      <c r="AT196" s="17" t="s">
        <v>126</v>
      </c>
      <c r="AU196" s="17" t="s">
        <v>85</v>
      </c>
      <c r="AY196" s="17" t="s">
        <v>124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17" t="s">
        <v>131</v>
      </c>
      <c r="BK196" s="191">
        <f>ROUND(I196*H196,2)</f>
        <v>0</v>
      </c>
      <c r="BL196" s="17" t="s">
        <v>405</v>
      </c>
      <c r="BM196" s="17" t="s">
        <v>421</v>
      </c>
    </row>
    <row r="197" spans="2:65" s="1" customFormat="1" ht="22.5" customHeight="1">
      <c r="B197" s="179"/>
      <c r="C197" s="180" t="s">
        <v>422</v>
      </c>
      <c r="D197" s="180" t="s">
        <v>126</v>
      </c>
      <c r="E197" s="181" t="s">
        <v>423</v>
      </c>
      <c r="F197" s="182" t="s">
        <v>424</v>
      </c>
      <c r="G197" s="183" t="s">
        <v>420</v>
      </c>
      <c r="H197" s="226"/>
      <c r="I197" s="185"/>
      <c r="J197" s="186">
        <f>ROUND(I197*H197,2)</f>
        <v>0</v>
      </c>
      <c r="K197" s="182" t="s">
        <v>20</v>
      </c>
      <c r="L197" s="37"/>
      <c r="M197" s="187" t="s">
        <v>20</v>
      </c>
      <c r="N197" s="188" t="s">
        <v>48</v>
      </c>
      <c r="O197" s="38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AR197" s="17" t="s">
        <v>405</v>
      </c>
      <c r="AT197" s="17" t="s">
        <v>126</v>
      </c>
      <c r="AU197" s="17" t="s">
        <v>85</v>
      </c>
      <c r="AY197" s="17" t="s">
        <v>124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17" t="s">
        <v>131</v>
      </c>
      <c r="BK197" s="191">
        <f>ROUND(I197*H197,2)</f>
        <v>0</v>
      </c>
      <c r="BL197" s="17" t="s">
        <v>405</v>
      </c>
      <c r="BM197" s="17" t="s">
        <v>425</v>
      </c>
    </row>
    <row r="198" spans="2:65" s="1" customFormat="1" ht="22.5" customHeight="1">
      <c r="B198" s="179"/>
      <c r="C198" s="180" t="s">
        <v>426</v>
      </c>
      <c r="D198" s="180" t="s">
        <v>126</v>
      </c>
      <c r="E198" s="181" t="s">
        <v>427</v>
      </c>
      <c r="F198" s="182" t="s">
        <v>428</v>
      </c>
      <c r="G198" s="183" t="s">
        <v>420</v>
      </c>
      <c r="H198" s="226"/>
      <c r="I198" s="185"/>
      <c r="J198" s="186">
        <f>ROUND(I198*H198,2)</f>
        <v>0</v>
      </c>
      <c r="K198" s="182" t="s">
        <v>20</v>
      </c>
      <c r="L198" s="37"/>
      <c r="M198" s="187" t="s">
        <v>20</v>
      </c>
      <c r="N198" s="227" t="s">
        <v>48</v>
      </c>
      <c r="O198" s="228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AR198" s="17" t="s">
        <v>405</v>
      </c>
      <c r="AT198" s="17" t="s">
        <v>126</v>
      </c>
      <c r="AU198" s="17" t="s">
        <v>85</v>
      </c>
      <c r="AY198" s="17" t="s">
        <v>124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17" t="s">
        <v>131</v>
      </c>
      <c r="BK198" s="191">
        <f>ROUND(I198*H198,2)</f>
        <v>0</v>
      </c>
      <c r="BL198" s="17" t="s">
        <v>405</v>
      </c>
      <c r="BM198" s="17" t="s">
        <v>429</v>
      </c>
    </row>
    <row r="199" spans="2:12" s="1" customFormat="1" ht="6.75" customHeight="1">
      <c r="B199" s="58"/>
      <c r="C199" s="59"/>
      <c r="D199" s="59"/>
      <c r="E199" s="59"/>
      <c r="F199" s="59"/>
      <c r="G199" s="59"/>
      <c r="H199" s="59"/>
      <c r="I199" s="131"/>
      <c r="J199" s="59"/>
      <c r="K199" s="59"/>
      <c r="L199" s="37"/>
    </row>
    <row r="200" ht="12.75">
      <c r="AT200" s="231"/>
    </row>
  </sheetData>
  <sheetProtection/>
  <mergeCells count="6">
    <mergeCell ref="E7:H7"/>
    <mergeCell ref="E22:H22"/>
    <mergeCell ref="E43:H43"/>
    <mergeCell ref="E78:H78"/>
    <mergeCell ref="G1:H1"/>
    <mergeCell ref="L2:V2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dcterms:created xsi:type="dcterms:W3CDTF">2018-04-23T20:44:27Z</dcterms:created>
  <dcterms:modified xsi:type="dcterms:W3CDTF">2018-04-23T20:44:31Z</dcterms:modified>
  <cp:category/>
  <cp:version/>
  <cp:contentType/>
  <cp:contentStatus/>
</cp:coreProperties>
</file>