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1 - Příprava území, ..." sheetId="2" r:id="rId2"/>
    <sheet name="SO 101 - Chodník" sheetId="3" r:id="rId3"/>
    <sheet name="SO 192 - Dopravní značení..." sheetId="4" r:id="rId4"/>
    <sheet name="1000 - Ostatní náklady" sheetId="5" r:id="rId5"/>
    <sheet name="1020 - VRN" sheetId="6" r:id="rId6"/>
  </sheets>
  <definedNames>
    <definedName name="_xlnm.Print_Area" localSheetId="0">'Rekapitulace stavby'!$D$4:$AO$36,'Rekapitulace stavby'!$C$42:$AQ$62</definedName>
    <definedName name="_xlnm._FilterDatabase" localSheetId="1" hidden="1">'SO 001 - Příprava území, ...'!$C$88:$K$155</definedName>
    <definedName name="_xlnm.Print_Area" localSheetId="1">'SO 001 - Příprava území, ...'!$C$4:$J$41,'SO 001 - Příprava území, ...'!$C$47:$J$68,'SO 001 - Příprava území, ...'!$C$74:$K$155</definedName>
    <definedName name="_xlnm._FilterDatabase" localSheetId="2" hidden="1">'SO 101 - Chodník'!$C$89:$K$183</definedName>
    <definedName name="_xlnm.Print_Area" localSheetId="2">'SO 101 - Chodník'!$C$4:$J$41,'SO 101 - Chodník'!$C$47:$J$69,'SO 101 - Chodník'!$C$75:$K$183</definedName>
    <definedName name="_xlnm._FilterDatabase" localSheetId="3" hidden="1">'SO 192 - Dopravní značení...'!$C$86:$K$95</definedName>
    <definedName name="_xlnm.Print_Area" localSheetId="3">'SO 192 - Dopravní značení...'!$C$4:$J$41,'SO 192 - Dopravní značení...'!$C$47:$J$66,'SO 192 - Dopravní značení...'!$C$72:$K$95</definedName>
    <definedName name="_xlnm._FilterDatabase" localSheetId="4" hidden="1">'1000 - Ostatní náklady'!$C$80:$K$90</definedName>
    <definedName name="_xlnm.Print_Area" localSheetId="4">'1000 - Ostatní náklady'!$C$4:$J$39,'1000 - Ostatní náklady'!$C$45:$J$62,'1000 - Ostatní náklady'!$C$68:$K$90</definedName>
    <definedName name="_xlnm._FilterDatabase" localSheetId="5" hidden="1">'1020 - VRN'!$C$80:$K$85</definedName>
    <definedName name="_xlnm.Print_Area" localSheetId="5">'1020 - VRN'!$C$4:$J$39,'1020 - VRN'!$C$45:$J$62,'1020 - VRN'!$C$68:$K$85</definedName>
    <definedName name="_xlnm.Print_Titles" localSheetId="0">'Rekapitulace stavby'!$52:$52</definedName>
    <definedName name="_xlnm.Print_Titles" localSheetId="2">'SO 101 - Chodník'!$89:$89</definedName>
    <definedName name="_xlnm.Print_Titles" localSheetId="3">'SO 192 - Dopravní značení...'!$86:$86</definedName>
    <definedName name="_xlnm.Print_Titles" localSheetId="4">'1000 - Ostatní náklady'!$80:$80</definedName>
    <definedName name="_xlnm.Print_Titles" localSheetId="5">'1020 - VRN'!$80:$80</definedName>
  </definedNames>
  <calcPr fullCalcOnLoad="1"/>
</workbook>
</file>

<file path=xl/sharedStrings.xml><?xml version="1.0" encoding="utf-8"?>
<sst xmlns="http://schemas.openxmlformats.org/spreadsheetml/2006/main" count="2490" uniqueCount="343">
  <si>
    <t>Export Komplet</t>
  </si>
  <si>
    <t/>
  </si>
  <si>
    <t>2.0</t>
  </si>
  <si>
    <t>ZAMOK</t>
  </si>
  <si>
    <t>False</t>
  </si>
  <si>
    <t>{387b54d7-41b2-4d02-bb82-9771abe381e5}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</si>
  <si>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</si>
  <si>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</si>
  <si>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</si>
  <si>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</si>
  <si>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</si>
  <si>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</si>
  <si>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</si>
  <si>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</si>
  <si>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073a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</si>
  <si>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</si>
  <si>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</si>
  <si>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Technické zhodnocení chodníku na ul. Jesenická v Šumperku</t>
  </si>
  <si>
    <t>KSO:</t>
  </si>
  <si>
    <t>CC-CZ:</t>
  </si>
  <si>
    <t>Místo:</t>
  </si>
  <si>
    <t>Šumperk</t>
  </si>
  <si>
    <t>Datum:</t>
  </si>
  <si>
    <t>6. 2. 2019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</si>
  <si>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</si>
  <si>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</si>
  <si>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</si>
  <si>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</si>
  <si>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</si>
  <si>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</si>
  <si>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</si>
  <si>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</si>
  <si>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</si>
  <si>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</si>
  <si>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</si>
  <si>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</si>
  <si>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</si>
  <si>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</si>
  <si>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</si>
  <si>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</si>
  <si>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</si>
  <si>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</si>
  <si>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</si>
  <si>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</si>
  <si>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</si>
  <si>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</si>
  <si>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</si>
  <si>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</si>
  <si>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</si>
  <si>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</si>
  <si>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</si>
  <si>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</si>
  <si>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</si>
  <si>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</si>
  <si>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</si>
  <si>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</si>
  <si>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</si>
  <si>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</si>
  <si>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</si>
  <si>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</si>
  <si>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</si>
  <si>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</si>
  <si>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</si>
  <si>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</si>
  <si>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</si>
  <si>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</si>
  <si>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</si>
  <si>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</si>
  <si>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</si>
  <si>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</si>
  <si>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</si>
  <si>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</si>
  <si>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01</t>
  </si>
  <si>
    <t>Demolice, příprava území, provizorní objekty</t>
  </si>
  <si>
    <t>STA</t>
  </si>
  <si>
    <t>1</t>
  </si>
  <si>
    <t>{31eebd65-cea4-4d66-9897-674f8cba4e11}</t>
  </si>
  <si>
    <t>2</t>
  </si>
  <si>
    <t>/</t>
  </si>
  <si>
    <t>SO 001</t>
  </si>
  <si>
    <t>Příprava území, demolice stávajících zpevněných ploch - chodníku</t>
  </si>
  <si>
    <t>Soupis</t>
  </si>
  <si>
    <t>{7d9119b7-b28f-40b5-88f5-2aa68ec5c154}</t>
  </si>
  <si>
    <t>100</t>
  </si>
  <si>
    <t>Chodník</t>
  </si>
  <si>
    <t>{d4702f9c-4176-4ad2-91a4-bf9c6e2c708d}</t>
  </si>
  <si>
    <t>SO 101</t>
  </si>
  <si>
    <t>{d9a0edec-5523-4705-b8fa-25676eeb2490}</t>
  </si>
  <si>
    <t>SO 192</t>
  </si>
  <si>
    <t>Dopravní značení dočasné - DIO</t>
  </si>
  <si>
    <t>{d4dd79c6-dc9b-41e7-8131-20caf10519db}</t>
  </si>
  <si>
    <t>1000</t>
  </si>
  <si>
    <t>Ostatní náklady</t>
  </si>
  <si>
    <t>{653a965e-8d2a-4005-a4b0-0d2716fe629c}</t>
  </si>
  <si>
    <t>1020</t>
  </si>
  <si>
    <t>VRN</t>
  </si>
  <si>
    <t>{a72c622f-b670-4315-8641-083d82d265bf}</t>
  </si>
  <si>
    <t>KRYCÍ LIST SOUPISU PRACÍ</t>
  </si>
  <si>
    <t>Objekt:</t>
  </si>
  <si>
    <t>01 - Demolice, příprava území, provizorní objekty</t>
  </si>
  <si>
    <t>Soupis:</t>
  </si>
  <si>
    <t>SO 001 - Příprava území, demolice stávajících zpevněných ploch - chodníku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</si>
  <si>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</si>
  <si>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</si>
  <si>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</si>
  <si>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</si>
  <si>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</si>
  <si>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</si>
  <si>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</si>
  <si>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</si>
  <si>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</si>
  <si>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</si>
  <si>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</si>
  <si>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</si>
  <si>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</si>
  <si>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</si>
  <si>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</si>
  <si>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</si>
  <si>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</si>
  <si>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</si>
  <si>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</si>
  <si>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</si>
  <si>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</si>
  <si>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</si>
  <si>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</si>
  <si>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</si>
  <si>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</si>
  <si>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</si>
  <si>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</si>
  <si>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113106162</t>
  </si>
  <si>
    <t>Rozebrání dlažeb vozovek pl do 50 m2 z drobných kostek s ložem ze živice</t>
  </si>
  <si>
    <t>m2</t>
  </si>
  <si>
    <t>CS ÚRS 2017 01</t>
  </si>
  <si>
    <t>4</t>
  </si>
  <si>
    <t>-1513742816</t>
  </si>
  <si>
    <t>VV</t>
  </si>
  <si>
    <t>" přídlažba ze žulových kostek"</t>
  </si>
  <si>
    <t>20*0,2</t>
  </si>
  <si>
    <t>Součet</t>
  </si>
  <si>
    <t>113107223</t>
  </si>
  <si>
    <t>Odstranění podkladu pl přes 200 m2 z kameniva drceného tl 300 mm</t>
  </si>
  <si>
    <t>-1527693594</t>
  </si>
  <si>
    <t>" stávající skladba chodníku"</t>
  </si>
  <si>
    <t>520</t>
  </si>
  <si>
    <t>3</t>
  </si>
  <si>
    <t>113107241</t>
  </si>
  <si>
    <t>Odstranění podkladu pl přes 200 m2 živičných tl 50 mm</t>
  </si>
  <si>
    <t>867464901</t>
  </si>
  <si>
    <t>" stávající povrch chodníku"</t>
  </si>
  <si>
    <t>113154123</t>
  </si>
  <si>
    <t>Frézování živičného krytu tl 50 mm pruh š 1 m pl do 500 m2 bez překážek v trase</t>
  </si>
  <si>
    <t>-366442254</t>
  </si>
  <si>
    <t>" stávající živičný povrch"</t>
  </si>
  <si>
    <t>(15*1)</t>
  </si>
  <si>
    <t>5</t>
  </si>
  <si>
    <t>113202111</t>
  </si>
  <si>
    <t>Vytrhání obrub krajníků obrubníků stojatých</t>
  </si>
  <si>
    <t>m</t>
  </si>
  <si>
    <t>2063161333</t>
  </si>
  <si>
    <t>" žulové kamenné obrubníky"</t>
  </si>
  <si>
    <t>20</t>
  </si>
  <si>
    <t>180</t>
  </si>
  <si>
    <t>9</t>
  </si>
  <si>
    <t>Ostatní konstrukce a práce, bourání</t>
  </si>
  <si>
    <t>6</t>
  </si>
  <si>
    <t>979024442</t>
  </si>
  <si>
    <t>Očištění vybouraných obrubníků a krajníků chodníkových</t>
  </si>
  <si>
    <t>1816968080</t>
  </si>
  <si>
    <t>7</t>
  </si>
  <si>
    <t>979071122</t>
  </si>
  <si>
    <t>Očištění dlažebních kostek drobných s původním spárováním živičnou směsí nebo MC</t>
  </si>
  <si>
    <t>196207297</t>
  </si>
  <si>
    <t>" dvojřádek"</t>
  </si>
  <si>
    <t>997</t>
  </si>
  <si>
    <t>Přesun sutě</t>
  </si>
  <si>
    <t>8</t>
  </si>
  <si>
    <t>997221551</t>
  </si>
  <si>
    <t>Vodorovná doprava suti ze sypkých materiálů do 1 km</t>
  </si>
  <si>
    <t>t</t>
  </si>
  <si>
    <t>CS ÚRS 2016 01</t>
  </si>
  <si>
    <t>257043536</t>
  </si>
  <si>
    <t>" kamenivo"</t>
  </si>
  <si>
    <t>228,8</t>
  </si>
  <si>
    <t>" frézovaná živice"</t>
  </si>
  <si>
    <t>1,92</t>
  </si>
  <si>
    <t>" bouraná živice"</t>
  </si>
  <si>
    <t>50,96</t>
  </si>
  <si>
    <t>997221559</t>
  </si>
  <si>
    <t>Příplatek ZKD 1 km u vodorovné dopravy suti ze sypkých materiálů</t>
  </si>
  <si>
    <t>-1529390263</t>
  </si>
  <si>
    <t>228,8*3</t>
  </si>
  <si>
    <t>1,92*3</t>
  </si>
  <si>
    <t>50,96*3</t>
  </si>
  <si>
    <t>10</t>
  </si>
  <si>
    <t>997221611</t>
  </si>
  <si>
    <t>Nakládání suti na dopravní prostředky pro vodorovnou dopravu</t>
  </si>
  <si>
    <t>1348081596</t>
  </si>
  <si>
    <t>11</t>
  </si>
  <si>
    <t>997221845</t>
  </si>
  <si>
    <t>Poplatek za uložení odpadu z asfaltových povrchů na skládce (skládkovné)</t>
  </si>
  <si>
    <t>-360254487</t>
  </si>
  <si>
    <t>12</t>
  </si>
  <si>
    <t>997221855</t>
  </si>
  <si>
    <t>Poplatek za uložení odpadu z kameniva na skládce (skládkovné)</t>
  </si>
  <si>
    <t>-370581935</t>
  </si>
  <si>
    <t>100 - Chodník</t>
  </si>
  <si>
    <t>SO 101 - Chodník</t>
  </si>
  <si>
    <t xml:space="preserve">    2 - Zakládání</t>
  </si>
  <si>
    <t xml:space="preserve">    5 - Komunikace</t>
  </si>
  <si>
    <t xml:space="preserve">    9 - Ostatní konstrukce a práce-bourání</t>
  </si>
  <si>
    <t xml:space="preserve">    998 - Přesun hmot</t>
  </si>
  <si>
    <t>Zakládání</t>
  </si>
  <si>
    <t>215901101</t>
  </si>
  <si>
    <t>Zhutnění podloží z hornin soudržných do 92% PS nebo nesoudržných sypkých I(d) do 0,8</t>
  </si>
  <si>
    <t>983484280</t>
  </si>
  <si>
    <t>" pod novou skladbu chodníku"</t>
  </si>
  <si>
    <t>505</t>
  </si>
  <si>
    <t>" pod novou skladbu sjezdů"</t>
  </si>
  <si>
    <t>" pod skladbu signálního varovného pásu"</t>
  </si>
  <si>
    <t>" pod skladbu z betonové dlažby s drážkou 95/200 mm, šedé barvy</t>
  </si>
  <si>
    <t>" pod skladbu živičné vozovky"</t>
  </si>
  <si>
    <t>15*1</t>
  </si>
  <si>
    <t>Komunikace</t>
  </si>
  <si>
    <t>564851111</t>
  </si>
  <si>
    <t>Podklad ze štěrkodrtě ŠD tl 150 mm</t>
  </si>
  <si>
    <t>-201429664</t>
  </si>
  <si>
    <t>" pod skladbu signalního varovného pásu"</t>
  </si>
  <si>
    <t>573211112</t>
  </si>
  <si>
    <t>Postřik živičný spojovací z asfaltu v množství 0,70 kg/m2</t>
  </si>
  <si>
    <t>-204607503</t>
  </si>
  <si>
    <t>" nová obrusná vrstva ze živice"</t>
  </si>
  <si>
    <t>577144111</t>
  </si>
  <si>
    <t>Asfaltový beton vrstva obrusná ACO 11 (ABS) tř. I tl 50 mm š do 3 m z nemodifikovaného asfaltu</t>
  </si>
  <si>
    <t>649543335</t>
  </si>
  <si>
    <t>596211113</t>
  </si>
  <si>
    <t>Kladení zámkové dlažby komunikací pro pěší tl 60 mm skupiny A pl přes 300 m2</t>
  </si>
  <si>
    <t>-1214811112</t>
  </si>
  <si>
    <t>" skladba chodníku ze zámkové dlažby 100/200mm"</t>
  </si>
  <si>
    <t>M</t>
  </si>
  <si>
    <t>592451140</t>
  </si>
  <si>
    <t>dlažba zámková 20x10x6 cm písková</t>
  </si>
  <si>
    <t>1454472833</t>
  </si>
  <si>
    <t>" skladba chodníku ze zámkové dlažby"</t>
  </si>
  <si>
    <t>505*1,02</t>
  </si>
  <si>
    <t>596212210</t>
  </si>
  <si>
    <t>Kladení zámkové dlažby pozemních komunikací tl 80 mm skupiny A pl do 50 m2</t>
  </si>
  <si>
    <t>-189987748</t>
  </si>
  <si>
    <t>" plocha signálního varovného pásu - sjezd"</t>
  </si>
  <si>
    <t>" plocha sjezdu"</t>
  </si>
  <si>
    <t>592451235</t>
  </si>
  <si>
    <t>dlažba zámková slepecká 20x10x8 cm červená</t>
  </si>
  <si>
    <t>-196317242</t>
  </si>
  <si>
    <t>" plocha varovného pásu - sjezd"</t>
  </si>
  <si>
    <t>5*1,02</t>
  </si>
  <si>
    <t>592451090</t>
  </si>
  <si>
    <t>dlažba zámková  20x10x8 cm přírodní</t>
  </si>
  <si>
    <t>502548353</t>
  </si>
  <si>
    <t>" skladba sjezdů"</t>
  </si>
  <si>
    <t>8*1,02</t>
  </si>
  <si>
    <t>592453236</t>
  </si>
  <si>
    <t>dlažba betonová s drážkou 95/200mm tl. 70mm, tmavošedá, umělá vodící linie</t>
  </si>
  <si>
    <t>1878310693</t>
  </si>
  <si>
    <t>"  skladba z betonové dlažby s drážkou 95/200 mm,tl. 70mm, tmavošedé barvy</t>
  </si>
  <si>
    <t>599141112</t>
  </si>
  <si>
    <t>Vyplnění spár  trvale pružnou živičnou zálivkou</t>
  </si>
  <si>
    <t>-1746669208</t>
  </si>
  <si>
    <t>Ostatní konstrukce a práce-bourání</t>
  </si>
  <si>
    <t>113451240</t>
  </si>
  <si>
    <t>Příplatek za řezání betonových obrubníků</t>
  </si>
  <si>
    <t>ks</t>
  </si>
  <si>
    <t>24236765</t>
  </si>
  <si>
    <t>" obrubník chodníkový"</t>
  </si>
  <si>
    <t>13</t>
  </si>
  <si>
    <t>916111123</t>
  </si>
  <si>
    <t>Osazení obruby z drobných kostek s boční opěrou do lože z betonu prostého</t>
  </si>
  <si>
    <t>976123759</t>
  </si>
  <si>
    <t>" přídlažba- dvojřádek "</t>
  </si>
  <si>
    <t>20*2</t>
  </si>
  <si>
    <t>14</t>
  </si>
  <si>
    <t>916231213</t>
  </si>
  <si>
    <t>Osazení chodníkového obrubníku betonového stojatého s boční opěrou do lože z betonu prostého</t>
  </si>
  <si>
    <t>-331144205</t>
  </si>
  <si>
    <t>40</t>
  </si>
  <si>
    <t>592174170</t>
  </si>
  <si>
    <t>obrubník betonový chodníkový  100x10x25 cm</t>
  </si>
  <si>
    <t>kus</t>
  </si>
  <si>
    <t>504119947</t>
  </si>
  <si>
    <t>40*1,01</t>
  </si>
  <si>
    <t>16</t>
  </si>
  <si>
    <t>916241213</t>
  </si>
  <si>
    <t>Osazení obrubníku kamenného stojatého s boční opěrou do lože z betonu prostého</t>
  </si>
  <si>
    <t>-382904211</t>
  </si>
  <si>
    <t>" očištěný kamenný obrubník"</t>
  </si>
  <si>
    <t>17</t>
  </si>
  <si>
    <t>916991121</t>
  </si>
  <si>
    <t>Lože pod obrubníky, krajníky nebo obruby z dlažebních kostek z betonu prostého</t>
  </si>
  <si>
    <t>m3</t>
  </si>
  <si>
    <t>798138683</t>
  </si>
  <si>
    <t>40*0,01</t>
  </si>
  <si>
    <t>" obrubník kamenný"</t>
  </si>
  <si>
    <t>180*0,01</t>
  </si>
  <si>
    <t>998</t>
  </si>
  <si>
    <t>Přesun hmot</t>
  </si>
  <si>
    <t>18</t>
  </si>
  <si>
    <t>998223011</t>
  </si>
  <si>
    <t>Přesun hmot pro pozemní komunikace s krytem dlážděným</t>
  </si>
  <si>
    <t>1772605705</t>
  </si>
  <si>
    <t>SO 192 - Dopravní značení dočasné - DIO</t>
  </si>
  <si>
    <t>913911124f</t>
  </si>
  <si>
    <t>Montáž a demontáž  dočasného dopravního značení na 8 týdnů</t>
  </si>
  <si>
    <t>-335483022</t>
  </si>
  <si>
    <t>" A15+B20a"</t>
  </si>
  <si>
    <t>" Z4a"</t>
  </si>
  <si>
    <t>1000 - Ostatní náklady</t>
  </si>
  <si>
    <t>OST - Ostatní</t>
  </si>
  <si>
    <t xml:space="preserve">    O01 - Ostatní</t>
  </si>
  <si>
    <t>OST</t>
  </si>
  <si>
    <t>Ostatní</t>
  </si>
  <si>
    <t>O01</t>
  </si>
  <si>
    <t>221500000</t>
  </si>
  <si>
    <t>Vytýčení stávajících sítí</t>
  </si>
  <si>
    <t>soubor</t>
  </si>
  <si>
    <t>512</t>
  </si>
  <si>
    <t>-487917354</t>
  </si>
  <si>
    <t>"  vytýčení  stávajících podzemních inženýrských sítí před zahájením zemních prací a přeložek"</t>
  </si>
  <si>
    <t>221600000</t>
  </si>
  <si>
    <t>Vytýčení hlavních bodů stavby autorizovaným geodetem</t>
  </si>
  <si>
    <t>-1617430133</t>
  </si>
  <si>
    <t>" vytýčení hlavních bodů stavby před zahájením stavby autorizovaným geodetem vč. vypracování TZ"</t>
  </si>
  <si>
    <t>" včetně souřadnic a situace- ověřeno kulatým razítkem a dodatkem dle právních předpisů"</t>
  </si>
  <si>
    <t>1020 - VRN</t>
  </si>
  <si>
    <t>VRN - Vedlejší rozpočtové náklady</t>
  </si>
  <si>
    <t xml:space="preserve">    0 - Vedlejší rozpočtové náklady</t>
  </si>
  <si>
    <t>Vedlejší rozpočtové náklady</t>
  </si>
  <si>
    <t>030001000</t>
  </si>
  <si>
    <t>Zařízení staveniště</t>
  </si>
  <si>
    <t>Kč</t>
  </si>
  <si>
    <t>CS ÚRS 2013 01</t>
  </si>
  <si>
    <t>1024</t>
  </si>
  <si>
    <t>1935597732</t>
  </si>
  <si>
    <t>070001000</t>
  </si>
  <si>
    <t>Provozní vlivy</t>
  </si>
  <si>
    <t>-423386614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</si>
</sst>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8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19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3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26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31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ht="12" customHeight="1">
      <c r="B19" s="20"/>
      <c r="C19" s="21"/>
      <c r="D19" s="31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ht="18.45" customHeight="1">
      <c r="B20" s="20"/>
      <c r="C20" s="21"/>
      <c r="D20" s="21"/>
      <c r="E20" s="26" t="s">
        <v>26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31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25.9" customHeight="1">
      <c r="B26" s="37"/>
      <c r="C26" s="38"/>
      <c r="D26" s="39" t="s">
        <v>34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pans="2:57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pans="2:57" s="1" customFormat="1" ht="12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35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36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37</v>
      </c>
      <c r="AL28" s="43"/>
      <c r="AM28" s="43"/>
      <c r="AN28" s="43"/>
      <c r="AO28" s="43"/>
      <c r="AP28" s="38"/>
      <c r="AQ28" s="38"/>
      <c r="AR28" s="42"/>
      <c r="BE28" s="30"/>
    </row>
    <row r="29" spans="2:57" s="2" customFormat="1" ht="14.4" customHeight="1">
      <c r="B29" s="44"/>
      <c r="C29" s="45"/>
      <c r="D29" s="31" t="s">
        <v>38</v>
      </c>
      <c r="E29" s="45"/>
      <c r="F29" s="31" t="s">
        <v>39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ROUND(AV54,2)</f>
        <v>0</v>
      </c>
      <c r="AL29" s="45"/>
      <c r="AM29" s="45"/>
      <c r="AN29" s="45"/>
      <c r="AO29" s="45"/>
      <c r="AP29" s="45"/>
      <c r="AQ29" s="45"/>
      <c r="AR29" s="48"/>
      <c r="BE29" s="30"/>
    </row>
    <row r="30" spans="2:57" s="2" customFormat="1" ht="14.4" customHeight="1">
      <c r="B30" s="44"/>
      <c r="C30" s="45"/>
      <c r="D30" s="45"/>
      <c r="E30" s="45"/>
      <c r="F30" s="31" t="s">
        <v>40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ROUND(AW54,2)</f>
        <v>0</v>
      </c>
      <c r="AL30" s="45"/>
      <c r="AM30" s="45"/>
      <c r="AN30" s="45"/>
      <c r="AO30" s="45"/>
      <c r="AP30" s="45"/>
      <c r="AQ30" s="45"/>
      <c r="AR30" s="48"/>
      <c r="BE30" s="30"/>
    </row>
    <row r="31" spans="2:57" s="2" customFormat="1" ht="14.4" customHeight="1" hidden="1">
      <c r="B31" s="44"/>
      <c r="C31" s="45"/>
      <c r="D31" s="45"/>
      <c r="E31" s="45"/>
      <c r="F31" s="31" t="s">
        <v>41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30"/>
    </row>
    <row r="32" spans="2:57" s="2" customFormat="1" ht="14.4" customHeight="1" hidden="1">
      <c r="B32" s="44"/>
      <c r="C32" s="45"/>
      <c r="D32" s="45"/>
      <c r="E32" s="45"/>
      <c r="F32" s="31" t="s">
        <v>42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30"/>
    </row>
    <row r="33" spans="2:57" s="2" customFormat="1" ht="14.4" customHeight="1" hidden="1">
      <c r="B33" s="44"/>
      <c r="C33" s="45"/>
      <c r="D33" s="45"/>
      <c r="E33" s="45"/>
      <c r="F33" s="31" t="s">
        <v>43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30"/>
    </row>
    <row r="34" spans="2:57" s="1" customFormat="1" ht="6.9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pans="2:44" s="1" customFormat="1" ht="25.9" customHeight="1">
      <c r="B35" s="37"/>
      <c r="C35" s="49"/>
      <c r="D35" s="50" t="s">
        <v>44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45</v>
      </c>
      <c r="U35" s="51"/>
      <c r="V35" s="51"/>
      <c r="W35" s="51"/>
      <c r="X35" s="53" t="s">
        <v>46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2"/>
    </row>
    <row r="36" spans="2:44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2:44" s="1" customFormat="1" ht="6.95" customHeight="1"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42"/>
    </row>
    <row r="41" spans="2:44" s="1" customFormat="1" ht="6.95" customHeight="1"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42"/>
    </row>
    <row r="42" spans="2:44" s="1" customFormat="1" ht="24.95" customHeight="1">
      <c r="B42" s="37"/>
      <c r="C42" s="22" t="s">
        <v>47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</row>
    <row r="43" spans="2:44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</row>
    <row r="44" spans="2:44" s="1" customFormat="1" ht="12" customHeight="1">
      <c r="B44" s="37"/>
      <c r="C44" s="31" t="s">
        <v>13</v>
      </c>
      <c r="D44" s="38"/>
      <c r="E44" s="38"/>
      <c r="F44" s="38"/>
      <c r="G44" s="38"/>
      <c r="H44" s="38"/>
      <c r="I44" s="38"/>
      <c r="J44" s="38"/>
      <c r="K44" s="38"/>
      <c r="L44" s="38" t="str">
        <f>K5</f>
        <v>073a</v>
      </c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42"/>
    </row>
    <row r="45" spans="2:44" s="3" customFormat="1" ht="36.95" customHeight="1">
      <c r="B45" s="60"/>
      <c r="C45" s="61" t="s">
        <v>16</v>
      </c>
      <c r="D45" s="62"/>
      <c r="E45" s="62"/>
      <c r="F45" s="62"/>
      <c r="G45" s="62"/>
      <c r="H45" s="62"/>
      <c r="I45" s="62"/>
      <c r="J45" s="62"/>
      <c r="K45" s="62"/>
      <c r="L45" s="63" t="str">
        <f>K6</f>
        <v>Technické zhodnocení chodníku na ul. Jesenická v Šumperku</v>
      </c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4"/>
    </row>
    <row r="46" spans="2:44" s="1" customFormat="1" ht="6.95" customHeight="1"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</row>
    <row r="47" spans="2:44" s="1" customFormat="1" ht="12" customHeight="1">
      <c r="B47" s="37"/>
      <c r="C47" s="31" t="s">
        <v>20</v>
      </c>
      <c r="D47" s="38"/>
      <c r="E47" s="38"/>
      <c r="F47" s="38"/>
      <c r="G47" s="38"/>
      <c r="H47" s="38"/>
      <c r="I47" s="38"/>
      <c r="J47" s="38"/>
      <c r="K47" s="38"/>
      <c r="L47" s="65" t="str">
        <f>IF(K8="","",K8)</f>
        <v>Šumperk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22</v>
      </c>
      <c r="AJ47" s="38"/>
      <c r="AK47" s="38"/>
      <c r="AL47" s="38"/>
      <c r="AM47" s="66" t="str">
        <f>IF(AN8="","",AN8)</f>
        <v>6. 2. 2019</v>
      </c>
      <c r="AN47" s="66"/>
      <c r="AO47" s="38"/>
      <c r="AP47" s="38"/>
      <c r="AQ47" s="38"/>
      <c r="AR47" s="42"/>
    </row>
    <row r="48" spans="2:44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</row>
    <row r="49" spans="2:56" s="1" customFormat="1" ht="13.65" customHeight="1">
      <c r="B49" s="37"/>
      <c r="C49" s="31" t="s">
        <v>24</v>
      </c>
      <c r="D49" s="38"/>
      <c r="E49" s="38"/>
      <c r="F49" s="38"/>
      <c r="G49" s="38"/>
      <c r="H49" s="38"/>
      <c r="I49" s="38"/>
      <c r="J49" s="38"/>
      <c r="K49" s="38"/>
      <c r="L49" s="38" t="str">
        <f>IF(E11="","",E11)</f>
        <v xml:space="preserve"> 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30</v>
      </c>
      <c r="AJ49" s="38"/>
      <c r="AK49" s="38"/>
      <c r="AL49" s="38"/>
      <c r="AM49" s="67" t="str">
        <f>IF(E17="","",E17)</f>
        <v xml:space="preserve"> </v>
      </c>
      <c r="AN49" s="38"/>
      <c r="AO49" s="38"/>
      <c r="AP49" s="38"/>
      <c r="AQ49" s="38"/>
      <c r="AR49" s="42"/>
      <c r="AS49" s="68" t="s">
        <v>48</v>
      </c>
      <c r="AT49" s="69"/>
      <c r="AU49" s="70"/>
      <c r="AV49" s="70"/>
      <c r="AW49" s="70"/>
      <c r="AX49" s="70"/>
      <c r="AY49" s="70"/>
      <c r="AZ49" s="70"/>
      <c r="BA49" s="70"/>
      <c r="BB49" s="70"/>
      <c r="BC49" s="70"/>
      <c r="BD49" s="71"/>
    </row>
    <row r="50" spans="2:56" s="1" customFormat="1" ht="13.65" customHeight="1">
      <c r="B50" s="37"/>
      <c r="C50" s="31" t="s">
        <v>28</v>
      </c>
      <c r="D50" s="38"/>
      <c r="E50" s="38"/>
      <c r="F50" s="38"/>
      <c r="G50" s="38"/>
      <c r="H50" s="38"/>
      <c r="I50" s="38"/>
      <c r="J50" s="38"/>
      <c r="K50" s="38"/>
      <c r="L50" s="38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32</v>
      </c>
      <c r="AJ50" s="38"/>
      <c r="AK50" s="38"/>
      <c r="AL50" s="38"/>
      <c r="AM50" s="67" t="str">
        <f>IF(E20="","",E20)</f>
        <v xml:space="preserve"> </v>
      </c>
      <c r="AN50" s="38"/>
      <c r="AO50" s="38"/>
      <c r="AP50" s="38"/>
      <c r="AQ50" s="38"/>
      <c r="AR50" s="42"/>
      <c r="AS50" s="72"/>
      <c r="AT50" s="73"/>
      <c r="AU50" s="74"/>
      <c r="AV50" s="74"/>
      <c r="AW50" s="74"/>
      <c r="AX50" s="74"/>
      <c r="AY50" s="74"/>
      <c r="AZ50" s="74"/>
      <c r="BA50" s="74"/>
      <c r="BB50" s="74"/>
      <c r="BC50" s="74"/>
      <c r="BD50" s="75"/>
    </row>
    <row r="51" spans="2:56" s="1" customFormat="1" ht="10.8" customHeight="1"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76"/>
      <c r="AT51" s="77"/>
      <c r="AU51" s="78"/>
      <c r="AV51" s="78"/>
      <c r="AW51" s="78"/>
      <c r="AX51" s="78"/>
      <c r="AY51" s="78"/>
      <c r="AZ51" s="78"/>
      <c r="BA51" s="78"/>
      <c r="BB51" s="78"/>
      <c r="BC51" s="78"/>
      <c r="BD51" s="79"/>
    </row>
    <row r="52" spans="2:56" s="1" customFormat="1" ht="29.25" customHeight="1">
      <c r="B52" s="37"/>
      <c r="C52" s="80" t="s">
        <v>49</v>
      </c>
      <c r="D52" s="81"/>
      <c r="E52" s="81"/>
      <c r="F52" s="81"/>
      <c r="G52" s="81"/>
      <c r="H52" s="82"/>
      <c r="I52" s="83" t="s">
        <v>50</v>
      </c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4" t="s">
        <v>51</v>
      </c>
      <c r="AH52" s="81"/>
      <c r="AI52" s="81"/>
      <c r="AJ52" s="81"/>
      <c r="AK52" s="81"/>
      <c r="AL52" s="81"/>
      <c r="AM52" s="81"/>
      <c r="AN52" s="83" t="s">
        <v>52</v>
      </c>
      <c r="AO52" s="81"/>
      <c r="AP52" s="85"/>
      <c r="AQ52" s="86" t="s">
        <v>53</v>
      </c>
      <c r="AR52" s="42"/>
      <c r="AS52" s="87" t="s">
        <v>54</v>
      </c>
      <c r="AT52" s="88" t="s">
        <v>55</v>
      </c>
      <c r="AU52" s="88" t="s">
        <v>56</v>
      </c>
      <c r="AV52" s="88" t="s">
        <v>57</v>
      </c>
      <c r="AW52" s="88" t="s">
        <v>58</v>
      </c>
      <c r="AX52" s="88" t="s">
        <v>59</v>
      </c>
      <c r="AY52" s="88" t="s">
        <v>60</v>
      </c>
      <c r="AZ52" s="88" t="s">
        <v>61</v>
      </c>
      <c r="BA52" s="88" t="s">
        <v>62</v>
      </c>
      <c r="BB52" s="88" t="s">
        <v>63</v>
      </c>
      <c r="BC52" s="88" t="s">
        <v>64</v>
      </c>
      <c r="BD52" s="89" t="s">
        <v>65</v>
      </c>
    </row>
    <row r="53" spans="2:56" s="1" customFormat="1" ht="10.8" customHeight="1"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0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2"/>
    </row>
    <row r="54" spans="2:90" s="4" customFormat="1" ht="32.4" customHeight="1">
      <c r="B54" s="93"/>
      <c r="C54" s="94" t="s">
        <v>66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6">
        <f>ROUND(AG55+AG57+AG60+AG61,2)</f>
        <v>0</v>
      </c>
      <c r="AH54" s="96"/>
      <c r="AI54" s="96"/>
      <c r="AJ54" s="96"/>
      <c r="AK54" s="96"/>
      <c r="AL54" s="96"/>
      <c r="AM54" s="96"/>
      <c r="AN54" s="97">
        <f>SUM(AG54,AT54)</f>
        <v>0</v>
      </c>
      <c r="AO54" s="97"/>
      <c r="AP54" s="97"/>
      <c r="AQ54" s="98" t="s">
        <v>1</v>
      </c>
      <c r="AR54" s="99"/>
      <c r="AS54" s="100">
        <f>ROUND(AS55+AS57+AS60+AS61,2)</f>
        <v>0</v>
      </c>
      <c r="AT54" s="101">
        <f>ROUND(SUM(AV54:AW54),2)</f>
        <v>0</v>
      </c>
      <c r="AU54" s="102">
        <f>ROUND(AU55+AU57+AU60+AU61,5)</f>
        <v>0</v>
      </c>
      <c r="AV54" s="101">
        <f>ROUND(AZ54*L29,2)</f>
        <v>0</v>
      </c>
      <c r="AW54" s="101">
        <f>ROUND(BA54*L30,2)</f>
        <v>0</v>
      </c>
      <c r="AX54" s="101">
        <f>ROUND(BB54*L29,2)</f>
        <v>0</v>
      </c>
      <c r="AY54" s="101">
        <f>ROUND(BC54*L30,2)</f>
        <v>0</v>
      </c>
      <c r="AZ54" s="101">
        <f>ROUND(AZ55+AZ57+AZ60+AZ61,2)</f>
        <v>0</v>
      </c>
      <c r="BA54" s="101">
        <f>ROUND(BA55+BA57+BA60+BA61,2)</f>
        <v>0</v>
      </c>
      <c r="BB54" s="101">
        <f>ROUND(BB55+BB57+BB60+BB61,2)</f>
        <v>0</v>
      </c>
      <c r="BC54" s="101">
        <f>ROUND(BC55+BC57+BC60+BC61,2)</f>
        <v>0</v>
      </c>
      <c r="BD54" s="103">
        <f>ROUND(BD55+BD57+BD60+BD61,2)</f>
        <v>0</v>
      </c>
      <c r="BS54" s="104" t="s">
        <v>67</v>
      </c>
      <c r="BT54" s="104" t="s">
        <v>68</v>
      </c>
      <c r="BU54" s="105" t="s">
        <v>69</v>
      </c>
      <c r="BV54" s="104" t="s">
        <v>70</v>
      </c>
      <c r="BW54" s="104" t="s">
        <v>5</v>
      </c>
      <c r="BX54" s="104" t="s">
        <v>71</v>
      </c>
      <c r="CL54" s="104" t="s">
        <v>1</v>
      </c>
    </row>
    <row r="55" spans="2:91" s="5" customFormat="1" ht="27" customHeight="1">
      <c r="B55" s="106"/>
      <c r="C55" s="107"/>
      <c r="D55" s="108" t="s">
        <v>72</v>
      </c>
      <c r="E55" s="108"/>
      <c r="F55" s="108"/>
      <c r="G55" s="108"/>
      <c r="H55" s="108"/>
      <c r="I55" s="109"/>
      <c r="J55" s="108" t="s">
        <v>73</v>
      </c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10">
        <f>ROUND(AG56,2)</f>
        <v>0</v>
      </c>
      <c r="AH55" s="109"/>
      <c r="AI55" s="109"/>
      <c r="AJ55" s="109"/>
      <c r="AK55" s="109"/>
      <c r="AL55" s="109"/>
      <c r="AM55" s="109"/>
      <c r="AN55" s="111">
        <f>SUM(AG55,AT55)</f>
        <v>0</v>
      </c>
      <c r="AO55" s="109"/>
      <c r="AP55" s="109"/>
      <c r="AQ55" s="112" t="s">
        <v>74</v>
      </c>
      <c r="AR55" s="113"/>
      <c r="AS55" s="114">
        <f>ROUND(AS56,2)</f>
        <v>0</v>
      </c>
      <c r="AT55" s="115">
        <f>ROUND(SUM(AV55:AW55),2)</f>
        <v>0</v>
      </c>
      <c r="AU55" s="116">
        <f>ROUND(AU56,5)</f>
        <v>0</v>
      </c>
      <c r="AV55" s="115">
        <f>ROUND(AZ55*L29,2)</f>
        <v>0</v>
      </c>
      <c r="AW55" s="115">
        <f>ROUND(BA55*L30,2)</f>
        <v>0</v>
      </c>
      <c r="AX55" s="115">
        <f>ROUND(BB55*L29,2)</f>
        <v>0</v>
      </c>
      <c r="AY55" s="115">
        <f>ROUND(BC55*L30,2)</f>
        <v>0</v>
      </c>
      <c r="AZ55" s="115">
        <f>ROUND(AZ56,2)</f>
        <v>0</v>
      </c>
      <c r="BA55" s="115">
        <f>ROUND(BA56,2)</f>
        <v>0</v>
      </c>
      <c r="BB55" s="115">
        <f>ROUND(BB56,2)</f>
        <v>0</v>
      </c>
      <c r="BC55" s="115">
        <f>ROUND(BC56,2)</f>
        <v>0</v>
      </c>
      <c r="BD55" s="117">
        <f>ROUND(BD56,2)</f>
        <v>0</v>
      </c>
      <c r="BS55" s="118" t="s">
        <v>67</v>
      </c>
      <c r="BT55" s="118" t="s">
        <v>75</v>
      </c>
      <c r="BU55" s="118" t="s">
        <v>69</v>
      </c>
      <c r="BV55" s="118" t="s">
        <v>70</v>
      </c>
      <c r="BW55" s="118" t="s">
        <v>76</v>
      </c>
      <c r="BX55" s="118" t="s">
        <v>5</v>
      </c>
      <c r="CL55" s="118" t="s">
        <v>1</v>
      </c>
      <c r="CM55" s="118" t="s">
        <v>77</v>
      </c>
    </row>
    <row r="56" spans="1:90" s="6" customFormat="1" ht="25.5" customHeight="1">
      <c r="A56" s="119" t="s">
        <v>78</v>
      </c>
      <c r="B56" s="120"/>
      <c r="C56" s="121"/>
      <c r="D56" s="121"/>
      <c r="E56" s="122" t="s">
        <v>79</v>
      </c>
      <c r="F56" s="122"/>
      <c r="G56" s="122"/>
      <c r="H56" s="122"/>
      <c r="I56" s="122"/>
      <c r="J56" s="121"/>
      <c r="K56" s="122" t="s">
        <v>80</v>
      </c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3">
        <f>'SO 001 - Příprava území, ...'!J32</f>
        <v>0</v>
      </c>
      <c r="AH56" s="121"/>
      <c r="AI56" s="121"/>
      <c r="AJ56" s="121"/>
      <c r="AK56" s="121"/>
      <c r="AL56" s="121"/>
      <c r="AM56" s="121"/>
      <c r="AN56" s="123">
        <f>SUM(AG56,AT56)</f>
        <v>0</v>
      </c>
      <c r="AO56" s="121"/>
      <c r="AP56" s="121"/>
      <c r="AQ56" s="124" t="s">
        <v>81</v>
      </c>
      <c r="AR56" s="125"/>
      <c r="AS56" s="126">
        <v>0</v>
      </c>
      <c r="AT56" s="127">
        <f>ROUND(SUM(AV56:AW56),2)</f>
        <v>0</v>
      </c>
      <c r="AU56" s="128">
        <f>'SO 001 - Příprava území, ...'!P89</f>
        <v>0</v>
      </c>
      <c r="AV56" s="127">
        <f>'SO 001 - Příprava území, ...'!J35</f>
        <v>0</v>
      </c>
      <c r="AW56" s="127">
        <f>'SO 001 - Příprava území, ...'!J36</f>
        <v>0</v>
      </c>
      <c r="AX56" s="127">
        <f>'SO 001 - Příprava území, ...'!J37</f>
        <v>0</v>
      </c>
      <c r="AY56" s="127">
        <f>'SO 001 - Příprava území, ...'!J38</f>
        <v>0</v>
      </c>
      <c r="AZ56" s="127">
        <f>'SO 001 - Příprava území, ...'!F35</f>
        <v>0</v>
      </c>
      <c r="BA56" s="127">
        <f>'SO 001 - Příprava území, ...'!F36</f>
        <v>0</v>
      </c>
      <c r="BB56" s="127">
        <f>'SO 001 - Příprava území, ...'!F37</f>
        <v>0</v>
      </c>
      <c r="BC56" s="127">
        <f>'SO 001 - Příprava území, ...'!F38</f>
        <v>0</v>
      </c>
      <c r="BD56" s="129">
        <f>'SO 001 - Příprava území, ...'!F39</f>
        <v>0</v>
      </c>
      <c r="BT56" s="130" t="s">
        <v>77</v>
      </c>
      <c r="BV56" s="130" t="s">
        <v>70</v>
      </c>
      <c r="BW56" s="130" t="s">
        <v>82</v>
      </c>
      <c r="BX56" s="130" t="s">
        <v>76</v>
      </c>
      <c r="CL56" s="130" t="s">
        <v>1</v>
      </c>
    </row>
    <row r="57" spans="2:91" s="5" customFormat="1" ht="16.5" customHeight="1">
      <c r="B57" s="106"/>
      <c r="C57" s="107"/>
      <c r="D57" s="108" t="s">
        <v>83</v>
      </c>
      <c r="E57" s="108"/>
      <c r="F57" s="108"/>
      <c r="G57" s="108"/>
      <c r="H57" s="108"/>
      <c r="I57" s="109"/>
      <c r="J57" s="108" t="s">
        <v>84</v>
      </c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10">
        <f>ROUND(SUM(AG58:AG59),2)</f>
        <v>0</v>
      </c>
      <c r="AH57" s="109"/>
      <c r="AI57" s="109"/>
      <c r="AJ57" s="109"/>
      <c r="AK57" s="109"/>
      <c r="AL57" s="109"/>
      <c r="AM57" s="109"/>
      <c r="AN57" s="111">
        <f>SUM(AG57,AT57)</f>
        <v>0</v>
      </c>
      <c r="AO57" s="109"/>
      <c r="AP57" s="109"/>
      <c r="AQ57" s="112" t="s">
        <v>74</v>
      </c>
      <c r="AR57" s="113"/>
      <c r="AS57" s="114">
        <f>ROUND(SUM(AS58:AS59),2)</f>
        <v>0</v>
      </c>
      <c r="AT57" s="115">
        <f>ROUND(SUM(AV57:AW57),2)</f>
        <v>0</v>
      </c>
      <c r="AU57" s="116">
        <f>ROUND(SUM(AU58:AU59),5)</f>
        <v>0</v>
      </c>
      <c r="AV57" s="115">
        <f>ROUND(AZ57*L29,2)</f>
        <v>0</v>
      </c>
      <c r="AW57" s="115">
        <f>ROUND(BA57*L30,2)</f>
        <v>0</v>
      </c>
      <c r="AX57" s="115">
        <f>ROUND(BB57*L29,2)</f>
        <v>0</v>
      </c>
      <c r="AY57" s="115">
        <f>ROUND(BC57*L30,2)</f>
        <v>0</v>
      </c>
      <c r="AZ57" s="115">
        <f>ROUND(SUM(AZ58:AZ59),2)</f>
        <v>0</v>
      </c>
      <c r="BA57" s="115">
        <f>ROUND(SUM(BA58:BA59),2)</f>
        <v>0</v>
      </c>
      <c r="BB57" s="115">
        <f>ROUND(SUM(BB58:BB59),2)</f>
        <v>0</v>
      </c>
      <c r="BC57" s="115">
        <f>ROUND(SUM(BC58:BC59),2)</f>
        <v>0</v>
      </c>
      <c r="BD57" s="117">
        <f>ROUND(SUM(BD58:BD59),2)</f>
        <v>0</v>
      </c>
      <c r="BS57" s="118" t="s">
        <v>67</v>
      </c>
      <c r="BT57" s="118" t="s">
        <v>75</v>
      </c>
      <c r="BU57" s="118" t="s">
        <v>69</v>
      </c>
      <c r="BV57" s="118" t="s">
        <v>70</v>
      </c>
      <c r="BW57" s="118" t="s">
        <v>85</v>
      </c>
      <c r="BX57" s="118" t="s">
        <v>5</v>
      </c>
      <c r="CL57" s="118" t="s">
        <v>1</v>
      </c>
      <c r="CM57" s="118" t="s">
        <v>77</v>
      </c>
    </row>
    <row r="58" spans="1:90" s="6" customFormat="1" ht="16.5" customHeight="1">
      <c r="A58" s="119" t="s">
        <v>78</v>
      </c>
      <c r="B58" s="120"/>
      <c r="C58" s="121"/>
      <c r="D58" s="121"/>
      <c r="E58" s="122" t="s">
        <v>86</v>
      </c>
      <c r="F58" s="122"/>
      <c r="G58" s="122"/>
      <c r="H58" s="122"/>
      <c r="I58" s="122"/>
      <c r="J58" s="121"/>
      <c r="K58" s="122" t="s">
        <v>84</v>
      </c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3">
        <f>'SO 101 - Chodník'!J32</f>
        <v>0</v>
      </c>
      <c r="AH58" s="121"/>
      <c r="AI58" s="121"/>
      <c r="AJ58" s="121"/>
      <c r="AK58" s="121"/>
      <c r="AL58" s="121"/>
      <c r="AM58" s="121"/>
      <c r="AN58" s="123">
        <f>SUM(AG58,AT58)</f>
        <v>0</v>
      </c>
      <c r="AO58" s="121"/>
      <c r="AP58" s="121"/>
      <c r="AQ58" s="124" t="s">
        <v>81</v>
      </c>
      <c r="AR58" s="125"/>
      <c r="AS58" s="126">
        <v>0</v>
      </c>
      <c r="AT58" s="127">
        <f>ROUND(SUM(AV58:AW58),2)</f>
        <v>0</v>
      </c>
      <c r="AU58" s="128">
        <f>'SO 101 - Chodník'!P90</f>
        <v>0</v>
      </c>
      <c r="AV58" s="127">
        <f>'SO 101 - Chodník'!J35</f>
        <v>0</v>
      </c>
      <c r="AW58" s="127">
        <f>'SO 101 - Chodník'!J36</f>
        <v>0</v>
      </c>
      <c r="AX58" s="127">
        <f>'SO 101 - Chodník'!J37</f>
        <v>0</v>
      </c>
      <c r="AY58" s="127">
        <f>'SO 101 - Chodník'!J38</f>
        <v>0</v>
      </c>
      <c r="AZ58" s="127">
        <f>'SO 101 - Chodník'!F35</f>
        <v>0</v>
      </c>
      <c r="BA58" s="127">
        <f>'SO 101 - Chodník'!F36</f>
        <v>0</v>
      </c>
      <c r="BB58" s="127">
        <f>'SO 101 - Chodník'!F37</f>
        <v>0</v>
      </c>
      <c r="BC58" s="127">
        <f>'SO 101 - Chodník'!F38</f>
        <v>0</v>
      </c>
      <c r="BD58" s="129">
        <f>'SO 101 - Chodník'!F39</f>
        <v>0</v>
      </c>
      <c r="BT58" s="130" t="s">
        <v>77</v>
      </c>
      <c r="BV58" s="130" t="s">
        <v>70</v>
      </c>
      <c r="BW58" s="130" t="s">
        <v>87</v>
      </c>
      <c r="BX58" s="130" t="s">
        <v>85</v>
      </c>
      <c r="CL58" s="130" t="s">
        <v>1</v>
      </c>
    </row>
    <row r="59" spans="1:90" s="6" customFormat="1" ht="16.5" customHeight="1">
      <c r="A59" s="119" t="s">
        <v>78</v>
      </c>
      <c r="B59" s="120"/>
      <c r="C59" s="121"/>
      <c r="D59" s="121"/>
      <c r="E59" s="122" t="s">
        <v>88</v>
      </c>
      <c r="F59" s="122"/>
      <c r="G59" s="122"/>
      <c r="H59" s="122"/>
      <c r="I59" s="122"/>
      <c r="J59" s="121"/>
      <c r="K59" s="122" t="s">
        <v>89</v>
      </c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3">
        <f>'SO 192 - Dopravní značení...'!J32</f>
        <v>0</v>
      </c>
      <c r="AH59" s="121"/>
      <c r="AI59" s="121"/>
      <c r="AJ59" s="121"/>
      <c r="AK59" s="121"/>
      <c r="AL59" s="121"/>
      <c r="AM59" s="121"/>
      <c r="AN59" s="123">
        <f>SUM(AG59,AT59)</f>
        <v>0</v>
      </c>
      <c r="AO59" s="121"/>
      <c r="AP59" s="121"/>
      <c r="AQ59" s="124" t="s">
        <v>81</v>
      </c>
      <c r="AR59" s="125"/>
      <c r="AS59" s="126">
        <v>0</v>
      </c>
      <c r="AT59" s="127">
        <f>ROUND(SUM(AV59:AW59),2)</f>
        <v>0</v>
      </c>
      <c r="AU59" s="128">
        <f>'SO 192 - Dopravní značení...'!P87</f>
        <v>0</v>
      </c>
      <c r="AV59" s="127">
        <f>'SO 192 - Dopravní značení...'!J35</f>
        <v>0</v>
      </c>
      <c r="AW59" s="127">
        <f>'SO 192 - Dopravní značení...'!J36</f>
        <v>0</v>
      </c>
      <c r="AX59" s="127">
        <f>'SO 192 - Dopravní značení...'!J37</f>
        <v>0</v>
      </c>
      <c r="AY59" s="127">
        <f>'SO 192 - Dopravní značení...'!J38</f>
        <v>0</v>
      </c>
      <c r="AZ59" s="127">
        <f>'SO 192 - Dopravní značení...'!F35</f>
        <v>0</v>
      </c>
      <c r="BA59" s="127">
        <f>'SO 192 - Dopravní značení...'!F36</f>
        <v>0</v>
      </c>
      <c r="BB59" s="127">
        <f>'SO 192 - Dopravní značení...'!F37</f>
        <v>0</v>
      </c>
      <c r="BC59" s="127">
        <f>'SO 192 - Dopravní značení...'!F38</f>
        <v>0</v>
      </c>
      <c r="BD59" s="129">
        <f>'SO 192 - Dopravní značení...'!F39</f>
        <v>0</v>
      </c>
      <c r="BT59" s="130" t="s">
        <v>77</v>
      </c>
      <c r="BV59" s="130" t="s">
        <v>70</v>
      </c>
      <c r="BW59" s="130" t="s">
        <v>90</v>
      </c>
      <c r="BX59" s="130" t="s">
        <v>85</v>
      </c>
      <c r="CL59" s="130" t="s">
        <v>1</v>
      </c>
    </row>
    <row r="60" spans="1:91" s="5" customFormat="1" ht="16.5" customHeight="1">
      <c r="A60" s="119" t="s">
        <v>78</v>
      </c>
      <c r="B60" s="106"/>
      <c r="C60" s="107"/>
      <c r="D60" s="108" t="s">
        <v>91</v>
      </c>
      <c r="E60" s="108"/>
      <c r="F60" s="108"/>
      <c r="G60" s="108"/>
      <c r="H60" s="108"/>
      <c r="I60" s="109"/>
      <c r="J60" s="108" t="s">
        <v>92</v>
      </c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11">
        <f>'1000 - Ostatní náklady'!J30</f>
        <v>0</v>
      </c>
      <c r="AH60" s="109"/>
      <c r="AI60" s="109"/>
      <c r="AJ60" s="109"/>
      <c r="AK60" s="109"/>
      <c r="AL60" s="109"/>
      <c r="AM60" s="109"/>
      <c r="AN60" s="111">
        <f>SUM(AG60,AT60)</f>
        <v>0</v>
      </c>
      <c r="AO60" s="109"/>
      <c r="AP60" s="109"/>
      <c r="AQ60" s="112" t="s">
        <v>74</v>
      </c>
      <c r="AR60" s="113"/>
      <c r="AS60" s="114">
        <v>0</v>
      </c>
      <c r="AT60" s="115">
        <f>ROUND(SUM(AV60:AW60),2)</f>
        <v>0</v>
      </c>
      <c r="AU60" s="116">
        <f>'1000 - Ostatní náklady'!P81</f>
        <v>0</v>
      </c>
      <c r="AV60" s="115">
        <f>'1000 - Ostatní náklady'!J33</f>
        <v>0</v>
      </c>
      <c r="AW60" s="115">
        <f>'1000 - Ostatní náklady'!J34</f>
        <v>0</v>
      </c>
      <c r="AX60" s="115">
        <f>'1000 - Ostatní náklady'!J35</f>
        <v>0</v>
      </c>
      <c r="AY60" s="115">
        <f>'1000 - Ostatní náklady'!J36</f>
        <v>0</v>
      </c>
      <c r="AZ60" s="115">
        <f>'1000 - Ostatní náklady'!F33</f>
        <v>0</v>
      </c>
      <c r="BA60" s="115">
        <f>'1000 - Ostatní náklady'!F34</f>
        <v>0</v>
      </c>
      <c r="BB60" s="115">
        <f>'1000 - Ostatní náklady'!F35</f>
        <v>0</v>
      </c>
      <c r="BC60" s="115">
        <f>'1000 - Ostatní náklady'!F36</f>
        <v>0</v>
      </c>
      <c r="BD60" s="117">
        <f>'1000 - Ostatní náklady'!F37</f>
        <v>0</v>
      </c>
      <c r="BT60" s="118" t="s">
        <v>75</v>
      </c>
      <c r="BV60" s="118" t="s">
        <v>70</v>
      </c>
      <c r="BW60" s="118" t="s">
        <v>93</v>
      </c>
      <c r="BX60" s="118" t="s">
        <v>5</v>
      </c>
      <c r="CL60" s="118" t="s">
        <v>1</v>
      </c>
      <c r="CM60" s="118" t="s">
        <v>77</v>
      </c>
    </row>
    <row r="61" spans="1:91" s="5" customFormat="1" ht="16.5" customHeight="1">
      <c r="A61" s="119" t="s">
        <v>78</v>
      </c>
      <c r="B61" s="106"/>
      <c r="C61" s="107"/>
      <c r="D61" s="108" t="s">
        <v>94</v>
      </c>
      <c r="E61" s="108"/>
      <c r="F61" s="108"/>
      <c r="G61" s="108"/>
      <c r="H61" s="108"/>
      <c r="I61" s="109"/>
      <c r="J61" s="108" t="s">
        <v>95</v>
      </c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11">
        <f>'1020 - VRN'!J30</f>
        <v>0</v>
      </c>
      <c r="AH61" s="109"/>
      <c r="AI61" s="109"/>
      <c r="AJ61" s="109"/>
      <c r="AK61" s="109"/>
      <c r="AL61" s="109"/>
      <c r="AM61" s="109"/>
      <c r="AN61" s="111">
        <f>SUM(AG61,AT61)</f>
        <v>0</v>
      </c>
      <c r="AO61" s="109"/>
      <c r="AP61" s="109"/>
      <c r="AQ61" s="112" t="s">
        <v>74</v>
      </c>
      <c r="AR61" s="113"/>
      <c r="AS61" s="131">
        <v>0</v>
      </c>
      <c r="AT61" s="132">
        <f>ROUND(SUM(AV61:AW61),2)</f>
        <v>0</v>
      </c>
      <c r="AU61" s="133">
        <f>'1020 - VRN'!P81</f>
        <v>0</v>
      </c>
      <c r="AV61" s="132">
        <f>'1020 - VRN'!J33</f>
        <v>0</v>
      </c>
      <c r="AW61" s="132">
        <f>'1020 - VRN'!J34</f>
        <v>0</v>
      </c>
      <c r="AX61" s="132">
        <f>'1020 - VRN'!J35</f>
        <v>0</v>
      </c>
      <c r="AY61" s="132">
        <f>'1020 - VRN'!J36</f>
        <v>0</v>
      </c>
      <c r="AZ61" s="132">
        <f>'1020 - VRN'!F33</f>
        <v>0</v>
      </c>
      <c r="BA61" s="132">
        <f>'1020 - VRN'!F34</f>
        <v>0</v>
      </c>
      <c r="BB61" s="132">
        <f>'1020 - VRN'!F35</f>
        <v>0</v>
      </c>
      <c r="BC61" s="132">
        <f>'1020 - VRN'!F36</f>
        <v>0</v>
      </c>
      <c r="BD61" s="134">
        <f>'1020 - VRN'!F37</f>
        <v>0</v>
      </c>
      <c r="BT61" s="118" t="s">
        <v>75</v>
      </c>
      <c r="BV61" s="118" t="s">
        <v>70</v>
      </c>
      <c r="BW61" s="118" t="s">
        <v>96</v>
      </c>
      <c r="BX61" s="118" t="s">
        <v>5</v>
      </c>
      <c r="CL61" s="118" t="s">
        <v>1</v>
      </c>
      <c r="CM61" s="118" t="s">
        <v>77</v>
      </c>
    </row>
    <row r="62" spans="2:44" s="1" customFormat="1" ht="30" customHeight="1"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42"/>
    </row>
    <row r="63" spans="2:44" s="1" customFormat="1" ht="6.95" customHeight="1">
      <c r="B63" s="56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42"/>
    </row>
  </sheetData>
  <sheetProtection password="CC35" sheet="1" objects="1" scenarios="1" formatColumns="0" formatRows="0"/>
  <mergeCells count="66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61:AP61"/>
    <mergeCell ref="AN58:AP58"/>
    <mergeCell ref="AN59:AP59"/>
    <mergeCell ref="AN60:AP60"/>
    <mergeCell ref="C52:G52"/>
    <mergeCell ref="I52:AF52"/>
    <mergeCell ref="D55:H55"/>
    <mergeCell ref="J55:AF55"/>
    <mergeCell ref="E56:I56"/>
    <mergeCell ref="K56:AF56"/>
    <mergeCell ref="D57:H57"/>
    <mergeCell ref="J57:AF57"/>
    <mergeCell ref="E58:I58"/>
    <mergeCell ref="K58:AF58"/>
    <mergeCell ref="E59:I59"/>
    <mergeCell ref="K59:AF59"/>
    <mergeCell ref="D60:H60"/>
    <mergeCell ref="J60:AF60"/>
    <mergeCell ref="D61:H61"/>
    <mergeCell ref="J61:AF61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AG54:AM54"/>
    <mergeCell ref="AN54:AP54"/>
  </mergeCells>
  <hyperlinks>
    <hyperlink ref="A56" location="'SO 001 - Příprava území, ...'!C2" display="/"/>
    <hyperlink ref="A58" location="'SO 101 - Chodník'!C2" display="/"/>
    <hyperlink ref="A59" location="'SO 192 - Dopravní značení...'!C2" display="/"/>
    <hyperlink ref="A60" location="'1000 - Ostatní náklady'!C2" display="/"/>
    <hyperlink ref="A61" location="'1020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5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5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82</v>
      </c>
    </row>
    <row r="3" spans="2:46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77</v>
      </c>
    </row>
    <row r="4" spans="2:46" ht="24.95" customHeight="1">
      <c r="B4" s="19"/>
      <c r="D4" s="139" t="s">
        <v>97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0" t="s">
        <v>16</v>
      </c>
      <c r="L6" s="19"/>
    </row>
    <row r="7" spans="2:12" ht="16.5" customHeight="1">
      <c r="B7" s="19"/>
      <c r="E7" s="141" t="str">
        <f>'Rekapitulace stavby'!K6</f>
        <v>Technické zhodnocení chodníku na ul. Jesenická v Šumperku</v>
      </c>
      <c r="F7" s="140"/>
      <c r="G7" s="140"/>
      <c r="H7" s="140"/>
      <c r="L7" s="19"/>
    </row>
    <row r="8" spans="2:12" ht="12" customHeight="1">
      <c r="B8" s="19"/>
      <c r="D8" s="140" t="s">
        <v>98</v>
      </c>
      <c r="L8" s="19"/>
    </row>
    <row r="9" spans="2:12" s="1" customFormat="1" ht="16.5" customHeight="1">
      <c r="B9" s="42"/>
      <c r="E9" s="141" t="s">
        <v>99</v>
      </c>
      <c r="F9" s="1"/>
      <c r="G9" s="1"/>
      <c r="H9" s="1"/>
      <c r="I9" s="142"/>
      <c r="L9" s="42"/>
    </row>
    <row r="10" spans="2:12" s="1" customFormat="1" ht="12" customHeight="1">
      <c r="B10" s="42"/>
      <c r="D10" s="140" t="s">
        <v>100</v>
      </c>
      <c r="I10" s="142"/>
      <c r="L10" s="42"/>
    </row>
    <row r="11" spans="2:12" s="1" customFormat="1" ht="36.95" customHeight="1">
      <c r="B11" s="42"/>
      <c r="E11" s="143" t="s">
        <v>101</v>
      </c>
      <c r="F11" s="1"/>
      <c r="G11" s="1"/>
      <c r="H11" s="1"/>
      <c r="I11" s="142"/>
      <c r="L11" s="42"/>
    </row>
    <row r="12" spans="2:12" s="1" customFormat="1" ht="12">
      <c r="B12" s="42"/>
      <c r="I12" s="142"/>
      <c r="L12" s="42"/>
    </row>
    <row r="13" spans="2:12" s="1" customFormat="1" ht="12" customHeight="1">
      <c r="B13" s="42"/>
      <c r="D13" s="140" t="s">
        <v>18</v>
      </c>
      <c r="F13" s="16" t="s">
        <v>1</v>
      </c>
      <c r="I13" s="144" t="s">
        <v>19</v>
      </c>
      <c r="J13" s="16" t="s">
        <v>1</v>
      </c>
      <c r="L13" s="42"/>
    </row>
    <row r="14" spans="2:12" s="1" customFormat="1" ht="12" customHeight="1">
      <c r="B14" s="42"/>
      <c r="D14" s="140" t="s">
        <v>20</v>
      </c>
      <c r="F14" s="16" t="s">
        <v>21</v>
      </c>
      <c r="I14" s="144" t="s">
        <v>22</v>
      </c>
      <c r="J14" s="145" t="str">
        <f>'Rekapitulace stavby'!AN8</f>
        <v>6. 2. 2019</v>
      </c>
      <c r="L14" s="42"/>
    </row>
    <row r="15" spans="2:12" s="1" customFormat="1" ht="10.8" customHeight="1">
      <c r="B15" s="42"/>
      <c r="I15" s="142"/>
      <c r="L15" s="42"/>
    </row>
    <row r="16" spans="2:12" s="1" customFormat="1" ht="12" customHeight="1">
      <c r="B16" s="42"/>
      <c r="D16" s="140" t="s">
        <v>24</v>
      </c>
      <c r="I16" s="144" t="s">
        <v>25</v>
      </c>
      <c r="J16" s="16" t="str">
        <f>IF('Rekapitulace stavby'!AN10="","",'Rekapitulace stavby'!AN10)</f>
        <v/>
      </c>
      <c r="L16" s="42"/>
    </row>
    <row r="17" spans="2:12" s="1" customFormat="1" ht="18" customHeight="1">
      <c r="B17" s="42"/>
      <c r="E17" s="16" t="str">
        <f>IF('Rekapitulace stavby'!E11="","",'Rekapitulace stavby'!E11)</f>
        <v xml:space="preserve"> </v>
      </c>
      <c r="I17" s="144" t="s">
        <v>27</v>
      </c>
      <c r="J17" s="16" t="str">
        <f>IF('Rekapitulace stavby'!AN11="","",'Rekapitulace stavby'!AN11)</f>
        <v/>
      </c>
      <c r="L17" s="42"/>
    </row>
    <row r="18" spans="2:12" s="1" customFormat="1" ht="6.95" customHeight="1">
      <c r="B18" s="42"/>
      <c r="I18" s="142"/>
      <c r="L18" s="42"/>
    </row>
    <row r="19" spans="2:12" s="1" customFormat="1" ht="12" customHeight="1">
      <c r="B19" s="42"/>
      <c r="D19" s="140" t="s">
        <v>28</v>
      </c>
      <c r="I19" s="144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6"/>
      <c r="G20" s="16"/>
      <c r="H20" s="16"/>
      <c r="I20" s="144" t="s">
        <v>27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2"/>
      <c r="L21" s="42"/>
    </row>
    <row r="22" spans="2:12" s="1" customFormat="1" ht="12" customHeight="1">
      <c r="B22" s="42"/>
      <c r="D22" s="140" t="s">
        <v>30</v>
      </c>
      <c r="I22" s="144" t="s">
        <v>25</v>
      </c>
      <c r="J22" s="16" t="str">
        <f>IF('Rekapitulace stavby'!AN16="","",'Rekapitulace stavby'!AN16)</f>
        <v/>
      </c>
      <c r="L22" s="42"/>
    </row>
    <row r="23" spans="2:12" s="1" customFormat="1" ht="18" customHeight="1">
      <c r="B23" s="42"/>
      <c r="E23" s="16" t="str">
        <f>IF('Rekapitulace stavby'!E17="","",'Rekapitulace stavby'!E17)</f>
        <v xml:space="preserve"> </v>
      </c>
      <c r="I23" s="144" t="s">
        <v>27</v>
      </c>
      <c r="J23" s="16" t="str">
        <f>IF('Rekapitulace stavby'!AN17="","",'Rekapitulace stavby'!AN17)</f>
        <v/>
      </c>
      <c r="L23" s="42"/>
    </row>
    <row r="24" spans="2:12" s="1" customFormat="1" ht="6.95" customHeight="1">
      <c r="B24" s="42"/>
      <c r="I24" s="142"/>
      <c r="L24" s="42"/>
    </row>
    <row r="25" spans="2:12" s="1" customFormat="1" ht="12" customHeight="1">
      <c r="B25" s="42"/>
      <c r="D25" s="140" t="s">
        <v>32</v>
      </c>
      <c r="I25" s="144" t="s">
        <v>25</v>
      </c>
      <c r="J25" s="16" t="str">
        <f>IF('Rekapitulace stavby'!AN19="","",'Rekapitulace stavby'!AN19)</f>
        <v/>
      </c>
      <c r="L25" s="42"/>
    </row>
    <row r="26" spans="2:12" s="1" customFormat="1" ht="18" customHeight="1">
      <c r="B26" s="42"/>
      <c r="E26" s="16" t="str">
        <f>IF('Rekapitulace stavby'!E20="","",'Rekapitulace stavby'!E20)</f>
        <v xml:space="preserve"> </v>
      </c>
      <c r="I26" s="144" t="s">
        <v>27</v>
      </c>
      <c r="J26" s="16" t="str">
        <f>IF('Rekapitulace stavby'!AN20="","",'Rekapitulace stavby'!AN20)</f>
        <v/>
      </c>
      <c r="L26" s="42"/>
    </row>
    <row r="27" spans="2:12" s="1" customFormat="1" ht="6.95" customHeight="1">
      <c r="B27" s="42"/>
      <c r="I27" s="142"/>
      <c r="L27" s="42"/>
    </row>
    <row r="28" spans="2:12" s="1" customFormat="1" ht="12" customHeight="1">
      <c r="B28" s="42"/>
      <c r="D28" s="140" t="s">
        <v>33</v>
      </c>
      <c r="I28" s="142"/>
      <c r="L28" s="42"/>
    </row>
    <row r="29" spans="2:12" s="7" customFormat="1" ht="16.5" customHeight="1">
      <c r="B29" s="146"/>
      <c r="E29" s="147" t="s">
        <v>1</v>
      </c>
      <c r="F29" s="147"/>
      <c r="G29" s="147"/>
      <c r="H29" s="147"/>
      <c r="I29" s="148"/>
      <c r="L29" s="146"/>
    </row>
    <row r="30" spans="2:12" s="1" customFormat="1" ht="6.95" customHeight="1">
      <c r="B30" s="42"/>
      <c r="I30" s="142"/>
      <c r="L30" s="42"/>
    </row>
    <row r="31" spans="2:12" s="1" customFormat="1" ht="6.95" customHeight="1">
      <c r="B31" s="42"/>
      <c r="D31" s="70"/>
      <c r="E31" s="70"/>
      <c r="F31" s="70"/>
      <c r="G31" s="70"/>
      <c r="H31" s="70"/>
      <c r="I31" s="149"/>
      <c r="J31" s="70"/>
      <c r="K31" s="70"/>
      <c r="L31" s="42"/>
    </row>
    <row r="32" spans="2:12" s="1" customFormat="1" ht="25.4" customHeight="1">
      <c r="B32" s="42"/>
      <c r="D32" s="150" t="s">
        <v>34</v>
      </c>
      <c r="I32" s="142"/>
      <c r="J32" s="151">
        <f>ROUND(J89,2)</f>
        <v>0</v>
      </c>
      <c r="L32" s="42"/>
    </row>
    <row r="33" spans="2:12" s="1" customFormat="1" ht="6.95" customHeight="1">
      <c r="B33" s="42"/>
      <c r="D33" s="70"/>
      <c r="E33" s="70"/>
      <c r="F33" s="70"/>
      <c r="G33" s="70"/>
      <c r="H33" s="70"/>
      <c r="I33" s="149"/>
      <c r="J33" s="70"/>
      <c r="K33" s="70"/>
      <c r="L33" s="42"/>
    </row>
    <row r="34" spans="2:12" s="1" customFormat="1" ht="14.4" customHeight="1">
      <c r="B34" s="42"/>
      <c r="F34" s="152" t="s">
        <v>36</v>
      </c>
      <c r="I34" s="153" t="s">
        <v>35</v>
      </c>
      <c r="J34" s="152" t="s">
        <v>37</v>
      </c>
      <c r="L34" s="42"/>
    </row>
    <row r="35" spans="2:12" s="1" customFormat="1" ht="14.4" customHeight="1">
      <c r="B35" s="42"/>
      <c r="D35" s="140" t="s">
        <v>38</v>
      </c>
      <c r="E35" s="140" t="s">
        <v>39</v>
      </c>
      <c r="F35" s="154">
        <f>ROUND((SUM(BE89:BE155)),2)</f>
        <v>0</v>
      </c>
      <c r="I35" s="155">
        <v>0.21</v>
      </c>
      <c r="J35" s="154">
        <f>ROUND(((SUM(BE89:BE155))*I35),2)</f>
        <v>0</v>
      </c>
      <c r="L35" s="42"/>
    </row>
    <row r="36" spans="2:12" s="1" customFormat="1" ht="14.4" customHeight="1">
      <c r="B36" s="42"/>
      <c r="E36" s="140" t="s">
        <v>40</v>
      </c>
      <c r="F36" s="154">
        <f>ROUND((SUM(BF89:BF155)),2)</f>
        <v>0</v>
      </c>
      <c r="I36" s="155">
        <v>0.15</v>
      </c>
      <c r="J36" s="154">
        <f>ROUND(((SUM(BF89:BF155))*I36),2)</f>
        <v>0</v>
      </c>
      <c r="L36" s="42"/>
    </row>
    <row r="37" spans="2:12" s="1" customFormat="1" ht="14.4" customHeight="1" hidden="1">
      <c r="B37" s="42"/>
      <c r="E37" s="140" t="s">
        <v>41</v>
      </c>
      <c r="F37" s="154">
        <f>ROUND((SUM(BG89:BG155)),2)</f>
        <v>0</v>
      </c>
      <c r="I37" s="155">
        <v>0.21</v>
      </c>
      <c r="J37" s="154">
        <f>0</f>
        <v>0</v>
      </c>
      <c r="L37" s="42"/>
    </row>
    <row r="38" spans="2:12" s="1" customFormat="1" ht="14.4" customHeight="1" hidden="1">
      <c r="B38" s="42"/>
      <c r="E38" s="140" t="s">
        <v>42</v>
      </c>
      <c r="F38" s="154">
        <f>ROUND((SUM(BH89:BH155)),2)</f>
        <v>0</v>
      </c>
      <c r="I38" s="155">
        <v>0.15</v>
      </c>
      <c r="J38" s="154">
        <f>0</f>
        <v>0</v>
      </c>
      <c r="L38" s="42"/>
    </row>
    <row r="39" spans="2:12" s="1" customFormat="1" ht="14.4" customHeight="1" hidden="1">
      <c r="B39" s="42"/>
      <c r="E39" s="140" t="s">
        <v>43</v>
      </c>
      <c r="F39" s="154">
        <f>ROUND((SUM(BI89:BI155)),2)</f>
        <v>0</v>
      </c>
      <c r="I39" s="155">
        <v>0</v>
      </c>
      <c r="J39" s="154">
        <f>0</f>
        <v>0</v>
      </c>
      <c r="L39" s="42"/>
    </row>
    <row r="40" spans="2:12" s="1" customFormat="1" ht="6.95" customHeight="1">
      <c r="B40" s="42"/>
      <c r="I40" s="142"/>
      <c r="L40" s="42"/>
    </row>
    <row r="41" spans="2:12" s="1" customFormat="1" ht="25.4" customHeight="1">
      <c r="B41" s="42"/>
      <c r="C41" s="156"/>
      <c r="D41" s="157" t="s">
        <v>44</v>
      </c>
      <c r="E41" s="158"/>
      <c r="F41" s="158"/>
      <c r="G41" s="159" t="s">
        <v>45</v>
      </c>
      <c r="H41" s="160" t="s">
        <v>46</v>
      </c>
      <c r="I41" s="161"/>
      <c r="J41" s="162">
        <f>SUM(J32:J39)</f>
        <v>0</v>
      </c>
      <c r="K41" s="163"/>
      <c r="L41" s="42"/>
    </row>
    <row r="42" spans="2:12" s="1" customFormat="1" ht="14.4" customHeight="1">
      <c r="B42" s="164"/>
      <c r="C42" s="165"/>
      <c r="D42" s="165"/>
      <c r="E42" s="165"/>
      <c r="F42" s="165"/>
      <c r="G42" s="165"/>
      <c r="H42" s="165"/>
      <c r="I42" s="166"/>
      <c r="J42" s="165"/>
      <c r="K42" s="165"/>
      <c r="L42" s="42"/>
    </row>
    <row r="46" spans="2:12" s="1" customFormat="1" ht="6.95" customHeight="1">
      <c r="B46" s="167"/>
      <c r="C46" s="168"/>
      <c r="D46" s="168"/>
      <c r="E46" s="168"/>
      <c r="F46" s="168"/>
      <c r="G46" s="168"/>
      <c r="H46" s="168"/>
      <c r="I46" s="169"/>
      <c r="J46" s="168"/>
      <c r="K46" s="168"/>
      <c r="L46" s="42"/>
    </row>
    <row r="47" spans="2:12" s="1" customFormat="1" ht="24.95" customHeight="1">
      <c r="B47" s="37"/>
      <c r="C47" s="22" t="s">
        <v>102</v>
      </c>
      <c r="D47" s="38"/>
      <c r="E47" s="38"/>
      <c r="F47" s="38"/>
      <c r="G47" s="38"/>
      <c r="H47" s="38"/>
      <c r="I47" s="142"/>
      <c r="J47" s="38"/>
      <c r="K47" s="38"/>
      <c r="L47" s="42"/>
    </row>
    <row r="48" spans="2:12" s="1" customFormat="1" ht="6.95" customHeight="1">
      <c r="B48" s="37"/>
      <c r="C48" s="38"/>
      <c r="D48" s="38"/>
      <c r="E48" s="38"/>
      <c r="F48" s="38"/>
      <c r="G48" s="38"/>
      <c r="H48" s="38"/>
      <c r="I48" s="142"/>
      <c r="J48" s="38"/>
      <c r="K48" s="38"/>
      <c r="L48" s="42"/>
    </row>
    <row r="49" spans="2:12" s="1" customFormat="1" ht="12" customHeight="1">
      <c r="B49" s="37"/>
      <c r="C49" s="31" t="s">
        <v>16</v>
      </c>
      <c r="D49" s="38"/>
      <c r="E49" s="38"/>
      <c r="F49" s="38"/>
      <c r="G49" s="38"/>
      <c r="H49" s="38"/>
      <c r="I49" s="142"/>
      <c r="J49" s="38"/>
      <c r="K49" s="38"/>
      <c r="L49" s="42"/>
    </row>
    <row r="50" spans="2:12" s="1" customFormat="1" ht="16.5" customHeight="1">
      <c r="B50" s="37"/>
      <c r="C50" s="38"/>
      <c r="D50" s="38"/>
      <c r="E50" s="170" t="str">
        <f>E7</f>
        <v>Technické zhodnocení chodníku na ul. Jesenická v Šumperku</v>
      </c>
      <c r="F50" s="31"/>
      <c r="G50" s="31"/>
      <c r="H50" s="31"/>
      <c r="I50" s="142"/>
      <c r="J50" s="38"/>
      <c r="K50" s="38"/>
      <c r="L50" s="42"/>
    </row>
    <row r="51" spans="2:12" ht="12" customHeight="1">
      <c r="B51" s="20"/>
      <c r="C51" s="31" t="s">
        <v>98</v>
      </c>
      <c r="D51" s="21"/>
      <c r="E51" s="21"/>
      <c r="F51" s="21"/>
      <c r="G51" s="21"/>
      <c r="H51" s="21"/>
      <c r="I51" s="135"/>
      <c r="J51" s="21"/>
      <c r="K51" s="21"/>
      <c r="L51" s="19"/>
    </row>
    <row r="52" spans="2:12" s="1" customFormat="1" ht="16.5" customHeight="1">
      <c r="B52" s="37"/>
      <c r="C52" s="38"/>
      <c r="D52" s="38"/>
      <c r="E52" s="170" t="s">
        <v>99</v>
      </c>
      <c r="F52" s="38"/>
      <c r="G52" s="38"/>
      <c r="H52" s="38"/>
      <c r="I52" s="142"/>
      <c r="J52" s="38"/>
      <c r="K52" s="38"/>
      <c r="L52" s="42"/>
    </row>
    <row r="53" spans="2:12" s="1" customFormat="1" ht="12" customHeight="1">
      <c r="B53" s="37"/>
      <c r="C53" s="31" t="s">
        <v>100</v>
      </c>
      <c r="D53" s="38"/>
      <c r="E53" s="38"/>
      <c r="F53" s="38"/>
      <c r="G53" s="38"/>
      <c r="H53" s="38"/>
      <c r="I53" s="142"/>
      <c r="J53" s="38"/>
      <c r="K53" s="38"/>
      <c r="L53" s="42"/>
    </row>
    <row r="54" spans="2:12" s="1" customFormat="1" ht="16.5" customHeight="1">
      <c r="B54" s="37"/>
      <c r="C54" s="38"/>
      <c r="D54" s="38"/>
      <c r="E54" s="63" t="str">
        <f>E11</f>
        <v>SO 001 - Příprava území, demolice stávajících zpevněných ploch - chodníku</v>
      </c>
      <c r="F54" s="38"/>
      <c r="G54" s="38"/>
      <c r="H54" s="38"/>
      <c r="I54" s="142"/>
      <c r="J54" s="38"/>
      <c r="K54" s="38"/>
      <c r="L54" s="42"/>
    </row>
    <row r="55" spans="2:12" s="1" customFormat="1" ht="6.95" customHeight="1">
      <c r="B55" s="37"/>
      <c r="C55" s="38"/>
      <c r="D55" s="38"/>
      <c r="E55" s="38"/>
      <c r="F55" s="38"/>
      <c r="G55" s="38"/>
      <c r="H55" s="38"/>
      <c r="I55" s="142"/>
      <c r="J55" s="38"/>
      <c r="K55" s="38"/>
      <c r="L55" s="42"/>
    </row>
    <row r="56" spans="2:12" s="1" customFormat="1" ht="12" customHeight="1">
      <c r="B56" s="37"/>
      <c r="C56" s="31" t="s">
        <v>20</v>
      </c>
      <c r="D56" s="38"/>
      <c r="E56" s="38"/>
      <c r="F56" s="26" t="str">
        <f>F14</f>
        <v>Šumperk</v>
      </c>
      <c r="G56" s="38"/>
      <c r="H56" s="38"/>
      <c r="I56" s="144" t="s">
        <v>22</v>
      </c>
      <c r="J56" s="66" t="str">
        <f>IF(J14="","",J14)</f>
        <v>6. 2. 2019</v>
      </c>
      <c r="K56" s="38"/>
      <c r="L56" s="42"/>
    </row>
    <row r="57" spans="2:12" s="1" customFormat="1" ht="6.95" customHeight="1">
      <c r="B57" s="37"/>
      <c r="C57" s="38"/>
      <c r="D57" s="38"/>
      <c r="E57" s="38"/>
      <c r="F57" s="38"/>
      <c r="G57" s="38"/>
      <c r="H57" s="38"/>
      <c r="I57" s="142"/>
      <c r="J57" s="38"/>
      <c r="K57" s="38"/>
      <c r="L57" s="42"/>
    </row>
    <row r="58" spans="2:12" s="1" customFormat="1" ht="13.65" customHeight="1">
      <c r="B58" s="37"/>
      <c r="C58" s="31" t="s">
        <v>24</v>
      </c>
      <c r="D58" s="38"/>
      <c r="E58" s="38"/>
      <c r="F58" s="26" t="str">
        <f>E17</f>
        <v xml:space="preserve"> </v>
      </c>
      <c r="G58" s="38"/>
      <c r="H58" s="38"/>
      <c r="I58" s="144" t="s">
        <v>30</v>
      </c>
      <c r="J58" s="35" t="str">
        <f>E23</f>
        <v xml:space="preserve"> </v>
      </c>
      <c r="K58" s="38"/>
      <c r="L58" s="42"/>
    </row>
    <row r="59" spans="2:12" s="1" customFormat="1" ht="13.65" customHeight="1">
      <c r="B59" s="37"/>
      <c r="C59" s="31" t="s">
        <v>28</v>
      </c>
      <c r="D59" s="38"/>
      <c r="E59" s="38"/>
      <c r="F59" s="26" t="str">
        <f>IF(E20="","",E20)</f>
        <v>Vyplň údaj</v>
      </c>
      <c r="G59" s="38"/>
      <c r="H59" s="38"/>
      <c r="I59" s="144" t="s">
        <v>32</v>
      </c>
      <c r="J59" s="35" t="str">
        <f>E26</f>
        <v xml:space="preserve"> </v>
      </c>
      <c r="K59" s="38"/>
      <c r="L59" s="42"/>
    </row>
    <row r="60" spans="2:12" s="1" customFormat="1" ht="10.3" customHeight="1">
      <c r="B60" s="37"/>
      <c r="C60" s="38"/>
      <c r="D60" s="38"/>
      <c r="E60" s="38"/>
      <c r="F60" s="38"/>
      <c r="G60" s="38"/>
      <c r="H60" s="38"/>
      <c r="I60" s="142"/>
      <c r="J60" s="38"/>
      <c r="K60" s="38"/>
      <c r="L60" s="42"/>
    </row>
    <row r="61" spans="2:12" s="1" customFormat="1" ht="29.25" customHeight="1">
      <c r="B61" s="37"/>
      <c r="C61" s="171" t="s">
        <v>103</v>
      </c>
      <c r="D61" s="172"/>
      <c r="E61" s="172"/>
      <c r="F61" s="172"/>
      <c r="G61" s="172"/>
      <c r="H61" s="172"/>
      <c r="I61" s="173"/>
      <c r="J61" s="174" t="s">
        <v>104</v>
      </c>
      <c r="K61" s="172"/>
      <c r="L61" s="42"/>
    </row>
    <row r="62" spans="2:12" s="1" customFormat="1" ht="10.3" customHeight="1">
      <c r="B62" s="37"/>
      <c r="C62" s="38"/>
      <c r="D62" s="38"/>
      <c r="E62" s="38"/>
      <c r="F62" s="38"/>
      <c r="G62" s="38"/>
      <c r="H62" s="38"/>
      <c r="I62" s="142"/>
      <c r="J62" s="38"/>
      <c r="K62" s="38"/>
      <c r="L62" s="42"/>
    </row>
    <row r="63" spans="2:47" s="1" customFormat="1" ht="22.8" customHeight="1">
      <c r="B63" s="37"/>
      <c r="C63" s="175" t="s">
        <v>105</v>
      </c>
      <c r="D63" s="38"/>
      <c r="E63" s="38"/>
      <c r="F63" s="38"/>
      <c r="G63" s="38"/>
      <c r="H63" s="38"/>
      <c r="I63" s="142"/>
      <c r="J63" s="97">
        <f>J89</f>
        <v>0</v>
      </c>
      <c r="K63" s="38"/>
      <c r="L63" s="42"/>
      <c r="AU63" s="16" t="s">
        <v>106</v>
      </c>
    </row>
    <row r="64" spans="2:12" s="8" customFormat="1" ht="24.95" customHeight="1">
      <c r="B64" s="176"/>
      <c r="C64" s="177"/>
      <c r="D64" s="178" t="s">
        <v>107</v>
      </c>
      <c r="E64" s="179"/>
      <c r="F64" s="179"/>
      <c r="G64" s="179"/>
      <c r="H64" s="179"/>
      <c r="I64" s="180"/>
      <c r="J64" s="181">
        <f>J90</f>
        <v>0</v>
      </c>
      <c r="K64" s="177"/>
      <c r="L64" s="182"/>
    </row>
    <row r="65" spans="2:12" s="9" customFormat="1" ht="19.9" customHeight="1">
      <c r="B65" s="183"/>
      <c r="C65" s="121"/>
      <c r="D65" s="184" t="s">
        <v>108</v>
      </c>
      <c r="E65" s="185"/>
      <c r="F65" s="185"/>
      <c r="G65" s="185"/>
      <c r="H65" s="185"/>
      <c r="I65" s="186"/>
      <c r="J65" s="187">
        <f>J91</f>
        <v>0</v>
      </c>
      <c r="K65" s="121"/>
      <c r="L65" s="188"/>
    </row>
    <row r="66" spans="2:12" s="9" customFormat="1" ht="19.9" customHeight="1">
      <c r="B66" s="183"/>
      <c r="C66" s="121"/>
      <c r="D66" s="184" t="s">
        <v>109</v>
      </c>
      <c r="E66" s="185"/>
      <c r="F66" s="185"/>
      <c r="G66" s="185"/>
      <c r="H66" s="185"/>
      <c r="I66" s="186"/>
      <c r="J66" s="187">
        <f>J113</f>
        <v>0</v>
      </c>
      <c r="K66" s="121"/>
      <c r="L66" s="188"/>
    </row>
    <row r="67" spans="2:12" s="9" customFormat="1" ht="19.9" customHeight="1">
      <c r="B67" s="183"/>
      <c r="C67" s="121"/>
      <c r="D67" s="184" t="s">
        <v>110</v>
      </c>
      <c r="E67" s="185"/>
      <c r="F67" s="185"/>
      <c r="G67" s="185"/>
      <c r="H67" s="185"/>
      <c r="I67" s="186"/>
      <c r="J67" s="187">
        <f>J123</f>
        <v>0</v>
      </c>
      <c r="K67" s="121"/>
      <c r="L67" s="188"/>
    </row>
    <row r="68" spans="2:12" s="1" customFormat="1" ht="21.8" customHeight="1">
      <c r="B68" s="37"/>
      <c r="C68" s="38"/>
      <c r="D68" s="38"/>
      <c r="E68" s="38"/>
      <c r="F68" s="38"/>
      <c r="G68" s="38"/>
      <c r="H68" s="38"/>
      <c r="I68" s="142"/>
      <c r="J68" s="38"/>
      <c r="K68" s="38"/>
      <c r="L68" s="42"/>
    </row>
    <row r="69" spans="2:12" s="1" customFormat="1" ht="6.95" customHeight="1">
      <c r="B69" s="56"/>
      <c r="C69" s="57"/>
      <c r="D69" s="57"/>
      <c r="E69" s="57"/>
      <c r="F69" s="57"/>
      <c r="G69" s="57"/>
      <c r="H69" s="57"/>
      <c r="I69" s="166"/>
      <c r="J69" s="57"/>
      <c r="K69" s="57"/>
      <c r="L69" s="42"/>
    </row>
    <row r="73" spans="2:12" s="1" customFormat="1" ht="6.95" customHeight="1">
      <c r="B73" s="58"/>
      <c r="C73" s="59"/>
      <c r="D73" s="59"/>
      <c r="E73" s="59"/>
      <c r="F73" s="59"/>
      <c r="G73" s="59"/>
      <c r="H73" s="59"/>
      <c r="I73" s="169"/>
      <c r="J73" s="59"/>
      <c r="K73" s="59"/>
      <c r="L73" s="42"/>
    </row>
    <row r="74" spans="2:12" s="1" customFormat="1" ht="24.95" customHeight="1">
      <c r="B74" s="37"/>
      <c r="C74" s="22" t="s">
        <v>111</v>
      </c>
      <c r="D74" s="38"/>
      <c r="E74" s="38"/>
      <c r="F74" s="38"/>
      <c r="G74" s="38"/>
      <c r="H74" s="38"/>
      <c r="I74" s="142"/>
      <c r="J74" s="38"/>
      <c r="K74" s="38"/>
      <c r="L74" s="42"/>
    </row>
    <row r="75" spans="2:12" s="1" customFormat="1" ht="6.95" customHeight="1">
      <c r="B75" s="37"/>
      <c r="C75" s="38"/>
      <c r="D75" s="38"/>
      <c r="E75" s="38"/>
      <c r="F75" s="38"/>
      <c r="G75" s="38"/>
      <c r="H75" s="38"/>
      <c r="I75" s="142"/>
      <c r="J75" s="38"/>
      <c r="K75" s="38"/>
      <c r="L75" s="42"/>
    </row>
    <row r="76" spans="2:12" s="1" customFormat="1" ht="12" customHeight="1">
      <c r="B76" s="37"/>
      <c r="C76" s="31" t="s">
        <v>16</v>
      </c>
      <c r="D76" s="38"/>
      <c r="E76" s="38"/>
      <c r="F76" s="38"/>
      <c r="G76" s="38"/>
      <c r="H76" s="38"/>
      <c r="I76" s="142"/>
      <c r="J76" s="38"/>
      <c r="K76" s="38"/>
      <c r="L76" s="42"/>
    </row>
    <row r="77" spans="2:12" s="1" customFormat="1" ht="16.5" customHeight="1">
      <c r="B77" s="37"/>
      <c r="C77" s="38"/>
      <c r="D77" s="38"/>
      <c r="E77" s="170" t="str">
        <f>E7</f>
        <v>Technické zhodnocení chodníku na ul. Jesenická v Šumperku</v>
      </c>
      <c r="F77" s="31"/>
      <c r="G77" s="31"/>
      <c r="H77" s="31"/>
      <c r="I77" s="142"/>
      <c r="J77" s="38"/>
      <c r="K77" s="38"/>
      <c r="L77" s="42"/>
    </row>
    <row r="78" spans="2:12" ht="12" customHeight="1">
      <c r="B78" s="20"/>
      <c r="C78" s="31" t="s">
        <v>98</v>
      </c>
      <c r="D78" s="21"/>
      <c r="E78" s="21"/>
      <c r="F78" s="21"/>
      <c r="G78" s="21"/>
      <c r="H78" s="21"/>
      <c r="I78" s="135"/>
      <c r="J78" s="21"/>
      <c r="K78" s="21"/>
      <c r="L78" s="19"/>
    </row>
    <row r="79" spans="2:12" s="1" customFormat="1" ht="16.5" customHeight="1">
      <c r="B79" s="37"/>
      <c r="C79" s="38"/>
      <c r="D79" s="38"/>
      <c r="E79" s="170" t="s">
        <v>99</v>
      </c>
      <c r="F79" s="38"/>
      <c r="G79" s="38"/>
      <c r="H79" s="38"/>
      <c r="I79" s="142"/>
      <c r="J79" s="38"/>
      <c r="K79" s="38"/>
      <c r="L79" s="42"/>
    </row>
    <row r="80" spans="2:12" s="1" customFormat="1" ht="12" customHeight="1">
      <c r="B80" s="37"/>
      <c r="C80" s="31" t="s">
        <v>100</v>
      </c>
      <c r="D80" s="38"/>
      <c r="E80" s="38"/>
      <c r="F80" s="38"/>
      <c r="G80" s="38"/>
      <c r="H80" s="38"/>
      <c r="I80" s="142"/>
      <c r="J80" s="38"/>
      <c r="K80" s="38"/>
      <c r="L80" s="42"/>
    </row>
    <row r="81" spans="2:12" s="1" customFormat="1" ht="16.5" customHeight="1">
      <c r="B81" s="37"/>
      <c r="C81" s="38"/>
      <c r="D81" s="38"/>
      <c r="E81" s="63" t="str">
        <f>E11</f>
        <v>SO 001 - Příprava území, demolice stávajících zpevněných ploch - chodníku</v>
      </c>
      <c r="F81" s="38"/>
      <c r="G81" s="38"/>
      <c r="H81" s="38"/>
      <c r="I81" s="142"/>
      <c r="J81" s="38"/>
      <c r="K81" s="38"/>
      <c r="L81" s="42"/>
    </row>
    <row r="82" spans="2:12" s="1" customFormat="1" ht="6.95" customHeight="1">
      <c r="B82" s="37"/>
      <c r="C82" s="38"/>
      <c r="D82" s="38"/>
      <c r="E82" s="38"/>
      <c r="F82" s="38"/>
      <c r="G82" s="38"/>
      <c r="H82" s="38"/>
      <c r="I82" s="142"/>
      <c r="J82" s="38"/>
      <c r="K82" s="38"/>
      <c r="L82" s="42"/>
    </row>
    <row r="83" spans="2:12" s="1" customFormat="1" ht="12" customHeight="1">
      <c r="B83" s="37"/>
      <c r="C83" s="31" t="s">
        <v>20</v>
      </c>
      <c r="D83" s="38"/>
      <c r="E83" s="38"/>
      <c r="F83" s="26" t="str">
        <f>F14</f>
        <v>Šumperk</v>
      </c>
      <c r="G83" s="38"/>
      <c r="H83" s="38"/>
      <c r="I83" s="144" t="s">
        <v>22</v>
      </c>
      <c r="J83" s="66" t="str">
        <f>IF(J14="","",J14)</f>
        <v>6. 2. 2019</v>
      </c>
      <c r="K83" s="38"/>
      <c r="L83" s="42"/>
    </row>
    <row r="84" spans="2:12" s="1" customFormat="1" ht="6.95" customHeight="1">
      <c r="B84" s="37"/>
      <c r="C84" s="38"/>
      <c r="D84" s="38"/>
      <c r="E84" s="38"/>
      <c r="F84" s="38"/>
      <c r="G84" s="38"/>
      <c r="H84" s="38"/>
      <c r="I84" s="142"/>
      <c r="J84" s="38"/>
      <c r="K84" s="38"/>
      <c r="L84" s="42"/>
    </row>
    <row r="85" spans="2:12" s="1" customFormat="1" ht="13.65" customHeight="1">
      <c r="B85" s="37"/>
      <c r="C85" s="31" t="s">
        <v>24</v>
      </c>
      <c r="D85" s="38"/>
      <c r="E85" s="38"/>
      <c r="F85" s="26" t="str">
        <f>E17</f>
        <v xml:space="preserve"> </v>
      </c>
      <c r="G85" s="38"/>
      <c r="H85" s="38"/>
      <c r="I85" s="144" t="s">
        <v>30</v>
      </c>
      <c r="J85" s="35" t="str">
        <f>E23</f>
        <v xml:space="preserve"> </v>
      </c>
      <c r="K85" s="38"/>
      <c r="L85" s="42"/>
    </row>
    <row r="86" spans="2:12" s="1" customFormat="1" ht="13.65" customHeight="1">
      <c r="B86" s="37"/>
      <c r="C86" s="31" t="s">
        <v>28</v>
      </c>
      <c r="D86" s="38"/>
      <c r="E86" s="38"/>
      <c r="F86" s="26" t="str">
        <f>IF(E20="","",E20)</f>
        <v>Vyplň údaj</v>
      </c>
      <c r="G86" s="38"/>
      <c r="H86" s="38"/>
      <c r="I86" s="144" t="s">
        <v>32</v>
      </c>
      <c r="J86" s="35" t="str">
        <f>E26</f>
        <v xml:space="preserve"> </v>
      </c>
      <c r="K86" s="38"/>
      <c r="L86" s="42"/>
    </row>
    <row r="87" spans="2:12" s="1" customFormat="1" ht="10.3" customHeight="1">
      <c r="B87" s="37"/>
      <c r="C87" s="38"/>
      <c r="D87" s="38"/>
      <c r="E87" s="38"/>
      <c r="F87" s="38"/>
      <c r="G87" s="38"/>
      <c r="H87" s="38"/>
      <c r="I87" s="142"/>
      <c r="J87" s="38"/>
      <c r="K87" s="38"/>
      <c r="L87" s="42"/>
    </row>
    <row r="88" spans="2:20" s="10" customFormat="1" ht="29.25" customHeight="1">
      <c r="B88" s="189"/>
      <c r="C88" s="190" t="s">
        <v>112</v>
      </c>
      <c r="D88" s="191" t="s">
        <v>53</v>
      </c>
      <c r="E88" s="191" t="s">
        <v>49</v>
      </c>
      <c r="F88" s="191" t="s">
        <v>50</v>
      </c>
      <c r="G88" s="191" t="s">
        <v>113</v>
      </c>
      <c r="H88" s="191" t="s">
        <v>114</v>
      </c>
      <c r="I88" s="192" t="s">
        <v>115</v>
      </c>
      <c r="J88" s="191" t="s">
        <v>104</v>
      </c>
      <c r="K88" s="193" t="s">
        <v>116</v>
      </c>
      <c r="L88" s="194"/>
      <c r="M88" s="87" t="s">
        <v>1</v>
      </c>
      <c r="N88" s="88" t="s">
        <v>38</v>
      </c>
      <c r="O88" s="88" t="s">
        <v>117</v>
      </c>
      <c r="P88" s="88" t="s">
        <v>118</v>
      </c>
      <c r="Q88" s="88" t="s">
        <v>119</v>
      </c>
      <c r="R88" s="88" t="s">
        <v>120</v>
      </c>
      <c r="S88" s="88" t="s">
        <v>121</v>
      </c>
      <c r="T88" s="89" t="s">
        <v>122</v>
      </c>
    </row>
    <row r="89" spans="2:63" s="1" customFormat="1" ht="22.8" customHeight="1">
      <c r="B89" s="37"/>
      <c r="C89" s="94" t="s">
        <v>123</v>
      </c>
      <c r="D89" s="38"/>
      <c r="E89" s="38"/>
      <c r="F89" s="38"/>
      <c r="G89" s="38"/>
      <c r="H89" s="38"/>
      <c r="I89" s="142"/>
      <c r="J89" s="195">
        <f>BK89</f>
        <v>0</v>
      </c>
      <c r="K89" s="38"/>
      <c r="L89" s="42"/>
      <c r="M89" s="90"/>
      <c r="N89" s="91"/>
      <c r="O89" s="91"/>
      <c r="P89" s="196">
        <f>P90</f>
        <v>0</v>
      </c>
      <c r="Q89" s="91"/>
      <c r="R89" s="196">
        <f>R90</f>
        <v>0.00075</v>
      </c>
      <c r="S89" s="91"/>
      <c r="T89" s="197">
        <f>T90</f>
        <v>324.232</v>
      </c>
      <c r="AT89" s="16" t="s">
        <v>67</v>
      </c>
      <c r="AU89" s="16" t="s">
        <v>106</v>
      </c>
      <c r="BK89" s="198">
        <f>BK90</f>
        <v>0</v>
      </c>
    </row>
    <row r="90" spans="2:63" s="11" customFormat="1" ht="25.9" customHeight="1">
      <c r="B90" s="199"/>
      <c r="C90" s="200"/>
      <c r="D90" s="201" t="s">
        <v>67</v>
      </c>
      <c r="E90" s="202" t="s">
        <v>124</v>
      </c>
      <c r="F90" s="202" t="s">
        <v>125</v>
      </c>
      <c r="G90" s="200"/>
      <c r="H90" s="200"/>
      <c r="I90" s="203"/>
      <c r="J90" s="204">
        <f>BK90</f>
        <v>0</v>
      </c>
      <c r="K90" s="200"/>
      <c r="L90" s="205"/>
      <c r="M90" s="206"/>
      <c r="N90" s="207"/>
      <c r="O90" s="207"/>
      <c r="P90" s="208">
        <f>P91+P113+P123</f>
        <v>0</v>
      </c>
      <c r="Q90" s="207"/>
      <c r="R90" s="208">
        <f>R91+R113+R123</f>
        <v>0.00075</v>
      </c>
      <c r="S90" s="207"/>
      <c r="T90" s="209">
        <f>T91+T113+T123</f>
        <v>324.232</v>
      </c>
      <c r="AR90" s="210" t="s">
        <v>75</v>
      </c>
      <c r="AT90" s="211" t="s">
        <v>67</v>
      </c>
      <c r="AU90" s="211" t="s">
        <v>68</v>
      </c>
      <c r="AY90" s="210" t="s">
        <v>126</v>
      </c>
      <c r="BK90" s="212">
        <f>BK91+BK113+BK123</f>
        <v>0</v>
      </c>
    </row>
    <row r="91" spans="2:63" s="11" customFormat="1" ht="22.8" customHeight="1">
      <c r="B91" s="199"/>
      <c r="C91" s="200"/>
      <c r="D91" s="201" t="s">
        <v>67</v>
      </c>
      <c r="E91" s="213" t="s">
        <v>75</v>
      </c>
      <c r="F91" s="213" t="s">
        <v>127</v>
      </c>
      <c r="G91" s="200"/>
      <c r="H91" s="200"/>
      <c r="I91" s="203"/>
      <c r="J91" s="214">
        <f>BK91</f>
        <v>0</v>
      </c>
      <c r="K91" s="200"/>
      <c r="L91" s="205"/>
      <c r="M91" s="206"/>
      <c r="N91" s="207"/>
      <c r="O91" s="207"/>
      <c r="P91" s="208">
        <f>SUM(P92:P112)</f>
        <v>0</v>
      </c>
      <c r="Q91" s="207"/>
      <c r="R91" s="208">
        <f>SUM(R92:R112)</f>
        <v>0.00075</v>
      </c>
      <c r="S91" s="207"/>
      <c r="T91" s="209">
        <f>SUM(T92:T112)</f>
        <v>324.232</v>
      </c>
      <c r="AR91" s="210" t="s">
        <v>75</v>
      </c>
      <c r="AT91" s="211" t="s">
        <v>67</v>
      </c>
      <c r="AU91" s="211" t="s">
        <v>75</v>
      </c>
      <c r="AY91" s="210" t="s">
        <v>126</v>
      </c>
      <c r="BK91" s="212">
        <f>SUM(BK92:BK112)</f>
        <v>0</v>
      </c>
    </row>
    <row r="92" spans="2:65" s="1" customFormat="1" ht="16.5" customHeight="1">
      <c r="B92" s="37"/>
      <c r="C92" s="215" t="s">
        <v>75</v>
      </c>
      <c r="D92" s="215" t="s">
        <v>128</v>
      </c>
      <c r="E92" s="216" t="s">
        <v>129</v>
      </c>
      <c r="F92" s="217" t="s">
        <v>130</v>
      </c>
      <c r="G92" s="218" t="s">
        <v>131</v>
      </c>
      <c r="H92" s="219">
        <v>4</v>
      </c>
      <c r="I92" s="220"/>
      <c r="J92" s="221">
        <f>ROUND(I92*H92,2)</f>
        <v>0</v>
      </c>
      <c r="K92" s="217" t="s">
        <v>132</v>
      </c>
      <c r="L92" s="42"/>
      <c r="M92" s="222" t="s">
        <v>1</v>
      </c>
      <c r="N92" s="223" t="s">
        <v>39</v>
      </c>
      <c r="O92" s="78"/>
      <c r="P92" s="224">
        <f>O92*H92</f>
        <v>0</v>
      </c>
      <c r="Q92" s="224">
        <v>0</v>
      </c>
      <c r="R92" s="224">
        <f>Q92*H92</f>
        <v>0</v>
      </c>
      <c r="S92" s="224">
        <v>0.388</v>
      </c>
      <c r="T92" s="225">
        <f>S92*H92</f>
        <v>1.552</v>
      </c>
      <c r="AR92" s="16" t="s">
        <v>133</v>
      </c>
      <c r="AT92" s="16" t="s">
        <v>128</v>
      </c>
      <c r="AU92" s="16" t="s">
        <v>77</v>
      </c>
      <c r="AY92" s="16" t="s">
        <v>126</v>
      </c>
      <c r="BE92" s="226">
        <f>IF(N92="základní",J92,0)</f>
        <v>0</v>
      </c>
      <c r="BF92" s="226">
        <f>IF(N92="snížená",J92,0)</f>
        <v>0</v>
      </c>
      <c r="BG92" s="226">
        <f>IF(N92="zákl. přenesená",J92,0)</f>
        <v>0</v>
      </c>
      <c r="BH92" s="226">
        <f>IF(N92="sníž. přenesená",J92,0)</f>
        <v>0</v>
      </c>
      <c r="BI92" s="226">
        <f>IF(N92="nulová",J92,0)</f>
        <v>0</v>
      </c>
      <c r="BJ92" s="16" t="s">
        <v>75</v>
      </c>
      <c r="BK92" s="226">
        <f>ROUND(I92*H92,2)</f>
        <v>0</v>
      </c>
      <c r="BL92" s="16" t="s">
        <v>133</v>
      </c>
      <c r="BM92" s="16" t="s">
        <v>134</v>
      </c>
    </row>
    <row r="93" spans="2:51" s="12" customFormat="1" ht="12">
      <c r="B93" s="227"/>
      <c r="C93" s="228"/>
      <c r="D93" s="229" t="s">
        <v>135</v>
      </c>
      <c r="E93" s="230" t="s">
        <v>1</v>
      </c>
      <c r="F93" s="231" t="s">
        <v>136</v>
      </c>
      <c r="G93" s="228"/>
      <c r="H93" s="230" t="s">
        <v>1</v>
      </c>
      <c r="I93" s="232"/>
      <c r="J93" s="228"/>
      <c r="K93" s="228"/>
      <c r="L93" s="233"/>
      <c r="M93" s="234"/>
      <c r="N93" s="235"/>
      <c r="O93" s="235"/>
      <c r="P93" s="235"/>
      <c r="Q93" s="235"/>
      <c r="R93" s="235"/>
      <c r="S93" s="235"/>
      <c r="T93" s="236"/>
      <c r="AT93" s="237" t="s">
        <v>135</v>
      </c>
      <c r="AU93" s="237" t="s">
        <v>77</v>
      </c>
      <c r="AV93" s="12" t="s">
        <v>75</v>
      </c>
      <c r="AW93" s="12" t="s">
        <v>31</v>
      </c>
      <c r="AX93" s="12" t="s">
        <v>68</v>
      </c>
      <c r="AY93" s="237" t="s">
        <v>126</v>
      </c>
    </row>
    <row r="94" spans="2:51" s="13" customFormat="1" ht="12">
      <c r="B94" s="238"/>
      <c r="C94" s="239"/>
      <c r="D94" s="229" t="s">
        <v>135</v>
      </c>
      <c r="E94" s="240" t="s">
        <v>1</v>
      </c>
      <c r="F94" s="241" t="s">
        <v>137</v>
      </c>
      <c r="G94" s="239"/>
      <c r="H94" s="242">
        <v>4</v>
      </c>
      <c r="I94" s="243"/>
      <c r="J94" s="239"/>
      <c r="K94" s="239"/>
      <c r="L94" s="244"/>
      <c r="M94" s="245"/>
      <c r="N94" s="246"/>
      <c r="O94" s="246"/>
      <c r="P94" s="246"/>
      <c r="Q94" s="246"/>
      <c r="R94" s="246"/>
      <c r="S94" s="246"/>
      <c r="T94" s="247"/>
      <c r="AT94" s="248" t="s">
        <v>135</v>
      </c>
      <c r="AU94" s="248" t="s">
        <v>77</v>
      </c>
      <c r="AV94" s="13" t="s">
        <v>77</v>
      </c>
      <c r="AW94" s="13" t="s">
        <v>31</v>
      </c>
      <c r="AX94" s="13" t="s">
        <v>68</v>
      </c>
      <c r="AY94" s="248" t="s">
        <v>126</v>
      </c>
    </row>
    <row r="95" spans="2:51" s="14" customFormat="1" ht="12">
      <c r="B95" s="249"/>
      <c r="C95" s="250"/>
      <c r="D95" s="229" t="s">
        <v>135</v>
      </c>
      <c r="E95" s="251" t="s">
        <v>1</v>
      </c>
      <c r="F95" s="252" t="s">
        <v>138</v>
      </c>
      <c r="G95" s="250"/>
      <c r="H95" s="253">
        <v>4</v>
      </c>
      <c r="I95" s="254"/>
      <c r="J95" s="250"/>
      <c r="K95" s="250"/>
      <c r="L95" s="255"/>
      <c r="M95" s="256"/>
      <c r="N95" s="257"/>
      <c r="O95" s="257"/>
      <c r="P95" s="257"/>
      <c r="Q95" s="257"/>
      <c r="R95" s="257"/>
      <c r="S95" s="257"/>
      <c r="T95" s="258"/>
      <c r="AT95" s="259" t="s">
        <v>135</v>
      </c>
      <c r="AU95" s="259" t="s">
        <v>77</v>
      </c>
      <c r="AV95" s="14" t="s">
        <v>133</v>
      </c>
      <c r="AW95" s="14" t="s">
        <v>31</v>
      </c>
      <c r="AX95" s="14" t="s">
        <v>75</v>
      </c>
      <c r="AY95" s="259" t="s">
        <v>126</v>
      </c>
    </row>
    <row r="96" spans="2:65" s="1" customFormat="1" ht="16.5" customHeight="1">
      <c r="B96" s="37"/>
      <c r="C96" s="215" t="s">
        <v>77</v>
      </c>
      <c r="D96" s="215" t="s">
        <v>128</v>
      </c>
      <c r="E96" s="216" t="s">
        <v>139</v>
      </c>
      <c r="F96" s="217" t="s">
        <v>140</v>
      </c>
      <c r="G96" s="218" t="s">
        <v>131</v>
      </c>
      <c r="H96" s="219">
        <v>520</v>
      </c>
      <c r="I96" s="220"/>
      <c r="J96" s="221">
        <f>ROUND(I96*H96,2)</f>
        <v>0</v>
      </c>
      <c r="K96" s="217" t="s">
        <v>132</v>
      </c>
      <c r="L96" s="42"/>
      <c r="M96" s="222" t="s">
        <v>1</v>
      </c>
      <c r="N96" s="223" t="s">
        <v>39</v>
      </c>
      <c r="O96" s="78"/>
      <c r="P96" s="224">
        <f>O96*H96</f>
        <v>0</v>
      </c>
      <c r="Q96" s="224">
        <v>0</v>
      </c>
      <c r="R96" s="224">
        <f>Q96*H96</f>
        <v>0</v>
      </c>
      <c r="S96" s="224">
        <v>0.44</v>
      </c>
      <c r="T96" s="225">
        <f>S96*H96</f>
        <v>228.8</v>
      </c>
      <c r="AR96" s="16" t="s">
        <v>133</v>
      </c>
      <c r="AT96" s="16" t="s">
        <v>128</v>
      </c>
      <c r="AU96" s="16" t="s">
        <v>77</v>
      </c>
      <c r="AY96" s="16" t="s">
        <v>126</v>
      </c>
      <c r="BE96" s="226">
        <f>IF(N96="základní",J96,0)</f>
        <v>0</v>
      </c>
      <c r="BF96" s="226">
        <f>IF(N96="snížená",J96,0)</f>
        <v>0</v>
      </c>
      <c r="BG96" s="226">
        <f>IF(N96="zákl. přenesená",J96,0)</f>
        <v>0</v>
      </c>
      <c r="BH96" s="226">
        <f>IF(N96="sníž. přenesená",J96,0)</f>
        <v>0</v>
      </c>
      <c r="BI96" s="226">
        <f>IF(N96="nulová",J96,0)</f>
        <v>0</v>
      </c>
      <c r="BJ96" s="16" t="s">
        <v>75</v>
      </c>
      <c r="BK96" s="226">
        <f>ROUND(I96*H96,2)</f>
        <v>0</v>
      </c>
      <c r="BL96" s="16" t="s">
        <v>133</v>
      </c>
      <c r="BM96" s="16" t="s">
        <v>141</v>
      </c>
    </row>
    <row r="97" spans="2:51" s="12" customFormat="1" ht="12">
      <c r="B97" s="227"/>
      <c r="C97" s="228"/>
      <c r="D97" s="229" t="s">
        <v>135</v>
      </c>
      <c r="E97" s="230" t="s">
        <v>1</v>
      </c>
      <c r="F97" s="231" t="s">
        <v>142</v>
      </c>
      <c r="G97" s="228"/>
      <c r="H97" s="230" t="s">
        <v>1</v>
      </c>
      <c r="I97" s="232"/>
      <c r="J97" s="228"/>
      <c r="K97" s="228"/>
      <c r="L97" s="233"/>
      <c r="M97" s="234"/>
      <c r="N97" s="235"/>
      <c r="O97" s="235"/>
      <c r="P97" s="235"/>
      <c r="Q97" s="235"/>
      <c r="R97" s="235"/>
      <c r="S97" s="235"/>
      <c r="T97" s="236"/>
      <c r="AT97" s="237" t="s">
        <v>135</v>
      </c>
      <c r="AU97" s="237" t="s">
        <v>77</v>
      </c>
      <c r="AV97" s="12" t="s">
        <v>75</v>
      </c>
      <c r="AW97" s="12" t="s">
        <v>31</v>
      </c>
      <c r="AX97" s="12" t="s">
        <v>68</v>
      </c>
      <c r="AY97" s="237" t="s">
        <v>126</v>
      </c>
    </row>
    <row r="98" spans="2:51" s="13" customFormat="1" ht="12">
      <c r="B98" s="238"/>
      <c r="C98" s="239"/>
      <c r="D98" s="229" t="s">
        <v>135</v>
      </c>
      <c r="E98" s="240" t="s">
        <v>1</v>
      </c>
      <c r="F98" s="241" t="s">
        <v>143</v>
      </c>
      <c r="G98" s="239"/>
      <c r="H98" s="242">
        <v>520</v>
      </c>
      <c r="I98" s="243"/>
      <c r="J98" s="239"/>
      <c r="K98" s="239"/>
      <c r="L98" s="244"/>
      <c r="M98" s="245"/>
      <c r="N98" s="246"/>
      <c r="O98" s="246"/>
      <c r="P98" s="246"/>
      <c r="Q98" s="246"/>
      <c r="R98" s="246"/>
      <c r="S98" s="246"/>
      <c r="T98" s="247"/>
      <c r="AT98" s="248" t="s">
        <v>135</v>
      </c>
      <c r="AU98" s="248" t="s">
        <v>77</v>
      </c>
      <c r="AV98" s="13" t="s">
        <v>77</v>
      </c>
      <c r="AW98" s="13" t="s">
        <v>31</v>
      </c>
      <c r="AX98" s="13" t="s">
        <v>68</v>
      </c>
      <c r="AY98" s="248" t="s">
        <v>126</v>
      </c>
    </row>
    <row r="99" spans="2:51" s="14" customFormat="1" ht="12">
      <c r="B99" s="249"/>
      <c r="C99" s="250"/>
      <c r="D99" s="229" t="s">
        <v>135</v>
      </c>
      <c r="E99" s="251" t="s">
        <v>1</v>
      </c>
      <c r="F99" s="252" t="s">
        <v>138</v>
      </c>
      <c r="G99" s="250"/>
      <c r="H99" s="253">
        <v>520</v>
      </c>
      <c r="I99" s="254"/>
      <c r="J99" s="250"/>
      <c r="K99" s="250"/>
      <c r="L99" s="255"/>
      <c r="M99" s="256"/>
      <c r="N99" s="257"/>
      <c r="O99" s="257"/>
      <c r="P99" s="257"/>
      <c r="Q99" s="257"/>
      <c r="R99" s="257"/>
      <c r="S99" s="257"/>
      <c r="T99" s="258"/>
      <c r="AT99" s="259" t="s">
        <v>135</v>
      </c>
      <c r="AU99" s="259" t="s">
        <v>77</v>
      </c>
      <c r="AV99" s="14" t="s">
        <v>133</v>
      </c>
      <c r="AW99" s="14" t="s">
        <v>31</v>
      </c>
      <c r="AX99" s="14" t="s">
        <v>75</v>
      </c>
      <c r="AY99" s="259" t="s">
        <v>126</v>
      </c>
    </row>
    <row r="100" spans="2:65" s="1" customFormat="1" ht="16.5" customHeight="1">
      <c r="B100" s="37"/>
      <c r="C100" s="215" t="s">
        <v>144</v>
      </c>
      <c r="D100" s="215" t="s">
        <v>128</v>
      </c>
      <c r="E100" s="216" t="s">
        <v>145</v>
      </c>
      <c r="F100" s="217" t="s">
        <v>146</v>
      </c>
      <c r="G100" s="218" t="s">
        <v>131</v>
      </c>
      <c r="H100" s="219">
        <v>520</v>
      </c>
      <c r="I100" s="220"/>
      <c r="J100" s="221">
        <f>ROUND(I100*H100,2)</f>
        <v>0</v>
      </c>
      <c r="K100" s="217" t="s">
        <v>132</v>
      </c>
      <c r="L100" s="42"/>
      <c r="M100" s="222" t="s">
        <v>1</v>
      </c>
      <c r="N100" s="223" t="s">
        <v>39</v>
      </c>
      <c r="O100" s="78"/>
      <c r="P100" s="224">
        <f>O100*H100</f>
        <v>0</v>
      </c>
      <c r="Q100" s="224">
        <v>0</v>
      </c>
      <c r="R100" s="224">
        <f>Q100*H100</f>
        <v>0</v>
      </c>
      <c r="S100" s="224">
        <v>0.098</v>
      </c>
      <c r="T100" s="225">
        <f>S100*H100</f>
        <v>50.96</v>
      </c>
      <c r="AR100" s="16" t="s">
        <v>133</v>
      </c>
      <c r="AT100" s="16" t="s">
        <v>128</v>
      </c>
      <c r="AU100" s="16" t="s">
        <v>77</v>
      </c>
      <c r="AY100" s="16" t="s">
        <v>126</v>
      </c>
      <c r="BE100" s="226">
        <f>IF(N100="základní",J100,0)</f>
        <v>0</v>
      </c>
      <c r="BF100" s="226">
        <f>IF(N100="snížená",J100,0)</f>
        <v>0</v>
      </c>
      <c r="BG100" s="226">
        <f>IF(N100="zákl. přenesená",J100,0)</f>
        <v>0</v>
      </c>
      <c r="BH100" s="226">
        <f>IF(N100="sníž. přenesená",J100,0)</f>
        <v>0</v>
      </c>
      <c r="BI100" s="226">
        <f>IF(N100="nulová",J100,0)</f>
        <v>0</v>
      </c>
      <c r="BJ100" s="16" t="s">
        <v>75</v>
      </c>
      <c r="BK100" s="226">
        <f>ROUND(I100*H100,2)</f>
        <v>0</v>
      </c>
      <c r="BL100" s="16" t="s">
        <v>133</v>
      </c>
      <c r="BM100" s="16" t="s">
        <v>147</v>
      </c>
    </row>
    <row r="101" spans="2:51" s="12" customFormat="1" ht="12">
      <c r="B101" s="227"/>
      <c r="C101" s="228"/>
      <c r="D101" s="229" t="s">
        <v>135</v>
      </c>
      <c r="E101" s="230" t="s">
        <v>1</v>
      </c>
      <c r="F101" s="231" t="s">
        <v>148</v>
      </c>
      <c r="G101" s="228"/>
      <c r="H101" s="230" t="s">
        <v>1</v>
      </c>
      <c r="I101" s="232"/>
      <c r="J101" s="228"/>
      <c r="K101" s="228"/>
      <c r="L101" s="233"/>
      <c r="M101" s="234"/>
      <c r="N101" s="235"/>
      <c r="O101" s="235"/>
      <c r="P101" s="235"/>
      <c r="Q101" s="235"/>
      <c r="R101" s="235"/>
      <c r="S101" s="235"/>
      <c r="T101" s="236"/>
      <c r="AT101" s="237" t="s">
        <v>135</v>
      </c>
      <c r="AU101" s="237" t="s">
        <v>77</v>
      </c>
      <c r="AV101" s="12" t="s">
        <v>75</v>
      </c>
      <c r="AW101" s="12" t="s">
        <v>31</v>
      </c>
      <c r="AX101" s="12" t="s">
        <v>68</v>
      </c>
      <c r="AY101" s="237" t="s">
        <v>126</v>
      </c>
    </row>
    <row r="102" spans="2:51" s="13" customFormat="1" ht="12">
      <c r="B102" s="238"/>
      <c r="C102" s="239"/>
      <c r="D102" s="229" t="s">
        <v>135</v>
      </c>
      <c r="E102" s="240" t="s">
        <v>1</v>
      </c>
      <c r="F102" s="241" t="s">
        <v>143</v>
      </c>
      <c r="G102" s="239"/>
      <c r="H102" s="242">
        <v>520</v>
      </c>
      <c r="I102" s="243"/>
      <c r="J102" s="239"/>
      <c r="K102" s="239"/>
      <c r="L102" s="244"/>
      <c r="M102" s="245"/>
      <c r="N102" s="246"/>
      <c r="O102" s="246"/>
      <c r="P102" s="246"/>
      <c r="Q102" s="246"/>
      <c r="R102" s="246"/>
      <c r="S102" s="246"/>
      <c r="T102" s="247"/>
      <c r="AT102" s="248" t="s">
        <v>135</v>
      </c>
      <c r="AU102" s="248" t="s">
        <v>77</v>
      </c>
      <c r="AV102" s="13" t="s">
        <v>77</v>
      </c>
      <c r="AW102" s="13" t="s">
        <v>31</v>
      </c>
      <c r="AX102" s="13" t="s">
        <v>68</v>
      </c>
      <c r="AY102" s="248" t="s">
        <v>126</v>
      </c>
    </row>
    <row r="103" spans="2:51" s="14" customFormat="1" ht="12">
      <c r="B103" s="249"/>
      <c r="C103" s="250"/>
      <c r="D103" s="229" t="s">
        <v>135</v>
      </c>
      <c r="E103" s="251" t="s">
        <v>1</v>
      </c>
      <c r="F103" s="252" t="s">
        <v>138</v>
      </c>
      <c r="G103" s="250"/>
      <c r="H103" s="253">
        <v>520</v>
      </c>
      <c r="I103" s="254"/>
      <c r="J103" s="250"/>
      <c r="K103" s="250"/>
      <c r="L103" s="255"/>
      <c r="M103" s="256"/>
      <c r="N103" s="257"/>
      <c r="O103" s="257"/>
      <c r="P103" s="257"/>
      <c r="Q103" s="257"/>
      <c r="R103" s="257"/>
      <c r="S103" s="257"/>
      <c r="T103" s="258"/>
      <c r="AT103" s="259" t="s">
        <v>135</v>
      </c>
      <c r="AU103" s="259" t="s">
        <v>77</v>
      </c>
      <c r="AV103" s="14" t="s">
        <v>133</v>
      </c>
      <c r="AW103" s="14" t="s">
        <v>31</v>
      </c>
      <c r="AX103" s="14" t="s">
        <v>75</v>
      </c>
      <c r="AY103" s="259" t="s">
        <v>126</v>
      </c>
    </row>
    <row r="104" spans="2:65" s="1" customFormat="1" ht="16.5" customHeight="1">
      <c r="B104" s="37"/>
      <c r="C104" s="215" t="s">
        <v>133</v>
      </c>
      <c r="D104" s="215" t="s">
        <v>128</v>
      </c>
      <c r="E104" s="216" t="s">
        <v>149</v>
      </c>
      <c r="F104" s="217" t="s">
        <v>150</v>
      </c>
      <c r="G104" s="218" t="s">
        <v>131</v>
      </c>
      <c r="H104" s="219">
        <v>15</v>
      </c>
      <c r="I104" s="220"/>
      <c r="J104" s="221">
        <f>ROUND(I104*H104,2)</f>
        <v>0</v>
      </c>
      <c r="K104" s="217" t="s">
        <v>132</v>
      </c>
      <c r="L104" s="42"/>
      <c r="M104" s="222" t="s">
        <v>1</v>
      </c>
      <c r="N104" s="223" t="s">
        <v>39</v>
      </c>
      <c r="O104" s="78"/>
      <c r="P104" s="224">
        <f>O104*H104</f>
        <v>0</v>
      </c>
      <c r="Q104" s="224">
        <v>5E-05</v>
      </c>
      <c r="R104" s="224">
        <f>Q104*H104</f>
        <v>0.00075</v>
      </c>
      <c r="S104" s="224">
        <v>0.128</v>
      </c>
      <c r="T104" s="225">
        <f>S104*H104</f>
        <v>1.92</v>
      </c>
      <c r="AR104" s="16" t="s">
        <v>133</v>
      </c>
      <c r="AT104" s="16" t="s">
        <v>128</v>
      </c>
      <c r="AU104" s="16" t="s">
        <v>77</v>
      </c>
      <c r="AY104" s="16" t="s">
        <v>126</v>
      </c>
      <c r="BE104" s="226">
        <f>IF(N104="základní",J104,0)</f>
        <v>0</v>
      </c>
      <c r="BF104" s="226">
        <f>IF(N104="snížená",J104,0)</f>
        <v>0</v>
      </c>
      <c r="BG104" s="226">
        <f>IF(N104="zákl. přenesená",J104,0)</f>
        <v>0</v>
      </c>
      <c r="BH104" s="226">
        <f>IF(N104="sníž. přenesená",J104,0)</f>
        <v>0</v>
      </c>
      <c r="BI104" s="226">
        <f>IF(N104="nulová",J104,0)</f>
        <v>0</v>
      </c>
      <c r="BJ104" s="16" t="s">
        <v>75</v>
      </c>
      <c r="BK104" s="226">
        <f>ROUND(I104*H104,2)</f>
        <v>0</v>
      </c>
      <c r="BL104" s="16" t="s">
        <v>133</v>
      </c>
      <c r="BM104" s="16" t="s">
        <v>151</v>
      </c>
    </row>
    <row r="105" spans="2:51" s="12" customFormat="1" ht="12">
      <c r="B105" s="227"/>
      <c r="C105" s="228"/>
      <c r="D105" s="229" t="s">
        <v>135</v>
      </c>
      <c r="E105" s="230" t="s">
        <v>1</v>
      </c>
      <c r="F105" s="231" t="s">
        <v>152</v>
      </c>
      <c r="G105" s="228"/>
      <c r="H105" s="230" t="s">
        <v>1</v>
      </c>
      <c r="I105" s="232"/>
      <c r="J105" s="228"/>
      <c r="K105" s="228"/>
      <c r="L105" s="233"/>
      <c r="M105" s="234"/>
      <c r="N105" s="235"/>
      <c r="O105" s="235"/>
      <c r="P105" s="235"/>
      <c r="Q105" s="235"/>
      <c r="R105" s="235"/>
      <c r="S105" s="235"/>
      <c r="T105" s="236"/>
      <c r="AT105" s="237" t="s">
        <v>135</v>
      </c>
      <c r="AU105" s="237" t="s">
        <v>77</v>
      </c>
      <c r="AV105" s="12" t="s">
        <v>75</v>
      </c>
      <c r="AW105" s="12" t="s">
        <v>31</v>
      </c>
      <c r="AX105" s="12" t="s">
        <v>68</v>
      </c>
      <c r="AY105" s="237" t="s">
        <v>126</v>
      </c>
    </row>
    <row r="106" spans="2:51" s="13" customFormat="1" ht="12">
      <c r="B106" s="238"/>
      <c r="C106" s="239"/>
      <c r="D106" s="229" t="s">
        <v>135</v>
      </c>
      <c r="E106" s="240" t="s">
        <v>1</v>
      </c>
      <c r="F106" s="241" t="s">
        <v>153</v>
      </c>
      <c r="G106" s="239"/>
      <c r="H106" s="242">
        <v>15</v>
      </c>
      <c r="I106" s="243"/>
      <c r="J106" s="239"/>
      <c r="K106" s="239"/>
      <c r="L106" s="244"/>
      <c r="M106" s="245"/>
      <c r="N106" s="246"/>
      <c r="O106" s="246"/>
      <c r="P106" s="246"/>
      <c r="Q106" s="246"/>
      <c r="R106" s="246"/>
      <c r="S106" s="246"/>
      <c r="T106" s="247"/>
      <c r="AT106" s="248" t="s">
        <v>135</v>
      </c>
      <c r="AU106" s="248" t="s">
        <v>77</v>
      </c>
      <c r="AV106" s="13" t="s">
        <v>77</v>
      </c>
      <c r="AW106" s="13" t="s">
        <v>31</v>
      </c>
      <c r="AX106" s="13" t="s">
        <v>68</v>
      </c>
      <c r="AY106" s="248" t="s">
        <v>126</v>
      </c>
    </row>
    <row r="107" spans="2:51" s="14" customFormat="1" ht="12">
      <c r="B107" s="249"/>
      <c r="C107" s="250"/>
      <c r="D107" s="229" t="s">
        <v>135</v>
      </c>
      <c r="E107" s="251" t="s">
        <v>1</v>
      </c>
      <c r="F107" s="252" t="s">
        <v>138</v>
      </c>
      <c r="G107" s="250"/>
      <c r="H107" s="253">
        <v>15</v>
      </c>
      <c r="I107" s="254"/>
      <c r="J107" s="250"/>
      <c r="K107" s="250"/>
      <c r="L107" s="255"/>
      <c r="M107" s="256"/>
      <c r="N107" s="257"/>
      <c r="O107" s="257"/>
      <c r="P107" s="257"/>
      <c r="Q107" s="257"/>
      <c r="R107" s="257"/>
      <c r="S107" s="257"/>
      <c r="T107" s="258"/>
      <c r="AT107" s="259" t="s">
        <v>135</v>
      </c>
      <c r="AU107" s="259" t="s">
        <v>77</v>
      </c>
      <c r="AV107" s="14" t="s">
        <v>133</v>
      </c>
      <c r="AW107" s="14" t="s">
        <v>31</v>
      </c>
      <c r="AX107" s="14" t="s">
        <v>75</v>
      </c>
      <c r="AY107" s="259" t="s">
        <v>126</v>
      </c>
    </row>
    <row r="108" spans="2:65" s="1" customFormat="1" ht="16.5" customHeight="1">
      <c r="B108" s="37"/>
      <c r="C108" s="215" t="s">
        <v>154</v>
      </c>
      <c r="D108" s="215" t="s">
        <v>128</v>
      </c>
      <c r="E108" s="216" t="s">
        <v>155</v>
      </c>
      <c r="F108" s="217" t="s">
        <v>156</v>
      </c>
      <c r="G108" s="218" t="s">
        <v>157</v>
      </c>
      <c r="H108" s="219">
        <v>200</v>
      </c>
      <c r="I108" s="220"/>
      <c r="J108" s="221">
        <f>ROUND(I108*H108,2)</f>
        <v>0</v>
      </c>
      <c r="K108" s="217" t="s">
        <v>132</v>
      </c>
      <c r="L108" s="42"/>
      <c r="M108" s="222" t="s">
        <v>1</v>
      </c>
      <c r="N108" s="223" t="s">
        <v>39</v>
      </c>
      <c r="O108" s="78"/>
      <c r="P108" s="224">
        <f>O108*H108</f>
        <v>0</v>
      </c>
      <c r="Q108" s="224">
        <v>0</v>
      </c>
      <c r="R108" s="224">
        <f>Q108*H108</f>
        <v>0</v>
      </c>
      <c r="S108" s="224">
        <v>0.205</v>
      </c>
      <c r="T108" s="225">
        <f>S108*H108</f>
        <v>41</v>
      </c>
      <c r="AR108" s="16" t="s">
        <v>133</v>
      </c>
      <c r="AT108" s="16" t="s">
        <v>128</v>
      </c>
      <c r="AU108" s="16" t="s">
        <v>77</v>
      </c>
      <c r="AY108" s="16" t="s">
        <v>126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6" t="s">
        <v>75</v>
      </c>
      <c r="BK108" s="226">
        <f>ROUND(I108*H108,2)</f>
        <v>0</v>
      </c>
      <c r="BL108" s="16" t="s">
        <v>133</v>
      </c>
      <c r="BM108" s="16" t="s">
        <v>158</v>
      </c>
    </row>
    <row r="109" spans="2:51" s="12" customFormat="1" ht="12">
      <c r="B109" s="227"/>
      <c r="C109" s="228"/>
      <c r="D109" s="229" t="s">
        <v>135</v>
      </c>
      <c r="E109" s="230" t="s">
        <v>1</v>
      </c>
      <c r="F109" s="231" t="s">
        <v>159</v>
      </c>
      <c r="G109" s="228"/>
      <c r="H109" s="230" t="s">
        <v>1</v>
      </c>
      <c r="I109" s="232"/>
      <c r="J109" s="228"/>
      <c r="K109" s="228"/>
      <c r="L109" s="233"/>
      <c r="M109" s="234"/>
      <c r="N109" s="235"/>
      <c r="O109" s="235"/>
      <c r="P109" s="235"/>
      <c r="Q109" s="235"/>
      <c r="R109" s="235"/>
      <c r="S109" s="235"/>
      <c r="T109" s="236"/>
      <c r="AT109" s="237" t="s">
        <v>135</v>
      </c>
      <c r="AU109" s="237" t="s">
        <v>77</v>
      </c>
      <c r="AV109" s="12" t="s">
        <v>75</v>
      </c>
      <c r="AW109" s="12" t="s">
        <v>31</v>
      </c>
      <c r="AX109" s="12" t="s">
        <v>68</v>
      </c>
      <c r="AY109" s="237" t="s">
        <v>126</v>
      </c>
    </row>
    <row r="110" spans="2:51" s="13" customFormat="1" ht="12">
      <c r="B110" s="238"/>
      <c r="C110" s="239"/>
      <c r="D110" s="229" t="s">
        <v>135</v>
      </c>
      <c r="E110" s="240" t="s">
        <v>1</v>
      </c>
      <c r="F110" s="241" t="s">
        <v>160</v>
      </c>
      <c r="G110" s="239"/>
      <c r="H110" s="242">
        <v>20</v>
      </c>
      <c r="I110" s="243"/>
      <c r="J110" s="239"/>
      <c r="K110" s="239"/>
      <c r="L110" s="244"/>
      <c r="M110" s="245"/>
      <c r="N110" s="246"/>
      <c r="O110" s="246"/>
      <c r="P110" s="246"/>
      <c r="Q110" s="246"/>
      <c r="R110" s="246"/>
      <c r="S110" s="246"/>
      <c r="T110" s="247"/>
      <c r="AT110" s="248" t="s">
        <v>135</v>
      </c>
      <c r="AU110" s="248" t="s">
        <v>77</v>
      </c>
      <c r="AV110" s="13" t="s">
        <v>77</v>
      </c>
      <c r="AW110" s="13" t="s">
        <v>31</v>
      </c>
      <c r="AX110" s="13" t="s">
        <v>68</v>
      </c>
      <c r="AY110" s="248" t="s">
        <v>126</v>
      </c>
    </row>
    <row r="111" spans="2:51" s="13" customFormat="1" ht="12">
      <c r="B111" s="238"/>
      <c r="C111" s="239"/>
      <c r="D111" s="229" t="s">
        <v>135</v>
      </c>
      <c r="E111" s="240" t="s">
        <v>1</v>
      </c>
      <c r="F111" s="241" t="s">
        <v>161</v>
      </c>
      <c r="G111" s="239"/>
      <c r="H111" s="242">
        <v>180</v>
      </c>
      <c r="I111" s="243"/>
      <c r="J111" s="239"/>
      <c r="K111" s="239"/>
      <c r="L111" s="244"/>
      <c r="M111" s="245"/>
      <c r="N111" s="246"/>
      <c r="O111" s="246"/>
      <c r="P111" s="246"/>
      <c r="Q111" s="246"/>
      <c r="R111" s="246"/>
      <c r="S111" s="246"/>
      <c r="T111" s="247"/>
      <c r="AT111" s="248" t="s">
        <v>135</v>
      </c>
      <c r="AU111" s="248" t="s">
        <v>77</v>
      </c>
      <c r="AV111" s="13" t="s">
        <v>77</v>
      </c>
      <c r="AW111" s="13" t="s">
        <v>31</v>
      </c>
      <c r="AX111" s="13" t="s">
        <v>68</v>
      </c>
      <c r="AY111" s="248" t="s">
        <v>126</v>
      </c>
    </row>
    <row r="112" spans="2:51" s="14" customFormat="1" ht="12">
      <c r="B112" s="249"/>
      <c r="C112" s="250"/>
      <c r="D112" s="229" t="s">
        <v>135</v>
      </c>
      <c r="E112" s="251" t="s">
        <v>1</v>
      </c>
      <c r="F112" s="252" t="s">
        <v>138</v>
      </c>
      <c r="G112" s="250"/>
      <c r="H112" s="253">
        <v>200</v>
      </c>
      <c r="I112" s="254"/>
      <c r="J112" s="250"/>
      <c r="K112" s="250"/>
      <c r="L112" s="255"/>
      <c r="M112" s="256"/>
      <c r="N112" s="257"/>
      <c r="O112" s="257"/>
      <c r="P112" s="257"/>
      <c r="Q112" s="257"/>
      <c r="R112" s="257"/>
      <c r="S112" s="257"/>
      <c r="T112" s="258"/>
      <c r="AT112" s="259" t="s">
        <v>135</v>
      </c>
      <c r="AU112" s="259" t="s">
        <v>77</v>
      </c>
      <c r="AV112" s="14" t="s">
        <v>133</v>
      </c>
      <c r="AW112" s="14" t="s">
        <v>31</v>
      </c>
      <c r="AX112" s="14" t="s">
        <v>75</v>
      </c>
      <c r="AY112" s="259" t="s">
        <v>126</v>
      </c>
    </row>
    <row r="113" spans="2:63" s="11" customFormat="1" ht="22.8" customHeight="1">
      <c r="B113" s="199"/>
      <c r="C113" s="200"/>
      <c r="D113" s="201" t="s">
        <v>67</v>
      </c>
      <c r="E113" s="213" t="s">
        <v>162</v>
      </c>
      <c r="F113" s="213" t="s">
        <v>163</v>
      </c>
      <c r="G113" s="200"/>
      <c r="H113" s="200"/>
      <c r="I113" s="203"/>
      <c r="J113" s="214">
        <f>BK113</f>
        <v>0</v>
      </c>
      <c r="K113" s="200"/>
      <c r="L113" s="205"/>
      <c r="M113" s="206"/>
      <c r="N113" s="207"/>
      <c r="O113" s="207"/>
      <c r="P113" s="208">
        <f>SUM(P114:P122)</f>
        <v>0</v>
      </c>
      <c r="Q113" s="207"/>
      <c r="R113" s="208">
        <f>SUM(R114:R122)</f>
        <v>0</v>
      </c>
      <c r="S113" s="207"/>
      <c r="T113" s="209">
        <f>SUM(T114:T122)</f>
        <v>0</v>
      </c>
      <c r="AR113" s="210" t="s">
        <v>75</v>
      </c>
      <c r="AT113" s="211" t="s">
        <v>67</v>
      </c>
      <c r="AU113" s="211" t="s">
        <v>75</v>
      </c>
      <c r="AY113" s="210" t="s">
        <v>126</v>
      </c>
      <c r="BK113" s="212">
        <f>SUM(BK114:BK122)</f>
        <v>0</v>
      </c>
    </row>
    <row r="114" spans="2:65" s="1" customFormat="1" ht="16.5" customHeight="1">
      <c r="B114" s="37"/>
      <c r="C114" s="215" t="s">
        <v>164</v>
      </c>
      <c r="D114" s="215" t="s">
        <v>128</v>
      </c>
      <c r="E114" s="216" t="s">
        <v>165</v>
      </c>
      <c r="F114" s="217" t="s">
        <v>166</v>
      </c>
      <c r="G114" s="218" t="s">
        <v>157</v>
      </c>
      <c r="H114" s="219">
        <v>200</v>
      </c>
      <c r="I114" s="220"/>
      <c r="J114" s="221">
        <f>ROUND(I114*H114,2)</f>
        <v>0</v>
      </c>
      <c r="K114" s="217" t="s">
        <v>132</v>
      </c>
      <c r="L114" s="42"/>
      <c r="M114" s="222" t="s">
        <v>1</v>
      </c>
      <c r="N114" s="223" t="s">
        <v>39</v>
      </c>
      <c r="O114" s="78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AR114" s="16" t="s">
        <v>133</v>
      </c>
      <c r="AT114" s="16" t="s">
        <v>128</v>
      </c>
      <c r="AU114" s="16" t="s">
        <v>77</v>
      </c>
      <c r="AY114" s="16" t="s">
        <v>126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16" t="s">
        <v>75</v>
      </c>
      <c r="BK114" s="226">
        <f>ROUND(I114*H114,2)</f>
        <v>0</v>
      </c>
      <c r="BL114" s="16" t="s">
        <v>133</v>
      </c>
      <c r="BM114" s="16" t="s">
        <v>167</v>
      </c>
    </row>
    <row r="115" spans="2:51" s="12" customFormat="1" ht="12">
      <c r="B115" s="227"/>
      <c r="C115" s="228"/>
      <c r="D115" s="229" t="s">
        <v>135</v>
      </c>
      <c r="E115" s="230" t="s">
        <v>1</v>
      </c>
      <c r="F115" s="231" t="s">
        <v>159</v>
      </c>
      <c r="G115" s="228"/>
      <c r="H115" s="230" t="s">
        <v>1</v>
      </c>
      <c r="I115" s="232"/>
      <c r="J115" s="228"/>
      <c r="K115" s="228"/>
      <c r="L115" s="233"/>
      <c r="M115" s="234"/>
      <c r="N115" s="235"/>
      <c r="O115" s="235"/>
      <c r="P115" s="235"/>
      <c r="Q115" s="235"/>
      <c r="R115" s="235"/>
      <c r="S115" s="235"/>
      <c r="T115" s="236"/>
      <c r="AT115" s="237" t="s">
        <v>135</v>
      </c>
      <c r="AU115" s="237" t="s">
        <v>77</v>
      </c>
      <c r="AV115" s="12" t="s">
        <v>75</v>
      </c>
      <c r="AW115" s="12" t="s">
        <v>31</v>
      </c>
      <c r="AX115" s="12" t="s">
        <v>68</v>
      </c>
      <c r="AY115" s="237" t="s">
        <v>126</v>
      </c>
    </row>
    <row r="116" spans="2:51" s="13" customFormat="1" ht="12">
      <c r="B116" s="238"/>
      <c r="C116" s="239"/>
      <c r="D116" s="229" t="s">
        <v>135</v>
      </c>
      <c r="E116" s="240" t="s">
        <v>1</v>
      </c>
      <c r="F116" s="241" t="s">
        <v>160</v>
      </c>
      <c r="G116" s="239"/>
      <c r="H116" s="242">
        <v>20</v>
      </c>
      <c r="I116" s="243"/>
      <c r="J116" s="239"/>
      <c r="K116" s="239"/>
      <c r="L116" s="244"/>
      <c r="M116" s="245"/>
      <c r="N116" s="246"/>
      <c r="O116" s="246"/>
      <c r="P116" s="246"/>
      <c r="Q116" s="246"/>
      <c r="R116" s="246"/>
      <c r="S116" s="246"/>
      <c r="T116" s="247"/>
      <c r="AT116" s="248" t="s">
        <v>135</v>
      </c>
      <c r="AU116" s="248" t="s">
        <v>77</v>
      </c>
      <c r="AV116" s="13" t="s">
        <v>77</v>
      </c>
      <c r="AW116" s="13" t="s">
        <v>31</v>
      </c>
      <c r="AX116" s="13" t="s">
        <v>68</v>
      </c>
      <c r="AY116" s="248" t="s">
        <v>126</v>
      </c>
    </row>
    <row r="117" spans="2:51" s="13" customFormat="1" ht="12">
      <c r="B117" s="238"/>
      <c r="C117" s="239"/>
      <c r="D117" s="229" t="s">
        <v>135</v>
      </c>
      <c r="E117" s="240" t="s">
        <v>1</v>
      </c>
      <c r="F117" s="241" t="s">
        <v>161</v>
      </c>
      <c r="G117" s="239"/>
      <c r="H117" s="242">
        <v>180</v>
      </c>
      <c r="I117" s="243"/>
      <c r="J117" s="239"/>
      <c r="K117" s="239"/>
      <c r="L117" s="244"/>
      <c r="M117" s="245"/>
      <c r="N117" s="246"/>
      <c r="O117" s="246"/>
      <c r="P117" s="246"/>
      <c r="Q117" s="246"/>
      <c r="R117" s="246"/>
      <c r="S117" s="246"/>
      <c r="T117" s="247"/>
      <c r="AT117" s="248" t="s">
        <v>135</v>
      </c>
      <c r="AU117" s="248" t="s">
        <v>77</v>
      </c>
      <c r="AV117" s="13" t="s">
        <v>77</v>
      </c>
      <c r="AW117" s="13" t="s">
        <v>31</v>
      </c>
      <c r="AX117" s="13" t="s">
        <v>68</v>
      </c>
      <c r="AY117" s="248" t="s">
        <v>126</v>
      </c>
    </row>
    <row r="118" spans="2:51" s="14" customFormat="1" ht="12">
      <c r="B118" s="249"/>
      <c r="C118" s="250"/>
      <c r="D118" s="229" t="s">
        <v>135</v>
      </c>
      <c r="E118" s="251" t="s">
        <v>1</v>
      </c>
      <c r="F118" s="252" t="s">
        <v>138</v>
      </c>
      <c r="G118" s="250"/>
      <c r="H118" s="253">
        <v>200</v>
      </c>
      <c r="I118" s="254"/>
      <c r="J118" s="250"/>
      <c r="K118" s="250"/>
      <c r="L118" s="255"/>
      <c r="M118" s="256"/>
      <c r="N118" s="257"/>
      <c r="O118" s="257"/>
      <c r="P118" s="257"/>
      <c r="Q118" s="257"/>
      <c r="R118" s="257"/>
      <c r="S118" s="257"/>
      <c r="T118" s="258"/>
      <c r="AT118" s="259" t="s">
        <v>135</v>
      </c>
      <c r="AU118" s="259" t="s">
        <v>77</v>
      </c>
      <c r="AV118" s="14" t="s">
        <v>133</v>
      </c>
      <c r="AW118" s="14" t="s">
        <v>31</v>
      </c>
      <c r="AX118" s="14" t="s">
        <v>75</v>
      </c>
      <c r="AY118" s="259" t="s">
        <v>126</v>
      </c>
    </row>
    <row r="119" spans="2:65" s="1" customFormat="1" ht="16.5" customHeight="1">
      <c r="B119" s="37"/>
      <c r="C119" s="215" t="s">
        <v>168</v>
      </c>
      <c r="D119" s="215" t="s">
        <v>128</v>
      </c>
      <c r="E119" s="216" t="s">
        <v>169</v>
      </c>
      <c r="F119" s="217" t="s">
        <v>170</v>
      </c>
      <c r="G119" s="218" t="s">
        <v>131</v>
      </c>
      <c r="H119" s="219">
        <v>4</v>
      </c>
      <c r="I119" s="220"/>
      <c r="J119" s="221">
        <f>ROUND(I119*H119,2)</f>
        <v>0</v>
      </c>
      <c r="K119" s="217" t="s">
        <v>132</v>
      </c>
      <c r="L119" s="42"/>
      <c r="M119" s="222" t="s">
        <v>1</v>
      </c>
      <c r="N119" s="223" t="s">
        <v>39</v>
      </c>
      <c r="O119" s="78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AR119" s="16" t="s">
        <v>133</v>
      </c>
      <c r="AT119" s="16" t="s">
        <v>128</v>
      </c>
      <c r="AU119" s="16" t="s">
        <v>77</v>
      </c>
      <c r="AY119" s="16" t="s">
        <v>126</v>
      </c>
      <c r="BE119" s="226">
        <f>IF(N119="základní",J119,0)</f>
        <v>0</v>
      </c>
      <c r="BF119" s="226">
        <f>IF(N119="snížená",J119,0)</f>
        <v>0</v>
      </c>
      <c r="BG119" s="226">
        <f>IF(N119="zákl. přenesená",J119,0)</f>
        <v>0</v>
      </c>
      <c r="BH119" s="226">
        <f>IF(N119="sníž. přenesená",J119,0)</f>
        <v>0</v>
      </c>
      <c r="BI119" s="226">
        <f>IF(N119="nulová",J119,0)</f>
        <v>0</v>
      </c>
      <c r="BJ119" s="16" t="s">
        <v>75</v>
      </c>
      <c r="BK119" s="226">
        <f>ROUND(I119*H119,2)</f>
        <v>0</v>
      </c>
      <c r="BL119" s="16" t="s">
        <v>133</v>
      </c>
      <c r="BM119" s="16" t="s">
        <v>171</v>
      </c>
    </row>
    <row r="120" spans="2:51" s="12" customFormat="1" ht="12">
      <c r="B120" s="227"/>
      <c r="C120" s="228"/>
      <c r="D120" s="229" t="s">
        <v>135</v>
      </c>
      <c r="E120" s="230" t="s">
        <v>1</v>
      </c>
      <c r="F120" s="231" t="s">
        <v>172</v>
      </c>
      <c r="G120" s="228"/>
      <c r="H120" s="230" t="s">
        <v>1</v>
      </c>
      <c r="I120" s="232"/>
      <c r="J120" s="228"/>
      <c r="K120" s="228"/>
      <c r="L120" s="233"/>
      <c r="M120" s="234"/>
      <c r="N120" s="235"/>
      <c r="O120" s="235"/>
      <c r="P120" s="235"/>
      <c r="Q120" s="235"/>
      <c r="R120" s="235"/>
      <c r="S120" s="235"/>
      <c r="T120" s="236"/>
      <c r="AT120" s="237" t="s">
        <v>135</v>
      </c>
      <c r="AU120" s="237" t="s">
        <v>77</v>
      </c>
      <c r="AV120" s="12" t="s">
        <v>75</v>
      </c>
      <c r="AW120" s="12" t="s">
        <v>31</v>
      </c>
      <c r="AX120" s="12" t="s">
        <v>68</v>
      </c>
      <c r="AY120" s="237" t="s">
        <v>126</v>
      </c>
    </row>
    <row r="121" spans="2:51" s="13" customFormat="1" ht="12">
      <c r="B121" s="238"/>
      <c r="C121" s="239"/>
      <c r="D121" s="229" t="s">
        <v>135</v>
      </c>
      <c r="E121" s="240" t="s">
        <v>1</v>
      </c>
      <c r="F121" s="241" t="s">
        <v>137</v>
      </c>
      <c r="G121" s="239"/>
      <c r="H121" s="242">
        <v>4</v>
      </c>
      <c r="I121" s="243"/>
      <c r="J121" s="239"/>
      <c r="K121" s="239"/>
      <c r="L121" s="244"/>
      <c r="M121" s="245"/>
      <c r="N121" s="246"/>
      <c r="O121" s="246"/>
      <c r="P121" s="246"/>
      <c r="Q121" s="246"/>
      <c r="R121" s="246"/>
      <c r="S121" s="246"/>
      <c r="T121" s="247"/>
      <c r="AT121" s="248" t="s">
        <v>135</v>
      </c>
      <c r="AU121" s="248" t="s">
        <v>77</v>
      </c>
      <c r="AV121" s="13" t="s">
        <v>77</v>
      </c>
      <c r="AW121" s="13" t="s">
        <v>31</v>
      </c>
      <c r="AX121" s="13" t="s">
        <v>68</v>
      </c>
      <c r="AY121" s="248" t="s">
        <v>126</v>
      </c>
    </row>
    <row r="122" spans="2:51" s="14" customFormat="1" ht="12">
      <c r="B122" s="249"/>
      <c r="C122" s="250"/>
      <c r="D122" s="229" t="s">
        <v>135</v>
      </c>
      <c r="E122" s="251" t="s">
        <v>1</v>
      </c>
      <c r="F122" s="252" t="s">
        <v>138</v>
      </c>
      <c r="G122" s="250"/>
      <c r="H122" s="253">
        <v>4</v>
      </c>
      <c r="I122" s="254"/>
      <c r="J122" s="250"/>
      <c r="K122" s="250"/>
      <c r="L122" s="255"/>
      <c r="M122" s="256"/>
      <c r="N122" s="257"/>
      <c r="O122" s="257"/>
      <c r="P122" s="257"/>
      <c r="Q122" s="257"/>
      <c r="R122" s="257"/>
      <c r="S122" s="257"/>
      <c r="T122" s="258"/>
      <c r="AT122" s="259" t="s">
        <v>135</v>
      </c>
      <c r="AU122" s="259" t="s">
        <v>77</v>
      </c>
      <c r="AV122" s="14" t="s">
        <v>133</v>
      </c>
      <c r="AW122" s="14" t="s">
        <v>31</v>
      </c>
      <c r="AX122" s="14" t="s">
        <v>75</v>
      </c>
      <c r="AY122" s="259" t="s">
        <v>126</v>
      </c>
    </row>
    <row r="123" spans="2:63" s="11" customFormat="1" ht="22.8" customHeight="1">
      <c r="B123" s="199"/>
      <c r="C123" s="200"/>
      <c r="D123" s="201" t="s">
        <v>67</v>
      </c>
      <c r="E123" s="213" t="s">
        <v>173</v>
      </c>
      <c r="F123" s="213" t="s">
        <v>174</v>
      </c>
      <c r="G123" s="200"/>
      <c r="H123" s="200"/>
      <c r="I123" s="203"/>
      <c r="J123" s="214">
        <f>BK123</f>
        <v>0</v>
      </c>
      <c r="K123" s="200"/>
      <c r="L123" s="205"/>
      <c r="M123" s="206"/>
      <c r="N123" s="207"/>
      <c r="O123" s="207"/>
      <c r="P123" s="208">
        <f>SUM(P124:P155)</f>
        <v>0</v>
      </c>
      <c r="Q123" s="207"/>
      <c r="R123" s="208">
        <f>SUM(R124:R155)</f>
        <v>0</v>
      </c>
      <c r="S123" s="207"/>
      <c r="T123" s="209">
        <f>SUM(T124:T155)</f>
        <v>0</v>
      </c>
      <c r="AR123" s="210" t="s">
        <v>75</v>
      </c>
      <c r="AT123" s="211" t="s">
        <v>67</v>
      </c>
      <c r="AU123" s="211" t="s">
        <v>75</v>
      </c>
      <c r="AY123" s="210" t="s">
        <v>126</v>
      </c>
      <c r="BK123" s="212">
        <f>SUM(BK124:BK155)</f>
        <v>0</v>
      </c>
    </row>
    <row r="124" spans="2:65" s="1" customFormat="1" ht="16.5" customHeight="1">
      <c r="B124" s="37"/>
      <c r="C124" s="215" t="s">
        <v>175</v>
      </c>
      <c r="D124" s="215" t="s">
        <v>128</v>
      </c>
      <c r="E124" s="216" t="s">
        <v>176</v>
      </c>
      <c r="F124" s="217" t="s">
        <v>177</v>
      </c>
      <c r="G124" s="218" t="s">
        <v>178</v>
      </c>
      <c r="H124" s="219">
        <v>281.68</v>
      </c>
      <c r="I124" s="220"/>
      <c r="J124" s="221">
        <f>ROUND(I124*H124,2)</f>
        <v>0</v>
      </c>
      <c r="K124" s="217" t="s">
        <v>179</v>
      </c>
      <c r="L124" s="42"/>
      <c r="M124" s="222" t="s">
        <v>1</v>
      </c>
      <c r="N124" s="223" t="s">
        <v>39</v>
      </c>
      <c r="O124" s="78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AR124" s="16" t="s">
        <v>133</v>
      </c>
      <c r="AT124" s="16" t="s">
        <v>128</v>
      </c>
      <c r="AU124" s="16" t="s">
        <v>77</v>
      </c>
      <c r="AY124" s="16" t="s">
        <v>126</v>
      </c>
      <c r="BE124" s="226">
        <f>IF(N124="základní",J124,0)</f>
        <v>0</v>
      </c>
      <c r="BF124" s="226">
        <f>IF(N124="snížená",J124,0)</f>
        <v>0</v>
      </c>
      <c r="BG124" s="226">
        <f>IF(N124="zákl. přenesená",J124,0)</f>
        <v>0</v>
      </c>
      <c r="BH124" s="226">
        <f>IF(N124="sníž. přenesená",J124,0)</f>
        <v>0</v>
      </c>
      <c r="BI124" s="226">
        <f>IF(N124="nulová",J124,0)</f>
        <v>0</v>
      </c>
      <c r="BJ124" s="16" t="s">
        <v>75</v>
      </c>
      <c r="BK124" s="226">
        <f>ROUND(I124*H124,2)</f>
        <v>0</v>
      </c>
      <c r="BL124" s="16" t="s">
        <v>133</v>
      </c>
      <c r="BM124" s="16" t="s">
        <v>180</v>
      </c>
    </row>
    <row r="125" spans="2:51" s="12" customFormat="1" ht="12">
      <c r="B125" s="227"/>
      <c r="C125" s="228"/>
      <c r="D125" s="229" t="s">
        <v>135</v>
      </c>
      <c r="E125" s="230" t="s">
        <v>1</v>
      </c>
      <c r="F125" s="231" t="s">
        <v>181</v>
      </c>
      <c r="G125" s="228"/>
      <c r="H125" s="230" t="s">
        <v>1</v>
      </c>
      <c r="I125" s="232"/>
      <c r="J125" s="228"/>
      <c r="K125" s="228"/>
      <c r="L125" s="233"/>
      <c r="M125" s="234"/>
      <c r="N125" s="235"/>
      <c r="O125" s="235"/>
      <c r="P125" s="235"/>
      <c r="Q125" s="235"/>
      <c r="R125" s="235"/>
      <c r="S125" s="235"/>
      <c r="T125" s="236"/>
      <c r="AT125" s="237" t="s">
        <v>135</v>
      </c>
      <c r="AU125" s="237" t="s">
        <v>77</v>
      </c>
      <c r="AV125" s="12" t="s">
        <v>75</v>
      </c>
      <c r="AW125" s="12" t="s">
        <v>31</v>
      </c>
      <c r="AX125" s="12" t="s">
        <v>68</v>
      </c>
      <c r="AY125" s="237" t="s">
        <v>126</v>
      </c>
    </row>
    <row r="126" spans="2:51" s="13" customFormat="1" ht="12">
      <c r="B126" s="238"/>
      <c r="C126" s="239"/>
      <c r="D126" s="229" t="s">
        <v>135</v>
      </c>
      <c r="E126" s="240" t="s">
        <v>1</v>
      </c>
      <c r="F126" s="241" t="s">
        <v>182</v>
      </c>
      <c r="G126" s="239"/>
      <c r="H126" s="242">
        <v>228.8</v>
      </c>
      <c r="I126" s="243"/>
      <c r="J126" s="239"/>
      <c r="K126" s="239"/>
      <c r="L126" s="244"/>
      <c r="M126" s="245"/>
      <c r="N126" s="246"/>
      <c r="O126" s="246"/>
      <c r="P126" s="246"/>
      <c r="Q126" s="246"/>
      <c r="R126" s="246"/>
      <c r="S126" s="246"/>
      <c r="T126" s="247"/>
      <c r="AT126" s="248" t="s">
        <v>135</v>
      </c>
      <c r="AU126" s="248" t="s">
        <v>77</v>
      </c>
      <c r="AV126" s="13" t="s">
        <v>77</v>
      </c>
      <c r="AW126" s="13" t="s">
        <v>31</v>
      </c>
      <c r="AX126" s="13" t="s">
        <v>68</v>
      </c>
      <c r="AY126" s="248" t="s">
        <v>126</v>
      </c>
    </row>
    <row r="127" spans="2:51" s="12" customFormat="1" ht="12">
      <c r="B127" s="227"/>
      <c r="C127" s="228"/>
      <c r="D127" s="229" t="s">
        <v>135</v>
      </c>
      <c r="E127" s="230" t="s">
        <v>1</v>
      </c>
      <c r="F127" s="231" t="s">
        <v>183</v>
      </c>
      <c r="G127" s="228"/>
      <c r="H127" s="230" t="s">
        <v>1</v>
      </c>
      <c r="I127" s="232"/>
      <c r="J127" s="228"/>
      <c r="K127" s="228"/>
      <c r="L127" s="233"/>
      <c r="M127" s="234"/>
      <c r="N127" s="235"/>
      <c r="O127" s="235"/>
      <c r="P127" s="235"/>
      <c r="Q127" s="235"/>
      <c r="R127" s="235"/>
      <c r="S127" s="235"/>
      <c r="T127" s="236"/>
      <c r="AT127" s="237" t="s">
        <v>135</v>
      </c>
      <c r="AU127" s="237" t="s">
        <v>77</v>
      </c>
      <c r="AV127" s="12" t="s">
        <v>75</v>
      </c>
      <c r="AW127" s="12" t="s">
        <v>31</v>
      </c>
      <c r="AX127" s="12" t="s">
        <v>68</v>
      </c>
      <c r="AY127" s="237" t="s">
        <v>126</v>
      </c>
    </row>
    <row r="128" spans="2:51" s="13" customFormat="1" ht="12">
      <c r="B128" s="238"/>
      <c r="C128" s="239"/>
      <c r="D128" s="229" t="s">
        <v>135</v>
      </c>
      <c r="E128" s="240" t="s">
        <v>1</v>
      </c>
      <c r="F128" s="241" t="s">
        <v>184</v>
      </c>
      <c r="G128" s="239"/>
      <c r="H128" s="242">
        <v>1.92</v>
      </c>
      <c r="I128" s="243"/>
      <c r="J128" s="239"/>
      <c r="K128" s="239"/>
      <c r="L128" s="244"/>
      <c r="M128" s="245"/>
      <c r="N128" s="246"/>
      <c r="O128" s="246"/>
      <c r="P128" s="246"/>
      <c r="Q128" s="246"/>
      <c r="R128" s="246"/>
      <c r="S128" s="246"/>
      <c r="T128" s="247"/>
      <c r="AT128" s="248" t="s">
        <v>135</v>
      </c>
      <c r="AU128" s="248" t="s">
        <v>77</v>
      </c>
      <c r="AV128" s="13" t="s">
        <v>77</v>
      </c>
      <c r="AW128" s="13" t="s">
        <v>31</v>
      </c>
      <c r="AX128" s="13" t="s">
        <v>68</v>
      </c>
      <c r="AY128" s="248" t="s">
        <v>126</v>
      </c>
    </row>
    <row r="129" spans="2:51" s="12" customFormat="1" ht="12">
      <c r="B129" s="227"/>
      <c r="C129" s="228"/>
      <c r="D129" s="229" t="s">
        <v>135</v>
      </c>
      <c r="E129" s="230" t="s">
        <v>1</v>
      </c>
      <c r="F129" s="231" t="s">
        <v>185</v>
      </c>
      <c r="G129" s="228"/>
      <c r="H129" s="230" t="s">
        <v>1</v>
      </c>
      <c r="I129" s="232"/>
      <c r="J129" s="228"/>
      <c r="K129" s="228"/>
      <c r="L129" s="233"/>
      <c r="M129" s="234"/>
      <c r="N129" s="235"/>
      <c r="O129" s="235"/>
      <c r="P129" s="235"/>
      <c r="Q129" s="235"/>
      <c r="R129" s="235"/>
      <c r="S129" s="235"/>
      <c r="T129" s="236"/>
      <c r="AT129" s="237" t="s">
        <v>135</v>
      </c>
      <c r="AU129" s="237" t="s">
        <v>77</v>
      </c>
      <c r="AV129" s="12" t="s">
        <v>75</v>
      </c>
      <c r="AW129" s="12" t="s">
        <v>31</v>
      </c>
      <c r="AX129" s="12" t="s">
        <v>68</v>
      </c>
      <c r="AY129" s="237" t="s">
        <v>126</v>
      </c>
    </row>
    <row r="130" spans="2:51" s="13" customFormat="1" ht="12">
      <c r="B130" s="238"/>
      <c r="C130" s="239"/>
      <c r="D130" s="229" t="s">
        <v>135</v>
      </c>
      <c r="E130" s="240" t="s">
        <v>1</v>
      </c>
      <c r="F130" s="241" t="s">
        <v>186</v>
      </c>
      <c r="G130" s="239"/>
      <c r="H130" s="242">
        <v>50.96</v>
      </c>
      <c r="I130" s="243"/>
      <c r="J130" s="239"/>
      <c r="K130" s="239"/>
      <c r="L130" s="244"/>
      <c r="M130" s="245"/>
      <c r="N130" s="246"/>
      <c r="O130" s="246"/>
      <c r="P130" s="246"/>
      <c r="Q130" s="246"/>
      <c r="R130" s="246"/>
      <c r="S130" s="246"/>
      <c r="T130" s="247"/>
      <c r="AT130" s="248" t="s">
        <v>135</v>
      </c>
      <c r="AU130" s="248" t="s">
        <v>77</v>
      </c>
      <c r="AV130" s="13" t="s">
        <v>77</v>
      </c>
      <c r="AW130" s="13" t="s">
        <v>31</v>
      </c>
      <c r="AX130" s="13" t="s">
        <v>68</v>
      </c>
      <c r="AY130" s="248" t="s">
        <v>126</v>
      </c>
    </row>
    <row r="131" spans="2:51" s="14" customFormat="1" ht="12">
      <c r="B131" s="249"/>
      <c r="C131" s="250"/>
      <c r="D131" s="229" t="s">
        <v>135</v>
      </c>
      <c r="E131" s="251" t="s">
        <v>1</v>
      </c>
      <c r="F131" s="252" t="s">
        <v>138</v>
      </c>
      <c r="G131" s="250"/>
      <c r="H131" s="253">
        <v>281.68</v>
      </c>
      <c r="I131" s="254"/>
      <c r="J131" s="250"/>
      <c r="K131" s="250"/>
      <c r="L131" s="255"/>
      <c r="M131" s="256"/>
      <c r="N131" s="257"/>
      <c r="O131" s="257"/>
      <c r="P131" s="257"/>
      <c r="Q131" s="257"/>
      <c r="R131" s="257"/>
      <c r="S131" s="257"/>
      <c r="T131" s="258"/>
      <c r="AT131" s="259" t="s">
        <v>135</v>
      </c>
      <c r="AU131" s="259" t="s">
        <v>77</v>
      </c>
      <c r="AV131" s="14" t="s">
        <v>133</v>
      </c>
      <c r="AW131" s="14" t="s">
        <v>31</v>
      </c>
      <c r="AX131" s="14" t="s">
        <v>75</v>
      </c>
      <c r="AY131" s="259" t="s">
        <v>126</v>
      </c>
    </row>
    <row r="132" spans="2:65" s="1" customFormat="1" ht="16.5" customHeight="1">
      <c r="B132" s="37"/>
      <c r="C132" s="215" t="s">
        <v>162</v>
      </c>
      <c r="D132" s="215" t="s">
        <v>128</v>
      </c>
      <c r="E132" s="216" t="s">
        <v>187</v>
      </c>
      <c r="F132" s="217" t="s">
        <v>188</v>
      </c>
      <c r="G132" s="218" t="s">
        <v>178</v>
      </c>
      <c r="H132" s="219">
        <v>845.04</v>
      </c>
      <c r="I132" s="220"/>
      <c r="J132" s="221">
        <f>ROUND(I132*H132,2)</f>
        <v>0</v>
      </c>
      <c r="K132" s="217" t="s">
        <v>179</v>
      </c>
      <c r="L132" s="42"/>
      <c r="M132" s="222" t="s">
        <v>1</v>
      </c>
      <c r="N132" s="223" t="s">
        <v>39</v>
      </c>
      <c r="O132" s="78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AR132" s="16" t="s">
        <v>133</v>
      </c>
      <c r="AT132" s="16" t="s">
        <v>128</v>
      </c>
      <c r="AU132" s="16" t="s">
        <v>77</v>
      </c>
      <c r="AY132" s="16" t="s">
        <v>126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16" t="s">
        <v>75</v>
      </c>
      <c r="BK132" s="226">
        <f>ROUND(I132*H132,2)</f>
        <v>0</v>
      </c>
      <c r="BL132" s="16" t="s">
        <v>133</v>
      </c>
      <c r="BM132" s="16" t="s">
        <v>189</v>
      </c>
    </row>
    <row r="133" spans="2:51" s="12" customFormat="1" ht="12">
      <c r="B133" s="227"/>
      <c r="C133" s="228"/>
      <c r="D133" s="229" t="s">
        <v>135</v>
      </c>
      <c r="E133" s="230" t="s">
        <v>1</v>
      </c>
      <c r="F133" s="231" t="s">
        <v>181</v>
      </c>
      <c r="G133" s="228"/>
      <c r="H133" s="230" t="s">
        <v>1</v>
      </c>
      <c r="I133" s="232"/>
      <c r="J133" s="228"/>
      <c r="K133" s="228"/>
      <c r="L133" s="233"/>
      <c r="M133" s="234"/>
      <c r="N133" s="235"/>
      <c r="O133" s="235"/>
      <c r="P133" s="235"/>
      <c r="Q133" s="235"/>
      <c r="R133" s="235"/>
      <c r="S133" s="235"/>
      <c r="T133" s="236"/>
      <c r="AT133" s="237" t="s">
        <v>135</v>
      </c>
      <c r="AU133" s="237" t="s">
        <v>77</v>
      </c>
      <c r="AV133" s="12" t="s">
        <v>75</v>
      </c>
      <c r="AW133" s="12" t="s">
        <v>31</v>
      </c>
      <c r="AX133" s="12" t="s">
        <v>68</v>
      </c>
      <c r="AY133" s="237" t="s">
        <v>126</v>
      </c>
    </row>
    <row r="134" spans="2:51" s="13" customFormat="1" ht="12">
      <c r="B134" s="238"/>
      <c r="C134" s="239"/>
      <c r="D134" s="229" t="s">
        <v>135</v>
      </c>
      <c r="E134" s="240" t="s">
        <v>1</v>
      </c>
      <c r="F134" s="241" t="s">
        <v>190</v>
      </c>
      <c r="G134" s="239"/>
      <c r="H134" s="242">
        <v>686.4</v>
      </c>
      <c r="I134" s="243"/>
      <c r="J134" s="239"/>
      <c r="K134" s="239"/>
      <c r="L134" s="244"/>
      <c r="M134" s="245"/>
      <c r="N134" s="246"/>
      <c r="O134" s="246"/>
      <c r="P134" s="246"/>
      <c r="Q134" s="246"/>
      <c r="R134" s="246"/>
      <c r="S134" s="246"/>
      <c r="T134" s="247"/>
      <c r="AT134" s="248" t="s">
        <v>135</v>
      </c>
      <c r="AU134" s="248" t="s">
        <v>77</v>
      </c>
      <c r="AV134" s="13" t="s">
        <v>77</v>
      </c>
      <c r="AW134" s="13" t="s">
        <v>31</v>
      </c>
      <c r="AX134" s="13" t="s">
        <v>68</v>
      </c>
      <c r="AY134" s="248" t="s">
        <v>126</v>
      </c>
    </row>
    <row r="135" spans="2:51" s="12" customFormat="1" ht="12">
      <c r="B135" s="227"/>
      <c r="C135" s="228"/>
      <c r="D135" s="229" t="s">
        <v>135</v>
      </c>
      <c r="E135" s="230" t="s">
        <v>1</v>
      </c>
      <c r="F135" s="231" t="s">
        <v>183</v>
      </c>
      <c r="G135" s="228"/>
      <c r="H135" s="230" t="s">
        <v>1</v>
      </c>
      <c r="I135" s="232"/>
      <c r="J135" s="228"/>
      <c r="K135" s="228"/>
      <c r="L135" s="233"/>
      <c r="M135" s="234"/>
      <c r="N135" s="235"/>
      <c r="O135" s="235"/>
      <c r="P135" s="235"/>
      <c r="Q135" s="235"/>
      <c r="R135" s="235"/>
      <c r="S135" s="235"/>
      <c r="T135" s="236"/>
      <c r="AT135" s="237" t="s">
        <v>135</v>
      </c>
      <c r="AU135" s="237" t="s">
        <v>77</v>
      </c>
      <c r="AV135" s="12" t="s">
        <v>75</v>
      </c>
      <c r="AW135" s="12" t="s">
        <v>31</v>
      </c>
      <c r="AX135" s="12" t="s">
        <v>68</v>
      </c>
      <c r="AY135" s="237" t="s">
        <v>126</v>
      </c>
    </row>
    <row r="136" spans="2:51" s="13" customFormat="1" ht="12">
      <c r="B136" s="238"/>
      <c r="C136" s="239"/>
      <c r="D136" s="229" t="s">
        <v>135</v>
      </c>
      <c r="E136" s="240" t="s">
        <v>1</v>
      </c>
      <c r="F136" s="241" t="s">
        <v>191</v>
      </c>
      <c r="G136" s="239"/>
      <c r="H136" s="242">
        <v>5.76</v>
      </c>
      <c r="I136" s="243"/>
      <c r="J136" s="239"/>
      <c r="K136" s="239"/>
      <c r="L136" s="244"/>
      <c r="M136" s="245"/>
      <c r="N136" s="246"/>
      <c r="O136" s="246"/>
      <c r="P136" s="246"/>
      <c r="Q136" s="246"/>
      <c r="R136" s="246"/>
      <c r="S136" s="246"/>
      <c r="T136" s="247"/>
      <c r="AT136" s="248" t="s">
        <v>135</v>
      </c>
      <c r="AU136" s="248" t="s">
        <v>77</v>
      </c>
      <c r="AV136" s="13" t="s">
        <v>77</v>
      </c>
      <c r="AW136" s="13" t="s">
        <v>31</v>
      </c>
      <c r="AX136" s="13" t="s">
        <v>68</v>
      </c>
      <c r="AY136" s="248" t="s">
        <v>126</v>
      </c>
    </row>
    <row r="137" spans="2:51" s="12" customFormat="1" ht="12">
      <c r="B137" s="227"/>
      <c r="C137" s="228"/>
      <c r="D137" s="229" t="s">
        <v>135</v>
      </c>
      <c r="E137" s="230" t="s">
        <v>1</v>
      </c>
      <c r="F137" s="231" t="s">
        <v>185</v>
      </c>
      <c r="G137" s="228"/>
      <c r="H137" s="230" t="s">
        <v>1</v>
      </c>
      <c r="I137" s="232"/>
      <c r="J137" s="228"/>
      <c r="K137" s="228"/>
      <c r="L137" s="233"/>
      <c r="M137" s="234"/>
      <c r="N137" s="235"/>
      <c r="O137" s="235"/>
      <c r="P137" s="235"/>
      <c r="Q137" s="235"/>
      <c r="R137" s="235"/>
      <c r="S137" s="235"/>
      <c r="T137" s="236"/>
      <c r="AT137" s="237" t="s">
        <v>135</v>
      </c>
      <c r="AU137" s="237" t="s">
        <v>77</v>
      </c>
      <c r="AV137" s="12" t="s">
        <v>75</v>
      </c>
      <c r="AW137" s="12" t="s">
        <v>31</v>
      </c>
      <c r="AX137" s="12" t="s">
        <v>68</v>
      </c>
      <c r="AY137" s="237" t="s">
        <v>126</v>
      </c>
    </row>
    <row r="138" spans="2:51" s="13" customFormat="1" ht="12">
      <c r="B138" s="238"/>
      <c r="C138" s="239"/>
      <c r="D138" s="229" t="s">
        <v>135</v>
      </c>
      <c r="E138" s="240" t="s">
        <v>1</v>
      </c>
      <c r="F138" s="241" t="s">
        <v>192</v>
      </c>
      <c r="G138" s="239"/>
      <c r="H138" s="242">
        <v>152.88</v>
      </c>
      <c r="I138" s="243"/>
      <c r="J138" s="239"/>
      <c r="K138" s="239"/>
      <c r="L138" s="244"/>
      <c r="M138" s="245"/>
      <c r="N138" s="246"/>
      <c r="O138" s="246"/>
      <c r="P138" s="246"/>
      <c r="Q138" s="246"/>
      <c r="R138" s="246"/>
      <c r="S138" s="246"/>
      <c r="T138" s="247"/>
      <c r="AT138" s="248" t="s">
        <v>135</v>
      </c>
      <c r="AU138" s="248" t="s">
        <v>77</v>
      </c>
      <c r="AV138" s="13" t="s">
        <v>77</v>
      </c>
      <c r="AW138" s="13" t="s">
        <v>31</v>
      </c>
      <c r="AX138" s="13" t="s">
        <v>68</v>
      </c>
      <c r="AY138" s="248" t="s">
        <v>126</v>
      </c>
    </row>
    <row r="139" spans="2:51" s="14" customFormat="1" ht="12">
      <c r="B139" s="249"/>
      <c r="C139" s="250"/>
      <c r="D139" s="229" t="s">
        <v>135</v>
      </c>
      <c r="E139" s="251" t="s">
        <v>1</v>
      </c>
      <c r="F139" s="252" t="s">
        <v>138</v>
      </c>
      <c r="G139" s="250"/>
      <c r="H139" s="253">
        <v>845.04</v>
      </c>
      <c r="I139" s="254"/>
      <c r="J139" s="250"/>
      <c r="K139" s="250"/>
      <c r="L139" s="255"/>
      <c r="M139" s="256"/>
      <c r="N139" s="257"/>
      <c r="O139" s="257"/>
      <c r="P139" s="257"/>
      <c r="Q139" s="257"/>
      <c r="R139" s="257"/>
      <c r="S139" s="257"/>
      <c r="T139" s="258"/>
      <c r="AT139" s="259" t="s">
        <v>135</v>
      </c>
      <c r="AU139" s="259" t="s">
        <v>77</v>
      </c>
      <c r="AV139" s="14" t="s">
        <v>133</v>
      </c>
      <c r="AW139" s="14" t="s">
        <v>31</v>
      </c>
      <c r="AX139" s="14" t="s">
        <v>75</v>
      </c>
      <c r="AY139" s="259" t="s">
        <v>126</v>
      </c>
    </row>
    <row r="140" spans="2:65" s="1" customFormat="1" ht="16.5" customHeight="1">
      <c r="B140" s="37"/>
      <c r="C140" s="215" t="s">
        <v>193</v>
      </c>
      <c r="D140" s="215" t="s">
        <v>128</v>
      </c>
      <c r="E140" s="216" t="s">
        <v>194</v>
      </c>
      <c r="F140" s="217" t="s">
        <v>195</v>
      </c>
      <c r="G140" s="218" t="s">
        <v>178</v>
      </c>
      <c r="H140" s="219">
        <v>279.76</v>
      </c>
      <c r="I140" s="220"/>
      <c r="J140" s="221">
        <f>ROUND(I140*H140,2)</f>
        <v>0</v>
      </c>
      <c r="K140" s="217" t="s">
        <v>179</v>
      </c>
      <c r="L140" s="42"/>
      <c r="M140" s="222" t="s">
        <v>1</v>
      </c>
      <c r="N140" s="223" t="s">
        <v>39</v>
      </c>
      <c r="O140" s="78"/>
      <c r="P140" s="224">
        <f>O140*H140</f>
        <v>0</v>
      </c>
      <c r="Q140" s="224">
        <v>0</v>
      </c>
      <c r="R140" s="224">
        <f>Q140*H140</f>
        <v>0</v>
      </c>
      <c r="S140" s="224">
        <v>0</v>
      </c>
      <c r="T140" s="225">
        <f>S140*H140</f>
        <v>0</v>
      </c>
      <c r="AR140" s="16" t="s">
        <v>133</v>
      </c>
      <c r="AT140" s="16" t="s">
        <v>128</v>
      </c>
      <c r="AU140" s="16" t="s">
        <v>77</v>
      </c>
      <c r="AY140" s="16" t="s">
        <v>126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6" t="s">
        <v>75</v>
      </c>
      <c r="BK140" s="226">
        <f>ROUND(I140*H140,2)</f>
        <v>0</v>
      </c>
      <c r="BL140" s="16" t="s">
        <v>133</v>
      </c>
      <c r="BM140" s="16" t="s">
        <v>196</v>
      </c>
    </row>
    <row r="141" spans="2:51" s="12" customFormat="1" ht="12">
      <c r="B141" s="227"/>
      <c r="C141" s="228"/>
      <c r="D141" s="229" t="s">
        <v>135</v>
      </c>
      <c r="E141" s="230" t="s">
        <v>1</v>
      </c>
      <c r="F141" s="231" t="s">
        <v>181</v>
      </c>
      <c r="G141" s="228"/>
      <c r="H141" s="230" t="s">
        <v>1</v>
      </c>
      <c r="I141" s="232"/>
      <c r="J141" s="228"/>
      <c r="K141" s="228"/>
      <c r="L141" s="233"/>
      <c r="M141" s="234"/>
      <c r="N141" s="235"/>
      <c r="O141" s="235"/>
      <c r="P141" s="235"/>
      <c r="Q141" s="235"/>
      <c r="R141" s="235"/>
      <c r="S141" s="235"/>
      <c r="T141" s="236"/>
      <c r="AT141" s="237" t="s">
        <v>135</v>
      </c>
      <c r="AU141" s="237" t="s">
        <v>77</v>
      </c>
      <c r="AV141" s="12" t="s">
        <v>75</v>
      </c>
      <c r="AW141" s="12" t="s">
        <v>31</v>
      </c>
      <c r="AX141" s="12" t="s">
        <v>68</v>
      </c>
      <c r="AY141" s="237" t="s">
        <v>126</v>
      </c>
    </row>
    <row r="142" spans="2:51" s="13" customFormat="1" ht="12">
      <c r="B142" s="238"/>
      <c r="C142" s="239"/>
      <c r="D142" s="229" t="s">
        <v>135</v>
      </c>
      <c r="E142" s="240" t="s">
        <v>1</v>
      </c>
      <c r="F142" s="241" t="s">
        <v>182</v>
      </c>
      <c r="G142" s="239"/>
      <c r="H142" s="242">
        <v>228.8</v>
      </c>
      <c r="I142" s="243"/>
      <c r="J142" s="239"/>
      <c r="K142" s="239"/>
      <c r="L142" s="244"/>
      <c r="M142" s="245"/>
      <c r="N142" s="246"/>
      <c r="O142" s="246"/>
      <c r="P142" s="246"/>
      <c r="Q142" s="246"/>
      <c r="R142" s="246"/>
      <c r="S142" s="246"/>
      <c r="T142" s="247"/>
      <c r="AT142" s="248" t="s">
        <v>135</v>
      </c>
      <c r="AU142" s="248" t="s">
        <v>77</v>
      </c>
      <c r="AV142" s="13" t="s">
        <v>77</v>
      </c>
      <c r="AW142" s="13" t="s">
        <v>31</v>
      </c>
      <c r="AX142" s="13" t="s">
        <v>68</v>
      </c>
      <c r="AY142" s="248" t="s">
        <v>126</v>
      </c>
    </row>
    <row r="143" spans="2:51" s="12" customFormat="1" ht="12">
      <c r="B143" s="227"/>
      <c r="C143" s="228"/>
      <c r="D143" s="229" t="s">
        <v>135</v>
      </c>
      <c r="E143" s="230" t="s">
        <v>1</v>
      </c>
      <c r="F143" s="231" t="s">
        <v>185</v>
      </c>
      <c r="G143" s="228"/>
      <c r="H143" s="230" t="s">
        <v>1</v>
      </c>
      <c r="I143" s="232"/>
      <c r="J143" s="228"/>
      <c r="K143" s="228"/>
      <c r="L143" s="233"/>
      <c r="M143" s="234"/>
      <c r="N143" s="235"/>
      <c r="O143" s="235"/>
      <c r="P143" s="235"/>
      <c r="Q143" s="235"/>
      <c r="R143" s="235"/>
      <c r="S143" s="235"/>
      <c r="T143" s="236"/>
      <c r="AT143" s="237" t="s">
        <v>135</v>
      </c>
      <c r="AU143" s="237" t="s">
        <v>77</v>
      </c>
      <c r="AV143" s="12" t="s">
        <v>75</v>
      </c>
      <c r="AW143" s="12" t="s">
        <v>31</v>
      </c>
      <c r="AX143" s="12" t="s">
        <v>68</v>
      </c>
      <c r="AY143" s="237" t="s">
        <v>126</v>
      </c>
    </row>
    <row r="144" spans="2:51" s="13" customFormat="1" ht="12">
      <c r="B144" s="238"/>
      <c r="C144" s="239"/>
      <c r="D144" s="229" t="s">
        <v>135</v>
      </c>
      <c r="E144" s="240" t="s">
        <v>1</v>
      </c>
      <c r="F144" s="241" t="s">
        <v>186</v>
      </c>
      <c r="G144" s="239"/>
      <c r="H144" s="242">
        <v>50.96</v>
      </c>
      <c r="I144" s="243"/>
      <c r="J144" s="239"/>
      <c r="K144" s="239"/>
      <c r="L144" s="244"/>
      <c r="M144" s="245"/>
      <c r="N144" s="246"/>
      <c r="O144" s="246"/>
      <c r="P144" s="246"/>
      <c r="Q144" s="246"/>
      <c r="R144" s="246"/>
      <c r="S144" s="246"/>
      <c r="T144" s="247"/>
      <c r="AT144" s="248" t="s">
        <v>135</v>
      </c>
      <c r="AU144" s="248" t="s">
        <v>77</v>
      </c>
      <c r="AV144" s="13" t="s">
        <v>77</v>
      </c>
      <c r="AW144" s="13" t="s">
        <v>31</v>
      </c>
      <c r="AX144" s="13" t="s">
        <v>68</v>
      </c>
      <c r="AY144" s="248" t="s">
        <v>126</v>
      </c>
    </row>
    <row r="145" spans="2:51" s="14" customFormat="1" ht="12">
      <c r="B145" s="249"/>
      <c r="C145" s="250"/>
      <c r="D145" s="229" t="s">
        <v>135</v>
      </c>
      <c r="E145" s="251" t="s">
        <v>1</v>
      </c>
      <c r="F145" s="252" t="s">
        <v>138</v>
      </c>
      <c r="G145" s="250"/>
      <c r="H145" s="253">
        <v>279.76</v>
      </c>
      <c r="I145" s="254"/>
      <c r="J145" s="250"/>
      <c r="K145" s="250"/>
      <c r="L145" s="255"/>
      <c r="M145" s="256"/>
      <c r="N145" s="257"/>
      <c r="O145" s="257"/>
      <c r="P145" s="257"/>
      <c r="Q145" s="257"/>
      <c r="R145" s="257"/>
      <c r="S145" s="257"/>
      <c r="T145" s="258"/>
      <c r="AT145" s="259" t="s">
        <v>135</v>
      </c>
      <c r="AU145" s="259" t="s">
        <v>77</v>
      </c>
      <c r="AV145" s="14" t="s">
        <v>133</v>
      </c>
      <c r="AW145" s="14" t="s">
        <v>31</v>
      </c>
      <c r="AX145" s="14" t="s">
        <v>75</v>
      </c>
      <c r="AY145" s="259" t="s">
        <v>126</v>
      </c>
    </row>
    <row r="146" spans="2:65" s="1" customFormat="1" ht="16.5" customHeight="1">
      <c r="B146" s="37"/>
      <c r="C146" s="215" t="s">
        <v>197</v>
      </c>
      <c r="D146" s="215" t="s">
        <v>128</v>
      </c>
      <c r="E146" s="216" t="s">
        <v>198</v>
      </c>
      <c r="F146" s="217" t="s">
        <v>199</v>
      </c>
      <c r="G146" s="218" t="s">
        <v>178</v>
      </c>
      <c r="H146" s="219">
        <v>52.88</v>
      </c>
      <c r="I146" s="220"/>
      <c r="J146" s="221">
        <f>ROUND(I146*H146,2)</f>
        <v>0</v>
      </c>
      <c r="K146" s="217" t="s">
        <v>132</v>
      </c>
      <c r="L146" s="42"/>
      <c r="M146" s="222" t="s">
        <v>1</v>
      </c>
      <c r="N146" s="223" t="s">
        <v>39</v>
      </c>
      <c r="O146" s="78"/>
      <c r="P146" s="224">
        <f>O146*H146</f>
        <v>0</v>
      </c>
      <c r="Q146" s="224">
        <v>0</v>
      </c>
      <c r="R146" s="224">
        <f>Q146*H146</f>
        <v>0</v>
      </c>
      <c r="S146" s="224">
        <v>0</v>
      </c>
      <c r="T146" s="225">
        <f>S146*H146</f>
        <v>0</v>
      </c>
      <c r="AR146" s="16" t="s">
        <v>133</v>
      </c>
      <c r="AT146" s="16" t="s">
        <v>128</v>
      </c>
      <c r="AU146" s="16" t="s">
        <v>77</v>
      </c>
      <c r="AY146" s="16" t="s">
        <v>126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6" t="s">
        <v>75</v>
      </c>
      <c r="BK146" s="226">
        <f>ROUND(I146*H146,2)</f>
        <v>0</v>
      </c>
      <c r="BL146" s="16" t="s">
        <v>133</v>
      </c>
      <c r="BM146" s="16" t="s">
        <v>200</v>
      </c>
    </row>
    <row r="147" spans="2:51" s="12" customFormat="1" ht="12">
      <c r="B147" s="227"/>
      <c r="C147" s="228"/>
      <c r="D147" s="229" t="s">
        <v>135</v>
      </c>
      <c r="E147" s="230" t="s">
        <v>1</v>
      </c>
      <c r="F147" s="231" t="s">
        <v>183</v>
      </c>
      <c r="G147" s="228"/>
      <c r="H147" s="230" t="s">
        <v>1</v>
      </c>
      <c r="I147" s="232"/>
      <c r="J147" s="228"/>
      <c r="K147" s="228"/>
      <c r="L147" s="233"/>
      <c r="M147" s="234"/>
      <c r="N147" s="235"/>
      <c r="O147" s="235"/>
      <c r="P147" s="235"/>
      <c r="Q147" s="235"/>
      <c r="R147" s="235"/>
      <c r="S147" s="235"/>
      <c r="T147" s="236"/>
      <c r="AT147" s="237" t="s">
        <v>135</v>
      </c>
      <c r="AU147" s="237" t="s">
        <v>77</v>
      </c>
      <c r="AV147" s="12" t="s">
        <v>75</v>
      </c>
      <c r="AW147" s="12" t="s">
        <v>31</v>
      </c>
      <c r="AX147" s="12" t="s">
        <v>68</v>
      </c>
      <c r="AY147" s="237" t="s">
        <v>126</v>
      </c>
    </row>
    <row r="148" spans="2:51" s="13" customFormat="1" ht="12">
      <c r="B148" s="238"/>
      <c r="C148" s="239"/>
      <c r="D148" s="229" t="s">
        <v>135</v>
      </c>
      <c r="E148" s="240" t="s">
        <v>1</v>
      </c>
      <c r="F148" s="241" t="s">
        <v>184</v>
      </c>
      <c r="G148" s="239"/>
      <c r="H148" s="242">
        <v>1.92</v>
      </c>
      <c r="I148" s="243"/>
      <c r="J148" s="239"/>
      <c r="K148" s="239"/>
      <c r="L148" s="244"/>
      <c r="M148" s="245"/>
      <c r="N148" s="246"/>
      <c r="O148" s="246"/>
      <c r="P148" s="246"/>
      <c r="Q148" s="246"/>
      <c r="R148" s="246"/>
      <c r="S148" s="246"/>
      <c r="T148" s="247"/>
      <c r="AT148" s="248" t="s">
        <v>135</v>
      </c>
      <c r="AU148" s="248" t="s">
        <v>77</v>
      </c>
      <c r="AV148" s="13" t="s">
        <v>77</v>
      </c>
      <c r="AW148" s="13" t="s">
        <v>31</v>
      </c>
      <c r="AX148" s="13" t="s">
        <v>68</v>
      </c>
      <c r="AY148" s="248" t="s">
        <v>126</v>
      </c>
    </row>
    <row r="149" spans="2:51" s="12" customFormat="1" ht="12">
      <c r="B149" s="227"/>
      <c r="C149" s="228"/>
      <c r="D149" s="229" t="s">
        <v>135</v>
      </c>
      <c r="E149" s="230" t="s">
        <v>1</v>
      </c>
      <c r="F149" s="231" t="s">
        <v>185</v>
      </c>
      <c r="G149" s="228"/>
      <c r="H149" s="230" t="s">
        <v>1</v>
      </c>
      <c r="I149" s="232"/>
      <c r="J149" s="228"/>
      <c r="K149" s="228"/>
      <c r="L149" s="233"/>
      <c r="M149" s="234"/>
      <c r="N149" s="235"/>
      <c r="O149" s="235"/>
      <c r="P149" s="235"/>
      <c r="Q149" s="235"/>
      <c r="R149" s="235"/>
      <c r="S149" s="235"/>
      <c r="T149" s="236"/>
      <c r="AT149" s="237" t="s">
        <v>135</v>
      </c>
      <c r="AU149" s="237" t="s">
        <v>77</v>
      </c>
      <c r="AV149" s="12" t="s">
        <v>75</v>
      </c>
      <c r="AW149" s="12" t="s">
        <v>31</v>
      </c>
      <c r="AX149" s="12" t="s">
        <v>68</v>
      </c>
      <c r="AY149" s="237" t="s">
        <v>126</v>
      </c>
    </row>
    <row r="150" spans="2:51" s="13" customFormat="1" ht="12">
      <c r="B150" s="238"/>
      <c r="C150" s="239"/>
      <c r="D150" s="229" t="s">
        <v>135</v>
      </c>
      <c r="E150" s="240" t="s">
        <v>1</v>
      </c>
      <c r="F150" s="241" t="s">
        <v>186</v>
      </c>
      <c r="G150" s="239"/>
      <c r="H150" s="242">
        <v>50.96</v>
      </c>
      <c r="I150" s="243"/>
      <c r="J150" s="239"/>
      <c r="K150" s="239"/>
      <c r="L150" s="244"/>
      <c r="M150" s="245"/>
      <c r="N150" s="246"/>
      <c r="O150" s="246"/>
      <c r="P150" s="246"/>
      <c r="Q150" s="246"/>
      <c r="R150" s="246"/>
      <c r="S150" s="246"/>
      <c r="T150" s="247"/>
      <c r="AT150" s="248" t="s">
        <v>135</v>
      </c>
      <c r="AU150" s="248" t="s">
        <v>77</v>
      </c>
      <c r="AV150" s="13" t="s">
        <v>77</v>
      </c>
      <c r="AW150" s="13" t="s">
        <v>31</v>
      </c>
      <c r="AX150" s="13" t="s">
        <v>68</v>
      </c>
      <c r="AY150" s="248" t="s">
        <v>126</v>
      </c>
    </row>
    <row r="151" spans="2:51" s="14" customFormat="1" ht="12">
      <c r="B151" s="249"/>
      <c r="C151" s="250"/>
      <c r="D151" s="229" t="s">
        <v>135</v>
      </c>
      <c r="E151" s="251" t="s">
        <v>1</v>
      </c>
      <c r="F151" s="252" t="s">
        <v>138</v>
      </c>
      <c r="G151" s="250"/>
      <c r="H151" s="253">
        <v>52.88</v>
      </c>
      <c r="I151" s="254"/>
      <c r="J151" s="250"/>
      <c r="K151" s="250"/>
      <c r="L151" s="255"/>
      <c r="M151" s="256"/>
      <c r="N151" s="257"/>
      <c r="O151" s="257"/>
      <c r="P151" s="257"/>
      <c r="Q151" s="257"/>
      <c r="R151" s="257"/>
      <c r="S151" s="257"/>
      <c r="T151" s="258"/>
      <c r="AT151" s="259" t="s">
        <v>135</v>
      </c>
      <c r="AU151" s="259" t="s">
        <v>77</v>
      </c>
      <c r="AV151" s="14" t="s">
        <v>133</v>
      </c>
      <c r="AW151" s="14" t="s">
        <v>31</v>
      </c>
      <c r="AX151" s="14" t="s">
        <v>75</v>
      </c>
      <c r="AY151" s="259" t="s">
        <v>126</v>
      </c>
    </row>
    <row r="152" spans="2:65" s="1" customFormat="1" ht="16.5" customHeight="1">
      <c r="B152" s="37"/>
      <c r="C152" s="215" t="s">
        <v>201</v>
      </c>
      <c r="D152" s="215" t="s">
        <v>128</v>
      </c>
      <c r="E152" s="216" t="s">
        <v>202</v>
      </c>
      <c r="F152" s="217" t="s">
        <v>203</v>
      </c>
      <c r="G152" s="218" t="s">
        <v>178</v>
      </c>
      <c r="H152" s="219">
        <v>228.8</v>
      </c>
      <c r="I152" s="220"/>
      <c r="J152" s="221">
        <f>ROUND(I152*H152,2)</f>
        <v>0</v>
      </c>
      <c r="K152" s="217" t="s">
        <v>179</v>
      </c>
      <c r="L152" s="42"/>
      <c r="M152" s="222" t="s">
        <v>1</v>
      </c>
      <c r="N152" s="223" t="s">
        <v>39</v>
      </c>
      <c r="O152" s="78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AR152" s="16" t="s">
        <v>133</v>
      </c>
      <c r="AT152" s="16" t="s">
        <v>128</v>
      </c>
      <c r="AU152" s="16" t="s">
        <v>77</v>
      </c>
      <c r="AY152" s="16" t="s">
        <v>126</v>
      </c>
      <c r="BE152" s="226">
        <f>IF(N152="základní",J152,0)</f>
        <v>0</v>
      </c>
      <c r="BF152" s="226">
        <f>IF(N152="snížená",J152,0)</f>
        <v>0</v>
      </c>
      <c r="BG152" s="226">
        <f>IF(N152="zákl. přenesená",J152,0)</f>
        <v>0</v>
      </c>
      <c r="BH152" s="226">
        <f>IF(N152="sníž. přenesená",J152,0)</f>
        <v>0</v>
      </c>
      <c r="BI152" s="226">
        <f>IF(N152="nulová",J152,0)</f>
        <v>0</v>
      </c>
      <c r="BJ152" s="16" t="s">
        <v>75</v>
      </c>
      <c r="BK152" s="226">
        <f>ROUND(I152*H152,2)</f>
        <v>0</v>
      </c>
      <c r="BL152" s="16" t="s">
        <v>133</v>
      </c>
      <c r="BM152" s="16" t="s">
        <v>204</v>
      </c>
    </row>
    <row r="153" spans="2:51" s="12" customFormat="1" ht="12">
      <c r="B153" s="227"/>
      <c r="C153" s="228"/>
      <c r="D153" s="229" t="s">
        <v>135</v>
      </c>
      <c r="E153" s="230" t="s">
        <v>1</v>
      </c>
      <c r="F153" s="231" t="s">
        <v>181</v>
      </c>
      <c r="G153" s="228"/>
      <c r="H153" s="230" t="s">
        <v>1</v>
      </c>
      <c r="I153" s="232"/>
      <c r="J153" s="228"/>
      <c r="K153" s="228"/>
      <c r="L153" s="233"/>
      <c r="M153" s="234"/>
      <c r="N153" s="235"/>
      <c r="O153" s="235"/>
      <c r="P153" s="235"/>
      <c r="Q153" s="235"/>
      <c r="R153" s="235"/>
      <c r="S153" s="235"/>
      <c r="T153" s="236"/>
      <c r="AT153" s="237" t="s">
        <v>135</v>
      </c>
      <c r="AU153" s="237" t="s">
        <v>77</v>
      </c>
      <c r="AV153" s="12" t="s">
        <v>75</v>
      </c>
      <c r="AW153" s="12" t="s">
        <v>31</v>
      </c>
      <c r="AX153" s="12" t="s">
        <v>68</v>
      </c>
      <c r="AY153" s="237" t="s">
        <v>126</v>
      </c>
    </row>
    <row r="154" spans="2:51" s="13" customFormat="1" ht="12">
      <c r="B154" s="238"/>
      <c r="C154" s="239"/>
      <c r="D154" s="229" t="s">
        <v>135</v>
      </c>
      <c r="E154" s="240" t="s">
        <v>1</v>
      </c>
      <c r="F154" s="241" t="s">
        <v>182</v>
      </c>
      <c r="G154" s="239"/>
      <c r="H154" s="242">
        <v>228.8</v>
      </c>
      <c r="I154" s="243"/>
      <c r="J154" s="239"/>
      <c r="K154" s="239"/>
      <c r="L154" s="244"/>
      <c r="M154" s="245"/>
      <c r="N154" s="246"/>
      <c r="O154" s="246"/>
      <c r="P154" s="246"/>
      <c r="Q154" s="246"/>
      <c r="R154" s="246"/>
      <c r="S154" s="246"/>
      <c r="T154" s="247"/>
      <c r="AT154" s="248" t="s">
        <v>135</v>
      </c>
      <c r="AU154" s="248" t="s">
        <v>77</v>
      </c>
      <c r="AV154" s="13" t="s">
        <v>77</v>
      </c>
      <c r="AW154" s="13" t="s">
        <v>31</v>
      </c>
      <c r="AX154" s="13" t="s">
        <v>68</v>
      </c>
      <c r="AY154" s="248" t="s">
        <v>126</v>
      </c>
    </row>
    <row r="155" spans="2:51" s="14" customFormat="1" ht="12">
      <c r="B155" s="249"/>
      <c r="C155" s="250"/>
      <c r="D155" s="229" t="s">
        <v>135</v>
      </c>
      <c r="E155" s="251" t="s">
        <v>1</v>
      </c>
      <c r="F155" s="252" t="s">
        <v>138</v>
      </c>
      <c r="G155" s="250"/>
      <c r="H155" s="253">
        <v>228.8</v>
      </c>
      <c r="I155" s="254"/>
      <c r="J155" s="250"/>
      <c r="K155" s="250"/>
      <c r="L155" s="255"/>
      <c r="M155" s="260"/>
      <c r="N155" s="261"/>
      <c r="O155" s="261"/>
      <c r="P155" s="261"/>
      <c r="Q155" s="261"/>
      <c r="R155" s="261"/>
      <c r="S155" s="261"/>
      <c r="T155" s="262"/>
      <c r="AT155" s="259" t="s">
        <v>135</v>
      </c>
      <c r="AU155" s="259" t="s">
        <v>77</v>
      </c>
      <c r="AV155" s="14" t="s">
        <v>133</v>
      </c>
      <c r="AW155" s="14" t="s">
        <v>31</v>
      </c>
      <c r="AX155" s="14" t="s">
        <v>75</v>
      </c>
      <c r="AY155" s="259" t="s">
        <v>126</v>
      </c>
    </row>
    <row r="156" spans="2:12" s="1" customFormat="1" ht="6.95" customHeight="1">
      <c r="B156" s="56"/>
      <c r="C156" s="57"/>
      <c r="D156" s="57"/>
      <c r="E156" s="57"/>
      <c r="F156" s="57"/>
      <c r="G156" s="57"/>
      <c r="H156" s="57"/>
      <c r="I156" s="166"/>
      <c r="J156" s="57"/>
      <c r="K156" s="57"/>
      <c r="L156" s="42"/>
    </row>
  </sheetData>
  <sheetProtection password="CC35" sheet="1" objects="1" scenarios="1" formatColumns="0" formatRows="0" autoFilter="0"/>
  <autoFilter ref="C88:K15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7:H77"/>
    <mergeCell ref="E79:H79"/>
    <mergeCell ref="E81:H8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8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5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87</v>
      </c>
    </row>
    <row r="3" spans="2:46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77</v>
      </c>
    </row>
    <row r="4" spans="2:46" ht="24.95" customHeight="1">
      <c r="B4" s="19"/>
      <c r="D4" s="139" t="s">
        <v>97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0" t="s">
        <v>16</v>
      </c>
      <c r="L6" s="19"/>
    </row>
    <row r="7" spans="2:12" ht="16.5" customHeight="1">
      <c r="B7" s="19"/>
      <c r="E7" s="141" t="str">
        <f>'Rekapitulace stavby'!K6</f>
        <v>Technické zhodnocení chodníku na ul. Jesenická v Šumperku</v>
      </c>
      <c r="F7" s="140"/>
      <c r="G7" s="140"/>
      <c r="H7" s="140"/>
      <c r="L7" s="19"/>
    </row>
    <row r="8" spans="2:12" ht="12" customHeight="1">
      <c r="B8" s="19"/>
      <c r="D8" s="140" t="s">
        <v>98</v>
      </c>
      <c r="L8" s="19"/>
    </row>
    <row r="9" spans="2:12" s="1" customFormat="1" ht="16.5" customHeight="1">
      <c r="B9" s="42"/>
      <c r="E9" s="141" t="s">
        <v>205</v>
      </c>
      <c r="F9" s="1"/>
      <c r="G9" s="1"/>
      <c r="H9" s="1"/>
      <c r="I9" s="142"/>
      <c r="L9" s="42"/>
    </row>
    <row r="10" spans="2:12" s="1" customFormat="1" ht="12" customHeight="1">
      <c r="B10" s="42"/>
      <c r="D10" s="140" t="s">
        <v>100</v>
      </c>
      <c r="I10" s="142"/>
      <c r="L10" s="42"/>
    </row>
    <row r="11" spans="2:12" s="1" customFormat="1" ht="36.95" customHeight="1">
      <c r="B11" s="42"/>
      <c r="E11" s="143" t="s">
        <v>206</v>
      </c>
      <c r="F11" s="1"/>
      <c r="G11" s="1"/>
      <c r="H11" s="1"/>
      <c r="I11" s="142"/>
      <c r="L11" s="42"/>
    </row>
    <row r="12" spans="2:12" s="1" customFormat="1" ht="12">
      <c r="B12" s="42"/>
      <c r="I12" s="142"/>
      <c r="L12" s="42"/>
    </row>
    <row r="13" spans="2:12" s="1" customFormat="1" ht="12" customHeight="1">
      <c r="B13" s="42"/>
      <c r="D13" s="140" t="s">
        <v>18</v>
      </c>
      <c r="F13" s="16" t="s">
        <v>1</v>
      </c>
      <c r="I13" s="144" t="s">
        <v>19</v>
      </c>
      <c r="J13" s="16" t="s">
        <v>1</v>
      </c>
      <c r="L13" s="42"/>
    </row>
    <row r="14" spans="2:12" s="1" customFormat="1" ht="12" customHeight="1">
      <c r="B14" s="42"/>
      <c r="D14" s="140" t="s">
        <v>20</v>
      </c>
      <c r="F14" s="16" t="s">
        <v>21</v>
      </c>
      <c r="I14" s="144" t="s">
        <v>22</v>
      </c>
      <c r="J14" s="145" t="str">
        <f>'Rekapitulace stavby'!AN8</f>
        <v>6. 2. 2019</v>
      </c>
      <c r="L14" s="42"/>
    </row>
    <row r="15" spans="2:12" s="1" customFormat="1" ht="10.8" customHeight="1">
      <c r="B15" s="42"/>
      <c r="I15" s="142"/>
      <c r="L15" s="42"/>
    </row>
    <row r="16" spans="2:12" s="1" customFormat="1" ht="12" customHeight="1">
      <c r="B16" s="42"/>
      <c r="D16" s="140" t="s">
        <v>24</v>
      </c>
      <c r="I16" s="144" t="s">
        <v>25</v>
      </c>
      <c r="J16" s="16" t="str">
        <f>IF('Rekapitulace stavby'!AN10="","",'Rekapitulace stavby'!AN10)</f>
        <v/>
      </c>
      <c r="L16" s="42"/>
    </row>
    <row r="17" spans="2:12" s="1" customFormat="1" ht="18" customHeight="1">
      <c r="B17" s="42"/>
      <c r="E17" s="16" t="str">
        <f>IF('Rekapitulace stavby'!E11="","",'Rekapitulace stavby'!E11)</f>
        <v xml:space="preserve"> </v>
      </c>
      <c r="I17" s="144" t="s">
        <v>27</v>
      </c>
      <c r="J17" s="16" t="str">
        <f>IF('Rekapitulace stavby'!AN11="","",'Rekapitulace stavby'!AN11)</f>
        <v/>
      </c>
      <c r="L17" s="42"/>
    </row>
    <row r="18" spans="2:12" s="1" customFormat="1" ht="6.95" customHeight="1">
      <c r="B18" s="42"/>
      <c r="I18" s="142"/>
      <c r="L18" s="42"/>
    </row>
    <row r="19" spans="2:12" s="1" customFormat="1" ht="12" customHeight="1">
      <c r="B19" s="42"/>
      <c r="D19" s="140" t="s">
        <v>28</v>
      </c>
      <c r="I19" s="144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6"/>
      <c r="G20" s="16"/>
      <c r="H20" s="16"/>
      <c r="I20" s="144" t="s">
        <v>27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2"/>
      <c r="L21" s="42"/>
    </row>
    <row r="22" spans="2:12" s="1" customFormat="1" ht="12" customHeight="1">
      <c r="B22" s="42"/>
      <c r="D22" s="140" t="s">
        <v>30</v>
      </c>
      <c r="I22" s="144" t="s">
        <v>25</v>
      </c>
      <c r="J22" s="16" t="str">
        <f>IF('Rekapitulace stavby'!AN16="","",'Rekapitulace stavby'!AN16)</f>
        <v/>
      </c>
      <c r="L22" s="42"/>
    </row>
    <row r="23" spans="2:12" s="1" customFormat="1" ht="18" customHeight="1">
      <c r="B23" s="42"/>
      <c r="E23" s="16" t="str">
        <f>IF('Rekapitulace stavby'!E17="","",'Rekapitulace stavby'!E17)</f>
        <v xml:space="preserve"> </v>
      </c>
      <c r="I23" s="144" t="s">
        <v>27</v>
      </c>
      <c r="J23" s="16" t="str">
        <f>IF('Rekapitulace stavby'!AN17="","",'Rekapitulace stavby'!AN17)</f>
        <v/>
      </c>
      <c r="L23" s="42"/>
    </row>
    <row r="24" spans="2:12" s="1" customFormat="1" ht="6.95" customHeight="1">
      <c r="B24" s="42"/>
      <c r="I24" s="142"/>
      <c r="L24" s="42"/>
    </row>
    <row r="25" spans="2:12" s="1" customFormat="1" ht="12" customHeight="1">
      <c r="B25" s="42"/>
      <c r="D25" s="140" t="s">
        <v>32</v>
      </c>
      <c r="I25" s="144" t="s">
        <v>25</v>
      </c>
      <c r="J25" s="16" t="str">
        <f>IF('Rekapitulace stavby'!AN19="","",'Rekapitulace stavby'!AN19)</f>
        <v/>
      </c>
      <c r="L25" s="42"/>
    </row>
    <row r="26" spans="2:12" s="1" customFormat="1" ht="18" customHeight="1">
      <c r="B26" s="42"/>
      <c r="E26" s="16" t="str">
        <f>IF('Rekapitulace stavby'!E20="","",'Rekapitulace stavby'!E20)</f>
        <v xml:space="preserve"> </v>
      </c>
      <c r="I26" s="144" t="s">
        <v>27</v>
      </c>
      <c r="J26" s="16" t="str">
        <f>IF('Rekapitulace stavby'!AN20="","",'Rekapitulace stavby'!AN20)</f>
        <v/>
      </c>
      <c r="L26" s="42"/>
    </row>
    <row r="27" spans="2:12" s="1" customFormat="1" ht="6.95" customHeight="1">
      <c r="B27" s="42"/>
      <c r="I27" s="142"/>
      <c r="L27" s="42"/>
    </row>
    <row r="28" spans="2:12" s="1" customFormat="1" ht="12" customHeight="1">
      <c r="B28" s="42"/>
      <c r="D28" s="140" t="s">
        <v>33</v>
      </c>
      <c r="I28" s="142"/>
      <c r="L28" s="42"/>
    </row>
    <row r="29" spans="2:12" s="7" customFormat="1" ht="16.5" customHeight="1">
      <c r="B29" s="146"/>
      <c r="E29" s="147" t="s">
        <v>1</v>
      </c>
      <c r="F29" s="147"/>
      <c r="G29" s="147"/>
      <c r="H29" s="147"/>
      <c r="I29" s="148"/>
      <c r="L29" s="146"/>
    </row>
    <row r="30" spans="2:12" s="1" customFormat="1" ht="6.95" customHeight="1">
      <c r="B30" s="42"/>
      <c r="I30" s="142"/>
      <c r="L30" s="42"/>
    </row>
    <row r="31" spans="2:12" s="1" customFormat="1" ht="6.95" customHeight="1">
      <c r="B31" s="42"/>
      <c r="D31" s="70"/>
      <c r="E31" s="70"/>
      <c r="F31" s="70"/>
      <c r="G31" s="70"/>
      <c r="H31" s="70"/>
      <c r="I31" s="149"/>
      <c r="J31" s="70"/>
      <c r="K31" s="70"/>
      <c r="L31" s="42"/>
    </row>
    <row r="32" spans="2:12" s="1" customFormat="1" ht="25.4" customHeight="1">
      <c r="B32" s="42"/>
      <c r="D32" s="150" t="s">
        <v>34</v>
      </c>
      <c r="I32" s="142"/>
      <c r="J32" s="151">
        <f>ROUND(J90,2)</f>
        <v>0</v>
      </c>
      <c r="L32" s="42"/>
    </row>
    <row r="33" spans="2:12" s="1" customFormat="1" ht="6.95" customHeight="1">
      <c r="B33" s="42"/>
      <c r="D33" s="70"/>
      <c r="E33" s="70"/>
      <c r="F33" s="70"/>
      <c r="G33" s="70"/>
      <c r="H33" s="70"/>
      <c r="I33" s="149"/>
      <c r="J33" s="70"/>
      <c r="K33" s="70"/>
      <c r="L33" s="42"/>
    </row>
    <row r="34" spans="2:12" s="1" customFormat="1" ht="14.4" customHeight="1">
      <c r="B34" s="42"/>
      <c r="F34" s="152" t="s">
        <v>36</v>
      </c>
      <c r="I34" s="153" t="s">
        <v>35</v>
      </c>
      <c r="J34" s="152" t="s">
        <v>37</v>
      </c>
      <c r="L34" s="42"/>
    </row>
    <row r="35" spans="2:12" s="1" customFormat="1" ht="14.4" customHeight="1">
      <c r="B35" s="42"/>
      <c r="D35" s="140" t="s">
        <v>38</v>
      </c>
      <c r="E35" s="140" t="s">
        <v>39</v>
      </c>
      <c r="F35" s="154">
        <f>ROUND((SUM(BE90:BE183)),2)</f>
        <v>0</v>
      </c>
      <c r="I35" s="155">
        <v>0.21</v>
      </c>
      <c r="J35" s="154">
        <f>ROUND(((SUM(BE90:BE183))*I35),2)</f>
        <v>0</v>
      </c>
      <c r="L35" s="42"/>
    </row>
    <row r="36" spans="2:12" s="1" customFormat="1" ht="14.4" customHeight="1">
      <c r="B36" s="42"/>
      <c r="E36" s="140" t="s">
        <v>40</v>
      </c>
      <c r="F36" s="154">
        <f>ROUND((SUM(BF90:BF183)),2)</f>
        <v>0</v>
      </c>
      <c r="I36" s="155">
        <v>0.15</v>
      </c>
      <c r="J36" s="154">
        <f>ROUND(((SUM(BF90:BF183))*I36),2)</f>
        <v>0</v>
      </c>
      <c r="L36" s="42"/>
    </row>
    <row r="37" spans="2:12" s="1" customFormat="1" ht="14.4" customHeight="1" hidden="1">
      <c r="B37" s="42"/>
      <c r="E37" s="140" t="s">
        <v>41</v>
      </c>
      <c r="F37" s="154">
        <f>ROUND((SUM(BG90:BG183)),2)</f>
        <v>0</v>
      </c>
      <c r="I37" s="155">
        <v>0.21</v>
      </c>
      <c r="J37" s="154">
        <f>0</f>
        <v>0</v>
      </c>
      <c r="L37" s="42"/>
    </row>
    <row r="38" spans="2:12" s="1" customFormat="1" ht="14.4" customHeight="1" hidden="1">
      <c r="B38" s="42"/>
      <c r="E38" s="140" t="s">
        <v>42</v>
      </c>
      <c r="F38" s="154">
        <f>ROUND((SUM(BH90:BH183)),2)</f>
        <v>0</v>
      </c>
      <c r="I38" s="155">
        <v>0.15</v>
      </c>
      <c r="J38" s="154">
        <f>0</f>
        <v>0</v>
      </c>
      <c r="L38" s="42"/>
    </row>
    <row r="39" spans="2:12" s="1" customFormat="1" ht="14.4" customHeight="1" hidden="1">
      <c r="B39" s="42"/>
      <c r="E39" s="140" t="s">
        <v>43</v>
      </c>
      <c r="F39" s="154">
        <f>ROUND((SUM(BI90:BI183)),2)</f>
        <v>0</v>
      </c>
      <c r="I39" s="155">
        <v>0</v>
      </c>
      <c r="J39" s="154">
        <f>0</f>
        <v>0</v>
      </c>
      <c r="L39" s="42"/>
    </row>
    <row r="40" spans="2:12" s="1" customFormat="1" ht="6.95" customHeight="1">
      <c r="B40" s="42"/>
      <c r="I40" s="142"/>
      <c r="L40" s="42"/>
    </row>
    <row r="41" spans="2:12" s="1" customFormat="1" ht="25.4" customHeight="1">
      <c r="B41" s="42"/>
      <c r="C41" s="156"/>
      <c r="D41" s="157" t="s">
        <v>44</v>
      </c>
      <c r="E41" s="158"/>
      <c r="F41" s="158"/>
      <c r="G41" s="159" t="s">
        <v>45</v>
      </c>
      <c r="H41" s="160" t="s">
        <v>46</v>
      </c>
      <c r="I41" s="161"/>
      <c r="J41" s="162">
        <f>SUM(J32:J39)</f>
        <v>0</v>
      </c>
      <c r="K41" s="163"/>
      <c r="L41" s="42"/>
    </row>
    <row r="42" spans="2:12" s="1" customFormat="1" ht="14.4" customHeight="1">
      <c r="B42" s="164"/>
      <c r="C42" s="165"/>
      <c r="D42" s="165"/>
      <c r="E42" s="165"/>
      <c r="F42" s="165"/>
      <c r="G42" s="165"/>
      <c r="H42" s="165"/>
      <c r="I42" s="166"/>
      <c r="J42" s="165"/>
      <c r="K42" s="165"/>
      <c r="L42" s="42"/>
    </row>
    <row r="46" spans="2:12" s="1" customFormat="1" ht="6.95" customHeight="1">
      <c r="B46" s="167"/>
      <c r="C46" s="168"/>
      <c r="D46" s="168"/>
      <c r="E46" s="168"/>
      <c r="F46" s="168"/>
      <c r="G46" s="168"/>
      <c r="H46" s="168"/>
      <c r="I46" s="169"/>
      <c r="J46" s="168"/>
      <c r="K46" s="168"/>
      <c r="L46" s="42"/>
    </row>
    <row r="47" spans="2:12" s="1" customFormat="1" ht="24.95" customHeight="1">
      <c r="B47" s="37"/>
      <c r="C47" s="22" t="s">
        <v>102</v>
      </c>
      <c r="D47" s="38"/>
      <c r="E47" s="38"/>
      <c r="F47" s="38"/>
      <c r="G47" s="38"/>
      <c r="H47" s="38"/>
      <c r="I47" s="142"/>
      <c r="J47" s="38"/>
      <c r="K47" s="38"/>
      <c r="L47" s="42"/>
    </row>
    <row r="48" spans="2:12" s="1" customFormat="1" ht="6.95" customHeight="1">
      <c r="B48" s="37"/>
      <c r="C48" s="38"/>
      <c r="D48" s="38"/>
      <c r="E48" s="38"/>
      <c r="F48" s="38"/>
      <c r="G48" s="38"/>
      <c r="H48" s="38"/>
      <c r="I48" s="142"/>
      <c r="J48" s="38"/>
      <c r="K48" s="38"/>
      <c r="L48" s="42"/>
    </row>
    <row r="49" spans="2:12" s="1" customFormat="1" ht="12" customHeight="1">
      <c r="B49" s="37"/>
      <c r="C49" s="31" t="s">
        <v>16</v>
      </c>
      <c r="D49" s="38"/>
      <c r="E49" s="38"/>
      <c r="F49" s="38"/>
      <c r="G49" s="38"/>
      <c r="H49" s="38"/>
      <c r="I49" s="142"/>
      <c r="J49" s="38"/>
      <c r="K49" s="38"/>
      <c r="L49" s="42"/>
    </row>
    <row r="50" spans="2:12" s="1" customFormat="1" ht="16.5" customHeight="1">
      <c r="B50" s="37"/>
      <c r="C50" s="38"/>
      <c r="D50" s="38"/>
      <c r="E50" s="170" t="str">
        <f>E7</f>
        <v>Technické zhodnocení chodníku na ul. Jesenická v Šumperku</v>
      </c>
      <c r="F50" s="31"/>
      <c r="G50" s="31"/>
      <c r="H50" s="31"/>
      <c r="I50" s="142"/>
      <c r="J50" s="38"/>
      <c r="K50" s="38"/>
      <c r="L50" s="42"/>
    </row>
    <row r="51" spans="2:12" ht="12" customHeight="1">
      <c r="B51" s="20"/>
      <c r="C51" s="31" t="s">
        <v>98</v>
      </c>
      <c r="D51" s="21"/>
      <c r="E51" s="21"/>
      <c r="F51" s="21"/>
      <c r="G51" s="21"/>
      <c r="H51" s="21"/>
      <c r="I51" s="135"/>
      <c r="J51" s="21"/>
      <c r="K51" s="21"/>
      <c r="L51" s="19"/>
    </row>
    <row r="52" spans="2:12" s="1" customFormat="1" ht="16.5" customHeight="1">
      <c r="B52" s="37"/>
      <c r="C52" s="38"/>
      <c r="D52" s="38"/>
      <c r="E52" s="170" t="s">
        <v>205</v>
      </c>
      <c r="F52" s="38"/>
      <c r="G52" s="38"/>
      <c r="H52" s="38"/>
      <c r="I52" s="142"/>
      <c r="J52" s="38"/>
      <c r="K52" s="38"/>
      <c r="L52" s="42"/>
    </row>
    <row r="53" spans="2:12" s="1" customFormat="1" ht="12" customHeight="1">
      <c r="B53" s="37"/>
      <c r="C53" s="31" t="s">
        <v>100</v>
      </c>
      <c r="D53" s="38"/>
      <c r="E53" s="38"/>
      <c r="F53" s="38"/>
      <c r="G53" s="38"/>
      <c r="H53" s="38"/>
      <c r="I53" s="142"/>
      <c r="J53" s="38"/>
      <c r="K53" s="38"/>
      <c r="L53" s="42"/>
    </row>
    <row r="54" spans="2:12" s="1" customFormat="1" ht="16.5" customHeight="1">
      <c r="B54" s="37"/>
      <c r="C54" s="38"/>
      <c r="D54" s="38"/>
      <c r="E54" s="63" t="str">
        <f>E11</f>
        <v>SO 101 - Chodník</v>
      </c>
      <c r="F54" s="38"/>
      <c r="G54" s="38"/>
      <c r="H54" s="38"/>
      <c r="I54" s="142"/>
      <c r="J54" s="38"/>
      <c r="K54" s="38"/>
      <c r="L54" s="42"/>
    </row>
    <row r="55" spans="2:12" s="1" customFormat="1" ht="6.95" customHeight="1">
      <c r="B55" s="37"/>
      <c r="C55" s="38"/>
      <c r="D55" s="38"/>
      <c r="E55" s="38"/>
      <c r="F55" s="38"/>
      <c r="G55" s="38"/>
      <c r="H55" s="38"/>
      <c r="I55" s="142"/>
      <c r="J55" s="38"/>
      <c r="K55" s="38"/>
      <c r="L55" s="42"/>
    </row>
    <row r="56" spans="2:12" s="1" customFormat="1" ht="12" customHeight="1">
      <c r="B56" s="37"/>
      <c r="C56" s="31" t="s">
        <v>20</v>
      </c>
      <c r="D56" s="38"/>
      <c r="E56" s="38"/>
      <c r="F56" s="26" t="str">
        <f>F14</f>
        <v>Šumperk</v>
      </c>
      <c r="G56" s="38"/>
      <c r="H56" s="38"/>
      <c r="I56" s="144" t="s">
        <v>22</v>
      </c>
      <c r="J56" s="66" t="str">
        <f>IF(J14="","",J14)</f>
        <v>6. 2. 2019</v>
      </c>
      <c r="K56" s="38"/>
      <c r="L56" s="42"/>
    </row>
    <row r="57" spans="2:12" s="1" customFormat="1" ht="6.95" customHeight="1">
      <c r="B57" s="37"/>
      <c r="C57" s="38"/>
      <c r="D57" s="38"/>
      <c r="E57" s="38"/>
      <c r="F57" s="38"/>
      <c r="G57" s="38"/>
      <c r="H57" s="38"/>
      <c r="I57" s="142"/>
      <c r="J57" s="38"/>
      <c r="K57" s="38"/>
      <c r="L57" s="42"/>
    </row>
    <row r="58" spans="2:12" s="1" customFormat="1" ht="13.65" customHeight="1">
      <c r="B58" s="37"/>
      <c r="C58" s="31" t="s">
        <v>24</v>
      </c>
      <c r="D58" s="38"/>
      <c r="E58" s="38"/>
      <c r="F58" s="26" t="str">
        <f>E17</f>
        <v xml:space="preserve"> </v>
      </c>
      <c r="G58" s="38"/>
      <c r="H58" s="38"/>
      <c r="I58" s="144" t="s">
        <v>30</v>
      </c>
      <c r="J58" s="35" t="str">
        <f>E23</f>
        <v xml:space="preserve"> </v>
      </c>
      <c r="K58" s="38"/>
      <c r="L58" s="42"/>
    </row>
    <row r="59" spans="2:12" s="1" customFormat="1" ht="13.65" customHeight="1">
      <c r="B59" s="37"/>
      <c r="C59" s="31" t="s">
        <v>28</v>
      </c>
      <c r="D59" s="38"/>
      <c r="E59" s="38"/>
      <c r="F59" s="26" t="str">
        <f>IF(E20="","",E20)</f>
        <v>Vyplň údaj</v>
      </c>
      <c r="G59" s="38"/>
      <c r="H59" s="38"/>
      <c r="I59" s="144" t="s">
        <v>32</v>
      </c>
      <c r="J59" s="35" t="str">
        <f>E26</f>
        <v xml:space="preserve"> </v>
      </c>
      <c r="K59" s="38"/>
      <c r="L59" s="42"/>
    </row>
    <row r="60" spans="2:12" s="1" customFormat="1" ht="10.3" customHeight="1">
      <c r="B60" s="37"/>
      <c r="C60" s="38"/>
      <c r="D60" s="38"/>
      <c r="E60" s="38"/>
      <c r="F60" s="38"/>
      <c r="G60" s="38"/>
      <c r="H60" s="38"/>
      <c r="I60" s="142"/>
      <c r="J60" s="38"/>
      <c r="K60" s="38"/>
      <c r="L60" s="42"/>
    </row>
    <row r="61" spans="2:12" s="1" customFormat="1" ht="29.25" customHeight="1">
      <c r="B61" s="37"/>
      <c r="C61" s="171" t="s">
        <v>103</v>
      </c>
      <c r="D61" s="172"/>
      <c r="E61" s="172"/>
      <c r="F61" s="172"/>
      <c r="G61" s="172"/>
      <c r="H61" s="172"/>
      <c r="I61" s="173"/>
      <c r="J61" s="174" t="s">
        <v>104</v>
      </c>
      <c r="K61" s="172"/>
      <c r="L61" s="42"/>
    </row>
    <row r="62" spans="2:12" s="1" customFormat="1" ht="10.3" customHeight="1">
      <c r="B62" s="37"/>
      <c r="C62" s="38"/>
      <c r="D62" s="38"/>
      <c r="E62" s="38"/>
      <c r="F62" s="38"/>
      <c r="G62" s="38"/>
      <c r="H62" s="38"/>
      <c r="I62" s="142"/>
      <c r="J62" s="38"/>
      <c r="K62" s="38"/>
      <c r="L62" s="42"/>
    </row>
    <row r="63" spans="2:47" s="1" customFormat="1" ht="22.8" customHeight="1">
      <c r="B63" s="37"/>
      <c r="C63" s="175" t="s">
        <v>105</v>
      </c>
      <c r="D63" s="38"/>
      <c r="E63" s="38"/>
      <c r="F63" s="38"/>
      <c r="G63" s="38"/>
      <c r="H63" s="38"/>
      <c r="I63" s="142"/>
      <c r="J63" s="97">
        <f>J90</f>
        <v>0</v>
      </c>
      <c r="K63" s="38"/>
      <c r="L63" s="42"/>
      <c r="AU63" s="16" t="s">
        <v>106</v>
      </c>
    </row>
    <row r="64" spans="2:12" s="8" customFormat="1" ht="24.95" customHeight="1">
      <c r="B64" s="176"/>
      <c r="C64" s="177"/>
      <c r="D64" s="178" t="s">
        <v>107</v>
      </c>
      <c r="E64" s="179"/>
      <c r="F64" s="179"/>
      <c r="G64" s="179"/>
      <c r="H64" s="179"/>
      <c r="I64" s="180"/>
      <c r="J64" s="181">
        <f>J91</f>
        <v>0</v>
      </c>
      <c r="K64" s="177"/>
      <c r="L64" s="182"/>
    </row>
    <row r="65" spans="2:12" s="9" customFormat="1" ht="19.9" customHeight="1">
      <c r="B65" s="183"/>
      <c r="C65" s="121"/>
      <c r="D65" s="184" t="s">
        <v>207</v>
      </c>
      <c r="E65" s="185"/>
      <c r="F65" s="185"/>
      <c r="G65" s="185"/>
      <c r="H65" s="185"/>
      <c r="I65" s="186"/>
      <c r="J65" s="187">
        <f>J92</f>
        <v>0</v>
      </c>
      <c r="K65" s="121"/>
      <c r="L65" s="188"/>
    </row>
    <row r="66" spans="2:12" s="9" customFormat="1" ht="19.9" customHeight="1">
      <c r="B66" s="183"/>
      <c r="C66" s="121"/>
      <c r="D66" s="184" t="s">
        <v>208</v>
      </c>
      <c r="E66" s="185"/>
      <c r="F66" s="185"/>
      <c r="G66" s="185"/>
      <c r="H66" s="185"/>
      <c r="I66" s="186"/>
      <c r="J66" s="187">
        <f>J105</f>
        <v>0</v>
      </c>
      <c r="K66" s="121"/>
      <c r="L66" s="188"/>
    </row>
    <row r="67" spans="2:12" s="9" customFormat="1" ht="19.9" customHeight="1">
      <c r="B67" s="183"/>
      <c r="C67" s="121"/>
      <c r="D67" s="184" t="s">
        <v>209</v>
      </c>
      <c r="E67" s="185"/>
      <c r="F67" s="185"/>
      <c r="G67" s="185"/>
      <c r="H67" s="185"/>
      <c r="I67" s="186"/>
      <c r="J67" s="187">
        <f>J155</f>
        <v>0</v>
      </c>
      <c r="K67" s="121"/>
      <c r="L67" s="188"/>
    </row>
    <row r="68" spans="2:12" s="9" customFormat="1" ht="19.9" customHeight="1">
      <c r="B68" s="183"/>
      <c r="C68" s="121"/>
      <c r="D68" s="184" t="s">
        <v>210</v>
      </c>
      <c r="E68" s="185"/>
      <c r="F68" s="185"/>
      <c r="G68" s="185"/>
      <c r="H68" s="185"/>
      <c r="I68" s="186"/>
      <c r="J68" s="187">
        <f>J182</f>
        <v>0</v>
      </c>
      <c r="K68" s="121"/>
      <c r="L68" s="188"/>
    </row>
    <row r="69" spans="2:12" s="1" customFormat="1" ht="21.8" customHeight="1">
      <c r="B69" s="37"/>
      <c r="C69" s="38"/>
      <c r="D69" s="38"/>
      <c r="E69" s="38"/>
      <c r="F69" s="38"/>
      <c r="G69" s="38"/>
      <c r="H69" s="38"/>
      <c r="I69" s="142"/>
      <c r="J69" s="38"/>
      <c r="K69" s="38"/>
      <c r="L69" s="42"/>
    </row>
    <row r="70" spans="2:12" s="1" customFormat="1" ht="6.95" customHeight="1">
      <c r="B70" s="56"/>
      <c r="C70" s="57"/>
      <c r="D70" s="57"/>
      <c r="E70" s="57"/>
      <c r="F70" s="57"/>
      <c r="G70" s="57"/>
      <c r="H70" s="57"/>
      <c r="I70" s="166"/>
      <c r="J70" s="57"/>
      <c r="K70" s="57"/>
      <c r="L70" s="42"/>
    </row>
    <row r="74" spans="2:12" s="1" customFormat="1" ht="6.95" customHeight="1">
      <c r="B74" s="58"/>
      <c r="C74" s="59"/>
      <c r="D74" s="59"/>
      <c r="E74" s="59"/>
      <c r="F74" s="59"/>
      <c r="G74" s="59"/>
      <c r="H74" s="59"/>
      <c r="I74" s="169"/>
      <c r="J74" s="59"/>
      <c r="K74" s="59"/>
      <c r="L74" s="42"/>
    </row>
    <row r="75" spans="2:12" s="1" customFormat="1" ht="24.95" customHeight="1">
      <c r="B75" s="37"/>
      <c r="C75" s="22" t="s">
        <v>111</v>
      </c>
      <c r="D75" s="38"/>
      <c r="E75" s="38"/>
      <c r="F75" s="38"/>
      <c r="G75" s="38"/>
      <c r="H75" s="38"/>
      <c r="I75" s="142"/>
      <c r="J75" s="38"/>
      <c r="K75" s="38"/>
      <c r="L75" s="42"/>
    </row>
    <row r="76" spans="2:12" s="1" customFormat="1" ht="6.95" customHeight="1">
      <c r="B76" s="37"/>
      <c r="C76" s="38"/>
      <c r="D76" s="38"/>
      <c r="E76" s="38"/>
      <c r="F76" s="38"/>
      <c r="G76" s="38"/>
      <c r="H76" s="38"/>
      <c r="I76" s="142"/>
      <c r="J76" s="38"/>
      <c r="K76" s="38"/>
      <c r="L76" s="42"/>
    </row>
    <row r="77" spans="2:12" s="1" customFormat="1" ht="12" customHeight="1">
      <c r="B77" s="37"/>
      <c r="C77" s="31" t="s">
        <v>16</v>
      </c>
      <c r="D77" s="38"/>
      <c r="E77" s="38"/>
      <c r="F77" s="38"/>
      <c r="G77" s="38"/>
      <c r="H77" s="38"/>
      <c r="I77" s="142"/>
      <c r="J77" s="38"/>
      <c r="K77" s="38"/>
      <c r="L77" s="42"/>
    </row>
    <row r="78" spans="2:12" s="1" customFormat="1" ht="16.5" customHeight="1">
      <c r="B78" s="37"/>
      <c r="C78" s="38"/>
      <c r="D78" s="38"/>
      <c r="E78" s="170" t="str">
        <f>E7</f>
        <v>Technické zhodnocení chodníku na ul. Jesenická v Šumperku</v>
      </c>
      <c r="F78" s="31"/>
      <c r="G78" s="31"/>
      <c r="H78" s="31"/>
      <c r="I78" s="142"/>
      <c r="J78" s="38"/>
      <c r="K78" s="38"/>
      <c r="L78" s="42"/>
    </row>
    <row r="79" spans="2:12" ht="12" customHeight="1">
      <c r="B79" s="20"/>
      <c r="C79" s="31" t="s">
        <v>98</v>
      </c>
      <c r="D79" s="21"/>
      <c r="E79" s="21"/>
      <c r="F79" s="21"/>
      <c r="G79" s="21"/>
      <c r="H79" s="21"/>
      <c r="I79" s="135"/>
      <c r="J79" s="21"/>
      <c r="K79" s="21"/>
      <c r="L79" s="19"/>
    </row>
    <row r="80" spans="2:12" s="1" customFormat="1" ht="16.5" customHeight="1">
      <c r="B80" s="37"/>
      <c r="C80" s="38"/>
      <c r="D80" s="38"/>
      <c r="E80" s="170" t="s">
        <v>205</v>
      </c>
      <c r="F80" s="38"/>
      <c r="G80" s="38"/>
      <c r="H80" s="38"/>
      <c r="I80" s="142"/>
      <c r="J80" s="38"/>
      <c r="K80" s="38"/>
      <c r="L80" s="42"/>
    </row>
    <row r="81" spans="2:12" s="1" customFormat="1" ht="12" customHeight="1">
      <c r="B81" s="37"/>
      <c r="C81" s="31" t="s">
        <v>100</v>
      </c>
      <c r="D81" s="38"/>
      <c r="E81" s="38"/>
      <c r="F81" s="38"/>
      <c r="G81" s="38"/>
      <c r="H81" s="38"/>
      <c r="I81" s="142"/>
      <c r="J81" s="38"/>
      <c r="K81" s="38"/>
      <c r="L81" s="42"/>
    </row>
    <row r="82" spans="2:12" s="1" customFormat="1" ht="16.5" customHeight="1">
      <c r="B82" s="37"/>
      <c r="C82" s="38"/>
      <c r="D82" s="38"/>
      <c r="E82" s="63" t="str">
        <f>E11</f>
        <v>SO 101 - Chodník</v>
      </c>
      <c r="F82" s="38"/>
      <c r="G82" s="38"/>
      <c r="H82" s="38"/>
      <c r="I82" s="142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42"/>
    </row>
    <row r="84" spans="2:12" s="1" customFormat="1" ht="12" customHeight="1">
      <c r="B84" s="37"/>
      <c r="C84" s="31" t="s">
        <v>20</v>
      </c>
      <c r="D84" s="38"/>
      <c r="E84" s="38"/>
      <c r="F84" s="26" t="str">
        <f>F14</f>
        <v>Šumperk</v>
      </c>
      <c r="G84" s="38"/>
      <c r="H84" s="38"/>
      <c r="I84" s="144" t="s">
        <v>22</v>
      </c>
      <c r="J84" s="66" t="str">
        <f>IF(J14="","",J14)</f>
        <v>6. 2. 2019</v>
      </c>
      <c r="K84" s="38"/>
      <c r="L84" s="42"/>
    </row>
    <row r="85" spans="2:12" s="1" customFormat="1" ht="6.95" customHeight="1">
      <c r="B85" s="37"/>
      <c r="C85" s="38"/>
      <c r="D85" s="38"/>
      <c r="E85" s="38"/>
      <c r="F85" s="38"/>
      <c r="G85" s="38"/>
      <c r="H85" s="38"/>
      <c r="I85" s="142"/>
      <c r="J85" s="38"/>
      <c r="K85" s="38"/>
      <c r="L85" s="42"/>
    </row>
    <row r="86" spans="2:12" s="1" customFormat="1" ht="13.65" customHeight="1">
      <c r="B86" s="37"/>
      <c r="C86" s="31" t="s">
        <v>24</v>
      </c>
      <c r="D86" s="38"/>
      <c r="E86" s="38"/>
      <c r="F86" s="26" t="str">
        <f>E17</f>
        <v xml:space="preserve"> </v>
      </c>
      <c r="G86" s="38"/>
      <c r="H86" s="38"/>
      <c r="I86" s="144" t="s">
        <v>30</v>
      </c>
      <c r="J86" s="35" t="str">
        <f>E23</f>
        <v xml:space="preserve"> </v>
      </c>
      <c r="K86" s="38"/>
      <c r="L86" s="42"/>
    </row>
    <row r="87" spans="2:12" s="1" customFormat="1" ht="13.65" customHeight="1">
      <c r="B87" s="37"/>
      <c r="C87" s="31" t="s">
        <v>28</v>
      </c>
      <c r="D87" s="38"/>
      <c r="E87" s="38"/>
      <c r="F87" s="26" t="str">
        <f>IF(E20="","",E20)</f>
        <v>Vyplň údaj</v>
      </c>
      <c r="G87" s="38"/>
      <c r="H87" s="38"/>
      <c r="I87" s="144" t="s">
        <v>32</v>
      </c>
      <c r="J87" s="35" t="str">
        <f>E26</f>
        <v xml:space="preserve"> </v>
      </c>
      <c r="K87" s="38"/>
      <c r="L87" s="42"/>
    </row>
    <row r="88" spans="2:12" s="1" customFormat="1" ht="10.3" customHeight="1">
      <c r="B88" s="37"/>
      <c r="C88" s="38"/>
      <c r="D88" s="38"/>
      <c r="E88" s="38"/>
      <c r="F88" s="38"/>
      <c r="G88" s="38"/>
      <c r="H88" s="38"/>
      <c r="I88" s="142"/>
      <c r="J88" s="38"/>
      <c r="K88" s="38"/>
      <c r="L88" s="42"/>
    </row>
    <row r="89" spans="2:20" s="10" customFormat="1" ht="29.25" customHeight="1">
      <c r="B89" s="189"/>
      <c r="C89" s="190" t="s">
        <v>112</v>
      </c>
      <c r="D89" s="191" t="s">
        <v>53</v>
      </c>
      <c r="E89" s="191" t="s">
        <v>49</v>
      </c>
      <c r="F89" s="191" t="s">
        <v>50</v>
      </c>
      <c r="G89" s="191" t="s">
        <v>113</v>
      </c>
      <c r="H89" s="191" t="s">
        <v>114</v>
      </c>
      <c r="I89" s="192" t="s">
        <v>115</v>
      </c>
      <c r="J89" s="191" t="s">
        <v>104</v>
      </c>
      <c r="K89" s="193" t="s">
        <v>116</v>
      </c>
      <c r="L89" s="194"/>
      <c r="M89" s="87" t="s">
        <v>1</v>
      </c>
      <c r="N89" s="88" t="s">
        <v>38</v>
      </c>
      <c r="O89" s="88" t="s">
        <v>117</v>
      </c>
      <c r="P89" s="88" t="s">
        <v>118</v>
      </c>
      <c r="Q89" s="88" t="s">
        <v>119</v>
      </c>
      <c r="R89" s="88" t="s">
        <v>120</v>
      </c>
      <c r="S89" s="88" t="s">
        <v>121</v>
      </c>
      <c r="T89" s="89" t="s">
        <v>122</v>
      </c>
    </row>
    <row r="90" spans="2:63" s="1" customFormat="1" ht="22.8" customHeight="1">
      <c r="B90" s="37"/>
      <c r="C90" s="94" t="s">
        <v>123</v>
      </c>
      <c r="D90" s="38"/>
      <c r="E90" s="38"/>
      <c r="F90" s="38"/>
      <c r="G90" s="38"/>
      <c r="H90" s="38"/>
      <c r="I90" s="142"/>
      <c r="J90" s="195">
        <f>BK90</f>
        <v>0</v>
      </c>
      <c r="K90" s="38"/>
      <c r="L90" s="42"/>
      <c r="M90" s="90"/>
      <c r="N90" s="91"/>
      <c r="O90" s="91"/>
      <c r="P90" s="196">
        <f>P91</f>
        <v>0</v>
      </c>
      <c r="Q90" s="91"/>
      <c r="R90" s="196">
        <f>R91</f>
        <v>155.91381</v>
      </c>
      <c r="S90" s="91"/>
      <c r="T90" s="197">
        <f>T91</f>
        <v>0</v>
      </c>
      <c r="AT90" s="16" t="s">
        <v>67</v>
      </c>
      <c r="AU90" s="16" t="s">
        <v>106</v>
      </c>
      <c r="BK90" s="198">
        <f>BK91</f>
        <v>0</v>
      </c>
    </row>
    <row r="91" spans="2:63" s="11" customFormat="1" ht="25.9" customHeight="1">
      <c r="B91" s="199"/>
      <c r="C91" s="200"/>
      <c r="D91" s="201" t="s">
        <v>67</v>
      </c>
      <c r="E91" s="202" t="s">
        <v>124</v>
      </c>
      <c r="F91" s="202" t="s">
        <v>125</v>
      </c>
      <c r="G91" s="200"/>
      <c r="H91" s="200"/>
      <c r="I91" s="203"/>
      <c r="J91" s="204">
        <f>BK91</f>
        <v>0</v>
      </c>
      <c r="K91" s="200"/>
      <c r="L91" s="205"/>
      <c r="M91" s="206"/>
      <c r="N91" s="207"/>
      <c r="O91" s="207"/>
      <c r="P91" s="208">
        <f>P92+P105+P155+P182</f>
        <v>0</v>
      </c>
      <c r="Q91" s="207"/>
      <c r="R91" s="208">
        <f>R92+R105+R155+R182</f>
        <v>155.91381</v>
      </c>
      <c r="S91" s="207"/>
      <c r="T91" s="209">
        <f>T92+T105+T155+T182</f>
        <v>0</v>
      </c>
      <c r="AR91" s="210" t="s">
        <v>75</v>
      </c>
      <c r="AT91" s="211" t="s">
        <v>67</v>
      </c>
      <c r="AU91" s="211" t="s">
        <v>68</v>
      </c>
      <c r="AY91" s="210" t="s">
        <v>126</v>
      </c>
      <c r="BK91" s="212">
        <f>BK92+BK105+BK155+BK182</f>
        <v>0</v>
      </c>
    </row>
    <row r="92" spans="2:63" s="11" customFormat="1" ht="22.8" customHeight="1">
      <c r="B92" s="199"/>
      <c r="C92" s="200"/>
      <c r="D92" s="201" t="s">
        <v>67</v>
      </c>
      <c r="E92" s="213" t="s">
        <v>77</v>
      </c>
      <c r="F92" s="213" t="s">
        <v>211</v>
      </c>
      <c r="G92" s="200"/>
      <c r="H92" s="200"/>
      <c r="I92" s="203"/>
      <c r="J92" s="214">
        <f>BK92</f>
        <v>0</v>
      </c>
      <c r="K92" s="200"/>
      <c r="L92" s="205"/>
      <c r="M92" s="206"/>
      <c r="N92" s="207"/>
      <c r="O92" s="207"/>
      <c r="P92" s="208">
        <f>SUM(P93:P104)</f>
        <v>0</v>
      </c>
      <c r="Q92" s="207"/>
      <c r="R92" s="208">
        <f>SUM(R93:R104)</f>
        <v>0</v>
      </c>
      <c r="S92" s="207"/>
      <c r="T92" s="209">
        <f>SUM(T93:T104)</f>
        <v>0</v>
      </c>
      <c r="AR92" s="210" t="s">
        <v>75</v>
      </c>
      <c r="AT92" s="211" t="s">
        <v>67</v>
      </c>
      <c r="AU92" s="211" t="s">
        <v>75</v>
      </c>
      <c r="AY92" s="210" t="s">
        <v>126</v>
      </c>
      <c r="BK92" s="212">
        <f>SUM(BK93:BK104)</f>
        <v>0</v>
      </c>
    </row>
    <row r="93" spans="2:65" s="1" customFormat="1" ht="16.5" customHeight="1">
      <c r="B93" s="37"/>
      <c r="C93" s="215" t="s">
        <v>75</v>
      </c>
      <c r="D93" s="215" t="s">
        <v>128</v>
      </c>
      <c r="E93" s="216" t="s">
        <v>212</v>
      </c>
      <c r="F93" s="217" t="s">
        <v>213</v>
      </c>
      <c r="G93" s="218" t="s">
        <v>131</v>
      </c>
      <c r="H93" s="219">
        <v>538</v>
      </c>
      <c r="I93" s="220"/>
      <c r="J93" s="221">
        <f>ROUND(I93*H93,2)</f>
        <v>0</v>
      </c>
      <c r="K93" s="217" t="s">
        <v>179</v>
      </c>
      <c r="L93" s="42"/>
      <c r="M93" s="222" t="s">
        <v>1</v>
      </c>
      <c r="N93" s="223" t="s">
        <v>39</v>
      </c>
      <c r="O93" s="78"/>
      <c r="P93" s="224">
        <f>O93*H93</f>
        <v>0</v>
      </c>
      <c r="Q93" s="224">
        <v>0</v>
      </c>
      <c r="R93" s="224">
        <f>Q93*H93</f>
        <v>0</v>
      </c>
      <c r="S93" s="224">
        <v>0</v>
      </c>
      <c r="T93" s="225">
        <f>S93*H93</f>
        <v>0</v>
      </c>
      <c r="AR93" s="16" t="s">
        <v>133</v>
      </c>
      <c r="AT93" s="16" t="s">
        <v>128</v>
      </c>
      <c r="AU93" s="16" t="s">
        <v>77</v>
      </c>
      <c r="AY93" s="16" t="s">
        <v>126</v>
      </c>
      <c r="BE93" s="226">
        <f>IF(N93="základní",J93,0)</f>
        <v>0</v>
      </c>
      <c r="BF93" s="226">
        <f>IF(N93="snížená",J93,0)</f>
        <v>0</v>
      </c>
      <c r="BG93" s="226">
        <f>IF(N93="zákl. přenesená",J93,0)</f>
        <v>0</v>
      </c>
      <c r="BH93" s="226">
        <f>IF(N93="sníž. přenesená",J93,0)</f>
        <v>0</v>
      </c>
      <c r="BI93" s="226">
        <f>IF(N93="nulová",J93,0)</f>
        <v>0</v>
      </c>
      <c r="BJ93" s="16" t="s">
        <v>75</v>
      </c>
      <c r="BK93" s="226">
        <f>ROUND(I93*H93,2)</f>
        <v>0</v>
      </c>
      <c r="BL93" s="16" t="s">
        <v>133</v>
      </c>
      <c r="BM93" s="16" t="s">
        <v>214</v>
      </c>
    </row>
    <row r="94" spans="2:51" s="12" customFormat="1" ht="12">
      <c r="B94" s="227"/>
      <c r="C94" s="228"/>
      <c r="D94" s="229" t="s">
        <v>135</v>
      </c>
      <c r="E94" s="230" t="s">
        <v>1</v>
      </c>
      <c r="F94" s="231" t="s">
        <v>215</v>
      </c>
      <c r="G94" s="228"/>
      <c r="H94" s="230" t="s">
        <v>1</v>
      </c>
      <c r="I94" s="232"/>
      <c r="J94" s="228"/>
      <c r="K94" s="228"/>
      <c r="L94" s="233"/>
      <c r="M94" s="234"/>
      <c r="N94" s="235"/>
      <c r="O94" s="235"/>
      <c r="P94" s="235"/>
      <c r="Q94" s="235"/>
      <c r="R94" s="235"/>
      <c r="S94" s="235"/>
      <c r="T94" s="236"/>
      <c r="AT94" s="237" t="s">
        <v>135</v>
      </c>
      <c r="AU94" s="237" t="s">
        <v>77</v>
      </c>
      <c r="AV94" s="12" t="s">
        <v>75</v>
      </c>
      <c r="AW94" s="12" t="s">
        <v>31</v>
      </c>
      <c r="AX94" s="12" t="s">
        <v>68</v>
      </c>
      <c r="AY94" s="237" t="s">
        <v>126</v>
      </c>
    </row>
    <row r="95" spans="2:51" s="13" customFormat="1" ht="12">
      <c r="B95" s="238"/>
      <c r="C95" s="239"/>
      <c r="D95" s="229" t="s">
        <v>135</v>
      </c>
      <c r="E95" s="240" t="s">
        <v>1</v>
      </c>
      <c r="F95" s="241" t="s">
        <v>216</v>
      </c>
      <c r="G95" s="239"/>
      <c r="H95" s="242">
        <v>505</v>
      </c>
      <c r="I95" s="243"/>
      <c r="J95" s="239"/>
      <c r="K95" s="239"/>
      <c r="L95" s="244"/>
      <c r="M95" s="245"/>
      <c r="N95" s="246"/>
      <c r="O95" s="246"/>
      <c r="P95" s="246"/>
      <c r="Q95" s="246"/>
      <c r="R95" s="246"/>
      <c r="S95" s="246"/>
      <c r="T95" s="247"/>
      <c r="AT95" s="248" t="s">
        <v>135</v>
      </c>
      <c r="AU95" s="248" t="s">
        <v>77</v>
      </c>
      <c r="AV95" s="13" t="s">
        <v>77</v>
      </c>
      <c r="AW95" s="13" t="s">
        <v>31</v>
      </c>
      <c r="AX95" s="13" t="s">
        <v>68</v>
      </c>
      <c r="AY95" s="248" t="s">
        <v>126</v>
      </c>
    </row>
    <row r="96" spans="2:51" s="12" customFormat="1" ht="12">
      <c r="B96" s="227"/>
      <c r="C96" s="228"/>
      <c r="D96" s="229" t="s">
        <v>135</v>
      </c>
      <c r="E96" s="230" t="s">
        <v>1</v>
      </c>
      <c r="F96" s="231" t="s">
        <v>217</v>
      </c>
      <c r="G96" s="228"/>
      <c r="H96" s="230" t="s">
        <v>1</v>
      </c>
      <c r="I96" s="232"/>
      <c r="J96" s="228"/>
      <c r="K96" s="228"/>
      <c r="L96" s="233"/>
      <c r="M96" s="234"/>
      <c r="N96" s="235"/>
      <c r="O96" s="235"/>
      <c r="P96" s="235"/>
      <c r="Q96" s="235"/>
      <c r="R96" s="235"/>
      <c r="S96" s="235"/>
      <c r="T96" s="236"/>
      <c r="AT96" s="237" t="s">
        <v>135</v>
      </c>
      <c r="AU96" s="237" t="s">
        <v>77</v>
      </c>
      <c r="AV96" s="12" t="s">
        <v>75</v>
      </c>
      <c r="AW96" s="12" t="s">
        <v>31</v>
      </c>
      <c r="AX96" s="12" t="s">
        <v>68</v>
      </c>
      <c r="AY96" s="237" t="s">
        <v>126</v>
      </c>
    </row>
    <row r="97" spans="2:51" s="13" customFormat="1" ht="12">
      <c r="B97" s="238"/>
      <c r="C97" s="239"/>
      <c r="D97" s="229" t="s">
        <v>135</v>
      </c>
      <c r="E97" s="240" t="s">
        <v>1</v>
      </c>
      <c r="F97" s="241" t="s">
        <v>175</v>
      </c>
      <c r="G97" s="239"/>
      <c r="H97" s="242">
        <v>8</v>
      </c>
      <c r="I97" s="243"/>
      <c r="J97" s="239"/>
      <c r="K97" s="239"/>
      <c r="L97" s="244"/>
      <c r="M97" s="245"/>
      <c r="N97" s="246"/>
      <c r="O97" s="246"/>
      <c r="P97" s="246"/>
      <c r="Q97" s="246"/>
      <c r="R97" s="246"/>
      <c r="S97" s="246"/>
      <c r="T97" s="247"/>
      <c r="AT97" s="248" t="s">
        <v>135</v>
      </c>
      <c r="AU97" s="248" t="s">
        <v>77</v>
      </c>
      <c r="AV97" s="13" t="s">
        <v>77</v>
      </c>
      <c r="AW97" s="13" t="s">
        <v>31</v>
      </c>
      <c r="AX97" s="13" t="s">
        <v>68</v>
      </c>
      <c r="AY97" s="248" t="s">
        <v>126</v>
      </c>
    </row>
    <row r="98" spans="2:51" s="12" customFormat="1" ht="12">
      <c r="B98" s="227"/>
      <c r="C98" s="228"/>
      <c r="D98" s="229" t="s">
        <v>135</v>
      </c>
      <c r="E98" s="230" t="s">
        <v>1</v>
      </c>
      <c r="F98" s="231" t="s">
        <v>218</v>
      </c>
      <c r="G98" s="228"/>
      <c r="H98" s="230" t="s">
        <v>1</v>
      </c>
      <c r="I98" s="232"/>
      <c r="J98" s="228"/>
      <c r="K98" s="228"/>
      <c r="L98" s="233"/>
      <c r="M98" s="234"/>
      <c r="N98" s="235"/>
      <c r="O98" s="235"/>
      <c r="P98" s="235"/>
      <c r="Q98" s="235"/>
      <c r="R98" s="235"/>
      <c r="S98" s="235"/>
      <c r="T98" s="236"/>
      <c r="AT98" s="237" t="s">
        <v>135</v>
      </c>
      <c r="AU98" s="237" t="s">
        <v>77</v>
      </c>
      <c r="AV98" s="12" t="s">
        <v>75</v>
      </c>
      <c r="AW98" s="12" t="s">
        <v>31</v>
      </c>
      <c r="AX98" s="12" t="s">
        <v>68</v>
      </c>
      <c r="AY98" s="237" t="s">
        <v>126</v>
      </c>
    </row>
    <row r="99" spans="2:51" s="13" customFormat="1" ht="12">
      <c r="B99" s="238"/>
      <c r="C99" s="239"/>
      <c r="D99" s="229" t="s">
        <v>135</v>
      </c>
      <c r="E99" s="240" t="s">
        <v>1</v>
      </c>
      <c r="F99" s="241" t="s">
        <v>154</v>
      </c>
      <c r="G99" s="239"/>
      <c r="H99" s="242">
        <v>5</v>
      </c>
      <c r="I99" s="243"/>
      <c r="J99" s="239"/>
      <c r="K99" s="239"/>
      <c r="L99" s="244"/>
      <c r="M99" s="245"/>
      <c r="N99" s="246"/>
      <c r="O99" s="246"/>
      <c r="P99" s="246"/>
      <c r="Q99" s="246"/>
      <c r="R99" s="246"/>
      <c r="S99" s="246"/>
      <c r="T99" s="247"/>
      <c r="AT99" s="248" t="s">
        <v>135</v>
      </c>
      <c r="AU99" s="248" t="s">
        <v>77</v>
      </c>
      <c r="AV99" s="13" t="s">
        <v>77</v>
      </c>
      <c r="AW99" s="13" t="s">
        <v>31</v>
      </c>
      <c r="AX99" s="13" t="s">
        <v>68</v>
      </c>
      <c r="AY99" s="248" t="s">
        <v>126</v>
      </c>
    </row>
    <row r="100" spans="2:51" s="12" customFormat="1" ht="12">
      <c r="B100" s="227"/>
      <c r="C100" s="228"/>
      <c r="D100" s="229" t="s">
        <v>135</v>
      </c>
      <c r="E100" s="230" t="s">
        <v>1</v>
      </c>
      <c r="F100" s="231" t="s">
        <v>219</v>
      </c>
      <c r="G100" s="228"/>
      <c r="H100" s="230" t="s">
        <v>1</v>
      </c>
      <c r="I100" s="232"/>
      <c r="J100" s="228"/>
      <c r="K100" s="228"/>
      <c r="L100" s="233"/>
      <c r="M100" s="234"/>
      <c r="N100" s="235"/>
      <c r="O100" s="235"/>
      <c r="P100" s="235"/>
      <c r="Q100" s="235"/>
      <c r="R100" s="235"/>
      <c r="S100" s="235"/>
      <c r="T100" s="236"/>
      <c r="AT100" s="237" t="s">
        <v>135</v>
      </c>
      <c r="AU100" s="237" t="s">
        <v>77</v>
      </c>
      <c r="AV100" s="12" t="s">
        <v>75</v>
      </c>
      <c r="AW100" s="12" t="s">
        <v>31</v>
      </c>
      <c r="AX100" s="12" t="s">
        <v>68</v>
      </c>
      <c r="AY100" s="237" t="s">
        <v>126</v>
      </c>
    </row>
    <row r="101" spans="2:51" s="13" customFormat="1" ht="12">
      <c r="B101" s="238"/>
      <c r="C101" s="239"/>
      <c r="D101" s="229" t="s">
        <v>135</v>
      </c>
      <c r="E101" s="240" t="s">
        <v>1</v>
      </c>
      <c r="F101" s="241" t="s">
        <v>154</v>
      </c>
      <c r="G101" s="239"/>
      <c r="H101" s="242">
        <v>5</v>
      </c>
      <c r="I101" s="243"/>
      <c r="J101" s="239"/>
      <c r="K101" s="239"/>
      <c r="L101" s="244"/>
      <c r="M101" s="245"/>
      <c r="N101" s="246"/>
      <c r="O101" s="246"/>
      <c r="P101" s="246"/>
      <c r="Q101" s="246"/>
      <c r="R101" s="246"/>
      <c r="S101" s="246"/>
      <c r="T101" s="247"/>
      <c r="AT101" s="248" t="s">
        <v>135</v>
      </c>
      <c r="AU101" s="248" t="s">
        <v>77</v>
      </c>
      <c r="AV101" s="13" t="s">
        <v>77</v>
      </c>
      <c r="AW101" s="13" t="s">
        <v>31</v>
      </c>
      <c r="AX101" s="13" t="s">
        <v>68</v>
      </c>
      <c r="AY101" s="248" t="s">
        <v>126</v>
      </c>
    </row>
    <row r="102" spans="2:51" s="12" customFormat="1" ht="12">
      <c r="B102" s="227"/>
      <c r="C102" s="228"/>
      <c r="D102" s="229" t="s">
        <v>135</v>
      </c>
      <c r="E102" s="230" t="s">
        <v>1</v>
      </c>
      <c r="F102" s="231" t="s">
        <v>220</v>
      </c>
      <c r="G102" s="228"/>
      <c r="H102" s="230" t="s">
        <v>1</v>
      </c>
      <c r="I102" s="232"/>
      <c r="J102" s="228"/>
      <c r="K102" s="228"/>
      <c r="L102" s="233"/>
      <c r="M102" s="234"/>
      <c r="N102" s="235"/>
      <c r="O102" s="235"/>
      <c r="P102" s="235"/>
      <c r="Q102" s="235"/>
      <c r="R102" s="235"/>
      <c r="S102" s="235"/>
      <c r="T102" s="236"/>
      <c r="AT102" s="237" t="s">
        <v>135</v>
      </c>
      <c r="AU102" s="237" t="s">
        <v>77</v>
      </c>
      <c r="AV102" s="12" t="s">
        <v>75</v>
      </c>
      <c r="AW102" s="12" t="s">
        <v>31</v>
      </c>
      <c r="AX102" s="12" t="s">
        <v>68</v>
      </c>
      <c r="AY102" s="237" t="s">
        <v>126</v>
      </c>
    </row>
    <row r="103" spans="2:51" s="13" customFormat="1" ht="12">
      <c r="B103" s="238"/>
      <c r="C103" s="239"/>
      <c r="D103" s="229" t="s">
        <v>135</v>
      </c>
      <c r="E103" s="240" t="s">
        <v>1</v>
      </c>
      <c r="F103" s="241" t="s">
        <v>221</v>
      </c>
      <c r="G103" s="239"/>
      <c r="H103" s="242">
        <v>15</v>
      </c>
      <c r="I103" s="243"/>
      <c r="J103" s="239"/>
      <c r="K103" s="239"/>
      <c r="L103" s="244"/>
      <c r="M103" s="245"/>
      <c r="N103" s="246"/>
      <c r="O103" s="246"/>
      <c r="P103" s="246"/>
      <c r="Q103" s="246"/>
      <c r="R103" s="246"/>
      <c r="S103" s="246"/>
      <c r="T103" s="247"/>
      <c r="AT103" s="248" t="s">
        <v>135</v>
      </c>
      <c r="AU103" s="248" t="s">
        <v>77</v>
      </c>
      <c r="AV103" s="13" t="s">
        <v>77</v>
      </c>
      <c r="AW103" s="13" t="s">
        <v>31</v>
      </c>
      <c r="AX103" s="13" t="s">
        <v>68</v>
      </c>
      <c r="AY103" s="248" t="s">
        <v>126</v>
      </c>
    </row>
    <row r="104" spans="2:51" s="14" customFormat="1" ht="12">
      <c r="B104" s="249"/>
      <c r="C104" s="250"/>
      <c r="D104" s="229" t="s">
        <v>135</v>
      </c>
      <c r="E104" s="251" t="s">
        <v>1</v>
      </c>
      <c r="F104" s="252" t="s">
        <v>138</v>
      </c>
      <c r="G104" s="250"/>
      <c r="H104" s="253">
        <v>538</v>
      </c>
      <c r="I104" s="254"/>
      <c r="J104" s="250"/>
      <c r="K104" s="250"/>
      <c r="L104" s="255"/>
      <c r="M104" s="256"/>
      <c r="N104" s="257"/>
      <c r="O104" s="257"/>
      <c r="P104" s="257"/>
      <c r="Q104" s="257"/>
      <c r="R104" s="257"/>
      <c r="S104" s="257"/>
      <c r="T104" s="258"/>
      <c r="AT104" s="259" t="s">
        <v>135</v>
      </c>
      <c r="AU104" s="259" t="s">
        <v>77</v>
      </c>
      <c r="AV104" s="14" t="s">
        <v>133</v>
      </c>
      <c r="AW104" s="14" t="s">
        <v>31</v>
      </c>
      <c r="AX104" s="14" t="s">
        <v>75</v>
      </c>
      <c r="AY104" s="259" t="s">
        <v>126</v>
      </c>
    </row>
    <row r="105" spans="2:63" s="11" customFormat="1" ht="22.8" customHeight="1">
      <c r="B105" s="199"/>
      <c r="C105" s="200"/>
      <c r="D105" s="201" t="s">
        <v>67</v>
      </c>
      <c r="E105" s="213" t="s">
        <v>154</v>
      </c>
      <c r="F105" s="213" t="s">
        <v>222</v>
      </c>
      <c r="G105" s="200"/>
      <c r="H105" s="200"/>
      <c r="I105" s="203"/>
      <c r="J105" s="214">
        <f>BK105</f>
        <v>0</v>
      </c>
      <c r="K105" s="200"/>
      <c r="L105" s="205"/>
      <c r="M105" s="206"/>
      <c r="N105" s="207"/>
      <c r="O105" s="207"/>
      <c r="P105" s="208">
        <f>SUM(P106:P154)</f>
        <v>0</v>
      </c>
      <c r="Q105" s="207"/>
      <c r="R105" s="208">
        <f>SUM(R106:R154)</f>
        <v>119.74141000000002</v>
      </c>
      <c r="S105" s="207"/>
      <c r="T105" s="209">
        <f>SUM(T106:T154)</f>
        <v>0</v>
      </c>
      <c r="AR105" s="210" t="s">
        <v>75</v>
      </c>
      <c r="AT105" s="211" t="s">
        <v>67</v>
      </c>
      <c r="AU105" s="211" t="s">
        <v>75</v>
      </c>
      <c r="AY105" s="210" t="s">
        <v>126</v>
      </c>
      <c r="BK105" s="212">
        <f>SUM(BK106:BK154)</f>
        <v>0</v>
      </c>
    </row>
    <row r="106" spans="2:65" s="1" customFormat="1" ht="16.5" customHeight="1">
      <c r="B106" s="37"/>
      <c r="C106" s="215" t="s">
        <v>77</v>
      </c>
      <c r="D106" s="215" t="s">
        <v>128</v>
      </c>
      <c r="E106" s="216" t="s">
        <v>223</v>
      </c>
      <c r="F106" s="217" t="s">
        <v>224</v>
      </c>
      <c r="G106" s="218" t="s">
        <v>131</v>
      </c>
      <c r="H106" s="219">
        <v>523</v>
      </c>
      <c r="I106" s="220"/>
      <c r="J106" s="221">
        <f>ROUND(I106*H106,2)</f>
        <v>0</v>
      </c>
      <c r="K106" s="217" t="s">
        <v>132</v>
      </c>
      <c r="L106" s="42"/>
      <c r="M106" s="222" t="s">
        <v>1</v>
      </c>
      <c r="N106" s="223" t="s">
        <v>39</v>
      </c>
      <c r="O106" s="78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AR106" s="16" t="s">
        <v>133</v>
      </c>
      <c r="AT106" s="16" t="s">
        <v>128</v>
      </c>
      <c r="AU106" s="16" t="s">
        <v>77</v>
      </c>
      <c r="AY106" s="16" t="s">
        <v>126</v>
      </c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16" t="s">
        <v>75</v>
      </c>
      <c r="BK106" s="226">
        <f>ROUND(I106*H106,2)</f>
        <v>0</v>
      </c>
      <c r="BL106" s="16" t="s">
        <v>133</v>
      </c>
      <c r="BM106" s="16" t="s">
        <v>225</v>
      </c>
    </row>
    <row r="107" spans="2:51" s="12" customFormat="1" ht="12">
      <c r="B107" s="227"/>
      <c r="C107" s="228"/>
      <c r="D107" s="229" t="s">
        <v>135</v>
      </c>
      <c r="E107" s="230" t="s">
        <v>1</v>
      </c>
      <c r="F107" s="231" t="s">
        <v>215</v>
      </c>
      <c r="G107" s="228"/>
      <c r="H107" s="230" t="s">
        <v>1</v>
      </c>
      <c r="I107" s="232"/>
      <c r="J107" s="228"/>
      <c r="K107" s="228"/>
      <c r="L107" s="233"/>
      <c r="M107" s="234"/>
      <c r="N107" s="235"/>
      <c r="O107" s="235"/>
      <c r="P107" s="235"/>
      <c r="Q107" s="235"/>
      <c r="R107" s="235"/>
      <c r="S107" s="235"/>
      <c r="T107" s="236"/>
      <c r="AT107" s="237" t="s">
        <v>135</v>
      </c>
      <c r="AU107" s="237" t="s">
        <v>77</v>
      </c>
      <c r="AV107" s="12" t="s">
        <v>75</v>
      </c>
      <c r="AW107" s="12" t="s">
        <v>31</v>
      </c>
      <c r="AX107" s="12" t="s">
        <v>68</v>
      </c>
      <c r="AY107" s="237" t="s">
        <v>126</v>
      </c>
    </row>
    <row r="108" spans="2:51" s="13" customFormat="1" ht="12">
      <c r="B108" s="238"/>
      <c r="C108" s="239"/>
      <c r="D108" s="229" t="s">
        <v>135</v>
      </c>
      <c r="E108" s="240" t="s">
        <v>1</v>
      </c>
      <c r="F108" s="241" t="s">
        <v>216</v>
      </c>
      <c r="G108" s="239"/>
      <c r="H108" s="242">
        <v>505</v>
      </c>
      <c r="I108" s="243"/>
      <c r="J108" s="239"/>
      <c r="K108" s="239"/>
      <c r="L108" s="244"/>
      <c r="M108" s="245"/>
      <c r="N108" s="246"/>
      <c r="O108" s="246"/>
      <c r="P108" s="246"/>
      <c r="Q108" s="246"/>
      <c r="R108" s="246"/>
      <c r="S108" s="246"/>
      <c r="T108" s="247"/>
      <c r="AT108" s="248" t="s">
        <v>135</v>
      </c>
      <c r="AU108" s="248" t="s">
        <v>77</v>
      </c>
      <c r="AV108" s="13" t="s">
        <v>77</v>
      </c>
      <c r="AW108" s="13" t="s">
        <v>31</v>
      </c>
      <c r="AX108" s="13" t="s">
        <v>68</v>
      </c>
      <c r="AY108" s="248" t="s">
        <v>126</v>
      </c>
    </row>
    <row r="109" spans="2:51" s="12" customFormat="1" ht="12">
      <c r="B109" s="227"/>
      <c r="C109" s="228"/>
      <c r="D109" s="229" t="s">
        <v>135</v>
      </c>
      <c r="E109" s="230" t="s">
        <v>1</v>
      </c>
      <c r="F109" s="231" t="s">
        <v>217</v>
      </c>
      <c r="G109" s="228"/>
      <c r="H109" s="230" t="s">
        <v>1</v>
      </c>
      <c r="I109" s="232"/>
      <c r="J109" s="228"/>
      <c r="K109" s="228"/>
      <c r="L109" s="233"/>
      <c r="M109" s="234"/>
      <c r="N109" s="235"/>
      <c r="O109" s="235"/>
      <c r="P109" s="235"/>
      <c r="Q109" s="235"/>
      <c r="R109" s="235"/>
      <c r="S109" s="235"/>
      <c r="T109" s="236"/>
      <c r="AT109" s="237" t="s">
        <v>135</v>
      </c>
      <c r="AU109" s="237" t="s">
        <v>77</v>
      </c>
      <c r="AV109" s="12" t="s">
        <v>75</v>
      </c>
      <c r="AW109" s="12" t="s">
        <v>31</v>
      </c>
      <c r="AX109" s="12" t="s">
        <v>68</v>
      </c>
      <c r="AY109" s="237" t="s">
        <v>126</v>
      </c>
    </row>
    <row r="110" spans="2:51" s="13" customFormat="1" ht="12">
      <c r="B110" s="238"/>
      <c r="C110" s="239"/>
      <c r="D110" s="229" t="s">
        <v>135</v>
      </c>
      <c r="E110" s="240" t="s">
        <v>1</v>
      </c>
      <c r="F110" s="241" t="s">
        <v>175</v>
      </c>
      <c r="G110" s="239"/>
      <c r="H110" s="242">
        <v>8</v>
      </c>
      <c r="I110" s="243"/>
      <c r="J110" s="239"/>
      <c r="K110" s="239"/>
      <c r="L110" s="244"/>
      <c r="M110" s="245"/>
      <c r="N110" s="246"/>
      <c r="O110" s="246"/>
      <c r="P110" s="246"/>
      <c r="Q110" s="246"/>
      <c r="R110" s="246"/>
      <c r="S110" s="246"/>
      <c r="T110" s="247"/>
      <c r="AT110" s="248" t="s">
        <v>135</v>
      </c>
      <c r="AU110" s="248" t="s">
        <v>77</v>
      </c>
      <c r="AV110" s="13" t="s">
        <v>77</v>
      </c>
      <c r="AW110" s="13" t="s">
        <v>31</v>
      </c>
      <c r="AX110" s="13" t="s">
        <v>68</v>
      </c>
      <c r="AY110" s="248" t="s">
        <v>126</v>
      </c>
    </row>
    <row r="111" spans="2:51" s="12" customFormat="1" ht="12">
      <c r="B111" s="227"/>
      <c r="C111" s="228"/>
      <c r="D111" s="229" t="s">
        <v>135</v>
      </c>
      <c r="E111" s="230" t="s">
        <v>1</v>
      </c>
      <c r="F111" s="231" t="s">
        <v>226</v>
      </c>
      <c r="G111" s="228"/>
      <c r="H111" s="230" t="s">
        <v>1</v>
      </c>
      <c r="I111" s="232"/>
      <c r="J111" s="228"/>
      <c r="K111" s="228"/>
      <c r="L111" s="233"/>
      <c r="M111" s="234"/>
      <c r="N111" s="235"/>
      <c r="O111" s="235"/>
      <c r="P111" s="235"/>
      <c r="Q111" s="235"/>
      <c r="R111" s="235"/>
      <c r="S111" s="235"/>
      <c r="T111" s="236"/>
      <c r="AT111" s="237" t="s">
        <v>135</v>
      </c>
      <c r="AU111" s="237" t="s">
        <v>77</v>
      </c>
      <c r="AV111" s="12" t="s">
        <v>75</v>
      </c>
      <c r="AW111" s="12" t="s">
        <v>31</v>
      </c>
      <c r="AX111" s="12" t="s">
        <v>68</v>
      </c>
      <c r="AY111" s="237" t="s">
        <v>126</v>
      </c>
    </row>
    <row r="112" spans="2:51" s="13" customFormat="1" ht="12">
      <c r="B112" s="238"/>
      <c r="C112" s="239"/>
      <c r="D112" s="229" t="s">
        <v>135</v>
      </c>
      <c r="E112" s="240" t="s">
        <v>1</v>
      </c>
      <c r="F112" s="241" t="s">
        <v>154</v>
      </c>
      <c r="G112" s="239"/>
      <c r="H112" s="242">
        <v>5</v>
      </c>
      <c r="I112" s="243"/>
      <c r="J112" s="239"/>
      <c r="K112" s="239"/>
      <c r="L112" s="244"/>
      <c r="M112" s="245"/>
      <c r="N112" s="246"/>
      <c r="O112" s="246"/>
      <c r="P112" s="246"/>
      <c r="Q112" s="246"/>
      <c r="R112" s="246"/>
      <c r="S112" s="246"/>
      <c r="T112" s="247"/>
      <c r="AT112" s="248" t="s">
        <v>135</v>
      </c>
      <c r="AU112" s="248" t="s">
        <v>77</v>
      </c>
      <c r="AV112" s="13" t="s">
        <v>77</v>
      </c>
      <c r="AW112" s="13" t="s">
        <v>31</v>
      </c>
      <c r="AX112" s="13" t="s">
        <v>68</v>
      </c>
      <c r="AY112" s="248" t="s">
        <v>126</v>
      </c>
    </row>
    <row r="113" spans="2:51" s="12" customFormat="1" ht="12">
      <c r="B113" s="227"/>
      <c r="C113" s="228"/>
      <c r="D113" s="229" t="s">
        <v>135</v>
      </c>
      <c r="E113" s="230" t="s">
        <v>1</v>
      </c>
      <c r="F113" s="231" t="s">
        <v>219</v>
      </c>
      <c r="G113" s="228"/>
      <c r="H113" s="230" t="s">
        <v>1</v>
      </c>
      <c r="I113" s="232"/>
      <c r="J113" s="228"/>
      <c r="K113" s="228"/>
      <c r="L113" s="233"/>
      <c r="M113" s="234"/>
      <c r="N113" s="235"/>
      <c r="O113" s="235"/>
      <c r="P113" s="235"/>
      <c r="Q113" s="235"/>
      <c r="R113" s="235"/>
      <c r="S113" s="235"/>
      <c r="T113" s="236"/>
      <c r="AT113" s="237" t="s">
        <v>135</v>
      </c>
      <c r="AU113" s="237" t="s">
        <v>77</v>
      </c>
      <c r="AV113" s="12" t="s">
        <v>75</v>
      </c>
      <c r="AW113" s="12" t="s">
        <v>31</v>
      </c>
      <c r="AX113" s="12" t="s">
        <v>68</v>
      </c>
      <c r="AY113" s="237" t="s">
        <v>126</v>
      </c>
    </row>
    <row r="114" spans="2:51" s="13" customFormat="1" ht="12">
      <c r="B114" s="238"/>
      <c r="C114" s="239"/>
      <c r="D114" s="229" t="s">
        <v>135</v>
      </c>
      <c r="E114" s="240" t="s">
        <v>1</v>
      </c>
      <c r="F114" s="241" t="s">
        <v>154</v>
      </c>
      <c r="G114" s="239"/>
      <c r="H114" s="242">
        <v>5</v>
      </c>
      <c r="I114" s="243"/>
      <c r="J114" s="239"/>
      <c r="K114" s="239"/>
      <c r="L114" s="244"/>
      <c r="M114" s="245"/>
      <c r="N114" s="246"/>
      <c r="O114" s="246"/>
      <c r="P114" s="246"/>
      <c r="Q114" s="246"/>
      <c r="R114" s="246"/>
      <c r="S114" s="246"/>
      <c r="T114" s="247"/>
      <c r="AT114" s="248" t="s">
        <v>135</v>
      </c>
      <c r="AU114" s="248" t="s">
        <v>77</v>
      </c>
      <c r="AV114" s="13" t="s">
        <v>77</v>
      </c>
      <c r="AW114" s="13" t="s">
        <v>31</v>
      </c>
      <c r="AX114" s="13" t="s">
        <v>68</v>
      </c>
      <c r="AY114" s="248" t="s">
        <v>126</v>
      </c>
    </row>
    <row r="115" spans="2:51" s="14" customFormat="1" ht="12">
      <c r="B115" s="249"/>
      <c r="C115" s="250"/>
      <c r="D115" s="229" t="s">
        <v>135</v>
      </c>
      <c r="E115" s="251" t="s">
        <v>1</v>
      </c>
      <c r="F115" s="252" t="s">
        <v>138</v>
      </c>
      <c r="G115" s="250"/>
      <c r="H115" s="253">
        <v>523</v>
      </c>
      <c r="I115" s="254"/>
      <c r="J115" s="250"/>
      <c r="K115" s="250"/>
      <c r="L115" s="255"/>
      <c r="M115" s="256"/>
      <c r="N115" s="257"/>
      <c r="O115" s="257"/>
      <c r="P115" s="257"/>
      <c r="Q115" s="257"/>
      <c r="R115" s="257"/>
      <c r="S115" s="257"/>
      <c r="T115" s="258"/>
      <c r="AT115" s="259" t="s">
        <v>135</v>
      </c>
      <c r="AU115" s="259" t="s">
        <v>77</v>
      </c>
      <c r="AV115" s="14" t="s">
        <v>133</v>
      </c>
      <c r="AW115" s="14" t="s">
        <v>31</v>
      </c>
      <c r="AX115" s="14" t="s">
        <v>75</v>
      </c>
      <c r="AY115" s="259" t="s">
        <v>126</v>
      </c>
    </row>
    <row r="116" spans="2:65" s="1" customFormat="1" ht="16.5" customHeight="1">
      <c r="B116" s="37"/>
      <c r="C116" s="215" t="s">
        <v>144</v>
      </c>
      <c r="D116" s="215" t="s">
        <v>128</v>
      </c>
      <c r="E116" s="216" t="s">
        <v>227</v>
      </c>
      <c r="F116" s="217" t="s">
        <v>228</v>
      </c>
      <c r="G116" s="218" t="s">
        <v>131</v>
      </c>
      <c r="H116" s="219">
        <v>15</v>
      </c>
      <c r="I116" s="220"/>
      <c r="J116" s="221">
        <f>ROUND(I116*H116,2)</f>
        <v>0</v>
      </c>
      <c r="K116" s="217" t="s">
        <v>132</v>
      </c>
      <c r="L116" s="42"/>
      <c r="M116" s="222" t="s">
        <v>1</v>
      </c>
      <c r="N116" s="223" t="s">
        <v>39</v>
      </c>
      <c r="O116" s="78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AR116" s="16" t="s">
        <v>133</v>
      </c>
      <c r="AT116" s="16" t="s">
        <v>128</v>
      </c>
      <c r="AU116" s="16" t="s">
        <v>77</v>
      </c>
      <c r="AY116" s="16" t="s">
        <v>126</v>
      </c>
      <c r="BE116" s="226">
        <f>IF(N116="základní",J116,0)</f>
        <v>0</v>
      </c>
      <c r="BF116" s="226">
        <f>IF(N116="snížená",J116,0)</f>
        <v>0</v>
      </c>
      <c r="BG116" s="226">
        <f>IF(N116="zákl. přenesená",J116,0)</f>
        <v>0</v>
      </c>
      <c r="BH116" s="226">
        <f>IF(N116="sníž. přenesená",J116,0)</f>
        <v>0</v>
      </c>
      <c r="BI116" s="226">
        <f>IF(N116="nulová",J116,0)</f>
        <v>0</v>
      </c>
      <c r="BJ116" s="16" t="s">
        <v>75</v>
      </c>
      <c r="BK116" s="226">
        <f>ROUND(I116*H116,2)</f>
        <v>0</v>
      </c>
      <c r="BL116" s="16" t="s">
        <v>133</v>
      </c>
      <c r="BM116" s="16" t="s">
        <v>229</v>
      </c>
    </row>
    <row r="117" spans="2:51" s="12" customFormat="1" ht="12">
      <c r="B117" s="227"/>
      <c r="C117" s="228"/>
      <c r="D117" s="229" t="s">
        <v>135</v>
      </c>
      <c r="E117" s="230" t="s">
        <v>1</v>
      </c>
      <c r="F117" s="231" t="s">
        <v>230</v>
      </c>
      <c r="G117" s="228"/>
      <c r="H117" s="230" t="s">
        <v>1</v>
      </c>
      <c r="I117" s="232"/>
      <c r="J117" s="228"/>
      <c r="K117" s="228"/>
      <c r="L117" s="233"/>
      <c r="M117" s="234"/>
      <c r="N117" s="235"/>
      <c r="O117" s="235"/>
      <c r="P117" s="235"/>
      <c r="Q117" s="235"/>
      <c r="R117" s="235"/>
      <c r="S117" s="235"/>
      <c r="T117" s="236"/>
      <c r="AT117" s="237" t="s">
        <v>135</v>
      </c>
      <c r="AU117" s="237" t="s">
        <v>77</v>
      </c>
      <c r="AV117" s="12" t="s">
        <v>75</v>
      </c>
      <c r="AW117" s="12" t="s">
        <v>31</v>
      </c>
      <c r="AX117" s="12" t="s">
        <v>68</v>
      </c>
      <c r="AY117" s="237" t="s">
        <v>126</v>
      </c>
    </row>
    <row r="118" spans="2:51" s="13" customFormat="1" ht="12">
      <c r="B118" s="238"/>
      <c r="C118" s="239"/>
      <c r="D118" s="229" t="s">
        <v>135</v>
      </c>
      <c r="E118" s="240" t="s">
        <v>1</v>
      </c>
      <c r="F118" s="241" t="s">
        <v>8</v>
      </c>
      <c r="G118" s="239"/>
      <c r="H118" s="242">
        <v>15</v>
      </c>
      <c r="I118" s="243"/>
      <c r="J118" s="239"/>
      <c r="K118" s="239"/>
      <c r="L118" s="244"/>
      <c r="M118" s="245"/>
      <c r="N118" s="246"/>
      <c r="O118" s="246"/>
      <c r="P118" s="246"/>
      <c r="Q118" s="246"/>
      <c r="R118" s="246"/>
      <c r="S118" s="246"/>
      <c r="T118" s="247"/>
      <c r="AT118" s="248" t="s">
        <v>135</v>
      </c>
      <c r="AU118" s="248" t="s">
        <v>77</v>
      </c>
      <c r="AV118" s="13" t="s">
        <v>77</v>
      </c>
      <c r="AW118" s="13" t="s">
        <v>31</v>
      </c>
      <c r="AX118" s="13" t="s">
        <v>68</v>
      </c>
      <c r="AY118" s="248" t="s">
        <v>126</v>
      </c>
    </row>
    <row r="119" spans="2:51" s="14" customFormat="1" ht="12">
      <c r="B119" s="249"/>
      <c r="C119" s="250"/>
      <c r="D119" s="229" t="s">
        <v>135</v>
      </c>
      <c r="E119" s="251" t="s">
        <v>1</v>
      </c>
      <c r="F119" s="252" t="s">
        <v>138</v>
      </c>
      <c r="G119" s="250"/>
      <c r="H119" s="253">
        <v>15</v>
      </c>
      <c r="I119" s="254"/>
      <c r="J119" s="250"/>
      <c r="K119" s="250"/>
      <c r="L119" s="255"/>
      <c r="M119" s="256"/>
      <c r="N119" s="257"/>
      <c r="O119" s="257"/>
      <c r="P119" s="257"/>
      <c r="Q119" s="257"/>
      <c r="R119" s="257"/>
      <c r="S119" s="257"/>
      <c r="T119" s="258"/>
      <c r="AT119" s="259" t="s">
        <v>135</v>
      </c>
      <c r="AU119" s="259" t="s">
        <v>77</v>
      </c>
      <c r="AV119" s="14" t="s">
        <v>133</v>
      </c>
      <c r="AW119" s="14" t="s">
        <v>31</v>
      </c>
      <c r="AX119" s="14" t="s">
        <v>75</v>
      </c>
      <c r="AY119" s="259" t="s">
        <v>126</v>
      </c>
    </row>
    <row r="120" spans="2:65" s="1" customFormat="1" ht="16.5" customHeight="1">
      <c r="B120" s="37"/>
      <c r="C120" s="215" t="s">
        <v>133</v>
      </c>
      <c r="D120" s="215" t="s">
        <v>128</v>
      </c>
      <c r="E120" s="216" t="s">
        <v>231</v>
      </c>
      <c r="F120" s="217" t="s">
        <v>232</v>
      </c>
      <c r="G120" s="218" t="s">
        <v>131</v>
      </c>
      <c r="H120" s="219">
        <v>15</v>
      </c>
      <c r="I120" s="220"/>
      <c r="J120" s="221">
        <f>ROUND(I120*H120,2)</f>
        <v>0</v>
      </c>
      <c r="K120" s="217" t="s">
        <v>132</v>
      </c>
      <c r="L120" s="42"/>
      <c r="M120" s="222" t="s">
        <v>1</v>
      </c>
      <c r="N120" s="223" t="s">
        <v>39</v>
      </c>
      <c r="O120" s="78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AR120" s="16" t="s">
        <v>133</v>
      </c>
      <c r="AT120" s="16" t="s">
        <v>128</v>
      </c>
      <c r="AU120" s="16" t="s">
        <v>77</v>
      </c>
      <c r="AY120" s="16" t="s">
        <v>126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6" t="s">
        <v>75</v>
      </c>
      <c r="BK120" s="226">
        <f>ROUND(I120*H120,2)</f>
        <v>0</v>
      </c>
      <c r="BL120" s="16" t="s">
        <v>133</v>
      </c>
      <c r="BM120" s="16" t="s">
        <v>233</v>
      </c>
    </row>
    <row r="121" spans="2:51" s="12" customFormat="1" ht="12">
      <c r="B121" s="227"/>
      <c r="C121" s="228"/>
      <c r="D121" s="229" t="s">
        <v>135</v>
      </c>
      <c r="E121" s="230" t="s">
        <v>1</v>
      </c>
      <c r="F121" s="231" t="s">
        <v>230</v>
      </c>
      <c r="G121" s="228"/>
      <c r="H121" s="230" t="s">
        <v>1</v>
      </c>
      <c r="I121" s="232"/>
      <c r="J121" s="228"/>
      <c r="K121" s="228"/>
      <c r="L121" s="233"/>
      <c r="M121" s="234"/>
      <c r="N121" s="235"/>
      <c r="O121" s="235"/>
      <c r="P121" s="235"/>
      <c r="Q121" s="235"/>
      <c r="R121" s="235"/>
      <c r="S121" s="235"/>
      <c r="T121" s="236"/>
      <c r="AT121" s="237" t="s">
        <v>135</v>
      </c>
      <c r="AU121" s="237" t="s">
        <v>77</v>
      </c>
      <c r="AV121" s="12" t="s">
        <v>75</v>
      </c>
      <c r="AW121" s="12" t="s">
        <v>31</v>
      </c>
      <c r="AX121" s="12" t="s">
        <v>68</v>
      </c>
      <c r="AY121" s="237" t="s">
        <v>126</v>
      </c>
    </row>
    <row r="122" spans="2:51" s="13" customFormat="1" ht="12">
      <c r="B122" s="238"/>
      <c r="C122" s="239"/>
      <c r="D122" s="229" t="s">
        <v>135</v>
      </c>
      <c r="E122" s="240" t="s">
        <v>1</v>
      </c>
      <c r="F122" s="241" t="s">
        <v>8</v>
      </c>
      <c r="G122" s="239"/>
      <c r="H122" s="242">
        <v>15</v>
      </c>
      <c r="I122" s="243"/>
      <c r="J122" s="239"/>
      <c r="K122" s="239"/>
      <c r="L122" s="244"/>
      <c r="M122" s="245"/>
      <c r="N122" s="246"/>
      <c r="O122" s="246"/>
      <c r="P122" s="246"/>
      <c r="Q122" s="246"/>
      <c r="R122" s="246"/>
      <c r="S122" s="246"/>
      <c r="T122" s="247"/>
      <c r="AT122" s="248" t="s">
        <v>135</v>
      </c>
      <c r="AU122" s="248" t="s">
        <v>77</v>
      </c>
      <c r="AV122" s="13" t="s">
        <v>77</v>
      </c>
      <c r="AW122" s="13" t="s">
        <v>31</v>
      </c>
      <c r="AX122" s="13" t="s">
        <v>68</v>
      </c>
      <c r="AY122" s="248" t="s">
        <v>126</v>
      </c>
    </row>
    <row r="123" spans="2:51" s="14" customFormat="1" ht="12">
      <c r="B123" s="249"/>
      <c r="C123" s="250"/>
      <c r="D123" s="229" t="s">
        <v>135</v>
      </c>
      <c r="E123" s="251" t="s">
        <v>1</v>
      </c>
      <c r="F123" s="252" t="s">
        <v>138</v>
      </c>
      <c r="G123" s="250"/>
      <c r="H123" s="253">
        <v>15</v>
      </c>
      <c r="I123" s="254"/>
      <c r="J123" s="250"/>
      <c r="K123" s="250"/>
      <c r="L123" s="255"/>
      <c r="M123" s="256"/>
      <c r="N123" s="257"/>
      <c r="O123" s="257"/>
      <c r="P123" s="257"/>
      <c r="Q123" s="257"/>
      <c r="R123" s="257"/>
      <c r="S123" s="257"/>
      <c r="T123" s="258"/>
      <c r="AT123" s="259" t="s">
        <v>135</v>
      </c>
      <c r="AU123" s="259" t="s">
        <v>77</v>
      </c>
      <c r="AV123" s="14" t="s">
        <v>133</v>
      </c>
      <c r="AW123" s="14" t="s">
        <v>31</v>
      </c>
      <c r="AX123" s="14" t="s">
        <v>75</v>
      </c>
      <c r="AY123" s="259" t="s">
        <v>126</v>
      </c>
    </row>
    <row r="124" spans="2:65" s="1" customFormat="1" ht="16.5" customHeight="1">
      <c r="B124" s="37"/>
      <c r="C124" s="215" t="s">
        <v>154</v>
      </c>
      <c r="D124" s="215" t="s">
        <v>128</v>
      </c>
      <c r="E124" s="216" t="s">
        <v>234</v>
      </c>
      <c r="F124" s="217" t="s">
        <v>235</v>
      </c>
      <c r="G124" s="218" t="s">
        <v>131</v>
      </c>
      <c r="H124" s="219">
        <v>505</v>
      </c>
      <c r="I124" s="220"/>
      <c r="J124" s="221">
        <f>ROUND(I124*H124,2)</f>
        <v>0</v>
      </c>
      <c r="K124" s="217" t="s">
        <v>132</v>
      </c>
      <c r="L124" s="42"/>
      <c r="M124" s="222" t="s">
        <v>1</v>
      </c>
      <c r="N124" s="223" t="s">
        <v>39</v>
      </c>
      <c r="O124" s="78"/>
      <c r="P124" s="224">
        <f>O124*H124</f>
        <v>0</v>
      </c>
      <c r="Q124" s="224">
        <v>0.08425</v>
      </c>
      <c r="R124" s="224">
        <f>Q124*H124</f>
        <v>42.54625</v>
      </c>
      <c r="S124" s="224">
        <v>0</v>
      </c>
      <c r="T124" s="225">
        <f>S124*H124</f>
        <v>0</v>
      </c>
      <c r="AR124" s="16" t="s">
        <v>133</v>
      </c>
      <c r="AT124" s="16" t="s">
        <v>128</v>
      </c>
      <c r="AU124" s="16" t="s">
        <v>77</v>
      </c>
      <c r="AY124" s="16" t="s">
        <v>126</v>
      </c>
      <c r="BE124" s="226">
        <f>IF(N124="základní",J124,0)</f>
        <v>0</v>
      </c>
      <c r="BF124" s="226">
        <f>IF(N124="snížená",J124,0)</f>
        <v>0</v>
      </c>
      <c r="BG124" s="226">
        <f>IF(N124="zákl. přenesená",J124,0)</f>
        <v>0</v>
      </c>
      <c r="BH124" s="226">
        <f>IF(N124="sníž. přenesená",J124,0)</f>
        <v>0</v>
      </c>
      <c r="BI124" s="226">
        <f>IF(N124="nulová",J124,0)</f>
        <v>0</v>
      </c>
      <c r="BJ124" s="16" t="s">
        <v>75</v>
      </c>
      <c r="BK124" s="226">
        <f>ROUND(I124*H124,2)</f>
        <v>0</v>
      </c>
      <c r="BL124" s="16" t="s">
        <v>133</v>
      </c>
      <c r="BM124" s="16" t="s">
        <v>236</v>
      </c>
    </row>
    <row r="125" spans="2:51" s="12" customFormat="1" ht="12">
      <c r="B125" s="227"/>
      <c r="C125" s="228"/>
      <c r="D125" s="229" t="s">
        <v>135</v>
      </c>
      <c r="E125" s="230" t="s">
        <v>1</v>
      </c>
      <c r="F125" s="231" t="s">
        <v>237</v>
      </c>
      <c r="G125" s="228"/>
      <c r="H125" s="230" t="s">
        <v>1</v>
      </c>
      <c r="I125" s="232"/>
      <c r="J125" s="228"/>
      <c r="K125" s="228"/>
      <c r="L125" s="233"/>
      <c r="M125" s="234"/>
      <c r="N125" s="235"/>
      <c r="O125" s="235"/>
      <c r="P125" s="235"/>
      <c r="Q125" s="235"/>
      <c r="R125" s="235"/>
      <c r="S125" s="235"/>
      <c r="T125" s="236"/>
      <c r="AT125" s="237" t="s">
        <v>135</v>
      </c>
      <c r="AU125" s="237" t="s">
        <v>77</v>
      </c>
      <c r="AV125" s="12" t="s">
        <v>75</v>
      </c>
      <c r="AW125" s="12" t="s">
        <v>31</v>
      </c>
      <c r="AX125" s="12" t="s">
        <v>68</v>
      </c>
      <c r="AY125" s="237" t="s">
        <v>126</v>
      </c>
    </row>
    <row r="126" spans="2:51" s="13" customFormat="1" ht="12">
      <c r="B126" s="238"/>
      <c r="C126" s="239"/>
      <c r="D126" s="229" t="s">
        <v>135</v>
      </c>
      <c r="E126" s="240" t="s">
        <v>1</v>
      </c>
      <c r="F126" s="241" t="s">
        <v>216</v>
      </c>
      <c r="G126" s="239"/>
      <c r="H126" s="242">
        <v>505</v>
      </c>
      <c r="I126" s="243"/>
      <c r="J126" s="239"/>
      <c r="K126" s="239"/>
      <c r="L126" s="244"/>
      <c r="M126" s="245"/>
      <c r="N126" s="246"/>
      <c r="O126" s="246"/>
      <c r="P126" s="246"/>
      <c r="Q126" s="246"/>
      <c r="R126" s="246"/>
      <c r="S126" s="246"/>
      <c r="T126" s="247"/>
      <c r="AT126" s="248" t="s">
        <v>135</v>
      </c>
      <c r="AU126" s="248" t="s">
        <v>77</v>
      </c>
      <c r="AV126" s="13" t="s">
        <v>77</v>
      </c>
      <c r="AW126" s="13" t="s">
        <v>31</v>
      </c>
      <c r="AX126" s="13" t="s">
        <v>68</v>
      </c>
      <c r="AY126" s="248" t="s">
        <v>126</v>
      </c>
    </row>
    <row r="127" spans="2:51" s="14" customFormat="1" ht="12">
      <c r="B127" s="249"/>
      <c r="C127" s="250"/>
      <c r="D127" s="229" t="s">
        <v>135</v>
      </c>
      <c r="E127" s="251" t="s">
        <v>1</v>
      </c>
      <c r="F127" s="252" t="s">
        <v>138</v>
      </c>
      <c r="G127" s="250"/>
      <c r="H127" s="253">
        <v>505</v>
      </c>
      <c r="I127" s="254"/>
      <c r="J127" s="250"/>
      <c r="K127" s="250"/>
      <c r="L127" s="255"/>
      <c r="M127" s="256"/>
      <c r="N127" s="257"/>
      <c r="O127" s="257"/>
      <c r="P127" s="257"/>
      <c r="Q127" s="257"/>
      <c r="R127" s="257"/>
      <c r="S127" s="257"/>
      <c r="T127" s="258"/>
      <c r="AT127" s="259" t="s">
        <v>135</v>
      </c>
      <c r="AU127" s="259" t="s">
        <v>77</v>
      </c>
      <c r="AV127" s="14" t="s">
        <v>133</v>
      </c>
      <c r="AW127" s="14" t="s">
        <v>31</v>
      </c>
      <c r="AX127" s="14" t="s">
        <v>75</v>
      </c>
      <c r="AY127" s="259" t="s">
        <v>126</v>
      </c>
    </row>
    <row r="128" spans="2:65" s="1" customFormat="1" ht="16.5" customHeight="1">
      <c r="B128" s="37"/>
      <c r="C128" s="263" t="s">
        <v>164</v>
      </c>
      <c r="D128" s="263" t="s">
        <v>238</v>
      </c>
      <c r="E128" s="264" t="s">
        <v>239</v>
      </c>
      <c r="F128" s="265" t="s">
        <v>240</v>
      </c>
      <c r="G128" s="266" t="s">
        <v>131</v>
      </c>
      <c r="H128" s="267">
        <v>515.1</v>
      </c>
      <c r="I128" s="268"/>
      <c r="J128" s="269">
        <f>ROUND(I128*H128,2)</f>
        <v>0</v>
      </c>
      <c r="K128" s="265" t="s">
        <v>132</v>
      </c>
      <c r="L128" s="270"/>
      <c r="M128" s="271" t="s">
        <v>1</v>
      </c>
      <c r="N128" s="272" t="s">
        <v>39</v>
      </c>
      <c r="O128" s="78"/>
      <c r="P128" s="224">
        <f>O128*H128</f>
        <v>0</v>
      </c>
      <c r="Q128" s="224">
        <v>0.14</v>
      </c>
      <c r="R128" s="224">
        <f>Q128*H128</f>
        <v>72.114</v>
      </c>
      <c r="S128" s="224">
        <v>0</v>
      </c>
      <c r="T128" s="225">
        <f>S128*H128</f>
        <v>0</v>
      </c>
      <c r="AR128" s="16" t="s">
        <v>175</v>
      </c>
      <c r="AT128" s="16" t="s">
        <v>238</v>
      </c>
      <c r="AU128" s="16" t="s">
        <v>77</v>
      </c>
      <c r="AY128" s="16" t="s">
        <v>126</v>
      </c>
      <c r="BE128" s="226">
        <f>IF(N128="základní",J128,0)</f>
        <v>0</v>
      </c>
      <c r="BF128" s="226">
        <f>IF(N128="snížená",J128,0)</f>
        <v>0</v>
      </c>
      <c r="BG128" s="226">
        <f>IF(N128="zákl. přenesená",J128,0)</f>
        <v>0</v>
      </c>
      <c r="BH128" s="226">
        <f>IF(N128="sníž. přenesená",J128,0)</f>
        <v>0</v>
      </c>
      <c r="BI128" s="226">
        <f>IF(N128="nulová",J128,0)</f>
        <v>0</v>
      </c>
      <c r="BJ128" s="16" t="s">
        <v>75</v>
      </c>
      <c r="BK128" s="226">
        <f>ROUND(I128*H128,2)</f>
        <v>0</v>
      </c>
      <c r="BL128" s="16" t="s">
        <v>133</v>
      </c>
      <c r="BM128" s="16" t="s">
        <v>241</v>
      </c>
    </row>
    <row r="129" spans="2:51" s="12" customFormat="1" ht="12">
      <c r="B129" s="227"/>
      <c r="C129" s="228"/>
      <c r="D129" s="229" t="s">
        <v>135</v>
      </c>
      <c r="E129" s="230" t="s">
        <v>1</v>
      </c>
      <c r="F129" s="231" t="s">
        <v>242</v>
      </c>
      <c r="G129" s="228"/>
      <c r="H129" s="230" t="s">
        <v>1</v>
      </c>
      <c r="I129" s="232"/>
      <c r="J129" s="228"/>
      <c r="K129" s="228"/>
      <c r="L129" s="233"/>
      <c r="M129" s="234"/>
      <c r="N129" s="235"/>
      <c r="O129" s="235"/>
      <c r="P129" s="235"/>
      <c r="Q129" s="235"/>
      <c r="R129" s="235"/>
      <c r="S129" s="235"/>
      <c r="T129" s="236"/>
      <c r="AT129" s="237" t="s">
        <v>135</v>
      </c>
      <c r="AU129" s="237" t="s">
        <v>77</v>
      </c>
      <c r="AV129" s="12" t="s">
        <v>75</v>
      </c>
      <c r="AW129" s="12" t="s">
        <v>31</v>
      </c>
      <c r="AX129" s="12" t="s">
        <v>68</v>
      </c>
      <c r="AY129" s="237" t="s">
        <v>126</v>
      </c>
    </row>
    <row r="130" spans="2:51" s="13" customFormat="1" ht="12">
      <c r="B130" s="238"/>
      <c r="C130" s="239"/>
      <c r="D130" s="229" t="s">
        <v>135</v>
      </c>
      <c r="E130" s="240" t="s">
        <v>1</v>
      </c>
      <c r="F130" s="241" t="s">
        <v>243</v>
      </c>
      <c r="G130" s="239"/>
      <c r="H130" s="242">
        <v>515.1</v>
      </c>
      <c r="I130" s="243"/>
      <c r="J130" s="239"/>
      <c r="K130" s="239"/>
      <c r="L130" s="244"/>
      <c r="M130" s="245"/>
      <c r="N130" s="246"/>
      <c r="O130" s="246"/>
      <c r="P130" s="246"/>
      <c r="Q130" s="246"/>
      <c r="R130" s="246"/>
      <c r="S130" s="246"/>
      <c r="T130" s="247"/>
      <c r="AT130" s="248" t="s">
        <v>135</v>
      </c>
      <c r="AU130" s="248" t="s">
        <v>77</v>
      </c>
      <c r="AV130" s="13" t="s">
        <v>77</v>
      </c>
      <c r="AW130" s="13" t="s">
        <v>31</v>
      </c>
      <c r="AX130" s="13" t="s">
        <v>68</v>
      </c>
      <c r="AY130" s="248" t="s">
        <v>126</v>
      </c>
    </row>
    <row r="131" spans="2:51" s="14" customFormat="1" ht="12">
      <c r="B131" s="249"/>
      <c r="C131" s="250"/>
      <c r="D131" s="229" t="s">
        <v>135</v>
      </c>
      <c r="E131" s="251" t="s">
        <v>1</v>
      </c>
      <c r="F131" s="252" t="s">
        <v>138</v>
      </c>
      <c r="G131" s="250"/>
      <c r="H131" s="253">
        <v>515.1</v>
      </c>
      <c r="I131" s="254"/>
      <c r="J131" s="250"/>
      <c r="K131" s="250"/>
      <c r="L131" s="255"/>
      <c r="M131" s="256"/>
      <c r="N131" s="257"/>
      <c r="O131" s="257"/>
      <c r="P131" s="257"/>
      <c r="Q131" s="257"/>
      <c r="R131" s="257"/>
      <c r="S131" s="257"/>
      <c r="T131" s="258"/>
      <c r="AT131" s="259" t="s">
        <v>135</v>
      </c>
      <c r="AU131" s="259" t="s">
        <v>77</v>
      </c>
      <c r="AV131" s="14" t="s">
        <v>133</v>
      </c>
      <c r="AW131" s="14" t="s">
        <v>31</v>
      </c>
      <c r="AX131" s="14" t="s">
        <v>75</v>
      </c>
      <c r="AY131" s="259" t="s">
        <v>126</v>
      </c>
    </row>
    <row r="132" spans="2:65" s="1" customFormat="1" ht="16.5" customHeight="1">
      <c r="B132" s="37"/>
      <c r="C132" s="215" t="s">
        <v>168</v>
      </c>
      <c r="D132" s="215" t="s">
        <v>128</v>
      </c>
      <c r="E132" s="216" t="s">
        <v>244</v>
      </c>
      <c r="F132" s="217" t="s">
        <v>245</v>
      </c>
      <c r="G132" s="218" t="s">
        <v>131</v>
      </c>
      <c r="H132" s="219">
        <v>18</v>
      </c>
      <c r="I132" s="220"/>
      <c r="J132" s="221">
        <f>ROUND(I132*H132,2)</f>
        <v>0</v>
      </c>
      <c r="K132" s="217" t="s">
        <v>132</v>
      </c>
      <c r="L132" s="42"/>
      <c r="M132" s="222" t="s">
        <v>1</v>
      </c>
      <c r="N132" s="223" t="s">
        <v>39</v>
      </c>
      <c r="O132" s="78"/>
      <c r="P132" s="224">
        <f>O132*H132</f>
        <v>0</v>
      </c>
      <c r="Q132" s="224">
        <v>0.10362</v>
      </c>
      <c r="R132" s="224">
        <f>Q132*H132</f>
        <v>1.8651600000000002</v>
      </c>
      <c r="S132" s="224">
        <v>0</v>
      </c>
      <c r="T132" s="225">
        <f>S132*H132</f>
        <v>0</v>
      </c>
      <c r="AR132" s="16" t="s">
        <v>133</v>
      </c>
      <c r="AT132" s="16" t="s">
        <v>128</v>
      </c>
      <c r="AU132" s="16" t="s">
        <v>77</v>
      </c>
      <c r="AY132" s="16" t="s">
        <v>126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16" t="s">
        <v>75</v>
      </c>
      <c r="BK132" s="226">
        <f>ROUND(I132*H132,2)</f>
        <v>0</v>
      </c>
      <c r="BL132" s="16" t="s">
        <v>133</v>
      </c>
      <c r="BM132" s="16" t="s">
        <v>246</v>
      </c>
    </row>
    <row r="133" spans="2:51" s="12" customFormat="1" ht="12">
      <c r="B133" s="227"/>
      <c r="C133" s="228"/>
      <c r="D133" s="229" t="s">
        <v>135</v>
      </c>
      <c r="E133" s="230" t="s">
        <v>1</v>
      </c>
      <c r="F133" s="231" t="s">
        <v>247</v>
      </c>
      <c r="G133" s="228"/>
      <c r="H133" s="230" t="s">
        <v>1</v>
      </c>
      <c r="I133" s="232"/>
      <c r="J133" s="228"/>
      <c r="K133" s="228"/>
      <c r="L133" s="233"/>
      <c r="M133" s="234"/>
      <c r="N133" s="235"/>
      <c r="O133" s="235"/>
      <c r="P133" s="235"/>
      <c r="Q133" s="235"/>
      <c r="R133" s="235"/>
      <c r="S133" s="235"/>
      <c r="T133" s="236"/>
      <c r="AT133" s="237" t="s">
        <v>135</v>
      </c>
      <c r="AU133" s="237" t="s">
        <v>77</v>
      </c>
      <c r="AV133" s="12" t="s">
        <v>75</v>
      </c>
      <c r="AW133" s="12" t="s">
        <v>31</v>
      </c>
      <c r="AX133" s="12" t="s">
        <v>68</v>
      </c>
      <c r="AY133" s="237" t="s">
        <v>126</v>
      </c>
    </row>
    <row r="134" spans="2:51" s="13" customFormat="1" ht="12">
      <c r="B134" s="238"/>
      <c r="C134" s="239"/>
      <c r="D134" s="229" t="s">
        <v>135</v>
      </c>
      <c r="E134" s="240" t="s">
        <v>1</v>
      </c>
      <c r="F134" s="241" t="s">
        <v>154</v>
      </c>
      <c r="G134" s="239"/>
      <c r="H134" s="242">
        <v>5</v>
      </c>
      <c r="I134" s="243"/>
      <c r="J134" s="239"/>
      <c r="K134" s="239"/>
      <c r="L134" s="244"/>
      <c r="M134" s="245"/>
      <c r="N134" s="246"/>
      <c r="O134" s="246"/>
      <c r="P134" s="246"/>
      <c r="Q134" s="246"/>
      <c r="R134" s="246"/>
      <c r="S134" s="246"/>
      <c r="T134" s="247"/>
      <c r="AT134" s="248" t="s">
        <v>135</v>
      </c>
      <c r="AU134" s="248" t="s">
        <v>77</v>
      </c>
      <c r="AV134" s="13" t="s">
        <v>77</v>
      </c>
      <c r="AW134" s="13" t="s">
        <v>31</v>
      </c>
      <c r="AX134" s="13" t="s">
        <v>68</v>
      </c>
      <c r="AY134" s="248" t="s">
        <v>126</v>
      </c>
    </row>
    <row r="135" spans="2:51" s="12" customFormat="1" ht="12">
      <c r="B135" s="227"/>
      <c r="C135" s="228"/>
      <c r="D135" s="229" t="s">
        <v>135</v>
      </c>
      <c r="E135" s="230" t="s">
        <v>1</v>
      </c>
      <c r="F135" s="231" t="s">
        <v>248</v>
      </c>
      <c r="G135" s="228"/>
      <c r="H135" s="230" t="s">
        <v>1</v>
      </c>
      <c r="I135" s="232"/>
      <c r="J135" s="228"/>
      <c r="K135" s="228"/>
      <c r="L135" s="233"/>
      <c r="M135" s="234"/>
      <c r="N135" s="235"/>
      <c r="O135" s="235"/>
      <c r="P135" s="235"/>
      <c r="Q135" s="235"/>
      <c r="R135" s="235"/>
      <c r="S135" s="235"/>
      <c r="T135" s="236"/>
      <c r="AT135" s="237" t="s">
        <v>135</v>
      </c>
      <c r="AU135" s="237" t="s">
        <v>77</v>
      </c>
      <c r="AV135" s="12" t="s">
        <v>75</v>
      </c>
      <c r="AW135" s="12" t="s">
        <v>31</v>
      </c>
      <c r="AX135" s="12" t="s">
        <v>68</v>
      </c>
      <c r="AY135" s="237" t="s">
        <v>126</v>
      </c>
    </row>
    <row r="136" spans="2:51" s="13" customFormat="1" ht="12">
      <c r="B136" s="238"/>
      <c r="C136" s="239"/>
      <c r="D136" s="229" t="s">
        <v>135</v>
      </c>
      <c r="E136" s="240" t="s">
        <v>1</v>
      </c>
      <c r="F136" s="241" t="s">
        <v>175</v>
      </c>
      <c r="G136" s="239"/>
      <c r="H136" s="242">
        <v>8</v>
      </c>
      <c r="I136" s="243"/>
      <c r="J136" s="239"/>
      <c r="K136" s="239"/>
      <c r="L136" s="244"/>
      <c r="M136" s="245"/>
      <c r="N136" s="246"/>
      <c r="O136" s="246"/>
      <c r="P136" s="246"/>
      <c r="Q136" s="246"/>
      <c r="R136" s="246"/>
      <c r="S136" s="246"/>
      <c r="T136" s="247"/>
      <c r="AT136" s="248" t="s">
        <v>135</v>
      </c>
      <c r="AU136" s="248" t="s">
        <v>77</v>
      </c>
      <c r="AV136" s="13" t="s">
        <v>77</v>
      </c>
      <c r="AW136" s="13" t="s">
        <v>31</v>
      </c>
      <c r="AX136" s="13" t="s">
        <v>68</v>
      </c>
      <c r="AY136" s="248" t="s">
        <v>126</v>
      </c>
    </row>
    <row r="137" spans="2:51" s="12" customFormat="1" ht="12">
      <c r="B137" s="227"/>
      <c r="C137" s="228"/>
      <c r="D137" s="229" t="s">
        <v>135</v>
      </c>
      <c r="E137" s="230" t="s">
        <v>1</v>
      </c>
      <c r="F137" s="231" t="s">
        <v>219</v>
      </c>
      <c r="G137" s="228"/>
      <c r="H137" s="230" t="s">
        <v>1</v>
      </c>
      <c r="I137" s="232"/>
      <c r="J137" s="228"/>
      <c r="K137" s="228"/>
      <c r="L137" s="233"/>
      <c r="M137" s="234"/>
      <c r="N137" s="235"/>
      <c r="O137" s="235"/>
      <c r="P137" s="235"/>
      <c r="Q137" s="235"/>
      <c r="R137" s="235"/>
      <c r="S137" s="235"/>
      <c r="T137" s="236"/>
      <c r="AT137" s="237" t="s">
        <v>135</v>
      </c>
      <c r="AU137" s="237" t="s">
        <v>77</v>
      </c>
      <c r="AV137" s="12" t="s">
        <v>75</v>
      </c>
      <c r="AW137" s="12" t="s">
        <v>31</v>
      </c>
      <c r="AX137" s="12" t="s">
        <v>68</v>
      </c>
      <c r="AY137" s="237" t="s">
        <v>126</v>
      </c>
    </row>
    <row r="138" spans="2:51" s="13" customFormat="1" ht="12">
      <c r="B138" s="238"/>
      <c r="C138" s="239"/>
      <c r="D138" s="229" t="s">
        <v>135</v>
      </c>
      <c r="E138" s="240" t="s">
        <v>1</v>
      </c>
      <c r="F138" s="241" t="s">
        <v>154</v>
      </c>
      <c r="G138" s="239"/>
      <c r="H138" s="242">
        <v>5</v>
      </c>
      <c r="I138" s="243"/>
      <c r="J138" s="239"/>
      <c r="K138" s="239"/>
      <c r="L138" s="244"/>
      <c r="M138" s="245"/>
      <c r="N138" s="246"/>
      <c r="O138" s="246"/>
      <c r="P138" s="246"/>
      <c r="Q138" s="246"/>
      <c r="R138" s="246"/>
      <c r="S138" s="246"/>
      <c r="T138" s="247"/>
      <c r="AT138" s="248" t="s">
        <v>135</v>
      </c>
      <c r="AU138" s="248" t="s">
        <v>77</v>
      </c>
      <c r="AV138" s="13" t="s">
        <v>77</v>
      </c>
      <c r="AW138" s="13" t="s">
        <v>31</v>
      </c>
      <c r="AX138" s="13" t="s">
        <v>68</v>
      </c>
      <c r="AY138" s="248" t="s">
        <v>126</v>
      </c>
    </row>
    <row r="139" spans="2:51" s="14" customFormat="1" ht="12">
      <c r="B139" s="249"/>
      <c r="C139" s="250"/>
      <c r="D139" s="229" t="s">
        <v>135</v>
      </c>
      <c r="E139" s="251" t="s">
        <v>1</v>
      </c>
      <c r="F139" s="252" t="s">
        <v>138</v>
      </c>
      <c r="G139" s="250"/>
      <c r="H139" s="253">
        <v>18</v>
      </c>
      <c r="I139" s="254"/>
      <c r="J139" s="250"/>
      <c r="K139" s="250"/>
      <c r="L139" s="255"/>
      <c r="M139" s="256"/>
      <c r="N139" s="257"/>
      <c r="O139" s="257"/>
      <c r="P139" s="257"/>
      <c r="Q139" s="257"/>
      <c r="R139" s="257"/>
      <c r="S139" s="257"/>
      <c r="T139" s="258"/>
      <c r="AT139" s="259" t="s">
        <v>135</v>
      </c>
      <c r="AU139" s="259" t="s">
        <v>77</v>
      </c>
      <c r="AV139" s="14" t="s">
        <v>133</v>
      </c>
      <c r="AW139" s="14" t="s">
        <v>31</v>
      </c>
      <c r="AX139" s="14" t="s">
        <v>75</v>
      </c>
      <c r="AY139" s="259" t="s">
        <v>126</v>
      </c>
    </row>
    <row r="140" spans="2:65" s="1" customFormat="1" ht="16.5" customHeight="1">
      <c r="B140" s="37"/>
      <c r="C140" s="263" t="s">
        <v>175</v>
      </c>
      <c r="D140" s="263" t="s">
        <v>238</v>
      </c>
      <c r="E140" s="264" t="s">
        <v>249</v>
      </c>
      <c r="F140" s="265" t="s">
        <v>250</v>
      </c>
      <c r="G140" s="266" t="s">
        <v>131</v>
      </c>
      <c r="H140" s="267">
        <v>5.1</v>
      </c>
      <c r="I140" s="268"/>
      <c r="J140" s="269">
        <f>ROUND(I140*H140,2)</f>
        <v>0</v>
      </c>
      <c r="K140" s="265" t="s">
        <v>1</v>
      </c>
      <c r="L140" s="270"/>
      <c r="M140" s="271" t="s">
        <v>1</v>
      </c>
      <c r="N140" s="272" t="s">
        <v>39</v>
      </c>
      <c r="O140" s="78"/>
      <c r="P140" s="224">
        <f>O140*H140</f>
        <v>0</v>
      </c>
      <c r="Q140" s="224">
        <v>0.197</v>
      </c>
      <c r="R140" s="224">
        <f>Q140*H140</f>
        <v>1.0047</v>
      </c>
      <c r="S140" s="224">
        <v>0</v>
      </c>
      <c r="T140" s="225">
        <f>S140*H140</f>
        <v>0</v>
      </c>
      <c r="AR140" s="16" t="s">
        <v>175</v>
      </c>
      <c r="AT140" s="16" t="s">
        <v>238</v>
      </c>
      <c r="AU140" s="16" t="s">
        <v>77</v>
      </c>
      <c r="AY140" s="16" t="s">
        <v>126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6" t="s">
        <v>75</v>
      </c>
      <c r="BK140" s="226">
        <f>ROUND(I140*H140,2)</f>
        <v>0</v>
      </c>
      <c r="BL140" s="16" t="s">
        <v>133</v>
      </c>
      <c r="BM140" s="16" t="s">
        <v>251</v>
      </c>
    </row>
    <row r="141" spans="2:51" s="12" customFormat="1" ht="12">
      <c r="B141" s="227"/>
      <c r="C141" s="228"/>
      <c r="D141" s="229" t="s">
        <v>135</v>
      </c>
      <c r="E141" s="230" t="s">
        <v>1</v>
      </c>
      <c r="F141" s="231" t="s">
        <v>252</v>
      </c>
      <c r="G141" s="228"/>
      <c r="H141" s="230" t="s">
        <v>1</v>
      </c>
      <c r="I141" s="232"/>
      <c r="J141" s="228"/>
      <c r="K141" s="228"/>
      <c r="L141" s="233"/>
      <c r="M141" s="234"/>
      <c r="N141" s="235"/>
      <c r="O141" s="235"/>
      <c r="P141" s="235"/>
      <c r="Q141" s="235"/>
      <c r="R141" s="235"/>
      <c r="S141" s="235"/>
      <c r="T141" s="236"/>
      <c r="AT141" s="237" t="s">
        <v>135</v>
      </c>
      <c r="AU141" s="237" t="s">
        <v>77</v>
      </c>
      <c r="AV141" s="12" t="s">
        <v>75</v>
      </c>
      <c r="AW141" s="12" t="s">
        <v>31</v>
      </c>
      <c r="AX141" s="12" t="s">
        <v>68</v>
      </c>
      <c r="AY141" s="237" t="s">
        <v>126</v>
      </c>
    </row>
    <row r="142" spans="2:51" s="13" customFormat="1" ht="12">
      <c r="B142" s="238"/>
      <c r="C142" s="239"/>
      <c r="D142" s="229" t="s">
        <v>135</v>
      </c>
      <c r="E142" s="240" t="s">
        <v>1</v>
      </c>
      <c r="F142" s="241" t="s">
        <v>253</v>
      </c>
      <c r="G142" s="239"/>
      <c r="H142" s="242">
        <v>5.1</v>
      </c>
      <c r="I142" s="243"/>
      <c r="J142" s="239"/>
      <c r="K142" s="239"/>
      <c r="L142" s="244"/>
      <c r="M142" s="245"/>
      <c r="N142" s="246"/>
      <c r="O142" s="246"/>
      <c r="P142" s="246"/>
      <c r="Q142" s="246"/>
      <c r="R142" s="246"/>
      <c r="S142" s="246"/>
      <c r="T142" s="247"/>
      <c r="AT142" s="248" t="s">
        <v>135</v>
      </c>
      <c r="AU142" s="248" t="s">
        <v>77</v>
      </c>
      <c r="AV142" s="13" t="s">
        <v>77</v>
      </c>
      <c r="AW142" s="13" t="s">
        <v>31</v>
      </c>
      <c r="AX142" s="13" t="s">
        <v>68</v>
      </c>
      <c r="AY142" s="248" t="s">
        <v>126</v>
      </c>
    </row>
    <row r="143" spans="2:51" s="14" customFormat="1" ht="12">
      <c r="B143" s="249"/>
      <c r="C143" s="250"/>
      <c r="D143" s="229" t="s">
        <v>135</v>
      </c>
      <c r="E143" s="251" t="s">
        <v>1</v>
      </c>
      <c r="F143" s="252" t="s">
        <v>138</v>
      </c>
      <c r="G143" s="250"/>
      <c r="H143" s="253">
        <v>5.1</v>
      </c>
      <c r="I143" s="254"/>
      <c r="J143" s="250"/>
      <c r="K143" s="250"/>
      <c r="L143" s="255"/>
      <c r="M143" s="256"/>
      <c r="N143" s="257"/>
      <c r="O143" s="257"/>
      <c r="P143" s="257"/>
      <c r="Q143" s="257"/>
      <c r="R143" s="257"/>
      <c r="S143" s="257"/>
      <c r="T143" s="258"/>
      <c r="AT143" s="259" t="s">
        <v>135</v>
      </c>
      <c r="AU143" s="259" t="s">
        <v>77</v>
      </c>
      <c r="AV143" s="14" t="s">
        <v>133</v>
      </c>
      <c r="AW143" s="14" t="s">
        <v>31</v>
      </c>
      <c r="AX143" s="14" t="s">
        <v>75</v>
      </c>
      <c r="AY143" s="259" t="s">
        <v>126</v>
      </c>
    </row>
    <row r="144" spans="2:65" s="1" customFormat="1" ht="16.5" customHeight="1">
      <c r="B144" s="37"/>
      <c r="C144" s="263" t="s">
        <v>162</v>
      </c>
      <c r="D144" s="263" t="s">
        <v>238</v>
      </c>
      <c r="E144" s="264" t="s">
        <v>254</v>
      </c>
      <c r="F144" s="265" t="s">
        <v>255</v>
      </c>
      <c r="G144" s="266" t="s">
        <v>131</v>
      </c>
      <c r="H144" s="267">
        <v>8.16</v>
      </c>
      <c r="I144" s="268"/>
      <c r="J144" s="269">
        <f>ROUND(I144*H144,2)</f>
        <v>0</v>
      </c>
      <c r="K144" s="265" t="s">
        <v>132</v>
      </c>
      <c r="L144" s="270"/>
      <c r="M144" s="271" t="s">
        <v>1</v>
      </c>
      <c r="N144" s="272" t="s">
        <v>39</v>
      </c>
      <c r="O144" s="78"/>
      <c r="P144" s="224">
        <f>O144*H144</f>
        <v>0</v>
      </c>
      <c r="Q144" s="224">
        <v>0.18</v>
      </c>
      <c r="R144" s="224">
        <f>Q144*H144</f>
        <v>1.4687999999999999</v>
      </c>
      <c r="S144" s="224">
        <v>0</v>
      </c>
      <c r="T144" s="225">
        <f>S144*H144</f>
        <v>0</v>
      </c>
      <c r="AR144" s="16" t="s">
        <v>175</v>
      </c>
      <c r="AT144" s="16" t="s">
        <v>238</v>
      </c>
      <c r="AU144" s="16" t="s">
        <v>77</v>
      </c>
      <c r="AY144" s="16" t="s">
        <v>126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6" t="s">
        <v>75</v>
      </c>
      <c r="BK144" s="226">
        <f>ROUND(I144*H144,2)</f>
        <v>0</v>
      </c>
      <c r="BL144" s="16" t="s">
        <v>133</v>
      </c>
      <c r="BM144" s="16" t="s">
        <v>256</v>
      </c>
    </row>
    <row r="145" spans="2:51" s="12" customFormat="1" ht="12">
      <c r="B145" s="227"/>
      <c r="C145" s="228"/>
      <c r="D145" s="229" t="s">
        <v>135</v>
      </c>
      <c r="E145" s="230" t="s">
        <v>1</v>
      </c>
      <c r="F145" s="231" t="s">
        <v>257</v>
      </c>
      <c r="G145" s="228"/>
      <c r="H145" s="230" t="s">
        <v>1</v>
      </c>
      <c r="I145" s="232"/>
      <c r="J145" s="228"/>
      <c r="K145" s="228"/>
      <c r="L145" s="233"/>
      <c r="M145" s="234"/>
      <c r="N145" s="235"/>
      <c r="O145" s="235"/>
      <c r="P145" s="235"/>
      <c r="Q145" s="235"/>
      <c r="R145" s="235"/>
      <c r="S145" s="235"/>
      <c r="T145" s="236"/>
      <c r="AT145" s="237" t="s">
        <v>135</v>
      </c>
      <c r="AU145" s="237" t="s">
        <v>77</v>
      </c>
      <c r="AV145" s="12" t="s">
        <v>75</v>
      </c>
      <c r="AW145" s="12" t="s">
        <v>31</v>
      </c>
      <c r="AX145" s="12" t="s">
        <v>68</v>
      </c>
      <c r="AY145" s="237" t="s">
        <v>126</v>
      </c>
    </row>
    <row r="146" spans="2:51" s="13" customFormat="1" ht="12">
      <c r="B146" s="238"/>
      <c r="C146" s="239"/>
      <c r="D146" s="229" t="s">
        <v>135</v>
      </c>
      <c r="E146" s="240" t="s">
        <v>1</v>
      </c>
      <c r="F146" s="241" t="s">
        <v>258</v>
      </c>
      <c r="G146" s="239"/>
      <c r="H146" s="242">
        <v>8.16</v>
      </c>
      <c r="I146" s="243"/>
      <c r="J146" s="239"/>
      <c r="K146" s="239"/>
      <c r="L146" s="244"/>
      <c r="M146" s="245"/>
      <c r="N146" s="246"/>
      <c r="O146" s="246"/>
      <c r="P146" s="246"/>
      <c r="Q146" s="246"/>
      <c r="R146" s="246"/>
      <c r="S146" s="246"/>
      <c r="T146" s="247"/>
      <c r="AT146" s="248" t="s">
        <v>135</v>
      </c>
      <c r="AU146" s="248" t="s">
        <v>77</v>
      </c>
      <c r="AV146" s="13" t="s">
        <v>77</v>
      </c>
      <c r="AW146" s="13" t="s">
        <v>31</v>
      </c>
      <c r="AX146" s="13" t="s">
        <v>68</v>
      </c>
      <c r="AY146" s="248" t="s">
        <v>126</v>
      </c>
    </row>
    <row r="147" spans="2:51" s="14" customFormat="1" ht="12">
      <c r="B147" s="249"/>
      <c r="C147" s="250"/>
      <c r="D147" s="229" t="s">
        <v>135</v>
      </c>
      <c r="E147" s="251" t="s">
        <v>1</v>
      </c>
      <c r="F147" s="252" t="s">
        <v>138</v>
      </c>
      <c r="G147" s="250"/>
      <c r="H147" s="253">
        <v>8.16</v>
      </c>
      <c r="I147" s="254"/>
      <c r="J147" s="250"/>
      <c r="K147" s="250"/>
      <c r="L147" s="255"/>
      <c r="M147" s="256"/>
      <c r="N147" s="257"/>
      <c r="O147" s="257"/>
      <c r="P147" s="257"/>
      <c r="Q147" s="257"/>
      <c r="R147" s="257"/>
      <c r="S147" s="257"/>
      <c r="T147" s="258"/>
      <c r="AT147" s="259" t="s">
        <v>135</v>
      </c>
      <c r="AU147" s="259" t="s">
        <v>77</v>
      </c>
      <c r="AV147" s="14" t="s">
        <v>133</v>
      </c>
      <c r="AW147" s="14" t="s">
        <v>31</v>
      </c>
      <c r="AX147" s="14" t="s">
        <v>75</v>
      </c>
      <c r="AY147" s="259" t="s">
        <v>126</v>
      </c>
    </row>
    <row r="148" spans="2:65" s="1" customFormat="1" ht="16.5" customHeight="1">
      <c r="B148" s="37"/>
      <c r="C148" s="263" t="s">
        <v>193</v>
      </c>
      <c r="D148" s="263" t="s">
        <v>238</v>
      </c>
      <c r="E148" s="264" t="s">
        <v>259</v>
      </c>
      <c r="F148" s="265" t="s">
        <v>260</v>
      </c>
      <c r="G148" s="266" t="s">
        <v>131</v>
      </c>
      <c r="H148" s="267">
        <v>5.1</v>
      </c>
      <c r="I148" s="268"/>
      <c r="J148" s="269">
        <f>ROUND(I148*H148,2)</f>
        <v>0</v>
      </c>
      <c r="K148" s="265" t="s">
        <v>1</v>
      </c>
      <c r="L148" s="270"/>
      <c r="M148" s="271" t="s">
        <v>1</v>
      </c>
      <c r="N148" s="272" t="s">
        <v>39</v>
      </c>
      <c r="O148" s="78"/>
      <c r="P148" s="224">
        <f>O148*H148</f>
        <v>0</v>
      </c>
      <c r="Q148" s="224">
        <v>0.135</v>
      </c>
      <c r="R148" s="224">
        <f>Q148*H148</f>
        <v>0.6885</v>
      </c>
      <c r="S148" s="224">
        <v>0</v>
      </c>
      <c r="T148" s="225">
        <f>S148*H148</f>
        <v>0</v>
      </c>
      <c r="AR148" s="16" t="s">
        <v>175</v>
      </c>
      <c r="AT148" s="16" t="s">
        <v>238</v>
      </c>
      <c r="AU148" s="16" t="s">
        <v>77</v>
      </c>
      <c r="AY148" s="16" t="s">
        <v>126</v>
      </c>
      <c r="BE148" s="226">
        <f>IF(N148="základní",J148,0)</f>
        <v>0</v>
      </c>
      <c r="BF148" s="226">
        <f>IF(N148="snížená",J148,0)</f>
        <v>0</v>
      </c>
      <c r="BG148" s="226">
        <f>IF(N148="zákl. přenesená",J148,0)</f>
        <v>0</v>
      </c>
      <c r="BH148" s="226">
        <f>IF(N148="sníž. přenesená",J148,0)</f>
        <v>0</v>
      </c>
      <c r="BI148" s="226">
        <f>IF(N148="nulová",J148,0)</f>
        <v>0</v>
      </c>
      <c r="BJ148" s="16" t="s">
        <v>75</v>
      </c>
      <c r="BK148" s="226">
        <f>ROUND(I148*H148,2)</f>
        <v>0</v>
      </c>
      <c r="BL148" s="16" t="s">
        <v>133</v>
      </c>
      <c r="BM148" s="16" t="s">
        <v>261</v>
      </c>
    </row>
    <row r="149" spans="2:51" s="12" customFormat="1" ht="12">
      <c r="B149" s="227"/>
      <c r="C149" s="228"/>
      <c r="D149" s="229" t="s">
        <v>135</v>
      </c>
      <c r="E149" s="230" t="s">
        <v>1</v>
      </c>
      <c r="F149" s="231" t="s">
        <v>262</v>
      </c>
      <c r="G149" s="228"/>
      <c r="H149" s="230" t="s">
        <v>1</v>
      </c>
      <c r="I149" s="232"/>
      <c r="J149" s="228"/>
      <c r="K149" s="228"/>
      <c r="L149" s="233"/>
      <c r="M149" s="234"/>
      <c r="N149" s="235"/>
      <c r="O149" s="235"/>
      <c r="P149" s="235"/>
      <c r="Q149" s="235"/>
      <c r="R149" s="235"/>
      <c r="S149" s="235"/>
      <c r="T149" s="236"/>
      <c r="AT149" s="237" t="s">
        <v>135</v>
      </c>
      <c r="AU149" s="237" t="s">
        <v>77</v>
      </c>
      <c r="AV149" s="12" t="s">
        <v>75</v>
      </c>
      <c r="AW149" s="12" t="s">
        <v>31</v>
      </c>
      <c r="AX149" s="12" t="s">
        <v>68</v>
      </c>
      <c r="AY149" s="237" t="s">
        <v>126</v>
      </c>
    </row>
    <row r="150" spans="2:51" s="13" customFormat="1" ht="12">
      <c r="B150" s="238"/>
      <c r="C150" s="239"/>
      <c r="D150" s="229" t="s">
        <v>135</v>
      </c>
      <c r="E150" s="240" t="s">
        <v>1</v>
      </c>
      <c r="F150" s="241" t="s">
        <v>253</v>
      </c>
      <c r="G150" s="239"/>
      <c r="H150" s="242">
        <v>5.1</v>
      </c>
      <c r="I150" s="243"/>
      <c r="J150" s="239"/>
      <c r="K150" s="239"/>
      <c r="L150" s="244"/>
      <c r="M150" s="245"/>
      <c r="N150" s="246"/>
      <c r="O150" s="246"/>
      <c r="P150" s="246"/>
      <c r="Q150" s="246"/>
      <c r="R150" s="246"/>
      <c r="S150" s="246"/>
      <c r="T150" s="247"/>
      <c r="AT150" s="248" t="s">
        <v>135</v>
      </c>
      <c r="AU150" s="248" t="s">
        <v>77</v>
      </c>
      <c r="AV150" s="13" t="s">
        <v>77</v>
      </c>
      <c r="AW150" s="13" t="s">
        <v>31</v>
      </c>
      <c r="AX150" s="13" t="s">
        <v>68</v>
      </c>
      <c r="AY150" s="248" t="s">
        <v>126</v>
      </c>
    </row>
    <row r="151" spans="2:51" s="14" customFormat="1" ht="12">
      <c r="B151" s="249"/>
      <c r="C151" s="250"/>
      <c r="D151" s="229" t="s">
        <v>135</v>
      </c>
      <c r="E151" s="251" t="s">
        <v>1</v>
      </c>
      <c r="F151" s="252" t="s">
        <v>138</v>
      </c>
      <c r="G151" s="250"/>
      <c r="H151" s="253">
        <v>5.1</v>
      </c>
      <c r="I151" s="254"/>
      <c r="J151" s="250"/>
      <c r="K151" s="250"/>
      <c r="L151" s="255"/>
      <c r="M151" s="256"/>
      <c r="N151" s="257"/>
      <c r="O151" s="257"/>
      <c r="P151" s="257"/>
      <c r="Q151" s="257"/>
      <c r="R151" s="257"/>
      <c r="S151" s="257"/>
      <c r="T151" s="258"/>
      <c r="AT151" s="259" t="s">
        <v>135</v>
      </c>
      <c r="AU151" s="259" t="s">
        <v>77</v>
      </c>
      <c r="AV151" s="14" t="s">
        <v>133</v>
      </c>
      <c r="AW151" s="14" t="s">
        <v>31</v>
      </c>
      <c r="AX151" s="14" t="s">
        <v>75</v>
      </c>
      <c r="AY151" s="259" t="s">
        <v>126</v>
      </c>
    </row>
    <row r="152" spans="2:65" s="1" customFormat="1" ht="16.5" customHeight="1">
      <c r="B152" s="37"/>
      <c r="C152" s="215" t="s">
        <v>197</v>
      </c>
      <c r="D152" s="215" t="s">
        <v>128</v>
      </c>
      <c r="E152" s="216" t="s">
        <v>263</v>
      </c>
      <c r="F152" s="217" t="s">
        <v>264</v>
      </c>
      <c r="G152" s="218" t="s">
        <v>157</v>
      </c>
      <c r="H152" s="219">
        <v>15</v>
      </c>
      <c r="I152" s="220"/>
      <c r="J152" s="221">
        <f>ROUND(I152*H152,2)</f>
        <v>0</v>
      </c>
      <c r="K152" s="217" t="s">
        <v>1</v>
      </c>
      <c r="L152" s="42"/>
      <c r="M152" s="222" t="s">
        <v>1</v>
      </c>
      <c r="N152" s="223" t="s">
        <v>39</v>
      </c>
      <c r="O152" s="78"/>
      <c r="P152" s="224">
        <f>O152*H152</f>
        <v>0</v>
      </c>
      <c r="Q152" s="224">
        <v>0.0036</v>
      </c>
      <c r="R152" s="224">
        <f>Q152*H152</f>
        <v>0.054</v>
      </c>
      <c r="S152" s="224">
        <v>0</v>
      </c>
      <c r="T152" s="225">
        <f>S152*H152</f>
        <v>0</v>
      </c>
      <c r="AR152" s="16" t="s">
        <v>133</v>
      </c>
      <c r="AT152" s="16" t="s">
        <v>128</v>
      </c>
      <c r="AU152" s="16" t="s">
        <v>77</v>
      </c>
      <c r="AY152" s="16" t="s">
        <v>126</v>
      </c>
      <c r="BE152" s="226">
        <f>IF(N152="základní",J152,0)</f>
        <v>0</v>
      </c>
      <c r="BF152" s="226">
        <f>IF(N152="snížená",J152,0)</f>
        <v>0</v>
      </c>
      <c r="BG152" s="226">
        <f>IF(N152="zákl. přenesená",J152,0)</f>
        <v>0</v>
      </c>
      <c r="BH152" s="226">
        <f>IF(N152="sníž. přenesená",J152,0)</f>
        <v>0</v>
      </c>
      <c r="BI152" s="226">
        <f>IF(N152="nulová",J152,0)</f>
        <v>0</v>
      </c>
      <c r="BJ152" s="16" t="s">
        <v>75</v>
      </c>
      <c r="BK152" s="226">
        <f>ROUND(I152*H152,2)</f>
        <v>0</v>
      </c>
      <c r="BL152" s="16" t="s">
        <v>133</v>
      </c>
      <c r="BM152" s="16" t="s">
        <v>265</v>
      </c>
    </row>
    <row r="153" spans="2:51" s="13" customFormat="1" ht="12">
      <c r="B153" s="238"/>
      <c r="C153" s="239"/>
      <c r="D153" s="229" t="s">
        <v>135</v>
      </c>
      <c r="E153" s="240" t="s">
        <v>1</v>
      </c>
      <c r="F153" s="241" t="s">
        <v>8</v>
      </c>
      <c r="G153" s="239"/>
      <c r="H153" s="242">
        <v>15</v>
      </c>
      <c r="I153" s="243"/>
      <c r="J153" s="239"/>
      <c r="K153" s="239"/>
      <c r="L153" s="244"/>
      <c r="M153" s="245"/>
      <c r="N153" s="246"/>
      <c r="O153" s="246"/>
      <c r="P153" s="246"/>
      <c r="Q153" s="246"/>
      <c r="R153" s="246"/>
      <c r="S153" s="246"/>
      <c r="T153" s="247"/>
      <c r="AT153" s="248" t="s">
        <v>135</v>
      </c>
      <c r="AU153" s="248" t="s">
        <v>77</v>
      </c>
      <c r="AV153" s="13" t="s">
        <v>77</v>
      </c>
      <c r="AW153" s="13" t="s">
        <v>31</v>
      </c>
      <c r="AX153" s="13" t="s">
        <v>68</v>
      </c>
      <c r="AY153" s="248" t="s">
        <v>126</v>
      </c>
    </row>
    <row r="154" spans="2:51" s="14" customFormat="1" ht="12">
      <c r="B154" s="249"/>
      <c r="C154" s="250"/>
      <c r="D154" s="229" t="s">
        <v>135</v>
      </c>
      <c r="E154" s="251" t="s">
        <v>1</v>
      </c>
      <c r="F154" s="252" t="s">
        <v>138</v>
      </c>
      <c r="G154" s="250"/>
      <c r="H154" s="253">
        <v>15</v>
      </c>
      <c r="I154" s="254"/>
      <c r="J154" s="250"/>
      <c r="K154" s="250"/>
      <c r="L154" s="255"/>
      <c r="M154" s="256"/>
      <c r="N154" s="257"/>
      <c r="O154" s="257"/>
      <c r="P154" s="257"/>
      <c r="Q154" s="257"/>
      <c r="R154" s="257"/>
      <c r="S154" s="257"/>
      <c r="T154" s="258"/>
      <c r="AT154" s="259" t="s">
        <v>135</v>
      </c>
      <c r="AU154" s="259" t="s">
        <v>77</v>
      </c>
      <c r="AV154" s="14" t="s">
        <v>133</v>
      </c>
      <c r="AW154" s="14" t="s">
        <v>31</v>
      </c>
      <c r="AX154" s="14" t="s">
        <v>75</v>
      </c>
      <c r="AY154" s="259" t="s">
        <v>126</v>
      </c>
    </row>
    <row r="155" spans="2:63" s="11" customFormat="1" ht="22.8" customHeight="1">
      <c r="B155" s="199"/>
      <c r="C155" s="200"/>
      <c r="D155" s="201" t="s">
        <v>67</v>
      </c>
      <c r="E155" s="213" t="s">
        <v>162</v>
      </c>
      <c r="F155" s="213" t="s">
        <v>266</v>
      </c>
      <c r="G155" s="200"/>
      <c r="H155" s="200"/>
      <c r="I155" s="203"/>
      <c r="J155" s="214">
        <f>BK155</f>
        <v>0</v>
      </c>
      <c r="K155" s="200"/>
      <c r="L155" s="205"/>
      <c r="M155" s="206"/>
      <c r="N155" s="207"/>
      <c r="O155" s="207"/>
      <c r="P155" s="208">
        <f>SUM(P156:P181)</f>
        <v>0</v>
      </c>
      <c r="Q155" s="207"/>
      <c r="R155" s="208">
        <f>SUM(R156:R181)</f>
        <v>36.172399999999996</v>
      </c>
      <c r="S155" s="207"/>
      <c r="T155" s="209">
        <f>SUM(T156:T181)</f>
        <v>0</v>
      </c>
      <c r="AR155" s="210" t="s">
        <v>75</v>
      </c>
      <c r="AT155" s="211" t="s">
        <v>67</v>
      </c>
      <c r="AU155" s="211" t="s">
        <v>75</v>
      </c>
      <c r="AY155" s="210" t="s">
        <v>126</v>
      </c>
      <c r="BK155" s="212">
        <f>SUM(BK156:BK181)</f>
        <v>0</v>
      </c>
    </row>
    <row r="156" spans="2:65" s="1" customFormat="1" ht="16.5" customHeight="1">
      <c r="B156" s="37"/>
      <c r="C156" s="215" t="s">
        <v>201</v>
      </c>
      <c r="D156" s="215" t="s">
        <v>128</v>
      </c>
      <c r="E156" s="216" t="s">
        <v>267</v>
      </c>
      <c r="F156" s="217" t="s">
        <v>268</v>
      </c>
      <c r="G156" s="218" t="s">
        <v>269</v>
      </c>
      <c r="H156" s="219">
        <v>2</v>
      </c>
      <c r="I156" s="220"/>
      <c r="J156" s="221">
        <f>ROUND(I156*H156,2)</f>
        <v>0</v>
      </c>
      <c r="K156" s="217" t="s">
        <v>1</v>
      </c>
      <c r="L156" s="42"/>
      <c r="M156" s="222" t="s">
        <v>1</v>
      </c>
      <c r="N156" s="223" t="s">
        <v>39</v>
      </c>
      <c r="O156" s="78"/>
      <c r="P156" s="224">
        <f>O156*H156</f>
        <v>0</v>
      </c>
      <c r="Q156" s="224">
        <v>0</v>
      </c>
      <c r="R156" s="224">
        <f>Q156*H156</f>
        <v>0</v>
      </c>
      <c r="S156" s="224">
        <v>0</v>
      </c>
      <c r="T156" s="225">
        <f>S156*H156</f>
        <v>0</v>
      </c>
      <c r="AR156" s="16" t="s">
        <v>133</v>
      </c>
      <c r="AT156" s="16" t="s">
        <v>128</v>
      </c>
      <c r="AU156" s="16" t="s">
        <v>77</v>
      </c>
      <c r="AY156" s="16" t="s">
        <v>126</v>
      </c>
      <c r="BE156" s="226">
        <f>IF(N156="základní",J156,0)</f>
        <v>0</v>
      </c>
      <c r="BF156" s="226">
        <f>IF(N156="snížená",J156,0)</f>
        <v>0</v>
      </c>
      <c r="BG156" s="226">
        <f>IF(N156="zákl. přenesená",J156,0)</f>
        <v>0</v>
      </c>
      <c r="BH156" s="226">
        <f>IF(N156="sníž. přenesená",J156,0)</f>
        <v>0</v>
      </c>
      <c r="BI156" s="226">
        <f>IF(N156="nulová",J156,0)</f>
        <v>0</v>
      </c>
      <c r="BJ156" s="16" t="s">
        <v>75</v>
      </c>
      <c r="BK156" s="226">
        <f>ROUND(I156*H156,2)</f>
        <v>0</v>
      </c>
      <c r="BL156" s="16" t="s">
        <v>133</v>
      </c>
      <c r="BM156" s="16" t="s">
        <v>270</v>
      </c>
    </row>
    <row r="157" spans="2:51" s="12" customFormat="1" ht="12">
      <c r="B157" s="227"/>
      <c r="C157" s="228"/>
      <c r="D157" s="229" t="s">
        <v>135</v>
      </c>
      <c r="E157" s="230" t="s">
        <v>1</v>
      </c>
      <c r="F157" s="231" t="s">
        <v>271</v>
      </c>
      <c r="G157" s="228"/>
      <c r="H157" s="230" t="s">
        <v>1</v>
      </c>
      <c r="I157" s="232"/>
      <c r="J157" s="228"/>
      <c r="K157" s="228"/>
      <c r="L157" s="233"/>
      <c r="M157" s="234"/>
      <c r="N157" s="235"/>
      <c r="O157" s="235"/>
      <c r="P157" s="235"/>
      <c r="Q157" s="235"/>
      <c r="R157" s="235"/>
      <c r="S157" s="235"/>
      <c r="T157" s="236"/>
      <c r="AT157" s="237" t="s">
        <v>135</v>
      </c>
      <c r="AU157" s="237" t="s">
        <v>77</v>
      </c>
      <c r="AV157" s="12" t="s">
        <v>75</v>
      </c>
      <c r="AW157" s="12" t="s">
        <v>31</v>
      </c>
      <c r="AX157" s="12" t="s">
        <v>68</v>
      </c>
      <c r="AY157" s="237" t="s">
        <v>126</v>
      </c>
    </row>
    <row r="158" spans="2:51" s="13" customFormat="1" ht="12">
      <c r="B158" s="238"/>
      <c r="C158" s="239"/>
      <c r="D158" s="229" t="s">
        <v>135</v>
      </c>
      <c r="E158" s="240" t="s">
        <v>1</v>
      </c>
      <c r="F158" s="241" t="s">
        <v>77</v>
      </c>
      <c r="G158" s="239"/>
      <c r="H158" s="242">
        <v>2</v>
      </c>
      <c r="I158" s="243"/>
      <c r="J158" s="239"/>
      <c r="K158" s="239"/>
      <c r="L158" s="244"/>
      <c r="M158" s="245"/>
      <c r="N158" s="246"/>
      <c r="O158" s="246"/>
      <c r="P158" s="246"/>
      <c r="Q158" s="246"/>
      <c r="R158" s="246"/>
      <c r="S158" s="246"/>
      <c r="T158" s="247"/>
      <c r="AT158" s="248" t="s">
        <v>135</v>
      </c>
      <c r="AU158" s="248" t="s">
        <v>77</v>
      </c>
      <c r="AV158" s="13" t="s">
        <v>77</v>
      </c>
      <c r="AW158" s="13" t="s">
        <v>31</v>
      </c>
      <c r="AX158" s="13" t="s">
        <v>68</v>
      </c>
      <c r="AY158" s="248" t="s">
        <v>126</v>
      </c>
    </row>
    <row r="159" spans="2:51" s="14" customFormat="1" ht="12">
      <c r="B159" s="249"/>
      <c r="C159" s="250"/>
      <c r="D159" s="229" t="s">
        <v>135</v>
      </c>
      <c r="E159" s="251" t="s">
        <v>1</v>
      </c>
      <c r="F159" s="252" t="s">
        <v>138</v>
      </c>
      <c r="G159" s="250"/>
      <c r="H159" s="253">
        <v>2</v>
      </c>
      <c r="I159" s="254"/>
      <c r="J159" s="250"/>
      <c r="K159" s="250"/>
      <c r="L159" s="255"/>
      <c r="M159" s="256"/>
      <c r="N159" s="257"/>
      <c r="O159" s="257"/>
      <c r="P159" s="257"/>
      <c r="Q159" s="257"/>
      <c r="R159" s="257"/>
      <c r="S159" s="257"/>
      <c r="T159" s="258"/>
      <c r="AT159" s="259" t="s">
        <v>135</v>
      </c>
      <c r="AU159" s="259" t="s">
        <v>77</v>
      </c>
      <c r="AV159" s="14" t="s">
        <v>133</v>
      </c>
      <c r="AW159" s="14" t="s">
        <v>31</v>
      </c>
      <c r="AX159" s="14" t="s">
        <v>75</v>
      </c>
      <c r="AY159" s="259" t="s">
        <v>126</v>
      </c>
    </row>
    <row r="160" spans="2:65" s="1" customFormat="1" ht="16.5" customHeight="1">
      <c r="B160" s="37"/>
      <c r="C160" s="215" t="s">
        <v>272</v>
      </c>
      <c r="D160" s="215" t="s">
        <v>128</v>
      </c>
      <c r="E160" s="216" t="s">
        <v>273</v>
      </c>
      <c r="F160" s="217" t="s">
        <v>274</v>
      </c>
      <c r="G160" s="218" t="s">
        <v>157</v>
      </c>
      <c r="H160" s="219">
        <v>40</v>
      </c>
      <c r="I160" s="220"/>
      <c r="J160" s="221">
        <f>ROUND(I160*H160,2)</f>
        <v>0</v>
      </c>
      <c r="K160" s="217" t="s">
        <v>132</v>
      </c>
      <c r="L160" s="42"/>
      <c r="M160" s="222" t="s">
        <v>1</v>
      </c>
      <c r="N160" s="223" t="s">
        <v>39</v>
      </c>
      <c r="O160" s="78"/>
      <c r="P160" s="224">
        <f>O160*H160</f>
        <v>0</v>
      </c>
      <c r="Q160" s="224">
        <v>0.08978</v>
      </c>
      <c r="R160" s="224">
        <f>Q160*H160</f>
        <v>3.5911999999999997</v>
      </c>
      <c r="S160" s="224">
        <v>0</v>
      </c>
      <c r="T160" s="225">
        <f>S160*H160</f>
        <v>0</v>
      </c>
      <c r="AR160" s="16" t="s">
        <v>133</v>
      </c>
      <c r="AT160" s="16" t="s">
        <v>128</v>
      </c>
      <c r="AU160" s="16" t="s">
        <v>77</v>
      </c>
      <c r="AY160" s="16" t="s">
        <v>126</v>
      </c>
      <c r="BE160" s="226">
        <f>IF(N160="základní",J160,0)</f>
        <v>0</v>
      </c>
      <c r="BF160" s="226">
        <f>IF(N160="snížená",J160,0)</f>
        <v>0</v>
      </c>
      <c r="BG160" s="226">
        <f>IF(N160="zákl. přenesená",J160,0)</f>
        <v>0</v>
      </c>
      <c r="BH160" s="226">
        <f>IF(N160="sníž. přenesená",J160,0)</f>
        <v>0</v>
      </c>
      <c r="BI160" s="226">
        <f>IF(N160="nulová",J160,0)</f>
        <v>0</v>
      </c>
      <c r="BJ160" s="16" t="s">
        <v>75</v>
      </c>
      <c r="BK160" s="226">
        <f>ROUND(I160*H160,2)</f>
        <v>0</v>
      </c>
      <c r="BL160" s="16" t="s">
        <v>133</v>
      </c>
      <c r="BM160" s="16" t="s">
        <v>275</v>
      </c>
    </row>
    <row r="161" spans="2:51" s="12" customFormat="1" ht="12">
      <c r="B161" s="227"/>
      <c r="C161" s="228"/>
      <c r="D161" s="229" t="s">
        <v>135</v>
      </c>
      <c r="E161" s="230" t="s">
        <v>1</v>
      </c>
      <c r="F161" s="231" t="s">
        <v>276</v>
      </c>
      <c r="G161" s="228"/>
      <c r="H161" s="230" t="s">
        <v>1</v>
      </c>
      <c r="I161" s="232"/>
      <c r="J161" s="228"/>
      <c r="K161" s="228"/>
      <c r="L161" s="233"/>
      <c r="M161" s="234"/>
      <c r="N161" s="235"/>
      <c r="O161" s="235"/>
      <c r="P161" s="235"/>
      <c r="Q161" s="235"/>
      <c r="R161" s="235"/>
      <c r="S161" s="235"/>
      <c r="T161" s="236"/>
      <c r="AT161" s="237" t="s">
        <v>135</v>
      </c>
      <c r="AU161" s="237" t="s">
        <v>77</v>
      </c>
      <c r="AV161" s="12" t="s">
        <v>75</v>
      </c>
      <c r="AW161" s="12" t="s">
        <v>31</v>
      </c>
      <c r="AX161" s="12" t="s">
        <v>68</v>
      </c>
      <c r="AY161" s="237" t="s">
        <v>126</v>
      </c>
    </row>
    <row r="162" spans="2:51" s="13" customFormat="1" ht="12">
      <c r="B162" s="238"/>
      <c r="C162" s="239"/>
      <c r="D162" s="229" t="s">
        <v>135</v>
      </c>
      <c r="E162" s="240" t="s">
        <v>1</v>
      </c>
      <c r="F162" s="241" t="s">
        <v>277</v>
      </c>
      <c r="G162" s="239"/>
      <c r="H162" s="242">
        <v>40</v>
      </c>
      <c r="I162" s="243"/>
      <c r="J162" s="239"/>
      <c r="K162" s="239"/>
      <c r="L162" s="244"/>
      <c r="M162" s="245"/>
      <c r="N162" s="246"/>
      <c r="O162" s="246"/>
      <c r="P162" s="246"/>
      <c r="Q162" s="246"/>
      <c r="R162" s="246"/>
      <c r="S162" s="246"/>
      <c r="T162" s="247"/>
      <c r="AT162" s="248" t="s">
        <v>135</v>
      </c>
      <c r="AU162" s="248" t="s">
        <v>77</v>
      </c>
      <c r="AV162" s="13" t="s">
        <v>77</v>
      </c>
      <c r="AW162" s="13" t="s">
        <v>31</v>
      </c>
      <c r="AX162" s="13" t="s">
        <v>68</v>
      </c>
      <c r="AY162" s="248" t="s">
        <v>126</v>
      </c>
    </row>
    <row r="163" spans="2:51" s="14" customFormat="1" ht="12">
      <c r="B163" s="249"/>
      <c r="C163" s="250"/>
      <c r="D163" s="229" t="s">
        <v>135</v>
      </c>
      <c r="E163" s="251" t="s">
        <v>1</v>
      </c>
      <c r="F163" s="252" t="s">
        <v>138</v>
      </c>
      <c r="G163" s="250"/>
      <c r="H163" s="253">
        <v>40</v>
      </c>
      <c r="I163" s="254"/>
      <c r="J163" s="250"/>
      <c r="K163" s="250"/>
      <c r="L163" s="255"/>
      <c r="M163" s="256"/>
      <c r="N163" s="257"/>
      <c r="O163" s="257"/>
      <c r="P163" s="257"/>
      <c r="Q163" s="257"/>
      <c r="R163" s="257"/>
      <c r="S163" s="257"/>
      <c r="T163" s="258"/>
      <c r="AT163" s="259" t="s">
        <v>135</v>
      </c>
      <c r="AU163" s="259" t="s">
        <v>77</v>
      </c>
      <c r="AV163" s="14" t="s">
        <v>133</v>
      </c>
      <c r="AW163" s="14" t="s">
        <v>31</v>
      </c>
      <c r="AX163" s="14" t="s">
        <v>75</v>
      </c>
      <c r="AY163" s="259" t="s">
        <v>126</v>
      </c>
    </row>
    <row r="164" spans="2:65" s="1" customFormat="1" ht="16.5" customHeight="1">
      <c r="B164" s="37"/>
      <c r="C164" s="215" t="s">
        <v>278</v>
      </c>
      <c r="D164" s="215" t="s">
        <v>128</v>
      </c>
      <c r="E164" s="216" t="s">
        <v>279</v>
      </c>
      <c r="F164" s="217" t="s">
        <v>280</v>
      </c>
      <c r="G164" s="218" t="s">
        <v>157</v>
      </c>
      <c r="H164" s="219">
        <v>40</v>
      </c>
      <c r="I164" s="220"/>
      <c r="J164" s="221">
        <f>ROUND(I164*H164,2)</f>
        <v>0</v>
      </c>
      <c r="K164" s="217" t="s">
        <v>179</v>
      </c>
      <c r="L164" s="42"/>
      <c r="M164" s="222" t="s">
        <v>1</v>
      </c>
      <c r="N164" s="223" t="s">
        <v>39</v>
      </c>
      <c r="O164" s="78"/>
      <c r="P164" s="224">
        <f>O164*H164</f>
        <v>0</v>
      </c>
      <c r="Q164" s="224">
        <v>0.1295</v>
      </c>
      <c r="R164" s="224">
        <f>Q164*H164</f>
        <v>5.18</v>
      </c>
      <c r="S164" s="224">
        <v>0</v>
      </c>
      <c r="T164" s="225">
        <f>S164*H164</f>
        <v>0</v>
      </c>
      <c r="AR164" s="16" t="s">
        <v>133</v>
      </c>
      <c r="AT164" s="16" t="s">
        <v>128</v>
      </c>
      <c r="AU164" s="16" t="s">
        <v>77</v>
      </c>
      <c r="AY164" s="16" t="s">
        <v>126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6" t="s">
        <v>75</v>
      </c>
      <c r="BK164" s="226">
        <f>ROUND(I164*H164,2)</f>
        <v>0</v>
      </c>
      <c r="BL164" s="16" t="s">
        <v>133</v>
      </c>
      <c r="BM164" s="16" t="s">
        <v>281</v>
      </c>
    </row>
    <row r="165" spans="2:51" s="12" customFormat="1" ht="12">
      <c r="B165" s="227"/>
      <c r="C165" s="228"/>
      <c r="D165" s="229" t="s">
        <v>135</v>
      </c>
      <c r="E165" s="230" t="s">
        <v>1</v>
      </c>
      <c r="F165" s="231" t="s">
        <v>271</v>
      </c>
      <c r="G165" s="228"/>
      <c r="H165" s="230" t="s">
        <v>1</v>
      </c>
      <c r="I165" s="232"/>
      <c r="J165" s="228"/>
      <c r="K165" s="228"/>
      <c r="L165" s="233"/>
      <c r="M165" s="234"/>
      <c r="N165" s="235"/>
      <c r="O165" s="235"/>
      <c r="P165" s="235"/>
      <c r="Q165" s="235"/>
      <c r="R165" s="235"/>
      <c r="S165" s="235"/>
      <c r="T165" s="236"/>
      <c r="AT165" s="237" t="s">
        <v>135</v>
      </c>
      <c r="AU165" s="237" t="s">
        <v>77</v>
      </c>
      <c r="AV165" s="12" t="s">
        <v>75</v>
      </c>
      <c r="AW165" s="12" t="s">
        <v>31</v>
      </c>
      <c r="AX165" s="12" t="s">
        <v>68</v>
      </c>
      <c r="AY165" s="237" t="s">
        <v>126</v>
      </c>
    </row>
    <row r="166" spans="2:51" s="13" customFormat="1" ht="12">
      <c r="B166" s="238"/>
      <c r="C166" s="239"/>
      <c r="D166" s="229" t="s">
        <v>135</v>
      </c>
      <c r="E166" s="240" t="s">
        <v>1</v>
      </c>
      <c r="F166" s="241" t="s">
        <v>282</v>
      </c>
      <c r="G166" s="239"/>
      <c r="H166" s="242">
        <v>40</v>
      </c>
      <c r="I166" s="243"/>
      <c r="J166" s="239"/>
      <c r="K166" s="239"/>
      <c r="L166" s="244"/>
      <c r="M166" s="245"/>
      <c r="N166" s="246"/>
      <c r="O166" s="246"/>
      <c r="P166" s="246"/>
      <c r="Q166" s="246"/>
      <c r="R166" s="246"/>
      <c r="S166" s="246"/>
      <c r="T166" s="247"/>
      <c r="AT166" s="248" t="s">
        <v>135</v>
      </c>
      <c r="AU166" s="248" t="s">
        <v>77</v>
      </c>
      <c r="AV166" s="13" t="s">
        <v>77</v>
      </c>
      <c r="AW166" s="13" t="s">
        <v>31</v>
      </c>
      <c r="AX166" s="13" t="s">
        <v>68</v>
      </c>
      <c r="AY166" s="248" t="s">
        <v>126</v>
      </c>
    </row>
    <row r="167" spans="2:51" s="14" customFormat="1" ht="12">
      <c r="B167" s="249"/>
      <c r="C167" s="250"/>
      <c r="D167" s="229" t="s">
        <v>135</v>
      </c>
      <c r="E167" s="251" t="s">
        <v>1</v>
      </c>
      <c r="F167" s="252" t="s">
        <v>138</v>
      </c>
      <c r="G167" s="250"/>
      <c r="H167" s="253">
        <v>40</v>
      </c>
      <c r="I167" s="254"/>
      <c r="J167" s="250"/>
      <c r="K167" s="250"/>
      <c r="L167" s="255"/>
      <c r="M167" s="256"/>
      <c r="N167" s="257"/>
      <c r="O167" s="257"/>
      <c r="P167" s="257"/>
      <c r="Q167" s="257"/>
      <c r="R167" s="257"/>
      <c r="S167" s="257"/>
      <c r="T167" s="258"/>
      <c r="AT167" s="259" t="s">
        <v>135</v>
      </c>
      <c r="AU167" s="259" t="s">
        <v>77</v>
      </c>
      <c r="AV167" s="14" t="s">
        <v>133</v>
      </c>
      <c r="AW167" s="14" t="s">
        <v>31</v>
      </c>
      <c r="AX167" s="14" t="s">
        <v>75</v>
      </c>
      <c r="AY167" s="259" t="s">
        <v>126</v>
      </c>
    </row>
    <row r="168" spans="2:65" s="1" customFormat="1" ht="16.5" customHeight="1">
      <c r="B168" s="37"/>
      <c r="C168" s="263" t="s">
        <v>8</v>
      </c>
      <c r="D168" s="263" t="s">
        <v>238</v>
      </c>
      <c r="E168" s="264" t="s">
        <v>283</v>
      </c>
      <c r="F168" s="265" t="s">
        <v>284</v>
      </c>
      <c r="G168" s="266" t="s">
        <v>285</v>
      </c>
      <c r="H168" s="267">
        <v>40.4</v>
      </c>
      <c r="I168" s="268"/>
      <c r="J168" s="269">
        <f>ROUND(I168*H168,2)</f>
        <v>0</v>
      </c>
      <c r="K168" s="265" t="s">
        <v>132</v>
      </c>
      <c r="L168" s="270"/>
      <c r="M168" s="271" t="s">
        <v>1</v>
      </c>
      <c r="N168" s="272" t="s">
        <v>39</v>
      </c>
      <c r="O168" s="78"/>
      <c r="P168" s="224">
        <f>O168*H168</f>
        <v>0</v>
      </c>
      <c r="Q168" s="224">
        <v>0.0515</v>
      </c>
      <c r="R168" s="224">
        <f>Q168*H168</f>
        <v>2.0806</v>
      </c>
      <c r="S168" s="224">
        <v>0</v>
      </c>
      <c r="T168" s="225">
        <f>S168*H168</f>
        <v>0</v>
      </c>
      <c r="AR168" s="16" t="s">
        <v>175</v>
      </c>
      <c r="AT168" s="16" t="s">
        <v>238</v>
      </c>
      <c r="AU168" s="16" t="s">
        <v>77</v>
      </c>
      <c r="AY168" s="16" t="s">
        <v>126</v>
      </c>
      <c r="BE168" s="226">
        <f>IF(N168="základní",J168,0)</f>
        <v>0</v>
      </c>
      <c r="BF168" s="226">
        <f>IF(N168="snížená",J168,0)</f>
        <v>0</v>
      </c>
      <c r="BG168" s="226">
        <f>IF(N168="zákl. přenesená",J168,0)</f>
        <v>0</v>
      </c>
      <c r="BH168" s="226">
        <f>IF(N168="sníž. přenesená",J168,0)</f>
        <v>0</v>
      </c>
      <c r="BI168" s="226">
        <f>IF(N168="nulová",J168,0)</f>
        <v>0</v>
      </c>
      <c r="BJ168" s="16" t="s">
        <v>75</v>
      </c>
      <c r="BK168" s="226">
        <f>ROUND(I168*H168,2)</f>
        <v>0</v>
      </c>
      <c r="BL168" s="16" t="s">
        <v>133</v>
      </c>
      <c r="BM168" s="16" t="s">
        <v>286</v>
      </c>
    </row>
    <row r="169" spans="2:51" s="12" customFormat="1" ht="12">
      <c r="B169" s="227"/>
      <c r="C169" s="228"/>
      <c r="D169" s="229" t="s">
        <v>135</v>
      </c>
      <c r="E169" s="230" t="s">
        <v>1</v>
      </c>
      <c r="F169" s="231" t="s">
        <v>271</v>
      </c>
      <c r="G169" s="228"/>
      <c r="H169" s="230" t="s">
        <v>1</v>
      </c>
      <c r="I169" s="232"/>
      <c r="J169" s="228"/>
      <c r="K169" s="228"/>
      <c r="L169" s="233"/>
      <c r="M169" s="234"/>
      <c r="N169" s="235"/>
      <c r="O169" s="235"/>
      <c r="P169" s="235"/>
      <c r="Q169" s="235"/>
      <c r="R169" s="235"/>
      <c r="S169" s="235"/>
      <c r="T169" s="236"/>
      <c r="AT169" s="237" t="s">
        <v>135</v>
      </c>
      <c r="AU169" s="237" t="s">
        <v>77</v>
      </c>
      <c r="AV169" s="12" t="s">
        <v>75</v>
      </c>
      <c r="AW169" s="12" t="s">
        <v>31</v>
      </c>
      <c r="AX169" s="12" t="s">
        <v>68</v>
      </c>
      <c r="AY169" s="237" t="s">
        <v>126</v>
      </c>
    </row>
    <row r="170" spans="2:51" s="13" customFormat="1" ht="12">
      <c r="B170" s="238"/>
      <c r="C170" s="239"/>
      <c r="D170" s="229" t="s">
        <v>135</v>
      </c>
      <c r="E170" s="240" t="s">
        <v>1</v>
      </c>
      <c r="F170" s="241" t="s">
        <v>287</v>
      </c>
      <c r="G170" s="239"/>
      <c r="H170" s="242">
        <v>40.4</v>
      </c>
      <c r="I170" s="243"/>
      <c r="J170" s="239"/>
      <c r="K170" s="239"/>
      <c r="L170" s="244"/>
      <c r="M170" s="245"/>
      <c r="N170" s="246"/>
      <c r="O170" s="246"/>
      <c r="P170" s="246"/>
      <c r="Q170" s="246"/>
      <c r="R170" s="246"/>
      <c r="S170" s="246"/>
      <c r="T170" s="247"/>
      <c r="AT170" s="248" t="s">
        <v>135</v>
      </c>
      <c r="AU170" s="248" t="s">
        <v>77</v>
      </c>
      <c r="AV170" s="13" t="s">
        <v>77</v>
      </c>
      <c r="AW170" s="13" t="s">
        <v>31</v>
      </c>
      <c r="AX170" s="13" t="s">
        <v>68</v>
      </c>
      <c r="AY170" s="248" t="s">
        <v>126</v>
      </c>
    </row>
    <row r="171" spans="2:51" s="14" customFormat="1" ht="12">
      <c r="B171" s="249"/>
      <c r="C171" s="250"/>
      <c r="D171" s="229" t="s">
        <v>135</v>
      </c>
      <c r="E171" s="251" t="s">
        <v>1</v>
      </c>
      <c r="F171" s="252" t="s">
        <v>138</v>
      </c>
      <c r="G171" s="250"/>
      <c r="H171" s="253">
        <v>40.4</v>
      </c>
      <c r="I171" s="254"/>
      <c r="J171" s="250"/>
      <c r="K171" s="250"/>
      <c r="L171" s="255"/>
      <c r="M171" s="256"/>
      <c r="N171" s="257"/>
      <c r="O171" s="257"/>
      <c r="P171" s="257"/>
      <c r="Q171" s="257"/>
      <c r="R171" s="257"/>
      <c r="S171" s="257"/>
      <c r="T171" s="258"/>
      <c r="AT171" s="259" t="s">
        <v>135</v>
      </c>
      <c r="AU171" s="259" t="s">
        <v>77</v>
      </c>
      <c r="AV171" s="14" t="s">
        <v>133</v>
      </c>
      <c r="AW171" s="14" t="s">
        <v>31</v>
      </c>
      <c r="AX171" s="14" t="s">
        <v>75</v>
      </c>
      <c r="AY171" s="259" t="s">
        <v>126</v>
      </c>
    </row>
    <row r="172" spans="2:65" s="1" customFormat="1" ht="16.5" customHeight="1">
      <c r="B172" s="37"/>
      <c r="C172" s="215" t="s">
        <v>288</v>
      </c>
      <c r="D172" s="215" t="s">
        <v>128</v>
      </c>
      <c r="E172" s="216" t="s">
        <v>289</v>
      </c>
      <c r="F172" s="217" t="s">
        <v>290</v>
      </c>
      <c r="G172" s="218" t="s">
        <v>157</v>
      </c>
      <c r="H172" s="219">
        <v>180</v>
      </c>
      <c r="I172" s="220"/>
      <c r="J172" s="221">
        <f>ROUND(I172*H172,2)</f>
        <v>0</v>
      </c>
      <c r="K172" s="217" t="s">
        <v>132</v>
      </c>
      <c r="L172" s="42"/>
      <c r="M172" s="222" t="s">
        <v>1</v>
      </c>
      <c r="N172" s="223" t="s">
        <v>39</v>
      </c>
      <c r="O172" s="78"/>
      <c r="P172" s="224">
        <f>O172*H172</f>
        <v>0</v>
      </c>
      <c r="Q172" s="224">
        <v>0.14067</v>
      </c>
      <c r="R172" s="224">
        <f>Q172*H172</f>
        <v>25.3206</v>
      </c>
      <c r="S172" s="224">
        <v>0</v>
      </c>
      <c r="T172" s="225">
        <f>S172*H172</f>
        <v>0</v>
      </c>
      <c r="AR172" s="16" t="s">
        <v>133</v>
      </c>
      <c r="AT172" s="16" t="s">
        <v>128</v>
      </c>
      <c r="AU172" s="16" t="s">
        <v>77</v>
      </c>
      <c r="AY172" s="16" t="s">
        <v>126</v>
      </c>
      <c r="BE172" s="226">
        <f>IF(N172="základní",J172,0)</f>
        <v>0</v>
      </c>
      <c r="BF172" s="226">
        <f>IF(N172="snížená",J172,0)</f>
        <v>0</v>
      </c>
      <c r="BG172" s="226">
        <f>IF(N172="zákl. přenesená",J172,0)</f>
        <v>0</v>
      </c>
      <c r="BH172" s="226">
        <f>IF(N172="sníž. přenesená",J172,0)</f>
        <v>0</v>
      </c>
      <c r="BI172" s="226">
        <f>IF(N172="nulová",J172,0)</f>
        <v>0</v>
      </c>
      <c r="BJ172" s="16" t="s">
        <v>75</v>
      </c>
      <c r="BK172" s="226">
        <f>ROUND(I172*H172,2)</f>
        <v>0</v>
      </c>
      <c r="BL172" s="16" t="s">
        <v>133</v>
      </c>
      <c r="BM172" s="16" t="s">
        <v>291</v>
      </c>
    </row>
    <row r="173" spans="2:51" s="12" customFormat="1" ht="12">
      <c r="B173" s="227"/>
      <c r="C173" s="228"/>
      <c r="D173" s="229" t="s">
        <v>135</v>
      </c>
      <c r="E173" s="230" t="s">
        <v>1</v>
      </c>
      <c r="F173" s="231" t="s">
        <v>292</v>
      </c>
      <c r="G173" s="228"/>
      <c r="H173" s="230" t="s">
        <v>1</v>
      </c>
      <c r="I173" s="232"/>
      <c r="J173" s="228"/>
      <c r="K173" s="228"/>
      <c r="L173" s="233"/>
      <c r="M173" s="234"/>
      <c r="N173" s="235"/>
      <c r="O173" s="235"/>
      <c r="P173" s="235"/>
      <c r="Q173" s="235"/>
      <c r="R173" s="235"/>
      <c r="S173" s="235"/>
      <c r="T173" s="236"/>
      <c r="AT173" s="237" t="s">
        <v>135</v>
      </c>
      <c r="AU173" s="237" t="s">
        <v>77</v>
      </c>
      <c r="AV173" s="12" t="s">
        <v>75</v>
      </c>
      <c r="AW173" s="12" t="s">
        <v>31</v>
      </c>
      <c r="AX173" s="12" t="s">
        <v>68</v>
      </c>
      <c r="AY173" s="237" t="s">
        <v>126</v>
      </c>
    </row>
    <row r="174" spans="2:51" s="13" customFormat="1" ht="12">
      <c r="B174" s="238"/>
      <c r="C174" s="239"/>
      <c r="D174" s="229" t="s">
        <v>135</v>
      </c>
      <c r="E174" s="240" t="s">
        <v>1</v>
      </c>
      <c r="F174" s="241" t="s">
        <v>161</v>
      </c>
      <c r="G174" s="239"/>
      <c r="H174" s="242">
        <v>180</v>
      </c>
      <c r="I174" s="243"/>
      <c r="J174" s="239"/>
      <c r="K174" s="239"/>
      <c r="L174" s="244"/>
      <c r="M174" s="245"/>
      <c r="N174" s="246"/>
      <c r="O174" s="246"/>
      <c r="P174" s="246"/>
      <c r="Q174" s="246"/>
      <c r="R174" s="246"/>
      <c r="S174" s="246"/>
      <c r="T174" s="247"/>
      <c r="AT174" s="248" t="s">
        <v>135</v>
      </c>
      <c r="AU174" s="248" t="s">
        <v>77</v>
      </c>
      <c r="AV174" s="13" t="s">
        <v>77</v>
      </c>
      <c r="AW174" s="13" t="s">
        <v>31</v>
      </c>
      <c r="AX174" s="13" t="s">
        <v>68</v>
      </c>
      <c r="AY174" s="248" t="s">
        <v>126</v>
      </c>
    </row>
    <row r="175" spans="2:51" s="14" customFormat="1" ht="12">
      <c r="B175" s="249"/>
      <c r="C175" s="250"/>
      <c r="D175" s="229" t="s">
        <v>135</v>
      </c>
      <c r="E175" s="251" t="s">
        <v>1</v>
      </c>
      <c r="F175" s="252" t="s">
        <v>138</v>
      </c>
      <c r="G175" s="250"/>
      <c r="H175" s="253">
        <v>180</v>
      </c>
      <c r="I175" s="254"/>
      <c r="J175" s="250"/>
      <c r="K175" s="250"/>
      <c r="L175" s="255"/>
      <c r="M175" s="256"/>
      <c r="N175" s="257"/>
      <c r="O175" s="257"/>
      <c r="P175" s="257"/>
      <c r="Q175" s="257"/>
      <c r="R175" s="257"/>
      <c r="S175" s="257"/>
      <c r="T175" s="258"/>
      <c r="AT175" s="259" t="s">
        <v>135</v>
      </c>
      <c r="AU175" s="259" t="s">
        <v>77</v>
      </c>
      <c r="AV175" s="14" t="s">
        <v>133</v>
      </c>
      <c r="AW175" s="14" t="s">
        <v>31</v>
      </c>
      <c r="AX175" s="14" t="s">
        <v>75</v>
      </c>
      <c r="AY175" s="259" t="s">
        <v>126</v>
      </c>
    </row>
    <row r="176" spans="2:65" s="1" customFormat="1" ht="16.5" customHeight="1">
      <c r="B176" s="37"/>
      <c r="C176" s="215" t="s">
        <v>293</v>
      </c>
      <c r="D176" s="215" t="s">
        <v>128</v>
      </c>
      <c r="E176" s="216" t="s">
        <v>294</v>
      </c>
      <c r="F176" s="217" t="s">
        <v>295</v>
      </c>
      <c r="G176" s="218" t="s">
        <v>296</v>
      </c>
      <c r="H176" s="219">
        <v>2.2</v>
      </c>
      <c r="I176" s="220"/>
      <c r="J176" s="221">
        <f>ROUND(I176*H176,2)</f>
        <v>0</v>
      </c>
      <c r="K176" s="217" t="s">
        <v>1</v>
      </c>
      <c r="L176" s="42"/>
      <c r="M176" s="222" t="s">
        <v>1</v>
      </c>
      <c r="N176" s="223" t="s">
        <v>39</v>
      </c>
      <c r="O176" s="78"/>
      <c r="P176" s="224">
        <f>O176*H176</f>
        <v>0</v>
      </c>
      <c r="Q176" s="224">
        <v>0</v>
      </c>
      <c r="R176" s="224">
        <f>Q176*H176</f>
        <v>0</v>
      </c>
      <c r="S176" s="224">
        <v>0</v>
      </c>
      <c r="T176" s="225">
        <f>S176*H176</f>
        <v>0</v>
      </c>
      <c r="AR176" s="16" t="s">
        <v>133</v>
      </c>
      <c r="AT176" s="16" t="s">
        <v>128</v>
      </c>
      <c r="AU176" s="16" t="s">
        <v>77</v>
      </c>
      <c r="AY176" s="16" t="s">
        <v>126</v>
      </c>
      <c r="BE176" s="226">
        <f>IF(N176="základní",J176,0)</f>
        <v>0</v>
      </c>
      <c r="BF176" s="226">
        <f>IF(N176="snížená",J176,0)</f>
        <v>0</v>
      </c>
      <c r="BG176" s="226">
        <f>IF(N176="zákl. přenesená",J176,0)</f>
        <v>0</v>
      </c>
      <c r="BH176" s="226">
        <f>IF(N176="sníž. přenesená",J176,0)</f>
        <v>0</v>
      </c>
      <c r="BI176" s="226">
        <f>IF(N176="nulová",J176,0)</f>
        <v>0</v>
      </c>
      <c r="BJ176" s="16" t="s">
        <v>75</v>
      </c>
      <c r="BK176" s="226">
        <f>ROUND(I176*H176,2)</f>
        <v>0</v>
      </c>
      <c r="BL176" s="16" t="s">
        <v>133</v>
      </c>
      <c r="BM176" s="16" t="s">
        <v>297</v>
      </c>
    </row>
    <row r="177" spans="2:51" s="12" customFormat="1" ht="12">
      <c r="B177" s="227"/>
      <c r="C177" s="228"/>
      <c r="D177" s="229" t="s">
        <v>135</v>
      </c>
      <c r="E177" s="230" t="s">
        <v>1</v>
      </c>
      <c r="F177" s="231" t="s">
        <v>271</v>
      </c>
      <c r="G177" s="228"/>
      <c r="H177" s="230" t="s">
        <v>1</v>
      </c>
      <c r="I177" s="232"/>
      <c r="J177" s="228"/>
      <c r="K177" s="228"/>
      <c r="L177" s="233"/>
      <c r="M177" s="234"/>
      <c r="N177" s="235"/>
      <c r="O177" s="235"/>
      <c r="P177" s="235"/>
      <c r="Q177" s="235"/>
      <c r="R177" s="235"/>
      <c r="S177" s="235"/>
      <c r="T177" s="236"/>
      <c r="AT177" s="237" t="s">
        <v>135</v>
      </c>
      <c r="AU177" s="237" t="s">
        <v>77</v>
      </c>
      <c r="AV177" s="12" t="s">
        <v>75</v>
      </c>
      <c r="AW177" s="12" t="s">
        <v>31</v>
      </c>
      <c r="AX177" s="12" t="s">
        <v>68</v>
      </c>
      <c r="AY177" s="237" t="s">
        <v>126</v>
      </c>
    </row>
    <row r="178" spans="2:51" s="13" customFormat="1" ht="12">
      <c r="B178" s="238"/>
      <c r="C178" s="239"/>
      <c r="D178" s="229" t="s">
        <v>135</v>
      </c>
      <c r="E178" s="240" t="s">
        <v>1</v>
      </c>
      <c r="F178" s="241" t="s">
        <v>298</v>
      </c>
      <c r="G178" s="239"/>
      <c r="H178" s="242">
        <v>0.4</v>
      </c>
      <c r="I178" s="243"/>
      <c r="J178" s="239"/>
      <c r="K178" s="239"/>
      <c r="L178" s="244"/>
      <c r="M178" s="245"/>
      <c r="N178" s="246"/>
      <c r="O178" s="246"/>
      <c r="P178" s="246"/>
      <c r="Q178" s="246"/>
      <c r="R178" s="246"/>
      <c r="S178" s="246"/>
      <c r="T178" s="247"/>
      <c r="AT178" s="248" t="s">
        <v>135</v>
      </c>
      <c r="AU178" s="248" t="s">
        <v>77</v>
      </c>
      <c r="AV178" s="13" t="s">
        <v>77</v>
      </c>
      <c r="AW178" s="13" t="s">
        <v>31</v>
      </c>
      <c r="AX178" s="13" t="s">
        <v>68</v>
      </c>
      <c r="AY178" s="248" t="s">
        <v>126</v>
      </c>
    </row>
    <row r="179" spans="2:51" s="12" customFormat="1" ht="12">
      <c r="B179" s="227"/>
      <c r="C179" s="228"/>
      <c r="D179" s="229" t="s">
        <v>135</v>
      </c>
      <c r="E179" s="230" t="s">
        <v>1</v>
      </c>
      <c r="F179" s="231" t="s">
        <v>299</v>
      </c>
      <c r="G179" s="228"/>
      <c r="H179" s="230" t="s">
        <v>1</v>
      </c>
      <c r="I179" s="232"/>
      <c r="J179" s="228"/>
      <c r="K179" s="228"/>
      <c r="L179" s="233"/>
      <c r="M179" s="234"/>
      <c r="N179" s="235"/>
      <c r="O179" s="235"/>
      <c r="P179" s="235"/>
      <c r="Q179" s="235"/>
      <c r="R179" s="235"/>
      <c r="S179" s="235"/>
      <c r="T179" s="236"/>
      <c r="AT179" s="237" t="s">
        <v>135</v>
      </c>
      <c r="AU179" s="237" t="s">
        <v>77</v>
      </c>
      <c r="AV179" s="12" t="s">
        <v>75</v>
      </c>
      <c r="AW179" s="12" t="s">
        <v>31</v>
      </c>
      <c r="AX179" s="12" t="s">
        <v>68</v>
      </c>
      <c r="AY179" s="237" t="s">
        <v>126</v>
      </c>
    </row>
    <row r="180" spans="2:51" s="13" customFormat="1" ht="12">
      <c r="B180" s="238"/>
      <c r="C180" s="239"/>
      <c r="D180" s="229" t="s">
        <v>135</v>
      </c>
      <c r="E180" s="240" t="s">
        <v>1</v>
      </c>
      <c r="F180" s="241" t="s">
        <v>300</v>
      </c>
      <c r="G180" s="239"/>
      <c r="H180" s="242">
        <v>1.8</v>
      </c>
      <c r="I180" s="243"/>
      <c r="J180" s="239"/>
      <c r="K180" s="239"/>
      <c r="L180" s="244"/>
      <c r="M180" s="245"/>
      <c r="N180" s="246"/>
      <c r="O180" s="246"/>
      <c r="P180" s="246"/>
      <c r="Q180" s="246"/>
      <c r="R180" s="246"/>
      <c r="S180" s="246"/>
      <c r="T180" s="247"/>
      <c r="AT180" s="248" t="s">
        <v>135</v>
      </c>
      <c r="AU180" s="248" t="s">
        <v>77</v>
      </c>
      <c r="AV180" s="13" t="s">
        <v>77</v>
      </c>
      <c r="AW180" s="13" t="s">
        <v>31</v>
      </c>
      <c r="AX180" s="13" t="s">
        <v>68</v>
      </c>
      <c r="AY180" s="248" t="s">
        <v>126</v>
      </c>
    </row>
    <row r="181" spans="2:51" s="14" customFormat="1" ht="12">
      <c r="B181" s="249"/>
      <c r="C181" s="250"/>
      <c r="D181" s="229" t="s">
        <v>135</v>
      </c>
      <c r="E181" s="251" t="s">
        <v>1</v>
      </c>
      <c r="F181" s="252" t="s">
        <v>138</v>
      </c>
      <c r="G181" s="250"/>
      <c r="H181" s="253">
        <v>2.2</v>
      </c>
      <c r="I181" s="254"/>
      <c r="J181" s="250"/>
      <c r="K181" s="250"/>
      <c r="L181" s="255"/>
      <c r="M181" s="256"/>
      <c r="N181" s="257"/>
      <c r="O181" s="257"/>
      <c r="P181" s="257"/>
      <c r="Q181" s="257"/>
      <c r="R181" s="257"/>
      <c r="S181" s="257"/>
      <c r="T181" s="258"/>
      <c r="AT181" s="259" t="s">
        <v>135</v>
      </c>
      <c r="AU181" s="259" t="s">
        <v>77</v>
      </c>
      <c r="AV181" s="14" t="s">
        <v>133</v>
      </c>
      <c r="AW181" s="14" t="s">
        <v>31</v>
      </c>
      <c r="AX181" s="14" t="s">
        <v>75</v>
      </c>
      <c r="AY181" s="259" t="s">
        <v>126</v>
      </c>
    </row>
    <row r="182" spans="2:63" s="11" customFormat="1" ht="22.8" customHeight="1">
      <c r="B182" s="199"/>
      <c r="C182" s="200"/>
      <c r="D182" s="201" t="s">
        <v>67</v>
      </c>
      <c r="E182" s="213" t="s">
        <v>301</v>
      </c>
      <c r="F182" s="213" t="s">
        <v>302</v>
      </c>
      <c r="G182" s="200"/>
      <c r="H182" s="200"/>
      <c r="I182" s="203"/>
      <c r="J182" s="214">
        <f>BK182</f>
        <v>0</v>
      </c>
      <c r="K182" s="200"/>
      <c r="L182" s="205"/>
      <c r="M182" s="206"/>
      <c r="N182" s="207"/>
      <c r="O182" s="207"/>
      <c r="P182" s="208">
        <f>P183</f>
        <v>0</v>
      </c>
      <c r="Q182" s="207"/>
      <c r="R182" s="208">
        <f>R183</f>
        <v>0</v>
      </c>
      <c r="S182" s="207"/>
      <c r="T182" s="209">
        <f>T183</f>
        <v>0</v>
      </c>
      <c r="AR182" s="210" t="s">
        <v>75</v>
      </c>
      <c r="AT182" s="211" t="s">
        <v>67</v>
      </c>
      <c r="AU182" s="211" t="s">
        <v>75</v>
      </c>
      <c r="AY182" s="210" t="s">
        <v>126</v>
      </c>
      <c r="BK182" s="212">
        <f>BK183</f>
        <v>0</v>
      </c>
    </row>
    <row r="183" spans="2:65" s="1" customFormat="1" ht="16.5" customHeight="1">
      <c r="B183" s="37"/>
      <c r="C183" s="215" t="s">
        <v>303</v>
      </c>
      <c r="D183" s="215" t="s">
        <v>128</v>
      </c>
      <c r="E183" s="216" t="s">
        <v>304</v>
      </c>
      <c r="F183" s="217" t="s">
        <v>305</v>
      </c>
      <c r="G183" s="218" t="s">
        <v>178</v>
      </c>
      <c r="H183" s="219">
        <v>155.914</v>
      </c>
      <c r="I183" s="220"/>
      <c r="J183" s="221">
        <f>ROUND(I183*H183,2)</f>
        <v>0</v>
      </c>
      <c r="K183" s="217" t="s">
        <v>179</v>
      </c>
      <c r="L183" s="42"/>
      <c r="M183" s="273" t="s">
        <v>1</v>
      </c>
      <c r="N183" s="274" t="s">
        <v>39</v>
      </c>
      <c r="O183" s="275"/>
      <c r="P183" s="276">
        <f>O183*H183</f>
        <v>0</v>
      </c>
      <c r="Q183" s="276">
        <v>0</v>
      </c>
      <c r="R183" s="276">
        <f>Q183*H183</f>
        <v>0</v>
      </c>
      <c r="S183" s="276">
        <v>0</v>
      </c>
      <c r="T183" s="277">
        <f>S183*H183</f>
        <v>0</v>
      </c>
      <c r="AR183" s="16" t="s">
        <v>133</v>
      </c>
      <c r="AT183" s="16" t="s">
        <v>128</v>
      </c>
      <c r="AU183" s="16" t="s">
        <v>77</v>
      </c>
      <c r="AY183" s="16" t="s">
        <v>126</v>
      </c>
      <c r="BE183" s="226">
        <f>IF(N183="základní",J183,0)</f>
        <v>0</v>
      </c>
      <c r="BF183" s="226">
        <f>IF(N183="snížená",J183,0)</f>
        <v>0</v>
      </c>
      <c r="BG183" s="226">
        <f>IF(N183="zákl. přenesená",J183,0)</f>
        <v>0</v>
      </c>
      <c r="BH183" s="226">
        <f>IF(N183="sníž. přenesená",J183,0)</f>
        <v>0</v>
      </c>
      <c r="BI183" s="226">
        <f>IF(N183="nulová",J183,0)</f>
        <v>0</v>
      </c>
      <c r="BJ183" s="16" t="s">
        <v>75</v>
      </c>
      <c r="BK183" s="226">
        <f>ROUND(I183*H183,2)</f>
        <v>0</v>
      </c>
      <c r="BL183" s="16" t="s">
        <v>133</v>
      </c>
      <c r="BM183" s="16" t="s">
        <v>306</v>
      </c>
    </row>
    <row r="184" spans="2:12" s="1" customFormat="1" ht="6.95" customHeight="1">
      <c r="B184" s="56"/>
      <c r="C184" s="57"/>
      <c r="D184" s="57"/>
      <c r="E184" s="57"/>
      <c r="F184" s="57"/>
      <c r="G184" s="57"/>
      <c r="H184" s="57"/>
      <c r="I184" s="166"/>
      <c r="J184" s="57"/>
      <c r="K184" s="57"/>
      <c r="L184" s="42"/>
    </row>
  </sheetData>
  <sheetProtection password="CC35" sheet="1" objects="1" scenarios="1" formatColumns="0" formatRows="0" autoFilter="0"/>
  <autoFilter ref="C89:K183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5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90</v>
      </c>
    </row>
    <row r="3" spans="2:46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77</v>
      </c>
    </row>
    <row r="4" spans="2:46" ht="24.95" customHeight="1">
      <c r="B4" s="19"/>
      <c r="D4" s="139" t="s">
        <v>97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0" t="s">
        <v>16</v>
      </c>
      <c r="L6" s="19"/>
    </row>
    <row r="7" spans="2:12" ht="16.5" customHeight="1">
      <c r="B7" s="19"/>
      <c r="E7" s="141" t="str">
        <f>'Rekapitulace stavby'!K6</f>
        <v>Technické zhodnocení chodníku na ul. Jesenická v Šumperku</v>
      </c>
      <c r="F7" s="140"/>
      <c r="G7" s="140"/>
      <c r="H7" s="140"/>
      <c r="L7" s="19"/>
    </row>
    <row r="8" spans="2:12" ht="12" customHeight="1">
      <c r="B8" s="19"/>
      <c r="D8" s="140" t="s">
        <v>98</v>
      </c>
      <c r="L8" s="19"/>
    </row>
    <row r="9" spans="2:12" s="1" customFormat="1" ht="16.5" customHeight="1">
      <c r="B9" s="42"/>
      <c r="E9" s="141" t="s">
        <v>205</v>
      </c>
      <c r="F9" s="1"/>
      <c r="G9" s="1"/>
      <c r="H9" s="1"/>
      <c r="I9" s="142"/>
      <c r="L9" s="42"/>
    </row>
    <row r="10" spans="2:12" s="1" customFormat="1" ht="12" customHeight="1">
      <c r="B10" s="42"/>
      <c r="D10" s="140" t="s">
        <v>100</v>
      </c>
      <c r="I10" s="142"/>
      <c r="L10" s="42"/>
    </row>
    <row r="11" spans="2:12" s="1" customFormat="1" ht="36.95" customHeight="1">
      <c r="B11" s="42"/>
      <c r="E11" s="143" t="s">
        <v>307</v>
      </c>
      <c r="F11" s="1"/>
      <c r="G11" s="1"/>
      <c r="H11" s="1"/>
      <c r="I11" s="142"/>
      <c r="L11" s="42"/>
    </row>
    <row r="12" spans="2:12" s="1" customFormat="1" ht="12">
      <c r="B12" s="42"/>
      <c r="I12" s="142"/>
      <c r="L12" s="42"/>
    </row>
    <row r="13" spans="2:12" s="1" customFormat="1" ht="12" customHeight="1">
      <c r="B13" s="42"/>
      <c r="D13" s="140" t="s">
        <v>18</v>
      </c>
      <c r="F13" s="16" t="s">
        <v>1</v>
      </c>
      <c r="I13" s="144" t="s">
        <v>19</v>
      </c>
      <c r="J13" s="16" t="s">
        <v>1</v>
      </c>
      <c r="L13" s="42"/>
    </row>
    <row r="14" spans="2:12" s="1" customFormat="1" ht="12" customHeight="1">
      <c r="B14" s="42"/>
      <c r="D14" s="140" t="s">
        <v>20</v>
      </c>
      <c r="F14" s="16" t="s">
        <v>21</v>
      </c>
      <c r="I14" s="144" t="s">
        <v>22</v>
      </c>
      <c r="J14" s="145" t="str">
        <f>'Rekapitulace stavby'!AN8</f>
        <v>6. 2. 2019</v>
      </c>
      <c r="L14" s="42"/>
    </row>
    <row r="15" spans="2:12" s="1" customFormat="1" ht="10.8" customHeight="1">
      <c r="B15" s="42"/>
      <c r="I15" s="142"/>
      <c r="L15" s="42"/>
    </row>
    <row r="16" spans="2:12" s="1" customFormat="1" ht="12" customHeight="1">
      <c r="B16" s="42"/>
      <c r="D16" s="140" t="s">
        <v>24</v>
      </c>
      <c r="I16" s="144" t="s">
        <v>25</v>
      </c>
      <c r="J16" s="16" t="str">
        <f>IF('Rekapitulace stavby'!AN10="","",'Rekapitulace stavby'!AN10)</f>
        <v/>
      </c>
      <c r="L16" s="42"/>
    </row>
    <row r="17" spans="2:12" s="1" customFormat="1" ht="18" customHeight="1">
      <c r="B17" s="42"/>
      <c r="E17" s="16" t="str">
        <f>IF('Rekapitulace stavby'!E11="","",'Rekapitulace stavby'!E11)</f>
        <v xml:space="preserve"> </v>
      </c>
      <c r="I17" s="144" t="s">
        <v>27</v>
      </c>
      <c r="J17" s="16" t="str">
        <f>IF('Rekapitulace stavby'!AN11="","",'Rekapitulace stavby'!AN11)</f>
        <v/>
      </c>
      <c r="L17" s="42"/>
    </row>
    <row r="18" spans="2:12" s="1" customFormat="1" ht="6.95" customHeight="1">
      <c r="B18" s="42"/>
      <c r="I18" s="142"/>
      <c r="L18" s="42"/>
    </row>
    <row r="19" spans="2:12" s="1" customFormat="1" ht="12" customHeight="1">
      <c r="B19" s="42"/>
      <c r="D19" s="140" t="s">
        <v>28</v>
      </c>
      <c r="I19" s="144" t="s">
        <v>25</v>
      </c>
      <c r="J19" s="32" t="str">
        <f>'Rekapitulace stavby'!AN13</f>
        <v>Vyplň údaj</v>
      </c>
      <c r="L19" s="42"/>
    </row>
    <row r="20" spans="2:12" s="1" customFormat="1" ht="18" customHeight="1">
      <c r="B20" s="42"/>
      <c r="E20" s="32" t="str">
        <f>'Rekapitulace stavby'!E14</f>
        <v>Vyplň údaj</v>
      </c>
      <c r="F20" s="16"/>
      <c r="G20" s="16"/>
      <c r="H20" s="16"/>
      <c r="I20" s="144" t="s">
        <v>27</v>
      </c>
      <c r="J20" s="32" t="str">
        <f>'Rekapitulace stavby'!AN14</f>
        <v>Vyplň údaj</v>
      </c>
      <c r="L20" s="42"/>
    </row>
    <row r="21" spans="2:12" s="1" customFormat="1" ht="6.95" customHeight="1">
      <c r="B21" s="42"/>
      <c r="I21" s="142"/>
      <c r="L21" s="42"/>
    </row>
    <row r="22" spans="2:12" s="1" customFormat="1" ht="12" customHeight="1">
      <c r="B22" s="42"/>
      <c r="D22" s="140" t="s">
        <v>30</v>
      </c>
      <c r="I22" s="144" t="s">
        <v>25</v>
      </c>
      <c r="J22" s="16" t="str">
        <f>IF('Rekapitulace stavby'!AN16="","",'Rekapitulace stavby'!AN16)</f>
        <v/>
      </c>
      <c r="L22" s="42"/>
    </row>
    <row r="23" spans="2:12" s="1" customFormat="1" ht="18" customHeight="1">
      <c r="B23" s="42"/>
      <c r="E23" s="16" t="str">
        <f>IF('Rekapitulace stavby'!E17="","",'Rekapitulace stavby'!E17)</f>
        <v xml:space="preserve"> </v>
      </c>
      <c r="I23" s="144" t="s">
        <v>27</v>
      </c>
      <c r="J23" s="16" t="str">
        <f>IF('Rekapitulace stavby'!AN17="","",'Rekapitulace stavby'!AN17)</f>
        <v/>
      </c>
      <c r="L23" s="42"/>
    </row>
    <row r="24" spans="2:12" s="1" customFormat="1" ht="6.95" customHeight="1">
      <c r="B24" s="42"/>
      <c r="I24" s="142"/>
      <c r="L24" s="42"/>
    </row>
    <row r="25" spans="2:12" s="1" customFormat="1" ht="12" customHeight="1">
      <c r="B25" s="42"/>
      <c r="D25" s="140" t="s">
        <v>32</v>
      </c>
      <c r="I25" s="144" t="s">
        <v>25</v>
      </c>
      <c r="J25" s="16" t="str">
        <f>IF('Rekapitulace stavby'!AN19="","",'Rekapitulace stavby'!AN19)</f>
        <v/>
      </c>
      <c r="L25" s="42"/>
    </row>
    <row r="26" spans="2:12" s="1" customFormat="1" ht="18" customHeight="1">
      <c r="B26" s="42"/>
      <c r="E26" s="16" t="str">
        <f>IF('Rekapitulace stavby'!E20="","",'Rekapitulace stavby'!E20)</f>
        <v xml:space="preserve"> </v>
      </c>
      <c r="I26" s="144" t="s">
        <v>27</v>
      </c>
      <c r="J26" s="16" t="str">
        <f>IF('Rekapitulace stavby'!AN20="","",'Rekapitulace stavby'!AN20)</f>
        <v/>
      </c>
      <c r="L26" s="42"/>
    </row>
    <row r="27" spans="2:12" s="1" customFormat="1" ht="6.95" customHeight="1">
      <c r="B27" s="42"/>
      <c r="I27" s="142"/>
      <c r="L27" s="42"/>
    </row>
    <row r="28" spans="2:12" s="1" customFormat="1" ht="12" customHeight="1">
      <c r="B28" s="42"/>
      <c r="D28" s="140" t="s">
        <v>33</v>
      </c>
      <c r="I28" s="142"/>
      <c r="L28" s="42"/>
    </row>
    <row r="29" spans="2:12" s="7" customFormat="1" ht="16.5" customHeight="1">
      <c r="B29" s="146"/>
      <c r="E29" s="147" t="s">
        <v>1</v>
      </c>
      <c r="F29" s="147"/>
      <c r="G29" s="147"/>
      <c r="H29" s="147"/>
      <c r="I29" s="148"/>
      <c r="L29" s="146"/>
    </row>
    <row r="30" spans="2:12" s="1" customFormat="1" ht="6.95" customHeight="1">
      <c r="B30" s="42"/>
      <c r="I30" s="142"/>
      <c r="L30" s="42"/>
    </row>
    <row r="31" spans="2:12" s="1" customFormat="1" ht="6.95" customHeight="1">
      <c r="B31" s="42"/>
      <c r="D31" s="70"/>
      <c r="E31" s="70"/>
      <c r="F31" s="70"/>
      <c r="G31" s="70"/>
      <c r="H31" s="70"/>
      <c r="I31" s="149"/>
      <c r="J31" s="70"/>
      <c r="K31" s="70"/>
      <c r="L31" s="42"/>
    </row>
    <row r="32" spans="2:12" s="1" customFormat="1" ht="25.4" customHeight="1">
      <c r="B32" s="42"/>
      <c r="D32" s="150" t="s">
        <v>34</v>
      </c>
      <c r="I32" s="142"/>
      <c r="J32" s="151">
        <f>ROUND(J87,2)</f>
        <v>0</v>
      </c>
      <c r="L32" s="42"/>
    </row>
    <row r="33" spans="2:12" s="1" customFormat="1" ht="6.95" customHeight="1">
      <c r="B33" s="42"/>
      <c r="D33" s="70"/>
      <c r="E33" s="70"/>
      <c r="F33" s="70"/>
      <c r="G33" s="70"/>
      <c r="H33" s="70"/>
      <c r="I33" s="149"/>
      <c r="J33" s="70"/>
      <c r="K33" s="70"/>
      <c r="L33" s="42"/>
    </row>
    <row r="34" spans="2:12" s="1" customFormat="1" ht="14.4" customHeight="1">
      <c r="B34" s="42"/>
      <c r="F34" s="152" t="s">
        <v>36</v>
      </c>
      <c r="I34" s="153" t="s">
        <v>35</v>
      </c>
      <c r="J34" s="152" t="s">
        <v>37</v>
      </c>
      <c r="L34" s="42"/>
    </row>
    <row r="35" spans="2:12" s="1" customFormat="1" ht="14.4" customHeight="1">
      <c r="B35" s="42"/>
      <c r="D35" s="140" t="s">
        <v>38</v>
      </c>
      <c r="E35" s="140" t="s">
        <v>39</v>
      </c>
      <c r="F35" s="154">
        <f>ROUND((SUM(BE87:BE95)),2)</f>
        <v>0</v>
      </c>
      <c r="I35" s="155">
        <v>0.21</v>
      </c>
      <c r="J35" s="154">
        <f>ROUND(((SUM(BE87:BE95))*I35),2)</f>
        <v>0</v>
      </c>
      <c r="L35" s="42"/>
    </row>
    <row r="36" spans="2:12" s="1" customFormat="1" ht="14.4" customHeight="1">
      <c r="B36" s="42"/>
      <c r="E36" s="140" t="s">
        <v>40</v>
      </c>
      <c r="F36" s="154">
        <f>ROUND((SUM(BF87:BF95)),2)</f>
        <v>0</v>
      </c>
      <c r="I36" s="155">
        <v>0.15</v>
      </c>
      <c r="J36" s="154">
        <f>ROUND(((SUM(BF87:BF95))*I36),2)</f>
        <v>0</v>
      </c>
      <c r="L36" s="42"/>
    </row>
    <row r="37" spans="2:12" s="1" customFormat="1" ht="14.4" customHeight="1" hidden="1">
      <c r="B37" s="42"/>
      <c r="E37" s="140" t="s">
        <v>41</v>
      </c>
      <c r="F37" s="154">
        <f>ROUND((SUM(BG87:BG95)),2)</f>
        <v>0</v>
      </c>
      <c r="I37" s="155">
        <v>0.21</v>
      </c>
      <c r="J37" s="154">
        <f>0</f>
        <v>0</v>
      </c>
      <c r="L37" s="42"/>
    </row>
    <row r="38" spans="2:12" s="1" customFormat="1" ht="14.4" customHeight="1" hidden="1">
      <c r="B38" s="42"/>
      <c r="E38" s="140" t="s">
        <v>42</v>
      </c>
      <c r="F38" s="154">
        <f>ROUND((SUM(BH87:BH95)),2)</f>
        <v>0</v>
      </c>
      <c r="I38" s="155">
        <v>0.15</v>
      </c>
      <c r="J38" s="154">
        <f>0</f>
        <v>0</v>
      </c>
      <c r="L38" s="42"/>
    </row>
    <row r="39" spans="2:12" s="1" customFormat="1" ht="14.4" customHeight="1" hidden="1">
      <c r="B39" s="42"/>
      <c r="E39" s="140" t="s">
        <v>43</v>
      </c>
      <c r="F39" s="154">
        <f>ROUND((SUM(BI87:BI95)),2)</f>
        <v>0</v>
      </c>
      <c r="I39" s="155">
        <v>0</v>
      </c>
      <c r="J39" s="154">
        <f>0</f>
        <v>0</v>
      </c>
      <c r="L39" s="42"/>
    </row>
    <row r="40" spans="2:12" s="1" customFormat="1" ht="6.95" customHeight="1">
      <c r="B40" s="42"/>
      <c r="I40" s="142"/>
      <c r="L40" s="42"/>
    </row>
    <row r="41" spans="2:12" s="1" customFormat="1" ht="25.4" customHeight="1">
      <c r="B41" s="42"/>
      <c r="C41" s="156"/>
      <c r="D41" s="157" t="s">
        <v>44</v>
      </c>
      <c r="E41" s="158"/>
      <c r="F41" s="158"/>
      <c r="G41" s="159" t="s">
        <v>45</v>
      </c>
      <c r="H41" s="160" t="s">
        <v>46</v>
      </c>
      <c r="I41" s="161"/>
      <c r="J41" s="162">
        <f>SUM(J32:J39)</f>
        <v>0</v>
      </c>
      <c r="K41" s="163"/>
      <c r="L41" s="42"/>
    </row>
    <row r="42" spans="2:12" s="1" customFormat="1" ht="14.4" customHeight="1">
      <c r="B42" s="164"/>
      <c r="C42" s="165"/>
      <c r="D42" s="165"/>
      <c r="E42" s="165"/>
      <c r="F42" s="165"/>
      <c r="G42" s="165"/>
      <c r="H42" s="165"/>
      <c r="I42" s="166"/>
      <c r="J42" s="165"/>
      <c r="K42" s="165"/>
      <c r="L42" s="42"/>
    </row>
    <row r="46" spans="2:12" s="1" customFormat="1" ht="6.95" customHeight="1">
      <c r="B46" s="167"/>
      <c r="C46" s="168"/>
      <c r="D46" s="168"/>
      <c r="E46" s="168"/>
      <c r="F46" s="168"/>
      <c r="G46" s="168"/>
      <c r="H46" s="168"/>
      <c r="I46" s="169"/>
      <c r="J46" s="168"/>
      <c r="K46" s="168"/>
      <c r="L46" s="42"/>
    </row>
    <row r="47" spans="2:12" s="1" customFormat="1" ht="24.95" customHeight="1">
      <c r="B47" s="37"/>
      <c r="C47" s="22" t="s">
        <v>102</v>
      </c>
      <c r="D47" s="38"/>
      <c r="E47" s="38"/>
      <c r="F47" s="38"/>
      <c r="G47" s="38"/>
      <c r="H47" s="38"/>
      <c r="I47" s="142"/>
      <c r="J47" s="38"/>
      <c r="K47" s="38"/>
      <c r="L47" s="42"/>
    </row>
    <row r="48" spans="2:12" s="1" customFormat="1" ht="6.95" customHeight="1">
      <c r="B48" s="37"/>
      <c r="C48" s="38"/>
      <c r="D48" s="38"/>
      <c r="E48" s="38"/>
      <c r="F48" s="38"/>
      <c r="G48" s="38"/>
      <c r="H48" s="38"/>
      <c r="I48" s="142"/>
      <c r="J48" s="38"/>
      <c r="K48" s="38"/>
      <c r="L48" s="42"/>
    </row>
    <row r="49" spans="2:12" s="1" customFormat="1" ht="12" customHeight="1">
      <c r="B49" s="37"/>
      <c r="C49" s="31" t="s">
        <v>16</v>
      </c>
      <c r="D49" s="38"/>
      <c r="E49" s="38"/>
      <c r="F49" s="38"/>
      <c r="G49" s="38"/>
      <c r="H49" s="38"/>
      <c r="I49" s="142"/>
      <c r="J49" s="38"/>
      <c r="K49" s="38"/>
      <c r="L49" s="42"/>
    </row>
    <row r="50" spans="2:12" s="1" customFormat="1" ht="16.5" customHeight="1">
      <c r="B50" s="37"/>
      <c r="C50" s="38"/>
      <c r="D50" s="38"/>
      <c r="E50" s="170" t="str">
        <f>E7</f>
        <v>Technické zhodnocení chodníku na ul. Jesenická v Šumperku</v>
      </c>
      <c r="F50" s="31"/>
      <c r="G50" s="31"/>
      <c r="H50" s="31"/>
      <c r="I50" s="142"/>
      <c r="J50" s="38"/>
      <c r="K50" s="38"/>
      <c r="L50" s="42"/>
    </row>
    <row r="51" spans="2:12" ht="12" customHeight="1">
      <c r="B51" s="20"/>
      <c r="C51" s="31" t="s">
        <v>98</v>
      </c>
      <c r="D51" s="21"/>
      <c r="E51" s="21"/>
      <c r="F51" s="21"/>
      <c r="G51" s="21"/>
      <c r="H51" s="21"/>
      <c r="I51" s="135"/>
      <c r="J51" s="21"/>
      <c r="K51" s="21"/>
      <c r="L51" s="19"/>
    </row>
    <row r="52" spans="2:12" s="1" customFormat="1" ht="16.5" customHeight="1">
      <c r="B52" s="37"/>
      <c r="C52" s="38"/>
      <c r="D52" s="38"/>
      <c r="E52" s="170" t="s">
        <v>205</v>
      </c>
      <c r="F52" s="38"/>
      <c r="G52" s="38"/>
      <c r="H52" s="38"/>
      <c r="I52" s="142"/>
      <c r="J52" s="38"/>
      <c r="K52" s="38"/>
      <c r="L52" s="42"/>
    </row>
    <row r="53" spans="2:12" s="1" customFormat="1" ht="12" customHeight="1">
      <c r="B53" s="37"/>
      <c r="C53" s="31" t="s">
        <v>100</v>
      </c>
      <c r="D53" s="38"/>
      <c r="E53" s="38"/>
      <c r="F53" s="38"/>
      <c r="G53" s="38"/>
      <c r="H53" s="38"/>
      <c r="I53" s="142"/>
      <c r="J53" s="38"/>
      <c r="K53" s="38"/>
      <c r="L53" s="42"/>
    </row>
    <row r="54" spans="2:12" s="1" customFormat="1" ht="16.5" customHeight="1">
      <c r="B54" s="37"/>
      <c r="C54" s="38"/>
      <c r="D54" s="38"/>
      <c r="E54" s="63" t="str">
        <f>E11</f>
        <v>SO 192 - Dopravní značení dočasné - DIO</v>
      </c>
      <c r="F54" s="38"/>
      <c r="G54" s="38"/>
      <c r="H54" s="38"/>
      <c r="I54" s="142"/>
      <c r="J54" s="38"/>
      <c r="K54" s="38"/>
      <c r="L54" s="42"/>
    </row>
    <row r="55" spans="2:12" s="1" customFormat="1" ht="6.95" customHeight="1">
      <c r="B55" s="37"/>
      <c r="C55" s="38"/>
      <c r="D55" s="38"/>
      <c r="E55" s="38"/>
      <c r="F55" s="38"/>
      <c r="G55" s="38"/>
      <c r="H55" s="38"/>
      <c r="I55" s="142"/>
      <c r="J55" s="38"/>
      <c r="K55" s="38"/>
      <c r="L55" s="42"/>
    </row>
    <row r="56" spans="2:12" s="1" customFormat="1" ht="12" customHeight="1">
      <c r="B56" s="37"/>
      <c r="C56" s="31" t="s">
        <v>20</v>
      </c>
      <c r="D56" s="38"/>
      <c r="E56" s="38"/>
      <c r="F56" s="26" t="str">
        <f>F14</f>
        <v>Šumperk</v>
      </c>
      <c r="G56" s="38"/>
      <c r="H56" s="38"/>
      <c r="I56" s="144" t="s">
        <v>22</v>
      </c>
      <c r="J56" s="66" t="str">
        <f>IF(J14="","",J14)</f>
        <v>6. 2. 2019</v>
      </c>
      <c r="K56" s="38"/>
      <c r="L56" s="42"/>
    </row>
    <row r="57" spans="2:12" s="1" customFormat="1" ht="6.95" customHeight="1">
      <c r="B57" s="37"/>
      <c r="C57" s="38"/>
      <c r="D57" s="38"/>
      <c r="E57" s="38"/>
      <c r="F57" s="38"/>
      <c r="G57" s="38"/>
      <c r="H57" s="38"/>
      <c r="I57" s="142"/>
      <c r="J57" s="38"/>
      <c r="K57" s="38"/>
      <c r="L57" s="42"/>
    </row>
    <row r="58" spans="2:12" s="1" customFormat="1" ht="13.65" customHeight="1">
      <c r="B58" s="37"/>
      <c r="C58" s="31" t="s">
        <v>24</v>
      </c>
      <c r="D58" s="38"/>
      <c r="E58" s="38"/>
      <c r="F58" s="26" t="str">
        <f>E17</f>
        <v xml:space="preserve"> </v>
      </c>
      <c r="G58" s="38"/>
      <c r="H58" s="38"/>
      <c r="I58" s="144" t="s">
        <v>30</v>
      </c>
      <c r="J58" s="35" t="str">
        <f>E23</f>
        <v xml:space="preserve"> </v>
      </c>
      <c r="K58" s="38"/>
      <c r="L58" s="42"/>
    </row>
    <row r="59" spans="2:12" s="1" customFormat="1" ht="13.65" customHeight="1">
      <c r="B59" s="37"/>
      <c r="C59" s="31" t="s">
        <v>28</v>
      </c>
      <c r="D59" s="38"/>
      <c r="E59" s="38"/>
      <c r="F59" s="26" t="str">
        <f>IF(E20="","",E20)</f>
        <v>Vyplň údaj</v>
      </c>
      <c r="G59" s="38"/>
      <c r="H59" s="38"/>
      <c r="I59" s="144" t="s">
        <v>32</v>
      </c>
      <c r="J59" s="35" t="str">
        <f>E26</f>
        <v xml:space="preserve"> </v>
      </c>
      <c r="K59" s="38"/>
      <c r="L59" s="42"/>
    </row>
    <row r="60" spans="2:12" s="1" customFormat="1" ht="10.3" customHeight="1">
      <c r="B60" s="37"/>
      <c r="C60" s="38"/>
      <c r="D60" s="38"/>
      <c r="E60" s="38"/>
      <c r="F60" s="38"/>
      <c r="G60" s="38"/>
      <c r="H60" s="38"/>
      <c r="I60" s="142"/>
      <c r="J60" s="38"/>
      <c r="K60" s="38"/>
      <c r="L60" s="42"/>
    </row>
    <row r="61" spans="2:12" s="1" customFormat="1" ht="29.25" customHeight="1">
      <c r="B61" s="37"/>
      <c r="C61" s="171" t="s">
        <v>103</v>
      </c>
      <c r="D61" s="172"/>
      <c r="E61" s="172"/>
      <c r="F61" s="172"/>
      <c r="G61" s="172"/>
      <c r="H61" s="172"/>
      <c r="I61" s="173"/>
      <c r="J61" s="174" t="s">
        <v>104</v>
      </c>
      <c r="K61" s="172"/>
      <c r="L61" s="42"/>
    </row>
    <row r="62" spans="2:12" s="1" customFormat="1" ht="10.3" customHeight="1">
      <c r="B62" s="37"/>
      <c r="C62" s="38"/>
      <c r="D62" s="38"/>
      <c r="E62" s="38"/>
      <c r="F62" s="38"/>
      <c r="G62" s="38"/>
      <c r="H62" s="38"/>
      <c r="I62" s="142"/>
      <c r="J62" s="38"/>
      <c r="K62" s="38"/>
      <c r="L62" s="42"/>
    </row>
    <row r="63" spans="2:47" s="1" customFormat="1" ht="22.8" customHeight="1">
      <c r="B63" s="37"/>
      <c r="C63" s="175" t="s">
        <v>105</v>
      </c>
      <c r="D63" s="38"/>
      <c r="E63" s="38"/>
      <c r="F63" s="38"/>
      <c r="G63" s="38"/>
      <c r="H63" s="38"/>
      <c r="I63" s="142"/>
      <c r="J63" s="97">
        <f>J87</f>
        <v>0</v>
      </c>
      <c r="K63" s="38"/>
      <c r="L63" s="42"/>
      <c r="AU63" s="16" t="s">
        <v>106</v>
      </c>
    </row>
    <row r="64" spans="2:12" s="8" customFormat="1" ht="24.95" customHeight="1">
      <c r="B64" s="176"/>
      <c r="C64" s="177"/>
      <c r="D64" s="178" t="s">
        <v>107</v>
      </c>
      <c r="E64" s="179"/>
      <c r="F64" s="179"/>
      <c r="G64" s="179"/>
      <c r="H64" s="179"/>
      <c r="I64" s="180"/>
      <c r="J64" s="181">
        <f>J88</f>
        <v>0</v>
      </c>
      <c r="K64" s="177"/>
      <c r="L64" s="182"/>
    </row>
    <row r="65" spans="2:12" s="9" customFormat="1" ht="19.9" customHeight="1">
      <c r="B65" s="183"/>
      <c r="C65" s="121"/>
      <c r="D65" s="184" t="s">
        <v>209</v>
      </c>
      <c r="E65" s="185"/>
      <c r="F65" s="185"/>
      <c r="G65" s="185"/>
      <c r="H65" s="185"/>
      <c r="I65" s="186"/>
      <c r="J65" s="187">
        <f>J89</f>
        <v>0</v>
      </c>
      <c r="K65" s="121"/>
      <c r="L65" s="188"/>
    </row>
    <row r="66" spans="2:12" s="1" customFormat="1" ht="21.8" customHeight="1">
      <c r="B66" s="37"/>
      <c r="C66" s="38"/>
      <c r="D66" s="38"/>
      <c r="E66" s="38"/>
      <c r="F66" s="38"/>
      <c r="G66" s="38"/>
      <c r="H66" s="38"/>
      <c r="I66" s="142"/>
      <c r="J66" s="38"/>
      <c r="K66" s="38"/>
      <c r="L66" s="42"/>
    </row>
    <row r="67" spans="2:12" s="1" customFormat="1" ht="6.95" customHeight="1">
      <c r="B67" s="56"/>
      <c r="C67" s="57"/>
      <c r="D67" s="57"/>
      <c r="E67" s="57"/>
      <c r="F67" s="57"/>
      <c r="G67" s="57"/>
      <c r="H67" s="57"/>
      <c r="I67" s="166"/>
      <c r="J67" s="57"/>
      <c r="K67" s="57"/>
      <c r="L67" s="42"/>
    </row>
    <row r="71" spans="2:12" s="1" customFormat="1" ht="6.95" customHeight="1">
      <c r="B71" s="58"/>
      <c r="C71" s="59"/>
      <c r="D71" s="59"/>
      <c r="E71" s="59"/>
      <c r="F71" s="59"/>
      <c r="G71" s="59"/>
      <c r="H71" s="59"/>
      <c r="I71" s="169"/>
      <c r="J71" s="59"/>
      <c r="K71" s="59"/>
      <c r="L71" s="42"/>
    </row>
    <row r="72" spans="2:12" s="1" customFormat="1" ht="24.95" customHeight="1">
      <c r="B72" s="37"/>
      <c r="C72" s="22" t="s">
        <v>111</v>
      </c>
      <c r="D72" s="38"/>
      <c r="E72" s="38"/>
      <c r="F72" s="38"/>
      <c r="G72" s="38"/>
      <c r="H72" s="38"/>
      <c r="I72" s="142"/>
      <c r="J72" s="38"/>
      <c r="K72" s="38"/>
      <c r="L72" s="42"/>
    </row>
    <row r="73" spans="2:12" s="1" customFormat="1" ht="6.95" customHeight="1">
      <c r="B73" s="37"/>
      <c r="C73" s="38"/>
      <c r="D73" s="38"/>
      <c r="E73" s="38"/>
      <c r="F73" s="38"/>
      <c r="G73" s="38"/>
      <c r="H73" s="38"/>
      <c r="I73" s="142"/>
      <c r="J73" s="38"/>
      <c r="K73" s="38"/>
      <c r="L73" s="42"/>
    </row>
    <row r="74" spans="2:12" s="1" customFormat="1" ht="12" customHeight="1">
      <c r="B74" s="37"/>
      <c r="C74" s="31" t="s">
        <v>16</v>
      </c>
      <c r="D74" s="38"/>
      <c r="E74" s="38"/>
      <c r="F74" s="38"/>
      <c r="G74" s="38"/>
      <c r="H74" s="38"/>
      <c r="I74" s="142"/>
      <c r="J74" s="38"/>
      <c r="K74" s="38"/>
      <c r="L74" s="42"/>
    </row>
    <row r="75" spans="2:12" s="1" customFormat="1" ht="16.5" customHeight="1">
      <c r="B75" s="37"/>
      <c r="C75" s="38"/>
      <c r="D75" s="38"/>
      <c r="E75" s="170" t="str">
        <f>E7</f>
        <v>Technické zhodnocení chodníku na ul. Jesenická v Šumperku</v>
      </c>
      <c r="F75" s="31"/>
      <c r="G75" s="31"/>
      <c r="H75" s="31"/>
      <c r="I75" s="142"/>
      <c r="J75" s="38"/>
      <c r="K75" s="38"/>
      <c r="L75" s="42"/>
    </row>
    <row r="76" spans="2:12" ht="12" customHeight="1">
      <c r="B76" s="20"/>
      <c r="C76" s="31" t="s">
        <v>98</v>
      </c>
      <c r="D76" s="21"/>
      <c r="E76" s="21"/>
      <c r="F76" s="21"/>
      <c r="G76" s="21"/>
      <c r="H76" s="21"/>
      <c r="I76" s="135"/>
      <c r="J76" s="21"/>
      <c r="K76" s="21"/>
      <c r="L76" s="19"/>
    </row>
    <row r="77" spans="2:12" s="1" customFormat="1" ht="16.5" customHeight="1">
      <c r="B77" s="37"/>
      <c r="C77" s="38"/>
      <c r="D77" s="38"/>
      <c r="E77" s="170" t="s">
        <v>205</v>
      </c>
      <c r="F77" s="38"/>
      <c r="G77" s="38"/>
      <c r="H77" s="38"/>
      <c r="I77" s="142"/>
      <c r="J77" s="38"/>
      <c r="K77" s="38"/>
      <c r="L77" s="42"/>
    </row>
    <row r="78" spans="2:12" s="1" customFormat="1" ht="12" customHeight="1">
      <c r="B78" s="37"/>
      <c r="C78" s="31" t="s">
        <v>100</v>
      </c>
      <c r="D78" s="38"/>
      <c r="E78" s="38"/>
      <c r="F78" s="38"/>
      <c r="G78" s="38"/>
      <c r="H78" s="38"/>
      <c r="I78" s="142"/>
      <c r="J78" s="38"/>
      <c r="K78" s="38"/>
      <c r="L78" s="42"/>
    </row>
    <row r="79" spans="2:12" s="1" customFormat="1" ht="16.5" customHeight="1">
      <c r="B79" s="37"/>
      <c r="C79" s="38"/>
      <c r="D79" s="38"/>
      <c r="E79" s="63" t="str">
        <f>E11</f>
        <v>SO 192 - Dopravní značení dočasné - DIO</v>
      </c>
      <c r="F79" s="38"/>
      <c r="G79" s="38"/>
      <c r="H79" s="38"/>
      <c r="I79" s="142"/>
      <c r="J79" s="38"/>
      <c r="K79" s="38"/>
      <c r="L79" s="42"/>
    </row>
    <row r="80" spans="2:12" s="1" customFormat="1" ht="6.95" customHeight="1">
      <c r="B80" s="37"/>
      <c r="C80" s="38"/>
      <c r="D80" s="38"/>
      <c r="E80" s="38"/>
      <c r="F80" s="38"/>
      <c r="G80" s="38"/>
      <c r="H80" s="38"/>
      <c r="I80" s="142"/>
      <c r="J80" s="38"/>
      <c r="K80" s="38"/>
      <c r="L80" s="42"/>
    </row>
    <row r="81" spans="2:12" s="1" customFormat="1" ht="12" customHeight="1">
      <c r="B81" s="37"/>
      <c r="C81" s="31" t="s">
        <v>20</v>
      </c>
      <c r="D81" s="38"/>
      <c r="E81" s="38"/>
      <c r="F81" s="26" t="str">
        <f>F14</f>
        <v>Šumperk</v>
      </c>
      <c r="G81" s="38"/>
      <c r="H81" s="38"/>
      <c r="I81" s="144" t="s">
        <v>22</v>
      </c>
      <c r="J81" s="66" t="str">
        <f>IF(J14="","",J14)</f>
        <v>6. 2. 2019</v>
      </c>
      <c r="K81" s="38"/>
      <c r="L81" s="42"/>
    </row>
    <row r="82" spans="2:12" s="1" customFormat="1" ht="6.95" customHeight="1">
      <c r="B82" s="37"/>
      <c r="C82" s="38"/>
      <c r="D82" s="38"/>
      <c r="E82" s="38"/>
      <c r="F82" s="38"/>
      <c r="G82" s="38"/>
      <c r="H82" s="38"/>
      <c r="I82" s="142"/>
      <c r="J82" s="38"/>
      <c r="K82" s="38"/>
      <c r="L82" s="42"/>
    </row>
    <row r="83" spans="2:12" s="1" customFormat="1" ht="13.65" customHeight="1">
      <c r="B83" s="37"/>
      <c r="C83" s="31" t="s">
        <v>24</v>
      </c>
      <c r="D83" s="38"/>
      <c r="E83" s="38"/>
      <c r="F83" s="26" t="str">
        <f>E17</f>
        <v xml:space="preserve"> </v>
      </c>
      <c r="G83" s="38"/>
      <c r="H83" s="38"/>
      <c r="I83" s="144" t="s">
        <v>30</v>
      </c>
      <c r="J83" s="35" t="str">
        <f>E23</f>
        <v xml:space="preserve"> </v>
      </c>
      <c r="K83" s="38"/>
      <c r="L83" s="42"/>
    </row>
    <row r="84" spans="2:12" s="1" customFormat="1" ht="13.65" customHeight="1">
      <c r="B84" s="37"/>
      <c r="C84" s="31" t="s">
        <v>28</v>
      </c>
      <c r="D84" s="38"/>
      <c r="E84" s="38"/>
      <c r="F84" s="26" t="str">
        <f>IF(E20="","",E20)</f>
        <v>Vyplň údaj</v>
      </c>
      <c r="G84" s="38"/>
      <c r="H84" s="38"/>
      <c r="I84" s="144" t="s">
        <v>32</v>
      </c>
      <c r="J84" s="35" t="str">
        <f>E26</f>
        <v xml:space="preserve"> </v>
      </c>
      <c r="K84" s="38"/>
      <c r="L84" s="42"/>
    </row>
    <row r="85" spans="2:12" s="1" customFormat="1" ht="10.3" customHeight="1">
      <c r="B85" s="37"/>
      <c r="C85" s="38"/>
      <c r="D85" s="38"/>
      <c r="E85" s="38"/>
      <c r="F85" s="38"/>
      <c r="G85" s="38"/>
      <c r="H85" s="38"/>
      <c r="I85" s="142"/>
      <c r="J85" s="38"/>
      <c r="K85" s="38"/>
      <c r="L85" s="42"/>
    </row>
    <row r="86" spans="2:20" s="10" customFormat="1" ht="29.25" customHeight="1">
      <c r="B86" s="189"/>
      <c r="C86" s="190" t="s">
        <v>112</v>
      </c>
      <c r="D86" s="191" t="s">
        <v>53</v>
      </c>
      <c r="E86" s="191" t="s">
        <v>49</v>
      </c>
      <c r="F86" s="191" t="s">
        <v>50</v>
      </c>
      <c r="G86" s="191" t="s">
        <v>113</v>
      </c>
      <c r="H86" s="191" t="s">
        <v>114</v>
      </c>
      <c r="I86" s="192" t="s">
        <v>115</v>
      </c>
      <c r="J86" s="191" t="s">
        <v>104</v>
      </c>
      <c r="K86" s="193" t="s">
        <v>116</v>
      </c>
      <c r="L86" s="194"/>
      <c r="M86" s="87" t="s">
        <v>1</v>
      </c>
      <c r="N86" s="88" t="s">
        <v>38</v>
      </c>
      <c r="O86" s="88" t="s">
        <v>117</v>
      </c>
      <c r="P86" s="88" t="s">
        <v>118</v>
      </c>
      <c r="Q86" s="88" t="s">
        <v>119</v>
      </c>
      <c r="R86" s="88" t="s">
        <v>120</v>
      </c>
      <c r="S86" s="88" t="s">
        <v>121</v>
      </c>
      <c r="T86" s="89" t="s">
        <v>122</v>
      </c>
    </row>
    <row r="87" spans="2:63" s="1" customFormat="1" ht="22.8" customHeight="1">
      <c r="B87" s="37"/>
      <c r="C87" s="94" t="s">
        <v>123</v>
      </c>
      <c r="D87" s="38"/>
      <c r="E87" s="38"/>
      <c r="F87" s="38"/>
      <c r="G87" s="38"/>
      <c r="H87" s="38"/>
      <c r="I87" s="142"/>
      <c r="J87" s="195">
        <f>BK87</f>
        <v>0</v>
      </c>
      <c r="K87" s="38"/>
      <c r="L87" s="42"/>
      <c r="M87" s="90"/>
      <c r="N87" s="91"/>
      <c r="O87" s="91"/>
      <c r="P87" s="196">
        <f>P88</f>
        <v>0</v>
      </c>
      <c r="Q87" s="91"/>
      <c r="R87" s="196">
        <f>R88</f>
        <v>0</v>
      </c>
      <c r="S87" s="91"/>
      <c r="T87" s="197">
        <f>T88</f>
        <v>0</v>
      </c>
      <c r="AT87" s="16" t="s">
        <v>67</v>
      </c>
      <c r="AU87" s="16" t="s">
        <v>106</v>
      </c>
      <c r="BK87" s="198">
        <f>BK88</f>
        <v>0</v>
      </c>
    </row>
    <row r="88" spans="2:63" s="11" customFormat="1" ht="25.9" customHeight="1">
      <c r="B88" s="199"/>
      <c r="C88" s="200"/>
      <c r="D88" s="201" t="s">
        <v>67</v>
      </c>
      <c r="E88" s="202" t="s">
        <v>124</v>
      </c>
      <c r="F88" s="202" t="s">
        <v>125</v>
      </c>
      <c r="G88" s="200"/>
      <c r="H88" s="200"/>
      <c r="I88" s="203"/>
      <c r="J88" s="204">
        <f>BK88</f>
        <v>0</v>
      </c>
      <c r="K88" s="200"/>
      <c r="L88" s="205"/>
      <c r="M88" s="206"/>
      <c r="N88" s="207"/>
      <c r="O88" s="207"/>
      <c r="P88" s="208">
        <f>P89</f>
        <v>0</v>
      </c>
      <c r="Q88" s="207"/>
      <c r="R88" s="208">
        <f>R89</f>
        <v>0</v>
      </c>
      <c r="S88" s="207"/>
      <c r="T88" s="209">
        <f>T89</f>
        <v>0</v>
      </c>
      <c r="AR88" s="210" t="s">
        <v>75</v>
      </c>
      <c r="AT88" s="211" t="s">
        <v>67</v>
      </c>
      <c r="AU88" s="211" t="s">
        <v>68</v>
      </c>
      <c r="AY88" s="210" t="s">
        <v>126</v>
      </c>
      <c r="BK88" s="212">
        <f>BK89</f>
        <v>0</v>
      </c>
    </row>
    <row r="89" spans="2:63" s="11" customFormat="1" ht="22.8" customHeight="1">
      <c r="B89" s="199"/>
      <c r="C89" s="200"/>
      <c r="D89" s="201" t="s">
        <v>67</v>
      </c>
      <c r="E89" s="213" t="s">
        <v>162</v>
      </c>
      <c r="F89" s="213" t="s">
        <v>266</v>
      </c>
      <c r="G89" s="200"/>
      <c r="H89" s="200"/>
      <c r="I89" s="203"/>
      <c r="J89" s="214">
        <f>BK89</f>
        <v>0</v>
      </c>
      <c r="K89" s="200"/>
      <c r="L89" s="205"/>
      <c r="M89" s="206"/>
      <c r="N89" s="207"/>
      <c r="O89" s="207"/>
      <c r="P89" s="208">
        <f>SUM(P90:P95)</f>
        <v>0</v>
      </c>
      <c r="Q89" s="207"/>
      <c r="R89" s="208">
        <f>SUM(R90:R95)</f>
        <v>0</v>
      </c>
      <c r="S89" s="207"/>
      <c r="T89" s="209">
        <f>SUM(T90:T95)</f>
        <v>0</v>
      </c>
      <c r="AR89" s="210" t="s">
        <v>75</v>
      </c>
      <c r="AT89" s="211" t="s">
        <v>67</v>
      </c>
      <c r="AU89" s="211" t="s">
        <v>75</v>
      </c>
      <c r="AY89" s="210" t="s">
        <v>126</v>
      </c>
      <c r="BK89" s="212">
        <f>SUM(BK90:BK95)</f>
        <v>0</v>
      </c>
    </row>
    <row r="90" spans="2:65" s="1" customFormat="1" ht="16.5" customHeight="1">
      <c r="B90" s="37"/>
      <c r="C90" s="215" t="s">
        <v>75</v>
      </c>
      <c r="D90" s="215" t="s">
        <v>128</v>
      </c>
      <c r="E90" s="216" t="s">
        <v>308</v>
      </c>
      <c r="F90" s="217" t="s">
        <v>309</v>
      </c>
      <c r="G90" s="218" t="s">
        <v>285</v>
      </c>
      <c r="H90" s="219">
        <v>13</v>
      </c>
      <c r="I90" s="220"/>
      <c r="J90" s="221">
        <f>ROUND(I90*H90,2)</f>
        <v>0</v>
      </c>
      <c r="K90" s="217" t="s">
        <v>1</v>
      </c>
      <c r="L90" s="42"/>
      <c r="M90" s="222" t="s">
        <v>1</v>
      </c>
      <c r="N90" s="223" t="s">
        <v>39</v>
      </c>
      <c r="O90" s="78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AR90" s="16" t="s">
        <v>133</v>
      </c>
      <c r="AT90" s="16" t="s">
        <v>128</v>
      </c>
      <c r="AU90" s="16" t="s">
        <v>77</v>
      </c>
      <c r="AY90" s="16" t="s">
        <v>126</v>
      </c>
      <c r="BE90" s="226">
        <f>IF(N90="základní",J90,0)</f>
        <v>0</v>
      </c>
      <c r="BF90" s="226">
        <f>IF(N90="snížená",J90,0)</f>
        <v>0</v>
      </c>
      <c r="BG90" s="226">
        <f>IF(N90="zákl. přenesená",J90,0)</f>
        <v>0</v>
      </c>
      <c r="BH90" s="226">
        <f>IF(N90="sníž. přenesená",J90,0)</f>
        <v>0</v>
      </c>
      <c r="BI90" s="226">
        <f>IF(N90="nulová",J90,0)</f>
        <v>0</v>
      </c>
      <c r="BJ90" s="16" t="s">
        <v>75</v>
      </c>
      <c r="BK90" s="226">
        <f>ROUND(I90*H90,2)</f>
        <v>0</v>
      </c>
      <c r="BL90" s="16" t="s">
        <v>133</v>
      </c>
      <c r="BM90" s="16" t="s">
        <v>310</v>
      </c>
    </row>
    <row r="91" spans="2:51" s="12" customFormat="1" ht="12">
      <c r="B91" s="227"/>
      <c r="C91" s="228"/>
      <c r="D91" s="229" t="s">
        <v>135</v>
      </c>
      <c r="E91" s="230" t="s">
        <v>1</v>
      </c>
      <c r="F91" s="231" t="s">
        <v>311</v>
      </c>
      <c r="G91" s="228"/>
      <c r="H91" s="230" t="s">
        <v>1</v>
      </c>
      <c r="I91" s="232"/>
      <c r="J91" s="228"/>
      <c r="K91" s="228"/>
      <c r="L91" s="233"/>
      <c r="M91" s="234"/>
      <c r="N91" s="235"/>
      <c r="O91" s="235"/>
      <c r="P91" s="235"/>
      <c r="Q91" s="235"/>
      <c r="R91" s="235"/>
      <c r="S91" s="235"/>
      <c r="T91" s="236"/>
      <c r="AT91" s="237" t="s">
        <v>135</v>
      </c>
      <c r="AU91" s="237" t="s">
        <v>77</v>
      </c>
      <c r="AV91" s="12" t="s">
        <v>75</v>
      </c>
      <c r="AW91" s="12" t="s">
        <v>31</v>
      </c>
      <c r="AX91" s="12" t="s">
        <v>68</v>
      </c>
      <c r="AY91" s="237" t="s">
        <v>126</v>
      </c>
    </row>
    <row r="92" spans="2:51" s="13" customFormat="1" ht="12">
      <c r="B92" s="238"/>
      <c r="C92" s="239"/>
      <c r="D92" s="229" t="s">
        <v>135</v>
      </c>
      <c r="E92" s="240" t="s">
        <v>1</v>
      </c>
      <c r="F92" s="241" t="s">
        <v>144</v>
      </c>
      <c r="G92" s="239"/>
      <c r="H92" s="242">
        <v>3</v>
      </c>
      <c r="I92" s="243"/>
      <c r="J92" s="239"/>
      <c r="K92" s="239"/>
      <c r="L92" s="244"/>
      <c r="M92" s="245"/>
      <c r="N92" s="246"/>
      <c r="O92" s="246"/>
      <c r="P92" s="246"/>
      <c r="Q92" s="246"/>
      <c r="R92" s="246"/>
      <c r="S92" s="246"/>
      <c r="T92" s="247"/>
      <c r="AT92" s="248" t="s">
        <v>135</v>
      </c>
      <c r="AU92" s="248" t="s">
        <v>77</v>
      </c>
      <c r="AV92" s="13" t="s">
        <v>77</v>
      </c>
      <c r="AW92" s="13" t="s">
        <v>31</v>
      </c>
      <c r="AX92" s="13" t="s">
        <v>68</v>
      </c>
      <c r="AY92" s="248" t="s">
        <v>126</v>
      </c>
    </row>
    <row r="93" spans="2:51" s="12" customFormat="1" ht="12">
      <c r="B93" s="227"/>
      <c r="C93" s="228"/>
      <c r="D93" s="229" t="s">
        <v>135</v>
      </c>
      <c r="E93" s="230" t="s">
        <v>1</v>
      </c>
      <c r="F93" s="231" t="s">
        <v>312</v>
      </c>
      <c r="G93" s="228"/>
      <c r="H93" s="230" t="s">
        <v>1</v>
      </c>
      <c r="I93" s="232"/>
      <c r="J93" s="228"/>
      <c r="K93" s="228"/>
      <c r="L93" s="233"/>
      <c r="M93" s="234"/>
      <c r="N93" s="235"/>
      <c r="O93" s="235"/>
      <c r="P93" s="235"/>
      <c r="Q93" s="235"/>
      <c r="R93" s="235"/>
      <c r="S93" s="235"/>
      <c r="T93" s="236"/>
      <c r="AT93" s="237" t="s">
        <v>135</v>
      </c>
      <c r="AU93" s="237" t="s">
        <v>77</v>
      </c>
      <c r="AV93" s="12" t="s">
        <v>75</v>
      </c>
      <c r="AW93" s="12" t="s">
        <v>31</v>
      </c>
      <c r="AX93" s="12" t="s">
        <v>68</v>
      </c>
      <c r="AY93" s="237" t="s">
        <v>126</v>
      </c>
    </row>
    <row r="94" spans="2:51" s="13" customFormat="1" ht="12">
      <c r="B94" s="238"/>
      <c r="C94" s="239"/>
      <c r="D94" s="229" t="s">
        <v>135</v>
      </c>
      <c r="E94" s="240" t="s">
        <v>1</v>
      </c>
      <c r="F94" s="241" t="s">
        <v>193</v>
      </c>
      <c r="G94" s="239"/>
      <c r="H94" s="242">
        <v>10</v>
      </c>
      <c r="I94" s="243"/>
      <c r="J94" s="239"/>
      <c r="K94" s="239"/>
      <c r="L94" s="244"/>
      <c r="M94" s="245"/>
      <c r="N94" s="246"/>
      <c r="O94" s="246"/>
      <c r="P94" s="246"/>
      <c r="Q94" s="246"/>
      <c r="R94" s="246"/>
      <c r="S94" s="246"/>
      <c r="T94" s="247"/>
      <c r="AT94" s="248" t="s">
        <v>135</v>
      </c>
      <c r="AU94" s="248" t="s">
        <v>77</v>
      </c>
      <c r="AV94" s="13" t="s">
        <v>77</v>
      </c>
      <c r="AW94" s="13" t="s">
        <v>31</v>
      </c>
      <c r="AX94" s="13" t="s">
        <v>68</v>
      </c>
      <c r="AY94" s="248" t="s">
        <v>126</v>
      </c>
    </row>
    <row r="95" spans="2:51" s="14" customFormat="1" ht="12">
      <c r="B95" s="249"/>
      <c r="C95" s="250"/>
      <c r="D95" s="229" t="s">
        <v>135</v>
      </c>
      <c r="E95" s="251" t="s">
        <v>1</v>
      </c>
      <c r="F95" s="252" t="s">
        <v>138</v>
      </c>
      <c r="G95" s="250"/>
      <c r="H95" s="253">
        <v>13</v>
      </c>
      <c r="I95" s="254"/>
      <c r="J95" s="250"/>
      <c r="K95" s="250"/>
      <c r="L95" s="255"/>
      <c r="M95" s="260"/>
      <c r="N95" s="261"/>
      <c r="O95" s="261"/>
      <c r="P95" s="261"/>
      <c r="Q95" s="261"/>
      <c r="R95" s="261"/>
      <c r="S95" s="261"/>
      <c r="T95" s="262"/>
      <c r="AT95" s="259" t="s">
        <v>135</v>
      </c>
      <c r="AU95" s="259" t="s">
        <v>77</v>
      </c>
      <c r="AV95" s="14" t="s">
        <v>133</v>
      </c>
      <c r="AW95" s="14" t="s">
        <v>31</v>
      </c>
      <c r="AX95" s="14" t="s">
        <v>75</v>
      </c>
      <c r="AY95" s="259" t="s">
        <v>126</v>
      </c>
    </row>
    <row r="96" spans="2:12" s="1" customFormat="1" ht="6.95" customHeight="1">
      <c r="B96" s="56"/>
      <c r="C96" s="57"/>
      <c r="D96" s="57"/>
      <c r="E96" s="57"/>
      <c r="F96" s="57"/>
      <c r="G96" s="57"/>
      <c r="H96" s="57"/>
      <c r="I96" s="166"/>
      <c r="J96" s="57"/>
      <c r="K96" s="57"/>
      <c r="L96" s="42"/>
    </row>
  </sheetData>
  <sheetProtection password="CC35" sheet="1" objects="1" scenarios="1" formatColumns="0" formatRows="0" autoFilter="0"/>
  <autoFilter ref="C86:K9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5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93</v>
      </c>
    </row>
    <row r="3" spans="2:46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77</v>
      </c>
    </row>
    <row r="4" spans="2:46" ht="24.95" customHeight="1">
      <c r="B4" s="19"/>
      <c r="D4" s="139" t="s">
        <v>97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0" t="s">
        <v>16</v>
      </c>
      <c r="L6" s="19"/>
    </row>
    <row r="7" spans="2:12" ht="16.5" customHeight="1">
      <c r="B7" s="19"/>
      <c r="E7" s="141" t="str">
        <f>'Rekapitulace stavby'!K6</f>
        <v>Technické zhodnocení chodníku na ul. Jesenická v Šumperku</v>
      </c>
      <c r="F7" s="140"/>
      <c r="G7" s="140"/>
      <c r="H7" s="140"/>
      <c r="L7" s="19"/>
    </row>
    <row r="8" spans="2:12" s="1" customFormat="1" ht="12" customHeight="1">
      <c r="B8" s="42"/>
      <c r="D8" s="140" t="s">
        <v>98</v>
      </c>
      <c r="I8" s="142"/>
      <c r="L8" s="42"/>
    </row>
    <row r="9" spans="2:12" s="1" customFormat="1" ht="36.95" customHeight="1">
      <c r="B9" s="42"/>
      <c r="E9" s="143" t="s">
        <v>313</v>
      </c>
      <c r="F9" s="1"/>
      <c r="G9" s="1"/>
      <c r="H9" s="1"/>
      <c r="I9" s="142"/>
      <c r="L9" s="42"/>
    </row>
    <row r="10" spans="2:12" s="1" customFormat="1" ht="12">
      <c r="B10" s="42"/>
      <c r="I10" s="142"/>
      <c r="L10" s="42"/>
    </row>
    <row r="11" spans="2:12" s="1" customFormat="1" ht="12" customHeight="1">
      <c r="B11" s="42"/>
      <c r="D11" s="140" t="s">
        <v>18</v>
      </c>
      <c r="F11" s="16" t="s">
        <v>1</v>
      </c>
      <c r="I11" s="144" t="s">
        <v>19</v>
      </c>
      <c r="J11" s="16" t="s">
        <v>1</v>
      </c>
      <c r="L11" s="42"/>
    </row>
    <row r="12" spans="2:12" s="1" customFormat="1" ht="12" customHeight="1">
      <c r="B12" s="42"/>
      <c r="D12" s="140" t="s">
        <v>20</v>
      </c>
      <c r="F12" s="16" t="s">
        <v>21</v>
      </c>
      <c r="I12" s="144" t="s">
        <v>22</v>
      </c>
      <c r="J12" s="145" t="str">
        <f>'Rekapitulace stavby'!AN8</f>
        <v>6. 2. 2019</v>
      </c>
      <c r="L12" s="42"/>
    </row>
    <row r="13" spans="2:12" s="1" customFormat="1" ht="10.8" customHeight="1">
      <c r="B13" s="42"/>
      <c r="I13" s="142"/>
      <c r="L13" s="42"/>
    </row>
    <row r="14" spans="2:12" s="1" customFormat="1" ht="12" customHeight="1">
      <c r="B14" s="42"/>
      <c r="D14" s="140" t="s">
        <v>24</v>
      </c>
      <c r="I14" s="144" t="s">
        <v>25</v>
      </c>
      <c r="J14" s="16" t="str">
        <f>IF('Rekapitulace stavby'!AN10="","",'Rekapitulace stavby'!AN10)</f>
        <v/>
      </c>
      <c r="L14" s="42"/>
    </row>
    <row r="15" spans="2:12" s="1" customFormat="1" ht="18" customHeight="1">
      <c r="B15" s="42"/>
      <c r="E15" s="16" t="str">
        <f>IF('Rekapitulace stavby'!E11="","",'Rekapitulace stavby'!E11)</f>
        <v xml:space="preserve"> </v>
      </c>
      <c r="I15" s="144" t="s">
        <v>27</v>
      </c>
      <c r="J15" s="16" t="str">
        <f>IF('Rekapitulace stavby'!AN11="","",'Rekapitulace stavby'!AN11)</f>
        <v/>
      </c>
      <c r="L15" s="42"/>
    </row>
    <row r="16" spans="2:12" s="1" customFormat="1" ht="6.95" customHeight="1">
      <c r="B16" s="42"/>
      <c r="I16" s="142"/>
      <c r="L16" s="42"/>
    </row>
    <row r="17" spans="2:12" s="1" customFormat="1" ht="12" customHeight="1">
      <c r="B17" s="42"/>
      <c r="D17" s="140" t="s">
        <v>28</v>
      </c>
      <c r="I17" s="144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6"/>
      <c r="G18" s="16"/>
      <c r="H18" s="16"/>
      <c r="I18" s="144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42"/>
      <c r="L19" s="42"/>
    </row>
    <row r="20" spans="2:12" s="1" customFormat="1" ht="12" customHeight="1">
      <c r="B20" s="42"/>
      <c r="D20" s="140" t="s">
        <v>30</v>
      </c>
      <c r="I20" s="144" t="s">
        <v>25</v>
      </c>
      <c r="J20" s="16" t="str">
        <f>IF('Rekapitulace stavby'!AN16="","",'Rekapitulace stavby'!AN16)</f>
        <v/>
      </c>
      <c r="L20" s="42"/>
    </row>
    <row r="21" spans="2:12" s="1" customFormat="1" ht="18" customHeight="1">
      <c r="B21" s="42"/>
      <c r="E21" s="16" t="str">
        <f>IF('Rekapitulace stavby'!E17="","",'Rekapitulace stavby'!E17)</f>
        <v xml:space="preserve"> </v>
      </c>
      <c r="I21" s="144" t="s">
        <v>27</v>
      </c>
      <c r="J21" s="16" t="str">
        <f>IF('Rekapitulace stavby'!AN17="","",'Rekapitulace stavby'!AN17)</f>
        <v/>
      </c>
      <c r="L21" s="42"/>
    </row>
    <row r="22" spans="2:12" s="1" customFormat="1" ht="6.95" customHeight="1">
      <c r="B22" s="42"/>
      <c r="I22" s="142"/>
      <c r="L22" s="42"/>
    </row>
    <row r="23" spans="2:12" s="1" customFormat="1" ht="12" customHeight="1">
      <c r="B23" s="42"/>
      <c r="D23" s="140" t="s">
        <v>32</v>
      </c>
      <c r="I23" s="144" t="s">
        <v>25</v>
      </c>
      <c r="J23" s="16" t="str">
        <f>IF('Rekapitulace stavby'!AN19="","",'Rekapitulace stavby'!AN19)</f>
        <v/>
      </c>
      <c r="L23" s="42"/>
    </row>
    <row r="24" spans="2:12" s="1" customFormat="1" ht="18" customHeight="1">
      <c r="B24" s="42"/>
      <c r="E24" s="16" t="str">
        <f>IF('Rekapitulace stavby'!E20="","",'Rekapitulace stavby'!E20)</f>
        <v xml:space="preserve"> </v>
      </c>
      <c r="I24" s="144" t="s">
        <v>27</v>
      </c>
      <c r="J24" s="16" t="str">
        <f>IF('Rekapitulace stavby'!AN20="","",'Rekapitulace stavby'!AN20)</f>
        <v/>
      </c>
      <c r="L24" s="42"/>
    </row>
    <row r="25" spans="2:12" s="1" customFormat="1" ht="6.95" customHeight="1">
      <c r="B25" s="42"/>
      <c r="I25" s="142"/>
      <c r="L25" s="42"/>
    </row>
    <row r="26" spans="2:12" s="1" customFormat="1" ht="12" customHeight="1">
      <c r="B26" s="42"/>
      <c r="D26" s="140" t="s">
        <v>33</v>
      </c>
      <c r="I26" s="142"/>
      <c r="L26" s="42"/>
    </row>
    <row r="27" spans="2:12" s="7" customFormat="1" ht="16.5" customHeight="1">
      <c r="B27" s="146"/>
      <c r="E27" s="147" t="s">
        <v>1</v>
      </c>
      <c r="F27" s="147"/>
      <c r="G27" s="147"/>
      <c r="H27" s="147"/>
      <c r="I27" s="148"/>
      <c r="L27" s="146"/>
    </row>
    <row r="28" spans="2:12" s="1" customFormat="1" ht="6.95" customHeight="1">
      <c r="B28" s="42"/>
      <c r="I28" s="142"/>
      <c r="L28" s="42"/>
    </row>
    <row r="29" spans="2:12" s="1" customFormat="1" ht="6.95" customHeight="1">
      <c r="B29" s="42"/>
      <c r="D29" s="70"/>
      <c r="E29" s="70"/>
      <c r="F29" s="70"/>
      <c r="G29" s="70"/>
      <c r="H29" s="70"/>
      <c r="I29" s="149"/>
      <c r="J29" s="70"/>
      <c r="K29" s="70"/>
      <c r="L29" s="42"/>
    </row>
    <row r="30" spans="2:12" s="1" customFormat="1" ht="25.4" customHeight="1">
      <c r="B30" s="42"/>
      <c r="D30" s="150" t="s">
        <v>34</v>
      </c>
      <c r="I30" s="142"/>
      <c r="J30" s="151">
        <f>ROUND(J81,2)</f>
        <v>0</v>
      </c>
      <c r="L30" s="42"/>
    </row>
    <row r="31" spans="2:12" s="1" customFormat="1" ht="6.95" customHeight="1">
      <c r="B31" s="42"/>
      <c r="D31" s="70"/>
      <c r="E31" s="70"/>
      <c r="F31" s="70"/>
      <c r="G31" s="70"/>
      <c r="H31" s="70"/>
      <c r="I31" s="149"/>
      <c r="J31" s="70"/>
      <c r="K31" s="70"/>
      <c r="L31" s="42"/>
    </row>
    <row r="32" spans="2:12" s="1" customFormat="1" ht="14.4" customHeight="1">
      <c r="B32" s="42"/>
      <c r="F32" s="152" t="s">
        <v>36</v>
      </c>
      <c r="I32" s="153" t="s">
        <v>35</v>
      </c>
      <c r="J32" s="152" t="s">
        <v>37</v>
      </c>
      <c r="L32" s="42"/>
    </row>
    <row r="33" spans="2:12" s="1" customFormat="1" ht="14.4" customHeight="1">
      <c r="B33" s="42"/>
      <c r="D33" s="140" t="s">
        <v>38</v>
      </c>
      <c r="E33" s="140" t="s">
        <v>39</v>
      </c>
      <c r="F33" s="154">
        <f>ROUND((SUM(BE81:BE90)),2)</f>
        <v>0</v>
      </c>
      <c r="I33" s="155">
        <v>0.21</v>
      </c>
      <c r="J33" s="154">
        <f>ROUND(((SUM(BE81:BE90))*I33),2)</f>
        <v>0</v>
      </c>
      <c r="L33" s="42"/>
    </row>
    <row r="34" spans="2:12" s="1" customFormat="1" ht="14.4" customHeight="1">
      <c r="B34" s="42"/>
      <c r="E34" s="140" t="s">
        <v>40</v>
      </c>
      <c r="F34" s="154">
        <f>ROUND((SUM(BF81:BF90)),2)</f>
        <v>0</v>
      </c>
      <c r="I34" s="155">
        <v>0.15</v>
      </c>
      <c r="J34" s="154">
        <f>ROUND(((SUM(BF81:BF90))*I34),2)</f>
        <v>0</v>
      </c>
      <c r="L34" s="42"/>
    </row>
    <row r="35" spans="2:12" s="1" customFormat="1" ht="14.4" customHeight="1" hidden="1">
      <c r="B35" s="42"/>
      <c r="E35" s="140" t="s">
        <v>41</v>
      </c>
      <c r="F35" s="154">
        <f>ROUND((SUM(BG81:BG90)),2)</f>
        <v>0</v>
      </c>
      <c r="I35" s="155">
        <v>0.21</v>
      </c>
      <c r="J35" s="154">
        <f>0</f>
        <v>0</v>
      </c>
      <c r="L35" s="42"/>
    </row>
    <row r="36" spans="2:12" s="1" customFormat="1" ht="14.4" customHeight="1" hidden="1">
      <c r="B36" s="42"/>
      <c r="E36" s="140" t="s">
        <v>42</v>
      </c>
      <c r="F36" s="154">
        <f>ROUND((SUM(BH81:BH90)),2)</f>
        <v>0</v>
      </c>
      <c r="I36" s="155">
        <v>0.15</v>
      </c>
      <c r="J36" s="154">
        <f>0</f>
        <v>0</v>
      </c>
      <c r="L36" s="42"/>
    </row>
    <row r="37" spans="2:12" s="1" customFormat="1" ht="14.4" customHeight="1" hidden="1">
      <c r="B37" s="42"/>
      <c r="E37" s="140" t="s">
        <v>43</v>
      </c>
      <c r="F37" s="154">
        <f>ROUND((SUM(BI81:BI90)),2)</f>
        <v>0</v>
      </c>
      <c r="I37" s="155">
        <v>0</v>
      </c>
      <c r="J37" s="154">
        <f>0</f>
        <v>0</v>
      </c>
      <c r="L37" s="42"/>
    </row>
    <row r="38" spans="2:12" s="1" customFormat="1" ht="6.95" customHeight="1">
      <c r="B38" s="42"/>
      <c r="I38" s="142"/>
      <c r="L38" s="42"/>
    </row>
    <row r="39" spans="2:12" s="1" customFormat="1" ht="25.4" customHeight="1">
      <c r="B39" s="42"/>
      <c r="C39" s="156"/>
      <c r="D39" s="157" t="s">
        <v>44</v>
      </c>
      <c r="E39" s="158"/>
      <c r="F39" s="158"/>
      <c r="G39" s="159" t="s">
        <v>45</v>
      </c>
      <c r="H39" s="160" t="s">
        <v>46</v>
      </c>
      <c r="I39" s="161"/>
      <c r="J39" s="162">
        <f>SUM(J30:J37)</f>
        <v>0</v>
      </c>
      <c r="K39" s="163"/>
      <c r="L39" s="42"/>
    </row>
    <row r="40" spans="2:12" s="1" customFormat="1" ht="14.4" customHeight="1">
      <c r="B40" s="164"/>
      <c r="C40" s="165"/>
      <c r="D40" s="165"/>
      <c r="E40" s="165"/>
      <c r="F40" s="165"/>
      <c r="G40" s="165"/>
      <c r="H40" s="165"/>
      <c r="I40" s="166"/>
      <c r="J40" s="165"/>
      <c r="K40" s="165"/>
      <c r="L40" s="42"/>
    </row>
    <row r="44" spans="2:12" s="1" customFormat="1" ht="6.95" customHeight="1">
      <c r="B44" s="167"/>
      <c r="C44" s="168"/>
      <c r="D44" s="168"/>
      <c r="E44" s="168"/>
      <c r="F44" s="168"/>
      <c r="G44" s="168"/>
      <c r="H44" s="168"/>
      <c r="I44" s="169"/>
      <c r="J44" s="168"/>
      <c r="K44" s="168"/>
      <c r="L44" s="42"/>
    </row>
    <row r="45" spans="2:12" s="1" customFormat="1" ht="24.95" customHeight="1">
      <c r="B45" s="37"/>
      <c r="C45" s="22" t="s">
        <v>102</v>
      </c>
      <c r="D45" s="38"/>
      <c r="E45" s="38"/>
      <c r="F45" s="38"/>
      <c r="G45" s="38"/>
      <c r="H45" s="38"/>
      <c r="I45" s="142"/>
      <c r="J45" s="38"/>
      <c r="K45" s="38"/>
      <c r="L45" s="42"/>
    </row>
    <row r="46" spans="2:12" s="1" customFormat="1" ht="6.95" customHeight="1">
      <c r="B46" s="37"/>
      <c r="C46" s="38"/>
      <c r="D46" s="38"/>
      <c r="E46" s="38"/>
      <c r="F46" s="38"/>
      <c r="G46" s="38"/>
      <c r="H46" s="38"/>
      <c r="I46" s="142"/>
      <c r="J46" s="38"/>
      <c r="K46" s="38"/>
      <c r="L46" s="42"/>
    </row>
    <row r="47" spans="2:12" s="1" customFormat="1" ht="12" customHeight="1">
      <c r="B47" s="37"/>
      <c r="C47" s="31" t="s">
        <v>16</v>
      </c>
      <c r="D47" s="38"/>
      <c r="E47" s="38"/>
      <c r="F47" s="38"/>
      <c r="G47" s="38"/>
      <c r="H47" s="38"/>
      <c r="I47" s="142"/>
      <c r="J47" s="38"/>
      <c r="K47" s="38"/>
      <c r="L47" s="42"/>
    </row>
    <row r="48" spans="2:12" s="1" customFormat="1" ht="16.5" customHeight="1">
      <c r="B48" s="37"/>
      <c r="C48" s="38"/>
      <c r="D48" s="38"/>
      <c r="E48" s="170" t="str">
        <f>E7</f>
        <v>Technické zhodnocení chodníku na ul. Jesenická v Šumperku</v>
      </c>
      <c r="F48" s="31"/>
      <c r="G48" s="31"/>
      <c r="H48" s="31"/>
      <c r="I48" s="142"/>
      <c r="J48" s="38"/>
      <c r="K48" s="38"/>
      <c r="L48" s="42"/>
    </row>
    <row r="49" spans="2:12" s="1" customFormat="1" ht="12" customHeight="1">
      <c r="B49" s="37"/>
      <c r="C49" s="31" t="s">
        <v>98</v>
      </c>
      <c r="D49" s="38"/>
      <c r="E49" s="38"/>
      <c r="F49" s="38"/>
      <c r="G49" s="38"/>
      <c r="H49" s="38"/>
      <c r="I49" s="142"/>
      <c r="J49" s="38"/>
      <c r="K49" s="38"/>
      <c r="L49" s="42"/>
    </row>
    <row r="50" spans="2:12" s="1" customFormat="1" ht="16.5" customHeight="1">
      <c r="B50" s="37"/>
      <c r="C50" s="38"/>
      <c r="D50" s="38"/>
      <c r="E50" s="63" t="str">
        <f>E9</f>
        <v>1000 - Ostatní náklady</v>
      </c>
      <c r="F50" s="38"/>
      <c r="G50" s="38"/>
      <c r="H50" s="38"/>
      <c r="I50" s="142"/>
      <c r="J50" s="38"/>
      <c r="K50" s="38"/>
      <c r="L50" s="42"/>
    </row>
    <row r="51" spans="2:12" s="1" customFormat="1" ht="6.95" customHeight="1">
      <c r="B51" s="37"/>
      <c r="C51" s="38"/>
      <c r="D51" s="38"/>
      <c r="E51" s="38"/>
      <c r="F51" s="38"/>
      <c r="G51" s="38"/>
      <c r="H51" s="38"/>
      <c r="I51" s="142"/>
      <c r="J51" s="38"/>
      <c r="K51" s="38"/>
      <c r="L51" s="42"/>
    </row>
    <row r="52" spans="2:12" s="1" customFormat="1" ht="12" customHeight="1">
      <c r="B52" s="37"/>
      <c r="C52" s="31" t="s">
        <v>20</v>
      </c>
      <c r="D52" s="38"/>
      <c r="E52" s="38"/>
      <c r="F52" s="26" t="str">
        <f>F12</f>
        <v>Šumperk</v>
      </c>
      <c r="G52" s="38"/>
      <c r="H52" s="38"/>
      <c r="I52" s="144" t="s">
        <v>22</v>
      </c>
      <c r="J52" s="66" t="str">
        <f>IF(J12="","",J12)</f>
        <v>6. 2. 2019</v>
      </c>
      <c r="K52" s="38"/>
      <c r="L52" s="42"/>
    </row>
    <row r="53" spans="2:12" s="1" customFormat="1" ht="6.95" customHeight="1">
      <c r="B53" s="37"/>
      <c r="C53" s="38"/>
      <c r="D53" s="38"/>
      <c r="E53" s="38"/>
      <c r="F53" s="38"/>
      <c r="G53" s="38"/>
      <c r="H53" s="38"/>
      <c r="I53" s="142"/>
      <c r="J53" s="38"/>
      <c r="K53" s="38"/>
      <c r="L53" s="42"/>
    </row>
    <row r="54" spans="2:12" s="1" customFormat="1" ht="13.65" customHeight="1">
      <c r="B54" s="37"/>
      <c r="C54" s="31" t="s">
        <v>24</v>
      </c>
      <c r="D54" s="38"/>
      <c r="E54" s="38"/>
      <c r="F54" s="26" t="str">
        <f>E15</f>
        <v xml:space="preserve"> </v>
      </c>
      <c r="G54" s="38"/>
      <c r="H54" s="38"/>
      <c r="I54" s="144" t="s">
        <v>30</v>
      </c>
      <c r="J54" s="35" t="str">
        <f>E21</f>
        <v xml:space="preserve"> </v>
      </c>
      <c r="K54" s="38"/>
      <c r="L54" s="42"/>
    </row>
    <row r="55" spans="2:12" s="1" customFormat="1" ht="13.65" customHeight="1">
      <c r="B55" s="37"/>
      <c r="C55" s="31" t="s">
        <v>28</v>
      </c>
      <c r="D55" s="38"/>
      <c r="E55" s="38"/>
      <c r="F55" s="26" t="str">
        <f>IF(E18="","",E18)</f>
        <v>Vyplň údaj</v>
      </c>
      <c r="G55" s="38"/>
      <c r="H55" s="38"/>
      <c r="I55" s="144" t="s">
        <v>32</v>
      </c>
      <c r="J55" s="35" t="str">
        <f>E24</f>
        <v xml:space="preserve"> </v>
      </c>
      <c r="K55" s="38"/>
      <c r="L55" s="42"/>
    </row>
    <row r="56" spans="2:12" s="1" customFormat="1" ht="10.3" customHeight="1">
      <c r="B56" s="37"/>
      <c r="C56" s="38"/>
      <c r="D56" s="38"/>
      <c r="E56" s="38"/>
      <c r="F56" s="38"/>
      <c r="G56" s="38"/>
      <c r="H56" s="38"/>
      <c r="I56" s="142"/>
      <c r="J56" s="38"/>
      <c r="K56" s="38"/>
      <c r="L56" s="42"/>
    </row>
    <row r="57" spans="2:12" s="1" customFormat="1" ht="29.25" customHeight="1">
      <c r="B57" s="37"/>
      <c r="C57" s="171" t="s">
        <v>103</v>
      </c>
      <c r="D57" s="172"/>
      <c r="E57" s="172"/>
      <c r="F57" s="172"/>
      <c r="G57" s="172"/>
      <c r="H57" s="172"/>
      <c r="I57" s="173"/>
      <c r="J57" s="174" t="s">
        <v>104</v>
      </c>
      <c r="K57" s="172"/>
      <c r="L57" s="42"/>
    </row>
    <row r="58" spans="2:12" s="1" customFormat="1" ht="10.3" customHeight="1">
      <c r="B58" s="37"/>
      <c r="C58" s="38"/>
      <c r="D58" s="38"/>
      <c r="E58" s="38"/>
      <c r="F58" s="38"/>
      <c r="G58" s="38"/>
      <c r="H58" s="38"/>
      <c r="I58" s="142"/>
      <c r="J58" s="38"/>
      <c r="K58" s="38"/>
      <c r="L58" s="42"/>
    </row>
    <row r="59" spans="2:47" s="1" customFormat="1" ht="22.8" customHeight="1">
      <c r="B59" s="37"/>
      <c r="C59" s="175" t="s">
        <v>105</v>
      </c>
      <c r="D59" s="38"/>
      <c r="E59" s="38"/>
      <c r="F59" s="38"/>
      <c r="G59" s="38"/>
      <c r="H59" s="38"/>
      <c r="I59" s="142"/>
      <c r="J59" s="97">
        <f>J81</f>
        <v>0</v>
      </c>
      <c r="K59" s="38"/>
      <c r="L59" s="42"/>
      <c r="AU59" s="16" t="s">
        <v>106</v>
      </c>
    </row>
    <row r="60" spans="2:12" s="8" customFormat="1" ht="24.95" customHeight="1">
      <c r="B60" s="176"/>
      <c r="C60" s="177"/>
      <c r="D60" s="178" t="s">
        <v>314</v>
      </c>
      <c r="E60" s="179"/>
      <c r="F60" s="179"/>
      <c r="G60" s="179"/>
      <c r="H60" s="179"/>
      <c r="I60" s="180"/>
      <c r="J60" s="181">
        <f>J82</f>
        <v>0</v>
      </c>
      <c r="K60" s="177"/>
      <c r="L60" s="182"/>
    </row>
    <row r="61" spans="2:12" s="9" customFormat="1" ht="19.9" customHeight="1">
      <c r="B61" s="183"/>
      <c r="C61" s="121"/>
      <c r="D61" s="184" t="s">
        <v>315</v>
      </c>
      <c r="E61" s="185"/>
      <c r="F61" s="185"/>
      <c r="G61" s="185"/>
      <c r="H61" s="185"/>
      <c r="I61" s="186"/>
      <c r="J61" s="187">
        <f>J83</f>
        <v>0</v>
      </c>
      <c r="K61" s="121"/>
      <c r="L61" s="188"/>
    </row>
    <row r="62" spans="2:12" s="1" customFormat="1" ht="21.8" customHeight="1">
      <c r="B62" s="37"/>
      <c r="C62" s="38"/>
      <c r="D62" s="38"/>
      <c r="E62" s="38"/>
      <c r="F62" s="38"/>
      <c r="G62" s="38"/>
      <c r="H62" s="38"/>
      <c r="I62" s="142"/>
      <c r="J62" s="38"/>
      <c r="K62" s="38"/>
      <c r="L62" s="42"/>
    </row>
    <row r="63" spans="2:12" s="1" customFormat="1" ht="6.95" customHeight="1">
      <c r="B63" s="56"/>
      <c r="C63" s="57"/>
      <c r="D63" s="57"/>
      <c r="E63" s="57"/>
      <c r="F63" s="57"/>
      <c r="G63" s="57"/>
      <c r="H63" s="57"/>
      <c r="I63" s="166"/>
      <c r="J63" s="57"/>
      <c r="K63" s="57"/>
      <c r="L63" s="42"/>
    </row>
    <row r="67" spans="2:12" s="1" customFormat="1" ht="6.95" customHeight="1">
      <c r="B67" s="58"/>
      <c r="C67" s="59"/>
      <c r="D67" s="59"/>
      <c r="E67" s="59"/>
      <c r="F67" s="59"/>
      <c r="G67" s="59"/>
      <c r="H67" s="59"/>
      <c r="I67" s="169"/>
      <c r="J67" s="59"/>
      <c r="K67" s="59"/>
      <c r="L67" s="42"/>
    </row>
    <row r="68" spans="2:12" s="1" customFormat="1" ht="24.95" customHeight="1">
      <c r="B68" s="37"/>
      <c r="C68" s="22" t="s">
        <v>111</v>
      </c>
      <c r="D68" s="38"/>
      <c r="E68" s="38"/>
      <c r="F68" s="38"/>
      <c r="G68" s="38"/>
      <c r="H68" s="38"/>
      <c r="I68" s="142"/>
      <c r="J68" s="38"/>
      <c r="K68" s="38"/>
      <c r="L68" s="42"/>
    </row>
    <row r="69" spans="2:12" s="1" customFormat="1" ht="6.95" customHeight="1">
      <c r="B69" s="37"/>
      <c r="C69" s="38"/>
      <c r="D69" s="38"/>
      <c r="E69" s="38"/>
      <c r="F69" s="38"/>
      <c r="G69" s="38"/>
      <c r="H69" s="38"/>
      <c r="I69" s="142"/>
      <c r="J69" s="38"/>
      <c r="K69" s="38"/>
      <c r="L69" s="42"/>
    </row>
    <row r="70" spans="2:12" s="1" customFormat="1" ht="12" customHeight="1">
      <c r="B70" s="37"/>
      <c r="C70" s="31" t="s">
        <v>16</v>
      </c>
      <c r="D70" s="38"/>
      <c r="E70" s="38"/>
      <c r="F70" s="38"/>
      <c r="G70" s="38"/>
      <c r="H70" s="38"/>
      <c r="I70" s="142"/>
      <c r="J70" s="38"/>
      <c r="K70" s="38"/>
      <c r="L70" s="42"/>
    </row>
    <row r="71" spans="2:12" s="1" customFormat="1" ht="16.5" customHeight="1">
      <c r="B71" s="37"/>
      <c r="C71" s="38"/>
      <c r="D71" s="38"/>
      <c r="E71" s="170" t="str">
        <f>E7</f>
        <v>Technické zhodnocení chodníku na ul. Jesenická v Šumperku</v>
      </c>
      <c r="F71" s="31"/>
      <c r="G71" s="31"/>
      <c r="H71" s="31"/>
      <c r="I71" s="142"/>
      <c r="J71" s="38"/>
      <c r="K71" s="38"/>
      <c r="L71" s="42"/>
    </row>
    <row r="72" spans="2:12" s="1" customFormat="1" ht="12" customHeight="1">
      <c r="B72" s="37"/>
      <c r="C72" s="31" t="s">
        <v>98</v>
      </c>
      <c r="D72" s="38"/>
      <c r="E72" s="38"/>
      <c r="F72" s="38"/>
      <c r="G72" s="38"/>
      <c r="H72" s="38"/>
      <c r="I72" s="142"/>
      <c r="J72" s="38"/>
      <c r="K72" s="38"/>
      <c r="L72" s="42"/>
    </row>
    <row r="73" spans="2:12" s="1" customFormat="1" ht="16.5" customHeight="1">
      <c r="B73" s="37"/>
      <c r="C73" s="38"/>
      <c r="D73" s="38"/>
      <c r="E73" s="63" t="str">
        <f>E9</f>
        <v>1000 - Ostatní náklady</v>
      </c>
      <c r="F73" s="38"/>
      <c r="G73" s="38"/>
      <c r="H73" s="38"/>
      <c r="I73" s="142"/>
      <c r="J73" s="38"/>
      <c r="K73" s="38"/>
      <c r="L73" s="42"/>
    </row>
    <row r="74" spans="2:12" s="1" customFormat="1" ht="6.95" customHeight="1">
      <c r="B74" s="37"/>
      <c r="C74" s="38"/>
      <c r="D74" s="38"/>
      <c r="E74" s="38"/>
      <c r="F74" s="38"/>
      <c r="G74" s="38"/>
      <c r="H74" s="38"/>
      <c r="I74" s="142"/>
      <c r="J74" s="38"/>
      <c r="K74" s="38"/>
      <c r="L74" s="42"/>
    </row>
    <row r="75" spans="2:12" s="1" customFormat="1" ht="12" customHeight="1">
      <c r="B75" s="37"/>
      <c r="C75" s="31" t="s">
        <v>20</v>
      </c>
      <c r="D75" s="38"/>
      <c r="E75" s="38"/>
      <c r="F75" s="26" t="str">
        <f>F12</f>
        <v>Šumperk</v>
      </c>
      <c r="G75" s="38"/>
      <c r="H75" s="38"/>
      <c r="I75" s="144" t="s">
        <v>22</v>
      </c>
      <c r="J75" s="66" t="str">
        <f>IF(J12="","",J12)</f>
        <v>6. 2. 2019</v>
      </c>
      <c r="K75" s="38"/>
      <c r="L75" s="42"/>
    </row>
    <row r="76" spans="2:12" s="1" customFormat="1" ht="6.95" customHeight="1">
      <c r="B76" s="37"/>
      <c r="C76" s="38"/>
      <c r="D76" s="38"/>
      <c r="E76" s="38"/>
      <c r="F76" s="38"/>
      <c r="G76" s="38"/>
      <c r="H76" s="38"/>
      <c r="I76" s="142"/>
      <c r="J76" s="38"/>
      <c r="K76" s="38"/>
      <c r="L76" s="42"/>
    </row>
    <row r="77" spans="2:12" s="1" customFormat="1" ht="13.65" customHeight="1">
      <c r="B77" s="37"/>
      <c r="C77" s="31" t="s">
        <v>24</v>
      </c>
      <c r="D77" s="38"/>
      <c r="E77" s="38"/>
      <c r="F77" s="26" t="str">
        <f>E15</f>
        <v xml:space="preserve"> </v>
      </c>
      <c r="G77" s="38"/>
      <c r="H77" s="38"/>
      <c r="I77" s="144" t="s">
        <v>30</v>
      </c>
      <c r="J77" s="35" t="str">
        <f>E21</f>
        <v xml:space="preserve"> </v>
      </c>
      <c r="K77" s="38"/>
      <c r="L77" s="42"/>
    </row>
    <row r="78" spans="2:12" s="1" customFormat="1" ht="13.65" customHeight="1">
      <c r="B78" s="37"/>
      <c r="C78" s="31" t="s">
        <v>28</v>
      </c>
      <c r="D78" s="38"/>
      <c r="E78" s="38"/>
      <c r="F78" s="26" t="str">
        <f>IF(E18="","",E18)</f>
        <v>Vyplň údaj</v>
      </c>
      <c r="G78" s="38"/>
      <c r="H78" s="38"/>
      <c r="I78" s="144" t="s">
        <v>32</v>
      </c>
      <c r="J78" s="35" t="str">
        <f>E24</f>
        <v xml:space="preserve"> </v>
      </c>
      <c r="K78" s="38"/>
      <c r="L78" s="42"/>
    </row>
    <row r="79" spans="2:12" s="1" customFormat="1" ht="10.3" customHeight="1">
      <c r="B79" s="37"/>
      <c r="C79" s="38"/>
      <c r="D79" s="38"/>
      <c r="E79" s="38"/>
      <c r="F79" s="38"/>
      <c r="G79" s="38"/>
      <c r="H79" s="38"/>
      <c r="I79" s="142"/>
      <c r="J79" s="38"/>
      <c r="K79" s="38"/>
      <c r="L79" s="42"/>
    </row>
    <row r="80" spans="2:20" s="10" customFormat="1" ht="29.25" customHeight="1">
      <c r="B80" s="189"/>
      <c r="C80" s="190" t="s">
        <v>112</v>
      </c>
      <c r="D80" s="191" t="s">
        <v>53</v>
      </c>
      <c r="E80" s="191" t="s">
        <v>49</v>
      </c>
      <c r="F80" s="191" t="s">
        <v>50</v>
      </c>
      <c r="G80" s="191" t="s">
        <v>113</v>
      </c>
      <c r="H80" s="191" t="s">
        <v>114</v>
      </c>
      <c r="I80" s="192" t="s">
        <v>115</v>
      </c>
      <c r="J80" s="191" t="s">
        <v>104</v>
      </c>
      <c r="K80" s="193" t="s">
        <v>116</v>
      </c>
      <c r="L80" s="194"/>
      <c r="M80" s="87" t="s">
        <v>1</v>
      </c>
      <c r="N80" s="88" t="s">
        <v>38</v>
      </c>
      <c r="O80" s="88" t="s">
        <v>117</v>
      </c>
      <c r="P80" s="88" t="s">
        <v>118</v>
      </c>
      <c r="Q80" s="88" t="s">
        <v>119</v>
      </c>
      <c r="R80" s="88" t="s">
        <v>120</v>
      </c>
      <c r="S80" s="88" t="s">
        <v>121</v>
      </c>
      <c r="T80" s="89" t="s">
        <v>122</v>
      </c>
    </row>
    <row r="81" spans="2:63" s="1" customFormat="1" ht="22.8" customHeight="1">
      <c r="B81" s="37"/>
      <c r="C81" s="94" t="s">
        <v>123</v>
      </c>
      <c r="D81" s="38"/>
      <c r="E81" s="38"/>
      <c r="F81" s="38"/>
      <c r="G81" s="38"/>
      <c r="H81" s="38"/>
      <c r="I81" s="142"/>
      <c r="J81" s="195">
        <f>BK81</f>
        <v>0</v>
      </c>
      <c r="K81" s="38"/>
      <c r="L81" s="42"/>
      <c r="M81" s="90"/>
      <c r="N81" s="91"/>
      <c r="O81" s="91"/>
      <c r="P81" s="196">
        <f>P82</f>
        <v>0</v>
      </c>
      <c r="Q81" s="91"/>
      <c r="R81" s="196">
        <f>R82</f>
        <v>0</v>
      </c>
      <c r="S81" s="91"/>
      <c r="T81" s="197">
        <f>T82</f>
        <v>0</v>
      </c>
      <c r="AT81" s="16" t="s">
        <v>67</v>
      </c>
      <c r="AU81" s="16" t="s">
        <v>106</v>
      </c>
      <c r="BK81" s="198">
        <f>BK82</f>
        <v>0</v>
      </c>
    </row>
    <row r="82" spans="2:63" s="11" customFormat="1" ht="25.9" customHeight="1">
      <c r="B82" s="199"/>
      <c r="C82" s="200"/>
      <c r="D82" s="201" t="s">
        <v>67</v>
      </c>
      <c r="E82" s="202" t="s">
        <v>316</v>
      </c>
      <c r="F82" s="202" t="s">
        <v>317</v>
      </c>
      <c r="G82" s="200"/>
      <c r="H82" s="200"/>
      <c r="I82" s="203"/>
      <c r="J82" s="204">
        <f>BK82</f>
        <v>0</v>
      </c>
      <c r="K82" s="200"/>
      <c r="L82" s="205"/>
      <c r="M82" s="206"/>
      <c r="N82" s="207"/>
      <c r="O82" s="207"/>
      <c r="P82" s="208">
        <f>P83</f>
        <v>0</v>
      </c>
      <c r="Q82" s="207"/>
      <c r="R82" s="208">
        <f>R83</f>
        <v>0</v>
      </c>
      <c r="S82" s="207"/>
      <c r="T82" s="209">
        <f>T83</f>
        <v>0</v>
      </c>
      <c r="AR82" s="210" t="s">
        <v>133</v>
      </c>
      <c r="AT82" s="211" t="s">
        <v>67</v>
      </c>
      <c r="AU82" s="211" t="s">
        <v>68</v>
      </c>
      <c r="AY82" s="210" t="s">
        <v>126</v>
      </c>
      <c r="BK82" s="212">
        <f>BK83</f>
        <v>0</v>
      </c>
    </row>
    <row r="83" spans="2:63" s="11" customFormat="1" ht="22.8" customHeight="1">
      <c r="B83" s="199"/>
      <c r="C83" s="200"/>
      <c r="D83" s="201" t="s">
        <v>67</v>
      </c>
      <c r="E83" s="213" t="s">
        <v>318</v>
      </c>
      <c r="F83" s="213" t="s">
        <v>317</v>
      </c>
      <c r="G83" s="200"/>
      <c r="H83" s="200"/>
      <c r="I83" s="203"/>
      <c r="J83" s="214">
        <f>BK83</f>
        <v>0</v>
      </c>
      <c r="K83" s="200"/>
      <c r="L83" s="205"/>
      <c r="M83" s="206"/>
      <c r="N83" s="207"/>
      <c r="O83" s="207"/>
      <c r="P83" s="208">
        <f>SUM(P84:P90)</f>
        <v>0</v>
      </c>
      <c r="Q83" s="207"/>
      <c r="R83" s="208">
        <f>SUM(R84:R90)</f>
        <v>0</v>
      </c>
      <c r="S83" s="207"/>
      <c r="T83" s="209">
        <f>SUM(T84:T90)</f>
        <v>0</v>
      </c>
      <c r="AR83" s="210" t="s">
        <v>133</v>
      </c>
      <c r="AT83" s="211" t="s">
        <v>67</v>
      </c>
      <c r="AU83" s="211" t="s">
        <v>75</v>
      </c>
      <c r="AY83" s="210" t="s">
        <v>126</v>
      </c>
      <c r="BK83" s="212">
        <f>SUM(BK84:BK90)</f>
        <v>0</v>
      </c>
    </row>
    <row r="84" spans="2:65" s="1" customFormat="1" ht="16.5" customHeight="1">
      <c r="B84" s="37"/>
      <c r="C84" s="215" t="s">
        <v>75</v>
      </c>
      <c r="D84" s="215" t="s">
        <v>128</v>
      </c>
      <c r="E84" s="216" t="s">
        <v>319</v>
      </c>
      <c r="F84" s="217" t="s">
        <v>320</v>
      </c>
      <c r="G84" s="218" t="s">
        <v>321</v>
      </c>
      <c r="H84" s="219">
        <v>1</v>
      </c>
      <c r="I84" s="220"/>
      <c r="J84" s="221">
        <f>ROUND(I84*H84,2)</f>
        <v>0</v>
      </c>
      <c r="K84" s="217" t="s">
        <v>1</v>
      </c>
      <c r="L84" s="42"/>
      <c r="M84" s="222" t="s">
        <v>1</v>
      </c>
      <c r="N84" s="223" t="s">
        <v>39</v>
      </c>
      <c r="O84" s="78"/>
      <c r="P84" s="224">
        <f>O84*H84</f>
        <v>0</v>
      </c>
      <c r="Q84" s="224">
        <v>0</v>
      </c>
      <c r="R84" s="224">
        <f>Q84*H84</f>
        <v>0</v>
      </c>
      <c r="S84" s="224">
        <v>0</v>
      </c>
      <c r="T84" s="225">
        <f>S84*H84</f>
        <v>0</v>
      </c>
      <c r="AR84" s="16" t="s">
        <v>322</v>
      </c>
      <c r="AT84" s="16" t="s">
        <v>128</v>
      </c>
      <c r="AU84" s="16" t="s">
        <v>77</v>
      </c>
      <c r="AY84" s="16" t="s">
        <v>126</v>
      </c>
      <c r="BE84" s="226">
        <f>IF(N84="základní",J84,0)</f>
        <v>0</v>
      </c>
      <c r="BF84" s="226">
        <f>IF(N84="snížená",J84,0)</f>
        <v>0</v>
      </c>
      <c r="BG84" s="226">
        <f>IF(N84="zákl. přenesená",J84,0)</f>
        <v>0</v>
      </c>
      <c r="BH84" s="226">
        <f>IF(N84="sníž. přenesená",J84,0)</f>
        <v>0</v>
      </c>
      <c r="BI84" s="226">
        <f>IF(N84="nulová",J84,0)</f>
        <v>0</v>
      </c>
      <c r="BJ84" s="16" t="s">
        <v>75</v>
      </c>
      <c r="BK84" s="226">
        <f>ROUND(I84*H84,2)</f>
        <v>0</v>
      </c>
      <c r="BL84" s="16" t="s">
        <v>322</v>
      </c>
      <c r="BM84" s="16" t="s">
        <v>323</v>
      </c>
    </row>
    <row r="85" spans="2:51" s="12" customFormat="1" ht="12">
      <c r="B85" s="227"/>
      <c r="C85" s="228"/>
      <c r="D85" s="229" t="s">
        <v>135</v>
      </c>
      <c r="E85" s="230" t="s">
        <v>1</v>
      </c>
      <c r="F85" s="231" t="s">
        <v>324</v>
      </c>
      <c r="G85" s="228"/>
      <c r="H85" s="230" t="s">
        <v>1</v>
      </c>
      <c r="I85" s="232"/>
      <c r="J85" s="228"/>
      <c r="K85" s="228"/>
      <c r="L85" s="233"/>
      <c r="M85" s="234"/>
      <c r="N85" s="235"/>
      <c r="O85" s="235"/>
      <c r="P85" s="235"/>
      <c r="Q85" s="235"/>
      <c r="R85" s="235"/>
      <c r="S85" s="235"/>
      <c r="T85" s="236"/>
      <c r="AT85" s="237" t="s">
        <v>135</v>
      </c>
      <c r="AU85" s="237" t="s">
        <v>77</v>
      </c>
      <c r="AV85" s="12" t="s">
        <v>75</v>
      </c>
      <c r="AW85" s="12" t="s">
        <v>31</v>
      </c>
      <c r="AX85" s="12" t="s">
        <v>68</v>
      </c>
      <c r="AY85" s="237" t="s">
        <v>126</v>
      </c>
    </row>
    <row r="86" spans="2:51" s="13" customFormat="1" ht="12">
      <c r="B86" s="238"/>
      <c r="C86" s="239"/>
      <c r="D86" s="229" t="s">
        <v>135</v>
      </c>
      <c r="E86" s="240" t="s">
        <v>1</v>
      </c>
      <c r="F86" s="241" t="s">
        <v>75</v>
      </c>
      <c r="G86" s="239"/>
      <c r="H86" s="242">
        <v>1</v>
      </c>
      <c r="I86" s="243"/>
      <c r="J86" s="239"/>
      <c r="K86" s="239"/>
      <c r="L86" s="244"/>
      <c r="M86" s="245"/>
      <c r="N86" s="246"/>
      <c r="O86" s="246"/>
      <c r="P86" s="246"/>
      <c r="Q86" s="246"/>
      <c r="R86" s="246"/>
      <c r="S86" s="246"/>
      <c r="T86" s="247"/>
      <c r="AT86" s="248" t="s">
        <v>135</v>
      </c>
      <c r="AU86" s="248" t="s">
        <v>77</v>
      </c>
      <c r="AV86" s="13" t="s">
        <v>77</v>
      </c>
      <c r="AW86" s="13" t="s">
        <v>31</v>
      </c>
      <c r="AX86" s="13" t="s">
        <v>75</v>
      </c>
      <c r="AY86" s="248" t="s">
        <v>126</v>
      </c>
    </row>
    <row r="87" spans="2:65" s="1" customFormat="1" ht="16.5" customHeight="1">
      <c r="B87" s="37"/>
      <c r="C87" s="215" t="s">
        <v>77</v>
      </c>
      <c r="D87" s="215" t="s">
        <v>128</v>
      </c>
      <c r="E87" s="216" t="s">
        <v>325</v>
      </c>
      <c r="F87" s="217" t="s">
        <v>326</v>
      </c>
      <c r="G87" s="218" t="s">
        <v>321</v>
      </c>
      <c r="H87" s="219">
        <v>1</v>
      </c>
      <c r="I87" s="220"/>
      <c r="J87" s="221">
        <f>ROUND(I87*H87,2)</f>
        <v>0</v>
      </c>
      <c r="K87" s="217" t="s">
        <v>1</v>
      </c>
      <c r="L87" s="42"/>
      <c r="M87" s="222" t="s">
        <v>1</v>
      </c>
      <c r="N87" s="223" t="s">
        <v>39</v>
      </c>
      <c r="O87" s="78"/>
      <c r="P87" s="224">
        <f>O87*H87</f>
        <v>0</v>
      </c>
      <c r="Q87" s="224">
        <v>0</v>
      </c>
      <c r="R87" s="224">
        <f>Q87*H87</f>
        <v>0</v>
      </c>
      <c r="S87" s="224">
        <v>0</v>
      </c>
      <c r="T87" s="225">
        <f>S87*H87</f>
        <v>0</v>
      </c>
      <c r="AR87" s="16" t="s">
        <v>322</v>
      </c>
      <c r="AT87" s="16" t="s">
        <v>128</v>
      </c>
      <c r="AU87" s="16" t="s">
        <v>77</v>
      </c>
      <c r="AY87" s="16" t="s">
        <v>126</v>
      </c>
      <c r="BE87" s="226">
        <f>IF(N87="základní",J87,0)</f>
        <v>0</v>
      </c>
      <c r="BF87" s="226">
        <f>IF(N87="snížená",J87,0)</f>
        <v>0</v>
      </c>
      <c r="BG87" s="226">
        <f>IF(N87="zákl. přenesená",J87,0)</f>
        <v>0</v>
      </c>
      <c r="BH87" s="226">
        <f>IF(N87="sníž. přenesená",J87,0)</f>
        <v>0</v>
      </c>
      <c r="BI87" s="226">
        <f>IF(N87="nulová",J87,0)</f>
        <v>0</v>
      </c>
      <c r="BJ87" s="16" t="s">
        <v>75</v>
      </c>
      <c r="BK87" s="226">
        <f>ROUND(I87*H87,2)</f>
        <v>0</v>
      </c>
      <c r="BL87" s="16" t="s">
        <v>322</v>
      </c>
      <c r="BM87" s="16" t="s">
        <v>327</v>
      </c>
    </row>
    <row r="88" spans="2:51" s="12" customFormat="1" ht="12">
      <c r="B88" s="227"/>
      <c r="C88" s="228"/>
      <c r="D88" s="229" t="s">
        <v>135</v>
      </c>
      <c r="E88" s="230" t="s">
        <v>1</v>
      </c>
      <c r="F88" s="231" t="s">
        <v>328</v>
      </c>
      <c r="G88" s="228"/>
      <c r="H88" s="230" t="s">
        <v>1</v>
      </c>
      <c r="I88" s="232"/>
      <c r="J88" s="228"/>
      <c r="K88" s="228"/>
      <c r="L88" s="233"/>
      <c r="M88" s="234"/>
      <c r="N88" s="235"/>
      <c r="O88" s="235"/>
      <c r="P88" s="235"/>
      <c r="Q88" s="235"/>
      <c r="R88" s="235"/>
      <c r="S88" s="235"/>
      <c r="T88" s="236"/>
      <c r="AT88" s="237" t="s">
        <v>135</v>
      </c>
      <c r="AU88" s="237" t="s">
        <v>77</v>
      </c>
      <c r="AV88" s="12" t="s">
        <v>75</v>
      </c>
      <c r="AW88" s="12" t="s">
        <v>31</v>
      </c>
      <c r="AX88" s="12" t="s">
        <v>68</v>
      </c>
      <c r="AY88" s="237" t="s">
        <v>126</v>
      </c>
    </row>
    <row r="89" spans="2:51" s="12" customFormat="1" ht="12">
      <c r="B89" s="227"/>
      <c r="C89" s="228"/>
      <c r="D89" s="229" t="s">
        <v>135</v>
      </c>
      <c r="E89" s="230" t="s">
        <v>1</v>
      </c>
      <c r="F89" s="231" t="s">
        <v>329</v>
      </c>
      <c r="G89" s="228"/>
      <c r="H89" s="230" t="s">
        <v>1</v>
      </c>
      <c r="I89" s="232"/>
      <c r="J89" s="228"/>
      <c r="K89" s="228"/>
      <c r="L89" s="233"/>
      <c r="M89" s="234"/>
      <c r="N89" s="235"/>
      <c r="O89" s="235"/>
      <c r="P89" s="235"/>
      <c r="Q89" s="235"/>
      <c r="R89" s="235"/>
      <c r="S89" s="235"/>
      <c r="T89" s="236"/>
      <c r="AT89" s="237" t="s">
        <v>135</v>
      </c>
      <c r="AU89" s="237" t="s">
        <v>77</v>
      </c>
      <c r="AV89" s="12" t="s">
        <v>75</v>
      </c>
      <c r="AW89" s="12" t="s">
        <v>31</v>
      </c>
      <c r="AX89" s="12" t="s">
        <v>68</v>
      </c>
      <c r="AY89" s="237" t="s">
        <v>126</v>
      </c>
    </row>
    <row r="90" spans="2:51" s="13" customFormat="1" ht="12">
      <c r="B90" s="238"/>
      <c r="C90" s="239"/>
      <c r="D90" s="229" t="s">
        <v>135</v>
      </c>
      <c r="E90" s="240" t="s">
        <v>1</v>
      </c>
      <c r="F90" s="241" t="s">
        <v>75</v>
      </c>
      <c r="G90" s="239"/>
      <c r="H90" s="242">
        <v>1</v>
      </c>
      <c r="I90" s="243"/>
      <c r="J90" s="239"/>
      <c r="K90" s="239"/>
      <c r="L90" s="244"/>
      <c r="M90" s="278"/>
      <c r="N90" s="279"/>
      <c r="O90" s="279"/>
      <c r="P90" s="279"/>
      <c r="Q90" s="279"/>
      <c r="R90" s="279"/>
      <c r="S90" s="279"/>
      <c r="T90" s="280"/>
      <c r="AT90" s="248" t="s">
        <v>135</v>
      </c>
      <c r="AU90" s="248" t="s">
        <v>77</v>
      </c>
      <c r="AV90" s="13" t="s">
        <v>77</v>
      </c>
      <c r="AW90" s="13" t="s">
        <v>31</v>
      </c>
      <c r="AX90" s="13" t="s">
        <v>75</v>
      </c>
      <c r="AY90" s="248" t="s">
        <v>126</v>
      </c>
    </row>
    <row r="91" spans="2:12" s="1" customFormat="1" ht="6.95" customHeight="1">
      <c r="B91" s="56"/>
      <c r="C91" s="57"/>
      <c r="D91" s="57"/>
      <c r="E91" s="57"/>
      <c r="F91" s="57"/>
      <c r="G91" s="57"/>
      <c r="H91" s="57"/>
      <c r="I91" s="166"/>
      <c r="J91" s="57"/>
      <c r="K91" s="57"/>
      <c r="L91" s="42"/>
    </row>
  </sheetData>
  <sheetProtection password="CC35" sheet="1" objects="1" scenarios="1" formatColumns="0" formatRows="0" autoFilter="0"/>
  <autoFilter ref="C80:K90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8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35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96</v>
      </c>
    </row>
    <row r="3" spans="2:46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77</v>
      </c>
    </row>
    <row r="4" spans="2:46" ht="24.95" customHeight="1">
      <c r="B4" s="19"/>
      <c r="D4" s="139" t="s">
        <v>97</v>
      </c>
      <c r="L4" s="19"/>
      <c r="M4" s="2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40" t="s">
        <v>16</v>
      </c>
      <c r="L6" s="19"/>
    </row>
    <row r="7" spans="2:12" ht="16.5" customHeight="1">
      <c r="B7" s="19"/>
      <c r="E7" s="141" t="str">
        <f>'Rekapitulace stavby'!K6</f>
        <v>Technické zhodnocení chodníku na ul. Jesenická v Šumperku</v>
      </c>
      <c r="F7" s="140"/>
      <c r="G7" s="140"/>
      <c r="H7" s="140"/>
      <c r="L7" s="19"/>
    </row>
    <row r="8" spans="2:12" s="1" customFormat="1" ht="12" customHeight="1">
      <c r="B8" s="42"/>
      <c r="D8" s="140" t="s">
        <v>98</v>
      </c>
      <c r="I8" s="142"/>
      <c r="L8" s="42"/>
    </row>
    <row r="9" spans="2:12" s="1" customFormat="1" ht="36.95" customHeight="1">
      <c r="B9" s="42"/>
      <c r="E9" s="143" t="s">
        <v>330</v>
      </c>
      <c r="F9" s="1"/>
      <c r="G9" s="1"/>
      <c r="H9" s="1"/>
      <c r="I9" s="142"/>
      <c r="L9" s="42"/>
    </row>
    <row r="10" spans="2:12" s="1" customFormat="1" ht="12">
      <c r="B10" s="42"/>
      <c r="I10" s="142"/>
      <c r="L10" s="42"/>
    </row>
    <row r="11" spans="2:12" s="1" customFormat="1" ht="12" customHeight="1">
      <c r="B11" s="42"/>
      <c r="D11" s="140" t="s">
        <v>18</v>
      </c>
      <c r="F11" s="16" t="s">
        <v>1</v>
      </c>
      <c r="I11" s="144" t="s">
        <v>19</v>
      </c>
      <c r="J11" s="16" t="s">
        <v>1</v>
      </c>
      <c r="L11" s="42"/>
    </row>
    <row r="12" spans="2:12" s="1" customFormat="1" ht="12" customHeight="1">
      <c r="B12" s="42"/>
      <c r="D12" s="140" t="s">
        <v>20</v>
      </c>
      <c r="F12" s="16" t="s">
        <v>21</v>
      </c>
      <c r="I12" s="144" t="s">
        <v>22</v>
      </c>
      <c r="J12" s="145" t="str">
        <f>'Rekapitulace stavby'!AN8</f>
        <v>6. 2. 2019</v>
      </c>
      <c r="L12" s="42"/>
    </row>
    <row r="13" spans="2:12" s="1" customFormat="1" ht="10.8" customHeight="1">
      <c r="B13" s="42"/>
      <c r="I13" s="142"/>
      <c r="L13" s="42"/>
    </row>
    <row r="14" spans="2:12" s="1" customFormat="1" ht="12" customHeight="1">
      <c r="B14" s="42"/>
      <c r="D14" s="140" t="s">
        <v>24</v>
      </c>
      <c r="I14" s="144" t="s">
        <v>25</v>
      </c>
      <c r="J14" s="16" t="str">
        <f>IF('Rekapitulace stavby'!AN10="","",'Rekapitulace stavby'!AN10)</f>
        <v/>
      </c>
      <c r="L14" s="42"/>
    </row>
    <row r="15" spans="2:12" s="1" customFormat="1" ht="18" customHeight="1">
      <c r="B15" s="42"/>
      <c r="E15" s="16" t="str">
        <f>IF('Rekapitulace stavby'!E11="","",'Rekapitulace stavby'!E11)</f>
        <v xml:space="preserve"> </v>
      </c>
      <c r="I15" s="144" t="s">
        <v>27</v>
      </c>
      <c r="J15" s="16" t="str">
        <f>IF('Rekapitulace stavby'!AN11="","",'Rekapitulace stavby'!AN11)</f>
        <v/>
      </c>
      <c r="L15" s="42"/>
    </row>
    <row r="16" spans="2:12" s="1" customFormat="1" ht="6.95" customHeight="1">
      <c r="B16" s="42"/>
      <c r="I16" s="142"/>
      <c r="L16" s="42"/>
    </row>
    <row r="17" spans="2:12" s="1" customFormat="1" ht="12" customHeight="1">
      <c r="B17" s="42"/>
      <c r="D17" s="140" t="s">
        <v>28</v>
      </c>
      <c r="I17" s="144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6"/>
      <c r="G18" s="16"/>
      <c r="H18" s="16"/>
      <c r="I18" s="144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42"/>
      <c r="L19" s="42"/>
    </row>
    <row r="20" spans="2:12" s="1" customFormat="1" ht="12" customHeight="1">
      <c r="B20" s="42"/>
      <c r="D20" s="140" t="s">
        <v>30</v>
      </c>
      <c r="I20" s="144" t="s">
        <v>25</v>
      </c>
      <c r="J20" s="16" t="str">
        <f>IF('Rekapitulace stavby'!AN16="","",'Rekapitulace stavby'!AN16)</f>
        <v/>
      </c>
      <c r="L20" s="42"/>
    </row>
    <row r="21" spans="2:12" s="1" customFormat="1" ht="18" customHeight="1">
      <c r="B21" s="42"/>
      <c r="E21" s="16" t="str">
        <f>IF('Rekapitulace stavby'!E17="","",'Rekapitulace stavby'!E17)</f>
        <v xml:space="preserve"> </v>
      </c>
      <c r="I21" s="144" t="s">
        <v>27</v>
      </c>
      <c r="J21" s="16" t="str">
        <f>IF('Rekapitulace stavby'!AN17="","",'Rekapitulace stavby'!AN17)</f>
        <v/>
      </c>
      <c r="L21" s="42"/>
    </row>
    <row r="22" spans="2:12" s="1" customFormat="1" ht="6.95" customHeight="1">
      <c r="B22" s="42"/>
      <c r="I22" s="142"/>
      <c r="L22" s="42"/>
    </row>
    <row r="23" spans="2:12" s="1" customFormat="1" ht="12" customHeight="1">
      <c r="B23" s="42"/>
      <c r="D23" s="140" t="s">
        <v>32</v>
      </c>
      <c r="I23" s="144" t="s">
        <v>25</v>
      </c>
      <c r="J23" s="16" t="str">
        <f>IF('Rekapitulace stavby'!AN19="","",'Rekapitulace stavby'!AN19)</f>
        <v/>
      </c>
      <c r="L23" s="42"/>
    </row>
    <row r="24" spans="2:12" s="1" customFormat="1" ht="18" customHeight="1">
      <c r="B24" s="42"/>
      <c r="E24" s="16" t="str">
        <f>IF('Rekapitulace stavby'!E20="","",'Rekapitulace stavby'!E20)</f>
        <v xml:space="preserve"> </v>
      </c>
      <c r="I24" s="144" t="s">
        <v>27</v>
      </c>
      <c r="J24" s="16" t="str">
        <f>IF('Rekapitulace stavby'!AN20="","",'Rekapitulace stavby'!AN20)</f>
        <v/>
      </c>
      <c r="L24" s="42"/>
    </row>
    <row r="25" spans="2:12" s="1" customFormat="1" ht="6.95" customHeight="1">
      <c r="B25" s="42"/>
      <c r="I25" s="142"/>
      <c r="L25" s="42"/>
    </row>
    <row r="26" spans="2:12" s="1" customFormat="1" ht="12" customHeight="1">
      <c r="B26" s="42"/>
      <c r="D26" s="140" t="s">
        <v>33</v>
      </c>
      <c r="I26" s="142"/>
      <c r="L26" s="42"/>
    </row>
    <row r="27" spans="2:12" s="7" customFormat="1" ht="16.5" customHeight="1">
      <c r="B27" s="146"/>
      <c r="E27" s="147" t="s">
        <v>1</v>
      </c>
      <c r="F27" s="147"/>
      <c r="G27" s="147"/>
      <c r="H27" s="147"/>
      <c r="I27" s="148"/>
      <c r="L27" s="146"/>
    </row>
    <row r="28" spans="2:12" s="1" customFormat="1" ht="6.95" customHeight="1">
      <c r="B28" s="42"/>
      <c r="I28" s="142"/>
      <c r="L28" s="42"/>
    </row>
    <row r="29" spans="2:12" s="1" customFormat="1" ht="6.95" customHeight="1">
      <c r="B29" s="42"/>
      <c r="D29" s="70"/>
      <c r="E29" s="70"/>
      <c r="F29" s="70"/>
      <c r="G29" s="70"/>
      <c r="H29" s="70"/>
      <c r="I29" s="149"/>
      <c r="J29" s="70"/>
      <c r="K29" s="70"/>
      <c r="L29" s="42"/>
    </row>
    <row r="30" spans="2:12" s="1" customFormat="1" ht="25.4" customHeight="1">
      <c r="B30" s="42"/>
      <c r="D30" s="150" t="s">
        <v>34</v>
      </c>
      <c r="I30" s="142"/>
      <c r="J30" s="151">
        <f>ROUND(J81,2)</f>
        <v>0</v>
      </c>
      <c r="L30" s="42"/>
    </row>
    <row r="31" spans="2:12" s="1" customFormat="1" ht="6.95" customHeight="1">
      <c r="B31" s="42"/>
      <c r="D31" s="70"/>
      <c r="E31" s="70"/>
      <c r="F31" s="70"/>
      <c r="G31" s="70"/>
      <c r="H31" s="70"/>
      <c r="I31" s="149"/>
      <c r="J31" s="70"/>
      <c r="K31" s="70"/>
      <c r="L31" s="42"/>
    </row>
    <row r="32" spans="2:12" s="1" customFormat="1" ht="14.4" customHeight="1">
      <c r="B32" s="42"/>
      <c r="F32" s="152" t="s">
        <v>36</v>
      </c>
      <c r="I32" s="153" t="s">
        <v>35</v>
      </c>
      <c r="J32" s="152" t="s">
        <v>37</v>
      </c>
      <c r="L32" s="42"/>
    </row>
    <row r="33" spans="2:12" s="1" customFormat="1" ht="14.4" customHeight="1">
      <c r="B33" s="42"/>
      <c r="D33" s="140" t="s">
        <v>38</v>
      </c>
      <c r="E33" s="140" t="s">
        <v>39</v>
      </c>
      <c r="F33" s="154">
        <f>ROUND((SUM(BE81:BE85)),2)</f>
        <v>0</v>
      </c>
      <c r="I33" s="155">
        <v>0.21</v>
      </c>
      <c r="J33" s="154">
        <f>ROUND(((SUM(BE81:BE85))*I33),2)</f>
        <v>0</v>
      </c>
      <c r="L33" s="42"/>
    </row>
    <row r="34" spans="2:12" s="1" customFormat="1" ht="14.4" customHeight="1">
      <c r="B34" s="42"/>
      <c r="E34" s="140" t="s">
        <v>40</v>
      </c>
      <c r="F34" s="154">
        <f>ROUND((SUM(BF81:BF85)),2)</f>
        <v>0</v>
      </c>
      <c r="I34" s="155">
        <v>0.15</v>
      </c>
      <c r="J34" s="154">
        <f>ROUND(((SUM(BF81:BF85))*I34),2)</f>
        <v>0</v>
      </c>
      <c r="L34" s="42"/>
    </row>
    <row r="35" spans="2:12" s="1" customFormat="1" ht="14.4" customHeight="1" hidden="1">
      <c r="B35" s="42"/>
      <c r="E35" s="140" t="s">
        <v>41</v>
      </c>
      <c r="F35" s="154">
        <f>ROUND((SUM(BG81:BG85)),2)</f>
        <v>0</v>
      </c>
      <c r="I35" s="155">
        <v>0.21</v>
      </c>
      <c r="J35" s="154">
        <f>0</f>
        <v>0</v>
      </c>
      <c r="L35" s="42"/>
    </row>
    <row r="36" spans="2:12" s="1" customFormat="1" ht="14.4" customHeight="1" hidden="1">
      <c r="B36" s="42"/>
      <c r="E36" s="140" t="s">
        <v>42</v>
      </c>
      <c r="F36" s="154">
        <f>ROUND((SUM(BH81:BH85)),2)</f>
        <v>0</v>
      </c>
      <c r="I36" s="155">
        <v>0.15</v>
      </c>
      <c r="J36" s="154">
        <f>0</f>
        <v>0</v>
      </c>
      <c r="L36" s="42"/>
    </row>
    <row r="37" spans="2:12" s="1" customFormat="1" ht="14.4" customHeight="1" hidden="1">
      <c r="B37" s="42"/>
      <c r="E37" s="140" t="s">
        <v>43</v>
      </c>
      <c r="F37" s="154">
        <f>ROUND((SUM(BI81:BI85)),2)</f>
        <v>0</v>
      </c>
      <c r="I37" s="155">
        <v>0</v>
      </c>
      <c r="J37" s="154">
        <f>0</f>
        <v>0</v>
      </c>
      <c r="L37" s="42"/>
    </row>
    <row r="38" spans="2:12" s="1" customFormat="1" ht="6.95" customHeight="1">
      <c r="B38" s="42"/>
      <c r="I38" s="142"/>
      <c r="L38" s="42"/>
    </row>
    <row r="39" spans="2:12" s="1" customFormat="1" ht="25.4" customHeight="1">
      <c r="B39" s="42"/>
      <c r="C39" s="156"/>
      <c r="D39" s="157" t="s">
        <v>44</v>
      </c>
      <c r="E39" s="158"/>
      <c r="F39" s="158"/>
      <c r="G39" s="159" t="s">
        <v>45</v>
      </c>
      <c r="H39" s="160" t="s">
        <v>46</v>
      </c>
      <c r="I39" s="161"/>
      <c r="J39" s="162">
        <f>SUM(J30:J37)</f>
        <v>0</v>
      </c>
      <c r="K39" s="163"/>
      <c r="L39" s="42"/>
    </row>
    <row r="40" spans="2:12" s="1" customFormat="1" ht="14.4" customHeight="1">
      <c r="B40" s="164"/>
      <c r="C40" s="165"/>
      <c r="D40" s="165"/>
      <c r="E40" s="165"/>
      <c r="F40" s="165"/>
      <c r="G40" s="165"/>
      <c r="H40" s="165"/>
      <c r="I40" s="166"/>
      <c r="J40" s="165"/>
      <c r="K40" s="165"/>
      <c r="L40" s="42"/>
    </row>
    <row r="44" spans="2:12" s="1" customFormat="1" ht="6.95" customHeight="1">
      <c r="B44" s="167"/>
      <c r="C44" s="168"/>
      <c r="D44" s="168"/>
      <c r="E44" s="168"/>
      <c r="F44" s="168"/>
      <c r="G44" s="168"/>
      <c r="H44" s="168"/>
      <c r="I44" s="169"/>
      <c r="J44" s="168"/>
      <c r="K44" s="168"/>
      <c r="L44" s="42"/>
    </row>
    <row r="45" spans="2:12" s="1" customFormat="1" ht="24.95" customHeight="1">
      <c r="B45" s="37"/>
      <c r="C45" s="22" t="s">
        <v>102</v>
      </c>
      <c r="D45" s="38"/>
      <c r="E45" s="38"/>
      <c r="F45" s="38"/>
      <c r="G45" s="38"/>
      <c r="H45" s="38"/>
      <c r="I45" s="142"/>
      <c r="J45" s="38"/>
      <c r="K45" s="38"/>
      <c r="L45" s="42"/>
    </row>
    <row r="46" spans="2:12" s="1" customFormat="1" ht="6.95" customHeight="1">
      <c r="B46" s="37"/>
      <c r="C46" s="38"/>
      <c r="D46" s="38"/>
      <c r="E46" s="38"/>
      <c r="F46" s="38"/>
      <c r="G46" s="38"/>
      <c r="H46" s="38"/>
      <c r="I46" s="142"/>
      <c r="J46" s="38"/>
      <c r="K46" s="38"/>
      <c r="L46" s="42"/>
    </row>
    <row r="47" spans="2:12" s="1" customFormat="1" ht="12" customHeight="1">
      <c r="B47" s="37"/>
      <c r="C47" s="31" t="s">
        <v>16</v>
      </c>
      <c r="D47" s="38"/>
      <c r="E47" s="38"/>
      <c r="F47" s="38"/>
      <c r="G47" s="38"/>
      <c r="H47" s="38"/>
      <c r="I47" s="142"/>
      <c r="J47" s="38"/>
      <c r="K47" s="38"/>
      <c r="L47" s="42"/>
    </row>
    <row r="48" spans="2:12" s="1" customFormat="1" ht="16.5" customHeight="1">
      <c r="B48" s="37"/>
      <c r="C48" s="38"/>
      <c r="D48" s="38"/>
      <c r="E48" s="170" t="str">
        <f>E7</f>
        <v>Technické zhodnocení chodníku na ul. Jesenická v Šumperku</v>
      </c>
      <c r="F48" s="31"/>
      <c r="G48" s="31"/>
      <c r="H48" s="31"/>
      <c r="I48" s="142"/>
      <c r="J48" s="38"/>
      <c r="K48" s="38"/>
      <c r="L48" s="42"/>
    </row>
    <row r="49" spans="2:12" s="1" customFormat="1" ht="12" customHeight="1">
      <c r="B49" s="37"/>
      <c r="C49" s="31" t="s">
        <v>98</v>
      </c>
      <c r="D49" s="38"/>
      <c r="E49" s="38"/>
      <c r="F49" s="38"/>
      <c r="G49" s="38"/>
      <c r="H49" s="38"/>
      <c r="I49" s="142"/>
      <c r="J49" s="38"/>
      <c r="K49" s="38"/>
      <c r="L49" s="42"/>
    </row>
    <row r="50" spans="2:12" s="1" customFormat="1" ht="16.5" customHeight="1">
      <c r="B50" s="37"/>
      <c r="C50" s="38"/>
      <c r="D50" s="38"/>
      <c r="E50" s="63" t="str">
        <f>E9</f>
        <v>1020 - VRN</v>
      </c>
      <c r="F50" s="38"/>
      <c r="G50" s="38"/>
      <c r="H50" s="38"/>
      <c r="I50" s="142"/>
      <c r="J50" s="38"/>
      <c r="K50" s="38"/>
      <c r="L50" s="42"/>
    </row>
    <row r="51" spans="2:12" s="1" customFormat="1" ht="6.95" customHeight="1">
      <c r="B51" s="37"/>
      <c r="C51" s="38"/>
      <c r="D51" s="38"/>
      <c r="E51" s="38"/>
      <c r="F51" s="38"/>
      <c r="G51" s="38"/>
      <c r="H51" s="38"/>
      <c r="I51" s="142"/>
      <c r="J51" s="38"/>
      <c r="K51" s="38"/>
      <c r="L51" s="42"/>
    </row>
    <row r="52" spans="2:12" s="1" customFormat="1" ht="12" customHeight="1">
      <c r="B52" s="37"/>
      <c r="C52" s="31" t="s">
        <v>20</v>
      </c>
      <c r="D52" s="38"/>
      <c r="E52" s="38"/>
      <c r="F52" s="26" t="str">
        <f>F12</f>
        <v>Šumperk</v>
      </c>
      <c r="G52" s="38"/>
      <c r="H52" s="38"/>
      <c r="I52" s="144" t="s">
        <v>22</v>
      </c>
      <c r="J52" s="66" t="str">
        <f>IF(J12="","",J12)</f>
        <v>6. 2. 2019</v>
      </c>
      <c r="K52" s="38"/>
      <c r="L52" s="42"/>
    </row>
    <row r="53" spans="2:12" s="1" customFormat="1" ht="6.95" customHeight="1">
      <c r="B53" s="37"/>
      <c r="C53" s="38"/>
      <c r="D53" s="38"/>
      <c r="E53" s="38"/>
      <c r="F53" s="38"/>
      <c r="G53" s="38"/>
      <c r="H53" s="38"/>
      <c r="I53" s="142"/>
      <c r="J53" s="38"/>
      <c r="K53" s="38"/>
      <c r="L53" s="42"/>
    </row>
    <row r="54" spans="2:12" s="1" customFormat="1" ht="13.65" customHeight="1">
      <c r="B54" s="37"/>
      <c r="C54" s="31" t="s">
        <v>24</v>
      </c>
      <c r="D54" s="38"/>
      <c r="E54" s="38"/>
      <c r="F54" s="26" t="str">
        <f>E15</f>
        <v xml:space="preserve"> </v>
      </c>
      <c r="G54" s="38"/>
      <c r="H54" s="38"/>
      <c r="I54" s="144" t="s">
        <v>30</v>
      </c>
      <c r="J54" s="35" t="str">
        <f>E21</f>
        <v xml:space="preserve"> </v>
      </c>
      <c r="K54" s="38"/>
      <c r="L54" s="42"/>
    </row>
    <row r="55" spans="2:12" s="1" customFormat="1" ht="13.65" customHeight="1">
      <c r="B55" s="37"/>
      <c r="C55" s="31" t="s">
        <v>28</v>
      </c>
      <c r="D55" s="38"/>
      <c r="E55" s="38"/>
      <c r="F55" s="26" t="str">
        <f>IF(E18="","",E18)</f>
        <v>Vyplň údaj</v>
      </c>
      <c r="G55" s="38"/>
      <c r="H55" s="38"/>
      <c r="I55" s="144" t="s">
        <v>32</v>
      </c>
      <c r="J55" s="35" t="str">
        <f>E24</f>
        <v xml:space="preserve"> </v>
      </c>
      <c r="K55" s="38"/>
      <c r="L55" s="42"/>
    </row>
    <row r="56" spans="2:12" s="1" customFormat="1" ht="10.3" customHeight="1">
      <c r="B56" s="37"/>
      <c r="C56" s="38"/>
      <c r="D56" s="38"/>
      <c r="E56" s="38"/>
      <c r="F56" s="38"/>
      <c r="G56" s="38"/>
      <c r="H56" s="38"/>
      <c r="I56" s="142"/>
      <c r="J56" s="38"/>
      <c r="K56" s="38"/>
      <c r="L56" s="42"/>
    </row>
    <row r="57" spans="2:12" s="1" customFormat="1" ht="29.25" customHeight="1">
      <c r="B57" s="37"/>
      <c r="C57" s="171" t="s">
        <v>103</v>
      </c>
      <c r="D57" s="172"/>
      <c r="E57" s="172"/>
      <c r="F57" s="172"/>
      <c r="G57" s="172"/>
      <c r="H57" s="172"/>
      <c r="I57" s="173"/>
      <c r="J57" s="174" t="s">
        <v>104</v>
      </c>
      <c r="K57" s="172"/>
      <c r="L57" s="42"/>
    </row>
    <row r="58" spans="2:12" s="1" customFormat="1" ht="10.3" customHeight="1">
      <c r="B58" s="37"/>
      <c r="C58" s="38"/>
      <c r="D58" s="38"/>
      <c r="E58" s="38"/>
      <c r="F58" s="38"/>
      <c r="G58" s="38"/>
      <c r="H58" s="38"/>
      <c r="I58" s="142"/>
      <c r="J58" s="38"/>
      <c r="K58" s="38"/>
      <c r="L58" s="42"/>
    </row>
    <row r="59" spans="2:47" s="1" customFormat="1" ht="22.8" customHeight="1">
      <c r="B59" s="37"/>
      <c r="C59" s="175" t="s">
        <v>105</v>
      </c>
      <c r="D59" s="38"/>
      <c r="E59" s="38"/>
      <c r="F59" s="38"/>
      <c r="G59" s="38"/>
      <c r="H59" s="38"/>
      <c r="I59" s="142"/>
      <c r="J59" s="97">
        <f>J81</f>
        <v>0</v>
      </c>
      <c r="K59" s="38"/>
      <c r="L59" s="42"/>
      <c r="AU59" s="16" t="s">
        <v>106</v>
      </c>
    </row>
    <row r="60" spans="2:12" s="8" customFormat="1" ht="24.95" customHeight="1">
      <c r="B60" s="176"/>
      <c r="C60" s="177"/>
      <c r="D60" s="178" t="s">
        <v>331</v>
      </c>
      <c r="E60" s="179"/>
      <c r="F60" s="179"/>
      <c r="G60" s="179"/>
      <c r="H60" s="179"/>
      <c r="I60" s="180"/>
      <c r="J60" s="181">
        <f>J82</f>
        <v>0</v>
      </c>
      <c r="K60" s="177"/>
      <c r="L60" s="182"/>
    </row>
    <row r="61" spans="2:12" s="9" customFormat="1" ht="19.9" customHeight="1">
      <c r="B61" s="183"/>
      <c r="C61" s="121"/>
      <c r="D61" s="184" t="s">
        <v>332</v>
      </c>
      <c r="E61" s="185"/>
      <c r="F61" s="185"/>
      <c r="G61" s="185"/>
      <c r="H61" s="185"/>
      <c r="I61" s="186"/>
      <c r="J61" s="187">
        <f>J83</f>
        <v>0</v>
      </c>
      <c r="K61" s="121"/>
      <c r="L61" s="188"/>
    </row>
    <row r="62" spans="2:12" s="1" customFormat="1" ht="21.8" customHeight="1">
      <c r="B62" s="37"/>
      <c r="C62" s="38"/>
      <c r="D62" s="38"/>
      <c r="E62" s="38"/>
      <c r="F62" s="38"/>
      <c r="G62" s="38"/>
      <c r="H62" s="38"/>
      <c r="I62" s="142"/>
      <c r="J62" s="38"/>
      <c r="K62" s="38"/>
      <c r="L62" s="42"/>
    </row>
    <row r="63" spans="2:12" s="1" customFormat="1" ht="6.95" customHeight="1">
      <c r="B63" s="56"/>
      <c r="C63" s="57"/>
      <c r="D63" s="57"/>
      <c r="E63" s="57"/>
      <c r="F63" s="57"/>
      <c r="G63" s="57"/>
      <c r="H63" s="57"/>
      <c r="I63" s="166"/>
      <c r="J63" s="57"/>
      <c r="K63" s="57"/>
      <c r="L63" s="42"/>
    </row>
    <row r="67" spans="2:12" s="1" customFormat="1" ht="6.95" customHeight="1">
      <c r="B67" s="58"/>
      <c r="C67" s="59"/>
      <c r="D67" s="59"/>
      <c r="E67" s="59"/>
      <c r="F67" s="59"/>
      <c r="G67" s="59"/>
      <c r="H67" s="59"/>
      <c r="I67" s="169"/>
      <c r="J67" s="59"/>
      <c r="K67" s="59"/>
      <c r="L67" s="42"/>
    </row>
    <row r="68" spans="2:12" s="1" customFormat="1" ht="24.95" customHeight="1">
      <c r="B68" s="37"/>
      <c r="C68" s="22" t="s">
        <v>111</v>
      </c>
      <c r="D68" s="38"/>
      <c r="E68" s="38"/>
      <c r="F68" s="38"/>
      <c r="G68" s="38"/>
      <c r="H68" s="38"/>
      <c r="I68" s="142"/>
      <c r="J68" s="38"/>
      <c r="K68" s="38"/>
      <c r="L68" s="42"/>
    </row>
    <row r="69" spans="2:12" s="1" customFormat="1" ht="6.95" customHeight="1">
      <c r="B69" s="37"/>
      <c r="C69" s="38"/>
      <c r="D69" s="38"/>
      <c r="E69" s="38"/>
      <c r="F69" s="38"/>
      <c r="G69" s="38"/>
      <c r="H69" s="38"/>
      <c r="I69" s="142"/>
      <c r="J69" s="38"/>
      <c r="K69" s="38"/>
      <c r="L69" s="42"/>
    </row>
    <row r="70" spans="2:12" s="1" customFormat="1" ht="12" customHeight="1">
      <c r="B70" s="37"/>
      <c r="C70" s="31" t="s">
        <v>16</v>
      </c>
      <c r="D70" s="38"/>
      <c r="E70" s="38"/>
      <c r="F70" s="38"/>
      <c r="G70" s="38"/>
      <c r="H70" s="38"/>
      <c r="I70" s="142"/>
      <c r="J70" s="38"/>
      <c r="K70" s="38"/>
      <c r="L70" s="42"/>
    </row>
    <row r="71" spans="2:12" s="1" customFormat="1" ht="16.5" customHeight="1">
      <c r="B71" s="37"/>
      <c r="C71" s="38"/>
      <c r="D71" s="38"/>
      <c r="E71" s="170" t="str">
        <f>E7</f>
        <v>Technické zhodnocení chodníku na ul. Jesenická v Šumperku</v>
      </c>
      <c r="F71" s="31"/>
      <c r="G71" s="31"/>
      <c r="H71" s="31"/>
      <c r="I71" s="142"/>
      <c r="J71" s="38"/>
      <c r="K71" s="38"/>
      <c r="L71" s="42"/>
    </row>
    <row r="72" spans="2:12" s="1" customFormat="1" ht="12" customHeight="1">
      <c r="B72" s="37"/>
      <c r="C72" s="31" t="s">
        <v>98</v>
      </c>
      <c r="D72" s="38"/>
      <c r="E72" s="38"/>
      <c r="F72" s="38"/>
      <c r="G72" s="38"/>
      <c r="H72" s="38"/>
      <c r="I72" s="142"/>
      <c r="J72" s="38"/>
      <c r="K72" s="38"/>
      <c r="L72" s="42"/>
    </row>
    <row r="73" spans="2:12" s="1" customFormat="1" ht="16.5" customHeight="1">
      <c r="B73" s="37"/>
      <c r="C73" s="38"/>
      <c r="D73" s="38"/>
      <c r="E73" s="63" t="str">
        <f>E9</f>
        <v>1020 - VRN</v>
      </c>
      <c r="F73" s="38"/>
      <c r="G73" s="38"/>
      <c r="H73" s="38"/>
      <c r="I73" s="142"/>
      <c r="J73" s="38"/>
      <c r="K73" s="38"/>
      <c r="L73" s="42"/>
    </row>
    <row r="74" spans="2:12" s="1" customFormat="1" ht="6.95" customHeight="1">
      <c r="B74" s="37"/>
      <c r="C74" s="38"/>
      <c r="D74" s="38"/>
      <c r="E74" s="38"/>
      <c r="F74" s="38"/>
      <c r="G74" s="38"/>
      <c r="H74" s="38"/>
      <c r="I74" s="142"/>
      <c r="J74" s="38"/>
      <c r="K74" s="38"/>
      <c r="L74" s="42"/>
    </row>
    <row r="75" spans="2:12" s="1" customFormat="1" ht="12" customHeight="1">
      <c r="B75" s="37"/>
      <c r="C75" s="31" t="s">
        <v>20</v>
      </c>
      <c r="D75" s="38"/>
      <c r="E75" s="38"/>
      <c r="F75" s="26" t="str">
        <f>F12</f>
        <v>Šumperk</v>
      </c>
      <c r="G75" s="38"/>
      <c r="H75" s="38"/>
      <c r="I75" s="144" t="s">
        <v>22</v>
      </c>
      <c r="J75" s="66" t="str">
        <f>IF(J12="","",J12)</f>
        <v>6. 2. 2019</v>
      </c>
      <c r="K75" s="38"/>
      <c r="L75" s="42"/>
    </row>
    <row r="76" spans="2:12" s="1" customFormat="1" ht="6.95" customHeight="1">
      <c r="B76" s="37"/>
      <c r="C76" s="38"/>
      <c r="D76" s="38"/>
      <c r="E76" s="38"/>
      <c r="F76" s="38"/>
      <c r="G76" s="38"/>
      <c r="H76" s="38"/>
      <c r="I76" s="142"/>
      <c r="J76" s="38"/>
      <c r="K76" s="38"/>
      <c r="L76" s="42"/>
    </row>
    <row r="77" spans="2:12" s="1" customFormat="1" ht="13.65" customHeight="1">
      <c r="B77" s="37"/>
      <c r="C77" s="31" t="s">
        <v>24</v>
      </c>
      <c r="D77" s="38"/>
      <c r="E77" s="38"/>
      <c r="F77" s="26" t="str">
        <f>E15</f>
        <v xml:space="preserve"> </v>
      </c>
      <c r="G77" s="38"/>
      <c r="H77" s="38"/>
      <c r="I77" s="144" t="s">
        <v>30</v>
      </c>
      <c r="J77" s="35" t="str">
        <f>E21</f>
        <v xml:space="preserve"> </v>
      </c>
      <c r="K77" s="38"/>
      <c r="L77" s="42"/>
    </row>
    <row r="78" spans="2:12" s="1" customFormat="1" ht="13.65" customHeight="1">
      <c r="B78" s="37"/>
      <c r="C78" s="31" t="s">
        <v>28</v>
      </c>
      <c r="D78" s="38"/>
      <c r="E78" s="38"/>
      <c r="F78" s="26" t="str">
        <f>IF(E18="","",E18)</f>
        <v>Vyplň údaj</v>
      </c>
      <c r="G78" s="38"/>
      <c r="H78" s="38"/>
      <c r="I78" s="144" t="s">
        <v>32</v>
      </c>
      <c r="J78" s="35" t="str">
        <f>E24</f>
        <v xml:space="preserve"> </v>
      </c>
      <c r="K78" s="38"/>
      <c r="L78" s="42"/>
    </row>
    <row r="79" spans="2:12" s="1" customFormat="1" ht="10.3" customHeight="1">
      <c r="B79" s="37"/>
      <c r="C79" s="38"/>
      <c r="D79" s="38"/>
      <c r="E79" s="38"/>
      <c r="F79" s="38"/>
      <c r="G79" s="38"/>
      <c r="H79" s="38"/>
      <c r="I79" s="142"/>
      <c r="J79" s="38"/>
      <c r="K79" s="38"/>
      <c r="L79" s="42"/>
    </row>
    <row r="80" spans="2:20" s="10" customFormat="1" ht="29.25" customHeight="1">
      <c r="B80" s="189"/>
      <c r="C80" s="190" t="s">
        <v>112</v>
      </c>
      <c r="D80" s="191" t="s">
        <v>53</v>
      </c>
      <c r="E80" s="191" t="s">
        <v>49</v>
      </c>
      <c r="F80" s="191" t="s">
        <v>50</v>
      </c>
      <c r="G80" s="191" t="s">
        <v>113</v>
      </c>
      <c r="H80" s="191" t="s">
        <v>114</v>
      </c>
      <c r="I80" s="192" t="s">
        <v>115</v>
      </c>
      <c r="J80" s="191" t="s">
        <v>104</v>
      </c>
      <c r="K80" s="193" t="s">
        <v>116</v>
      </c>
      <c r="L80" s="194"/>
      <c r="M80" s="87" t="s">
        <v>1</v>
      </c>
      <c r="N80" s="88" t="s">
        <v>38</v>
      </c>
      <c r="O80" s="88" t="s">
        <v>117</v>
      </c>
      <c r="P80" s="88" t="s">
        <v>118</v>
      </c>
      <c r="Q80" s="88" t="s">
        <v>119</v>
      </c>
      <c r="R80" s="88" t="s">
        <v>120</v>
      </c>
      <c r="S80" s="88" t="s">
        <v>121</v>
      </c>
      <c r="T80" s="89" t="s">
        <v>122</v>
      </c>
    </row>
    <row r="81" spans="2:63" s="1" customFormat="1" ht="22.8" customHeight="1">
      <c r="B81" s="37"/>
      <c r="C81" s="94" t="s">
        <v>123</v>
      </c>
      <c r="D81" s="38"/>
      <c r="E81" s="38"/>
      <c r="F81" s="38"/>
      <c r="G81" s="38"/>
      <c r="H81" s="38"/>
      <c r="I81" s="142"/>
      <c r="J81" s="195">
        <f>BK81</f>
        <v>0</v>
      </c>
      <c r="K81" s="38"/>
      <c r="L81" s="42"/>
      <c r="M81" s="90"/>
      <c r="N81" s="91"/>
      <c r="O81" s="91"/>
      <c r="P81" s="196">
        <f>P82</f>
        <v>0</v>
      </c>
      <c r="Q81" s="91"/>
      <c r="R81" s="196">
        <f>R82</f>
        <v>0</v>
      </c>
      <c r="S81" s="91"/>
      <c r="T81" s="197">
        <f>T82</f>
        <v>0</v>
      </c>
      <c r="AT81" s="16" t="s">
        <v>67</v>
      </c>
      <c r="AU81" s="16" t="s">
        <v>106</v>
      </c>
      <c r="BK81" s="198">
        <f>BK82</f>
        <v>0</v>
      </c>
    </row>
    <row r="82" spans="2:63" s="11" customFormat="1" ht="25.9" customHeight="1">
      <c r="B82" s="199"/>
      <c r="C82" s="200"/>
      <c r="D82" s="201" t="s">
        <v>67</v>
      </c>
      <c r="E82" s="202" t="s">
        <v>95</v>
      </c>
      <c r="F82" s="202" t="s">
        <v>333</v>
      </c>
      <c r="G82" s="200"/>
      <c r="H82" s="200"/>
      <c r="I82" s="203"/>
      <c r="J82" s="204">
        <f>BK82</f>
        <v>0</v>
      </c>
      <c r="K82" s="200"/>
      <c r="L82" s="205"/>
      <c r="M82" s="206"/>
      <c r="N82" s="207"/>
      <c r="O82" s="207"/>
      <c r="P82" s="208">
        <f>P83</f>
        <v>0</v>
      </c>
      <c r="Q82" s="207"/>
      <c r="R82" s="208">
        <f>R83</f>
        <v>0</v>
      </c>
      <c r="S82" s="207"/>
      <c r="T82" s="209">
        <f>T83</f>
        <v>0</v>
      </c>
      <c r="AR82" s="210" t="s">
        <v>154</v>
      </c>
      <c r="AT82" s="211" t="s">
        <v>67</v>
      </c>
      <c r="AU82" s="211" t="s">
        <v>68</v>
      </c>
      <c r="AY82" s="210" t="s">
        <v>126</v>
      </c>
      <c r="BK82" s="212">
        <f>BK83</f>
        <v>0</v>
      </c>
    </row>
    <row r="83" spans="2:63" s="11" customFormat="1" ht="22.8" customHeight="1">
      <c r="B83" s="199"/>
      <c r="C83" s="200"/>
      <c r="D83" s="201" t="s">
        <v>67</v>
      </c>
      <c r="E83" s="213" t="s">
        <v>68</v>
      </c>
      <c r="F83" s="213" t="s">
        <v>333</v>
      </c>
      <c r="G83" s="200"/>
      <c r="H83" s="200"/>
      <c r="I83" s="203"/>
      <c r="J83" s="214">
        <f>BK83</f>
        <v>0</v>
      </c>
      <c r="K83" s="200"/>
      <c r="L83" s="205"/>
      <c r="M83" s="206"/>
      <c r="N83" s="207"/>
      <c r="O83" s="207"/>
      <c r="P83" s="208">
        <f>SUM(P84:P85)</f>
        <v>0</v>
      </c>
      <c r="Q83" s="207"/>
      <c r="R83" s="208">
        <f>SUM(R84:R85)</f>
        <v>0</v>
      </c>
      <c r="S83" s="207"/>
      <c r="T83" s="209">
        <f>SUM(T84:T85)</f>
        <v>0</v>
      </c>
      <c r="AR83" s="210" t="s">
        <v>154</v>
      </c>
      <c r="AT83" s="211" t="s">
        <v>67</v>
      </c>
      <c r="AU83" s="211" t="s">
        <v>75</v>
      </c>
      <c r="AY83" s="210" t="s">
        <v>126</v>
      </c>
      <c r="BK83" s="212">
        <f>SUM(BK84:BK85)</f>
        <v>0</v>
      </c>
    </row>
    <row r="84" spans="2:65" s="1" customFormat="1" ht="16.5" customHeight="1">
      <c r="B84" s="37"/>
      <c r="C84" s="215" t="s">
        <v>75</v>
      </c>
      <c r="D84" s="215" t="s">
        <v>128</v>
      </c>
      <c r="E84" s="216" t="s">
        <v>334</v>
      </c>
      <c r="F84" s="217" t="s">
        <v>335</v>
      </c>
      <c r="G84" s="218" t="s">
        <v>336</v>
      </c>
      <c r="H84" s="219">
        <v>2</v>
      </c>
      <c r="I84" s="220"/>
      <c r="J84" s="221">
        <f>ROUND(I84*H84,2)</f>
        <v>0</v>
      </c>
      <c r="K84" s="217" t="s">
        <v>337</v>
      </c>
      <c r="L84" s="42"/>
      <c r="M84" s="222" t="s">
        <v>1</v>
      </c>
      <c r="N84" s="223" t="s">
        <v>39</v>
      </c>
      <c r="O84" s="78"/>
      <c r="P84" s="224">
        <f>O84*H84</f>
        <v>0</v>
      </c>
      <c r="Q84" s="224">
        <v>0</v>
      </c>
      <c r="R84" s="224">
        <f>Q84*H84</f>
        <v>0</v>
      </c>
      <c r="S84" s="224">
        <v>0</v>
      </c>
      <c r="T84" s="225">
        <f>S84*H84</f>
        <v>0</v>
      </c>
      <c r="AR84" s="16" t="s">
        <v>338</v>
      </c>
      <c r="AT84" s="16" t="s">
        <v>128</v>
      </c>
      <c r="AU84" s="16" t="s">
        <v>77</v>
      </c>
      <c r="AY84" s="16" t="s">
        <v>126</v>
      </c>
      <c r="BE84" s="226">
        <f>IF(N84="základní",J84,0)</f>
        <v>0</v>
      </c>
      <c r="BF84" s="226">
        <f>IF(N84="snížená",J84,0)</f>
        <v>0</v>
      </c>
      <c r="BG84" s="226">
        <f>IF(N84="zákl. přenesená",J84,0)</f>
        <v>0</v>
      </c>
      <c r="BH84" s="226">
        <f>IF(N84="sníž. přenesená",J84,0)</f>
        <v>0</v>
      </c>
      <c r="BI84" s="226">
        <f>IF(N84="nulová",J84,0)</f>
        <v>0</v>
      </c>
      <c r="BJ84" s="16" t="s">
        <v>75</v>
      </c>
      <c r="BK84" s="226">
        <f>ROUND(I84*H84,2)</f>
        <v>0</v>
      </c>
      <c r="BL84" s="16" t="s">
        <v>338</v>
      </c>
      <c r="BM84" s="16" t="s">
        <v>339</v>
      </c>
    </row>
    <row r="85" spans="2:65" s="1" customFormat="1" ht="16.5" customHeight="1">
      <c r="B85" s="37"/>
      <c r="C85" s="215" t="s">
        <v>77</v>
      </c>
      <c r="D85" s="215" t="s">
        <v>128</v>
      </c>
      <c r="E85" s="216" t="s">
        <v>340</v>
      </c>
      <c r="F85" s="217" t="s">
        <v>341</v>
      </c>
      <c r="G85" s="218" t="s">
        <v>336</v>
      </c>
      <c r="H85" s="219">
        <v>1</v>
      </c>
      <c r="I85" s="220"/>
      <c r="J85" s="221">
        <f>ROUND(I85*H85,2)</f>
        <v>0</v>
      </c>
      <c r="K85" s="217" t="s">
        <v>337</v>
      </c>
      <c r="L85" s="42"/>
      <c r="M85" s="273" t="s">
        <v>1</v>
      </c>
      <c r="N85" s="274" t="s">
        <v>39</v>
      </c>
      <c r="O85" s="275"/>
      <c r="P85" s="276">
        <f>O85*H85</f>
        <v>0</v>
      </c>
      <c r="Q85" s="276">
        <v>0</v>
      </c>
      <c r="R85" s="276">
        <f>Q85*H85</f>
        <v>0</v>
      </c>
      <c r="S85" s="276">
        <v>0</v>
      </c>
      <c r="T85" s="277">
        <f>S85*H85</f>
        <v>0</v>
      </c>
      <c r="AR85" s="16" t="s">
        <v>338</v>
      </c>
      <c r="AT85" s="16" t="s">
        <v>128</v>
      </c>
      <c r="AU85" s="16" t="s">
        <v>77</v>
      </c>
      <c r="AY85" s="16" t="s">
        <v>126</v>
      </c>
      <c r="BE85" s="226">
        <f>IF(N85="základní",J85,0)</f>
        <v>0</v>
      </c>
      <c r="BF85" s="226">
        <f>IF(N85="snížená",J85,0)</f>
        <v>0</v>
      </c>
      <c r="BG85" s="226">
        <f>IF(N85="zákl. přenesená",J85,0)</f>
        <v>0</v>
      </c>
      <c r="BH85" s="226">
        <f>IF(N85="sníž. přenesená",J85,0)</f>
        <v>0</v>
      </c>
      <c r="BI85" s="226">
        <f>IF(N85="nulová",J85,0)</f>
        <v>0</v>
      </c>
      <c r="BJ85" s="16" t="s">
        <v>75</v>
      </c>
      <c r="BK85" s="226">
        <f>ROUND(I85*H85,2)</f>
        <v>0</v>
      </c>
      <c r="BL85" s="16" t="s">
        <v>338</v>
      </c>
      <c r="BM85" s="16" t="s">
        <v>342</v>
      </c>
    </row>
    <row r="86" spans="2:12" s="1" customFormat="1" ht="6.95" customHeight="1">
      <c r="B86" s="56"/>
      <c r="C86" s="57"/>
      <c r="D86" s="57"/>
      <c r="E86" s="57"/>
      <c r="F86" s="57"/>
      <c r="G86" s="57"/>
      <c r="H86" s="57"/>
      <c r="I86" s="166"/>
      <c r="J86" s="57"/>
      <c r="K86" s="57"/>
      <c r="L86" s="42"/>
    </row>
  </sheetData>
  <sheetProtection password="CC35" sheet="1" objects="1" scenarios="1" formatColumns="0" formatRows="0" autoFilter="0"/>
  <autoFilter ref="C80:K85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DESKTOP-LR3EJNP\Sváťa</dc:creator>
  <cp:keywords/>
  <dc:description/>
  <cp:lastModifiedBy>DESKTOP-LR3EJNP\Sváťa</cp:lastModifiedBy>
  <dcterms:created xsi:type="dcterms:W3CDTF">2019-02-07T16:05:56Z</dcterms:created>
  <dcterms:modified xsi:type="dcterms:W3CDTF">2019-02-07T16:06:00Z</dcterms:modified>
  <cp:category/>
  <cp:version/>
  <cp:contentType/>
  <cp:contentStatus/>
</cp:coreProperties>
</file>