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170" yWindow="1170" windowWidth="21375" windowHeight="16230" activeTab="4"/>
  </bookViews>
  <sheets>
    <sheet name="Kryci list" sheetId="1" r:id="rId1"/>
    <sheet name="Rekapitulace" sheetId="2" r:id="rId2"/>
    <sheet name="Položky" sheetId="3" r:id="rId3"/>
    <sheet name="El Silnoproud" sheetId="4" r:id="rId4"/>
    <sheet name="El Slaboproud" sheetId="11" r:id="rId5"/>
    <sheet name="ROZP VZT" sheetId="8" r:id="rId6"/>
    <sheet name="ROZP ZTI" sheetId="9" r:id="rId7"/>
    <sheet name="ROZP Medicinální plyny" sheetId="10" r:id="rId8"/>
  </sheets>
  <externalReferences>
    <externalReference r:id="rId9"/>
    <externalReference r:id="rId10"/>
  </externalReferences>
  <definedNames>
    <definedName name="__CENA__">Položky!$J$7:$J$339</definedName>
    <definedName name="__MAIN__">Položky!$A$1:$CR$338</definedName>
    <definedName name="__MAIN2__" localSheetId="1">Rekapitulace!$A$1:$B$28</definedName>
    <definedName name="__MAIN2__">#REF!</definedName>
    <definedName name="__MAIN3__">'Kryci list'!$A$3:$C$18</definedName>
    <definedName name="__SAZBA__" localSheetId="4">[1]Položky!#REF!</definedName>
    <definedName name="__SAZBA__">Položky!#REF!</definedName>
    <definedName name="__T0__">Položky!$A$6:$P$338</definedName>
    <definedName name="__T1__">Položky!$A$7:$P$26</definedName>
    <definedName name="__T2__">Položky!$A$8:$CR$9</definedName>
    <definedName name="__T3__">Položky!$D$9:$G$9</definedName>
    <definedName name="__TE0__">'Kryci list'!$A$4:$C$9</definedName>
    <definedName name="__TE1__" localSheetId="4">'[1]Kryci list'!#REF!</definedName>
    <definedName name="__TE1__">'Kryci list'!#REF!</definedName>
    <definedName name="__TE2__">'Kryci list'!$A$17:$C$17</definedName>
    <definedName name="__TE3__">#REF!</definedName>
    <definedName name="__TR0__" localSheetId="1">Rekapitulace!$A$6:$B$7</definedName>
    <definedName name="__TR0__">#REF!</definedName>
    <definedName name="__TR1__" localSheetId="1">Rekapitulace!$A$7:$B$7</definedName>
    <definedName name="__TR1__">#REF!</definedName>
    <definedName name="cisloobjektu">#REF!</definedName>
    <definedName name="cislostavby">#REF!</definedName>
    <definedName name="Datum">#REF!</definedName>
    <definedName name="Dodavka">[2]Rekapitulace!$G$12</definedName>
    <definedName name="Dodavka0" localSheetId="4">'[1]ROZP ZTI'!#REF!</definedName>
    <definedName name="Dodavka0">'ROZP ZTI'!#REF!</definedName>
    <definedName name="HSV">[2]Rekapitulace!$E$12</definedName>
    <definedName name="HSV0" localSheetId="4">'[1]ROZP ZTI'!#REF!</definedName>
    <definedName name="HSV0">'ROZP ZTI'!#REF!</definedName>
    <definedName name="HZS0" localSheetId="4">'[1]ROZP ZTI'!#REF!</definedName>
    <definedName name="HZS0">'ROZP ZTI'!#REF!</definedName>
    <definedName name="JKSO">#REF!</definedName>
    <definedName name="MJ">#REF!</definedName>
    <definedName name="Mont">[2]Rekapitulace!$H$12</definedName>
    <definedName name="Montaz0" localSheetId="4">'[1]ROZP ZTI'!#REF!</definedName>
    <definedName name="Montaz0">'ROZP ZTI'!#REF!</definedName>
    <definedName name="nazevobjektu">#REF!</definedName>
    <definedName name="nazevstavby">#REF!</definedName>
    <definedName name="_xlnm.Print_Titles" localSheetId="3">'El Silnoproud'!$4:$5</definedName>
    <definedName name="_xlnm.Print_Titles" localSheetId="4">'El Slaboproud'!$4:$4</definedName>
    <definedName name="_xlnm.Print_Titles" localSheetId="2">Položky!$3:$5</definedName>
    <definedName name="_xlnm.Print_Titles" localSheetId="5">'ROZP VZT'!$5:$6</definedName>
    <definedName name="_xlnm.Print_Titles" localSheetId="6">'ROZP ZTI'!$6:$7</definedName>
    <definedName name="Objednatel">#REF!</definedName>
    <definedName name="_xlnm.Print_Area" localSheetId="7">'ROZP Medicinální plyny'!$A$1:$F$47</definedName>
    <definedName name="_xlnm.Print_Area" localSheetId="6">'ROZP ZTI'!$A$4:$K$142</definedName>
    <definedName name="PocetMJ">#REF!</definedName>
    <definedName name="Poznamka">#REF!</definedName>
    <definedName name="Projektant">#REF!</definedName>
    <definedName name="PSV">[2]Rekapitulace!$F$12</definedName>
    <definedName name="PSV0" localSheetId="4">'[1]ROZP ZTI'!#REF!</definedName>
    <definedName name="PSV0">'ROZP ZTI'!#REF!</definedName>
    <definedName name="SloupecCC">'ROZP ZTI'!$G$6</definedName>
    <definedName name="SloupecCisloPol">'ROZP ZTI'!$B$6</definedName>
    <definedName name="SloupecCH">'ROZP ZTI'!$I$6</definedName>
    <definedName name="SloupecJC">'ROZP ZTI'!$F$6</definedName>
    <definedName name="SloupecJH">'ROZP ZTI'!$H$6</definedName>
    <definedName name="SloupecMJ">'ROZP ZTI'!$D$6</definedName>
    <definedName name="SloupecMnozstvi">'ROZP ZTI'!$E$6</definedName>
    <definedName name="SloupecNazPol">'ROZP ZTI'!$C$6</definedName>
    <definedName name="SloupecPC">'ROZP ZTI'!$A$6</definedName>
    <definedName name="solver_lin" localSheetId="6" hidden="1">0</definedName>
    <definedName name="solver_num" localSheetId="6" hidden="1">0</definedName>
    <definedName name="solver_opt" localSheetId="6" hidden="1">'ROZP ZTI'!#REF!</definedName>
    <definedName name="solver_typ" localSheetId="6" hidden="1">1</definedName>
    <definedName name="solver_val" localSheetId="6" hidden="1">0</definedName>
    <definedName name="Typ" localSheetId="4">'[1]ROZP ZTI'!#REF!</definedName>
    <definedName name="Typ">'ROZP ZTI'!#REF!</definedName>
    <definedName name="Zakazka">#REF!</definedName>
    <definedName name="Zaklad22">#REF!</definedName>
    <definedName name="Zaklad5">#REF!</definedName>
    <definedName name="Zhotovitel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36" i="11"/>
  <c r="AE137" s="1"/>
  <c r="AD135"/>
  <c r="AD123"/>
  <c r="AD122"/>
  <c r="AE124" s="1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E53" s="1"/>
  <c r="AE109" l="1"/>
  <c r="AE7"/>
  <c r="I328" i="3" s="1"/>
  <c r="AH370" i="4"/>
  <c r="AH369"/>
  <c r="AH368"/>
  <c r="AH367"/>
  <c r="AH366"/>
  <c r="AI371" s="1"/>
  <c r="AH351"/>
  <c r="AH350"/>
  <c r="AH349"/>
  <c r="AH348"/>
  <c r="AH347"/>
  <c r="AH346"/>
  <c r="AH345"/>
  <c r="AH344"/>
  <c r="AH343"/>
  <c r="AH342"/>
  <c r="AH341"/>
  <c r="AH340"/>
  <c r="AH339"/>
  <c r="AH338"/>
  <c r="AH337"/>
  <c r="AH336"/>
  <c r="AH335"/>
  <c r="AH334"/>
  <c r="AH333"/>
  <c r="AH332"/>
  <c r="AH331"/>
  <c r="AH330"/>
  <c r="AH329"/>
  <c r="AH328"/>
  <c r="AH327"/>
  <c r="AH326"/>
  <c r="AH325"/>
  <c r="AH324"/>
  <c r="AH323"/>
  <c r="AH322"/>
  <c r="AH321"/>
  <c r="AH320"/>
  <c r="AH319"/>
  <c r="AH318"/>
  <c r="AH317"/>
  <c r="AH316"/>
  <c r="AH315"/>
  <c r="AH314"/>
  <c r="AH313"/>
  <c r="AH312"/>
  <c r="AH311"/>
  <c r="AH310"/>
  <c r="AH309"/>
  <c r="AH308"/>
  <c r="AH307"/>
  <c r="AH306"/>
  <c r="AH305"/>
  <c r="AH304"/>
  <c r="AH303"/>
  <c r="AH302"/>
  <c r="AH301"/>
  <c r="AH300"/>
  <c r="AH299"/>
  <c r="AH298"/>
  <c r="AH297"/>
  <c r="AH296"/>
  <c r="AH295"/>
  <c r="AH294"/>
  <c r="AH293"/>
  <c r="AH292"/>
  <c r="AH291"/>
  <c r="AH290"/>
  <c r="AH289"/>
  <c r="AH288"/>
  <c r="AH287"/>
  <c r="AH286"/>
  <c r="AH285"/>
  <c r="AH284"/>
  <c r="AH283"/>
  <c r="AH282"/>
  <c r="AH281"/>
  <c r="AH280"/>
  <c r="AH279"/>
  <c r="AH278"/>
  <c r="AH277"/>
  <c r="AH276"/>
  <c r="AH275"/>
  <c r="AH274"/>
  <c r="AH273"/>
  <c r="AH272"/>
  <c r="AH271"/>
  <c r="AH270"/>
  <c r="AH269"/>
  <c r="AH268"/>
  <c r="AH267"/>
  <c r="AH266"/>
  <c r="AH265"/>
  <c r="AH264"/>
  <c r="AH263"/>
  <c r="AH262"/>
  <c r="AH261"/>
  <c r="AH260"/>
  <c r="AH259"/>
  <c r="AH258"/>
  <c r="AH257"/>
  <c r="AH256"/>
  <c r="AH255"/>
  <c r="AH254"/>
  <c r="AH253"/>
  <c r="AH252"/>
  <c r="AH251"/>
  <c r="AH250"/>
  <c r="AH249"/>
  <c r="AH248"/>
  <c r="AH247"/>
  <c r="AH246"/>
  <c r="AH245"/>
  <c r="AH244"/>
  <c r="AH243"/>
  <c r="AH242"/>
  <c r="AH241"/>
  <c r="AH240"/>
  <c r="AH239"/>
  <c r="AH238"/>
  <c r="AH237"/>
  <c r="AH236"/>
  <c r="AH235"/>
  <c r="AH234"/>
  <c r="AH233"/>
  <c r="AH232"/>
  <c r="AH231"/>
  <c r="AH230"/>
  <c r="AH229"/>
  <c r="AH228"/>
  <c r="AH227"/>
  <c r="AH226"/>
  <c r="AH225"/>
  <c r="AH224"/>
  <c r="AH223"/>
  <c r="AH222"/>
  <c r="AH221"/>
  <c r="AH220"/>
  <c r="AH219"/>
  <c r="AH218"/>
  <c r="AI352" s="1"/>
  <c r="AH202"/>
  <c r="AH205"/>
  <c r="AH204"/>
  <c r="AH203"/>
  <c r="AH201"/>
  <c r="AI206" s="1"/>
  <c r="AH186"/>
  <c r="AH185"/>
  <c r="AH184"/>
  <c r="AH183"/>
  <c r="AH169"/>
  <c r="AH168"/>
  <c r="AH153"/>
  <c r="AH152"/>
  <c r="AH151"/>
  <c r="AI137"/>
  <c r="AH136"/>
  <c r="AH135"/>
  <c r="AH134"/>
  <c r="AH120"/>
  <c r="AH119"/>
  <c r="AH116"/>
  <c r="AH115"/>
  <c r="AH114"/>
  <c r="AH47"/>
  <c r="AH99"/>
  <c r="AH98"/>
  <c r="AH97"/>
  <c r="AH96"/>
  <c r="AH95"/>
  <c r="AH94"/>
  <c r="AH93"/>
  <c r="AH92"/>
  <c r="AH91"/>
  <c r="AH90"/>
  <c r="AH89"/>
  <c r="AH88"/>
  <c r="AH87"/>
  <c r="AH86"/>
  <c r="AH85"/>
  <c r="AH84"/>
  <c r="AH83"/>
  <c r="AH82"/>
  <c r="AH81"/>
  <c r="AH80"/>
  <c r="AH79"/>
  <c r="AH78"/>
  <c r="AH77"/>
  <c r="AH76"/>
  <c r="AH75"/>
  <c r="AH74"/>
  <c r="AH73"/>
  <c r="AH72"/>
  <c r="AH71"/>
  <c r="AH70"/>
  <c r="AH69"/>
  <c r="AH68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8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0"/>
  <c r="AH19"/>
  <c r="AH18"/>
  <c r="AH17"/>
  <c r="AH16"/>
  <c r="AH15"/>
  <c r="AH14"/>
  <c r="AH13"/>
  <c r="AH12"/>
  <c r="AI170"/>
  <c r="F46" i="10"/>
  <c r="F45"/>
  <c r="F44"/>
  <c r="F43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1"/>
  <c r="F10"/>
  <c r="F9"/>
  <c r="F8"/>
  <c r="AI187" i="4" l="1"/>
  <c r="AI154"/>
  <c r="AI121"/>
  <c r="AI100"/>
  <c r="AI7" s="1"/>
  <c r="I327" i="3" s="1"/>
  <c r="F37" i="10"/>
  <c r="F7"/>
  <c r="F5" s="1"/>
  <c r="I331" i="3" s="1"/>
  <c r="F12" i="10"/>
  <c r="C142" i="9"/>
  <c r="BG141"/>
  <c r="BF141"/>
  <c r="BE141"/>
  <c r="BC141"/>
  <c r="K141"/>
  <c r="I141"/>
  <c r="G141"/>
  <c r="BD141" s="1"/>
  <c r="BG140"/>
  <c r="BF140"/>
  <c r="BE140"/>
  <c r="BC140"/>
  <c r="K140"/>
  <c r="I140"/>
  <c r="G140"/>
  <c r="BD140" s="1"/>
  <c r="BG139"/>
  <c r="BG142" s="1"/>
  <c r="BF139"/>
  <c r="BE139"/>
  <c r="BC139"/>
  <c r="K139"/>
  <c r="K142" s="1"/>
  <c r="I139"/>
  <c r="G139"/>
  <c r="BD139" s="1"/>
  <c r="C137"/>
  <c r="BG136"/>
  <c r="BF136"/>
  <c r="BE136"/>
  <c r="BC136"/>
  <c r="K136"/>
  <c r="I136"/>
  <c r="G136"/>
  <c r="BD136" s="1"/>
  <c r="BG135"/>
  <c r="BF135"/>
  <c r="BE135"/>
  <c r="BC135"/>
  <c r="K135"/>
  <c r="I135"/>
  <c r="G135"/>
  <c r="BD135" s="1"/>
  <c r="BG134"/>
  <c r="BF134"/>
  <c r="BE134"/>
  <c r="BC134"/>
  <c r="K134"/>
  <c r="I134"/>
  <c r="G134"/>
  <c r="BD134" s="1"/>
  <c r="BG133"/>
  <c r="BF133"/>
  <c r="BE133"/>
  <c r="BC133"/>
  <c r="K133"/>
  <c r="I133"/>
  <c r="G133"/>
  <c r="BD133" s="1"/>
  <c r="BG132"/>
  <c r="BF132"/>
  <c r="BE132"/>
  <c r="BC132"/>
  <c r="K132"/>
  <c r="I132"/>
  <c r="G132"/>
  <c r="BD132" s="1"/>
  <c r="BG131"/>
  <c r="BF131"/>
  <c r="BE131"/>
  <c r="BC131"/>
  <c r="K131"/>
  <c r="I131"/>
  <c r="G131"/>
  <c r="BD131" s="1"/>
  <c r="BG130"/>
  <c r="BF130"/>
  <c r="BE130"/>
  <c r="BC130"/>
  <c r="K130"/>
  <c r="I130"/>
  <c r="G130"/>
  <c r="BD130" s="1"/>
  <c r="BG129"/>
  <c r="BF129"/>
  <c r="BE129"/>
  <c r="BC129"/>
  <c r="K129"/>
  <c r="I129"/>
  <c r="G129"/>
  <c r="BD129" s="1"/>
  <c r="BG128"/>
  <c r="BF128"/>
  <c r="BE128"/>
  <c r="BC128"/>
  <c r="K128"/>
  <c r="I128"/>
  <c r="G128"/>
  <c r="BD128" s="1"/>
  <c r="BG127"/>
  <c r="BF127"/>
  <c r="BE127"/>
  <c r="BC127"/>
  <c r="K127"/>
  <c r="I127"/>
  <c r="G127"/>
  <c r="BD127" s="1"/>
  <c r="BG126"/>
  <c r="BF126"/>
  <c r="BE126"/>
  <c r="BC126"/>
  <c r="K126"/>
  <c r="I126"/>
  <c r="G126"/>
  <c r="BD126" s="1"/>
  <c r="BG125"/>
  <c r="BF125"/>
  <c r="BE125"/>
  <c r="BC125"/>
  <c r="K125"/>
  <c r="I125"/>
  <c r="G125"/>
  <c r="BD125" s="1"/>
  <c r="BG124"/>
  <c r="BF124"/>
  <c r="BE124"/>
  <c r="BC124"/>
  <c r="K124"/>
  <c r="I124"/>
  <c r="G124"/>
  <c r="BD124" s="1"/>
  <c r="BG123"/>
  <c r="BF123"/>
  <c r="BE123"/>
  <c r="BC123"/>
  <c r="K123"/>
  <c r="I123"/>
  <c r="G123"/>
  <c r="BD123" s="1"/>
  <c r="BG122"/>
  <c r="BF122"/>
  <c r="BE122"/>
  <c r="BC122"/>
  <c r="K122"/>
  <c r="I122"/>
  <c r="G122"/>
  <c r="BD122" s="1"/>
  <c r="BG121"/>
  <c r="BF121"/>
  <c r="BE121"/>
  <c r="BC121"/>
  <c r="K121"/>
  <c r="I121"/>
  <c r="G121"/>
  <c r="BD121" s="1"/>
  <c r="BG120"/>
  <c r="BF120"/>
  <c r="BE120"/>
  <c r="BC120"/>
  <c r="K120"/>
  <c r="I120"/>
  <c r="G120"/>
  <c r="BD120" s="1"/>
  <c r="BG119"/>
  <c r="BF119"/>
  <c r="BE119"/>
  <c r="BC119"/>
  <c r="K119"/>
  <c r="I119"/>
  <c r="G119"/>
  <c r="BD119" s="1"/>
  <c r="BG118"/>
  <c r="BF118"/>
  <c r="BE118"/>
  <c r="BC118"/>
  <c r="K118"/>
  <c r="I118"/>
  <c r="G118"/>
  <c r="BD118" s="1"/>
  <c r="BG116"/>
  <c r="BF116"/>
  <c r="BE116"/>
  <c r="BC116"/>
  <c r="K116"/>
  <c r="I116"/>
  <c r="G116"/>
  <c r="BD116" s="1"/>
  <c r="BG115"/>
  <c r="BF115"/>
  <c r="BE115"/>
  <c r="BC115"/>
  <c r="K115"/>
  <c r="I115"/>
  <c r="G115"/>
  <c r="BD115" s="1"/>
  <c r="BG114"/>
  <c r="BF114"/>
  <c r="BE114"/>
  <c r="BC114"/>
  <c r="K114"/>
  <c r="I114"/>
  <c r="G114"/>
  <c r="BD114" s="1"/>
  <c r="BG113"/>
  <c r="BF113"/>
  <c r="BE113"/>
  <c r="BC113"/>
  <c r="K113"/>
  <c r="I113"/>
  <c r="G113"/>
  <c r="BD113" s="1"/>
  <c r="BG112"/>
  <c r="BF112"/>
  <c r="BE112"/>
  <c r="BC112"/>
  <c r="K112"/>
  <c r="I112"/>
  <c r="G112"/>
  <c r="BD112" s="1"/>
  <c r="BG111"/>
  <c r="BF111"/>
  <c r="BE111"/>
  <c r="BC111"/>
  <c r="K111"/>
  <c r="I111"/>
  <c r="G111"/>
  <c r="BD111" s="1"/>
  <c r="BG109"/>
  <c r="BF109"/>
  <c r="BE109"/>
  <c r="BC109"/>
  <c r="K109"/>
  <c r="I109"/>
  <c r="G109"/>
  <c r="BD109" s="1"/>
  <c r="BG108"/>
  <c r="BF108"/>
  <c r="BE108"/>
  <c r="BC108"/>
  <c r="K108"/>
  <c r="I108"/>
  <c r="G108"/>
  <c r="BD108" s="1"/>
  <c r="BG107"/>
  <c r="BF107"/>
  <c r="BE107"/>
  <c r="BC107"/>
  <c r="K107"/>
  <c r="I107"/>
  <c r="G107"/>
  <c r="BD107" s="1"/>
  <c r="BG106"/>
  <c r="BF106"/>
  <c r="BE106"/>
  <c r="BC106"/>
  <c r="K106"/>
  <c r="I106"/>
  <c r="G106"/>
  <c r="BD106" s="1"/>
  <c r="BG105"/>
  <c r="BF105"/>
  <c r="BE105"/>
  <c r="BC105"/>
  <c r="K105"/>
  <c r="I105"/>
  <c r="G105"/>
  <c r="BD105" s="1"/>
  <c r="BG103"/>
  <c r="BF103"/>
  <c r="BE103"/>
  <c r="BC103"/>
  <c r="K103"/>
  <c r="I103"/>
  <c r="G103"/>
  <c r="BD103" s="1"/>
  <c r="BG102"/>
  <c r="BF102"/>
  <c r="BE102"/>
  <c r="BC102"/>
  <c r="K102"/>
  <c r="I102"/>
  <c r="G102"/>
  <c r="BD102" s="1"/>
  <c r="BG101"/>
  <c r="BF101"/>
  <c r="BE101"/>
  <c r="BC101"/>
  <c r="K101"/>
  <c r="I101"/>
  <c r="G101"/>
  <c r="BD101" s="1"/>
  <c r="BG99"/>
  <c r="BF99"/>
  <c r="BE99"/>
  <c r="BC99"/>
  <c r="K99"/>
  <c r="I99"/>
  <c r="G99"/>
  <c r="BD99" s="1"/>
  <c r="BG98"/>
  <c r="BF98"/>
  <c r="BE98"/>
  <c r="BC98"/>
  <c r="K98"/>
  <c r="I98"/>
  <c r="G98"/>
  <c r="BD98" s="1"/>
  <c r="BG97"/>
  <c r="BF97"/>
  <c r="BE97"/>
  <c r="BC97"/>
  <c r="K97"/>
  <c r="I97"/>
  <c r="G97"/>
  <c r="BD97" s="1"/>
  <c r="BG96"/>
  <c r="BF96"/>
  <c r="BE96"/>
  <c r="BC96"/>
  <c r="K96"/>
  <c r="I96"/>
  <c r="G96"/>
  <c r="BD96" s="1"/>
  <c r="BG95"/>
  <c r="BF95"/>
  <c r="BE95"/>
  <c r="BC95"/>
  <c r="K95"/>
  <c r="I95"/>
  <c r="G95"/>
  <c r="BD95" s="1"/>
  <c r="BG94"/>
  <c r="BF94"/>
  <c r="BE94"/>
  <c r="BC94"/>
  <c r="K94"/>
  <c r="I94"/>
  <c r="G94"/>
  <c r="BD94" s="1"/>
  <c r="BG93"/>
  <c r="BF93"/>
  <c r="BE93"/>
  <c r="BC93"/>
  <c r="K93"/>
  <c r="I93"/>
  <c r="I137" s="1"/>
  <c r="G93"/>
  <c r="BD93" s="1"/>
  <c r="BG92"/>
  <c r="BF92"/>
  <c r="BE92"/>
  <c r="BC92"/>
  <c r="K92"/>
  <c r="I92"/>
  <c r="G92"/>
  <c r="C89"/>
  <c r="BG88"/>
  <c r="BF88"/>
  <c r="BE88"/>
  <c r="BC88"/>
  <c r="K88"/>
  <c r="I88"/>
  <c r="G88"/>
  <c r="BD88" s="1"/>
  <c r="BG87"/>
  <c r="BF87"/>
  <c r="BE87"/>
  <c r="BC87"/>
  <c r="K87"/>
  <c r="I87"/>
  <c r="G87"/>
  <c r="BD87" s="1"/>
  <c r="BG86"/>
  <c r="BF86"/>
  <c r="BE86"/>
  <c r="BC86"/>
  <c r="K86"/>
  <c r="I86"/>
  <c r="G86"/>
  <c r="BD86" s="1"/>
  <c r="BG85"/>
  <c r="BF85"/>
  <c r="BE85"/>
  <c r="BC85"/>
  <c r="K85"/>
  <c r="I85"/>
  <c r="G85"/>
  <c r="BD85" s="1"/>
  <c r="BG84"/>
  <c r="BF84"/>
  <c r="BE84"/>
  <c r="BC84"/>
  <c r="K84"/>
  <c r="I84"/>
  <c r="G84"/>
  <c r="BD84" s="1"/>
  <c r="BG83"/>
  <c r="BF83"/>
  <c r="BE83"/>
  <c r="BC83"/>
  <c r="K83"/>
  <c r="I83"/>
  <c r="G83"/>
  <c r="BD83" s="1"/>
  <c r="BG82"/>
  <c r="BF82"/>
  <c r="BE82"/>
  <c r="BC82"/>
  <c r="K82"/>
  <c r="I82"/>
  <c r="G82"/>
  <c r="BD82" s="1"/>
  <c r="BG81"/>
  <c r="BF81"/>
  <c r="BE81"/>
  <c r="BC81"/>
  <c r="K81"/>
  <c r="I81"/>
  <c r="G81"/>
  <c r="BD81" s="1"/>
  <c r="BG80"/>
  <c r="BF80"/>
  <c r="BE80"/>
  <c r="BC80"/>
  <c r="K80"/>
  <c r="I80"/>
  <c r="G80"/>
  <c r="BD80" s="1"/>
  <c r="BG79"/>
  <c r="BF79"/>
  <c r="BE79"/>
  <c r="BC79"/>
  <c r="K79"/>
  <c r="I79"/>
  <c r="G79"/>
  <c r="BD79" s="1"/>
  <c r="BG78"/>
  <c r="BF78"/>
  <c r="BE78"/>
  <c r="BC78"/>
  <c r="K78"/>
  <c r="I78"/>
  <c r="G78"/>
  <c r="BD78" s="1"/>
  <c r="BG77"/>
  <c r="BF77"/>
  <c r="BE77"/>
  <c r="BC77"/>
  <c r="K77"/>
  <c r="I77"/>
  <c r="G77"/>
  <c r="BD77" s="1"/>
  <c r="BG76"/>
  <c r="BF76"/>
  <c r="BE76"/>
  <c r="BC76"/>
  <c r="K76"/>
  <c r="I76"/>
  <c r="G76"/>
  <c r="BD76" s="1"/>
  <c r="BG75"/>
  <c r="BF75"/>
  <c r="BE75"/>
  <c r="BC75"/>
  <c r="K75"/>
  <c r="I75"/>
  <c r="G75"/>
  <c r="BD75" s="1"/>
  <c r="BG74"/>
  <c r="BF74"/>
  <c r="BE74"/>
  <c r="BC74"/>
  <c r="K74"/>
  <c r="I74"/>
  <c r="G74"/>
  <c r="BD74" s="1"/>
  <c r="BG73"/>
  <c r="BF73"/>
  <c r="BE73"/>
  <c r="BC73"/>
  <c r="K73"/>
  <c r="I73"/>
  <c r="G73"/>
  <c r="BD73" s="1"/>
  <c r="BG72"/>
  <c r="BF72"/>
  <c r="BE72"/>
  <c r="BC72"/>
  <c r="K72"/>
  <c r="I72"/>
  <c r="G72"/>
  <c r="BD72" s="1"/>
  <c r="BG71"/>
  <c r="BF71"/>
  <c r="BE71"/>
  <c r="BC71"/>
  <c r="K71"/>
  <c r="I71"/>
  <c r="G71"/>
  <c r="BD71" s="1"/>
  <c r="BG70"/>
  <c r="BF70"/>
  <c r="BE70"/>
  <c r="BC70"/>
  <c r="K70"/>
  <c r="I70"/>
  <c r="G70"/>
  <c r="BD70" s="1"/>
  <c r="BG69"/>
  <c r="BF69"/>
  <c r="BE69"/>
  <c r="BC69"/>
  <c r="K69"/>
  <c r="I69"/>
  <c r="G69"/>
  <c r="BD69" s="1"/>
  <c r="BG68"/>
  <c r="BF68"/>
  <c r="BE68"/>
  <c r="BC68"/>
  <c r="K68"/>
  <c r="I68"/>
  <c r="G68"/>
  <c r="BD68" s="1"/>
  <c r="BG67"/>
  <c r="BF67"/>
  <c r="BE67"/>
  <c r="BC67"/>
  <c r="K67"/>
  <c r="I67"/>
  <c r="G67"/>
  <c r="BD67" s="1"/>
  <c r="BG66"/>
  <c r="BF66"/>
  <c r="BE66"/>
  <c r="BC66"/>
  <c r="K66"/>
  <c r="I66"/>
  <c r="G66"/>
  <c r="BD66" s="1"/>
  <c r="BG65"/>
  <c r="BF65"/>
  <c r="BE65"/>
  <c r="BC65"/>
  <c r="K65"/>
  <c r="I65"/>
  <c r="G65"/>
  <c r="BD65" s="1"/>
  <c r="BG64"/>
  <c r="BF64"/>
  <c r="BE64"/>
  <c r="BC64"/>
  <c r="K64"/>
  <c r="I64"/>
  <c r="G64"/>
  <c r="BD64" s="1"/>
  <c r="BG63"/>
  <c r="BF63"/>
  <c r="BE63"/>
  <c r="BC63"/>
  <c r="K63"/>
  <c r="I63"/>
  <c r="G63"/>
  <c r="BD63" s="1"/>
  <c r="BG62"/>
  <c r="BF62"/>
  <c r="BE62"/>
  <c r="BC62"/>
  <c r="K62"/>
  <c r="I62"/>
  <c r="G62"/>
  <c r="BD62" s="1"/>
  <c r="BG61"/>
  <c r="BF61"/>
  <c r="BE61"/>
  <c r="BC61"/>
  <c r="K61"/>
  <c r="I61"/>
  <c r="G61"/>
  <c r="BD61" s="1"/>
  <c r="BG60"/>
  <c r="BF60"/>
  <c r="BE60"/>
  <c r="BC60"/>
  <c r="K60"/>
  <c r="I60"/>
  <c r="G60"/>
  <c r="BD60" s="1"/>
  <c r="BG59"/>
  <c r="BF59"/>
  <c r="BE59"/>
  <c r="BC59"/>
  <c r="K59"/>
  <c r="I59"/>
  <c r="G59"/>
  <c r="BD59" s="1"/>
  <c r="BG58"/>
  <c r="BF58"/>
  <c r="BE58"/>
  <c r="BC58"/>
  <c r="K58"/>
  <c r="I58"/>
  <c r="G58"/>
  <c r="BD58" s="1"/>
  <c r="BG57"/>
  <c r="BF57"/>
  <c r="BE57"/>
  <c r="BC57"/>
  <c r="K57"/>
  <c r="I57"/>
  <c r="G57"/>
  <c r="BD57" s="1"/>
  <c r="BG56"/>
  <c r="BF56"/>
  <c r="BE56"/>
  <c r="BC56"/>
  <c r="K56"/>
  <c r="K89" s="1"/>
  <c r="I56"/>
  <c r="G56"/>
  <c r="C51"/>
  <c r="BG50"/>
  <c r="BF50"/>
  <c r="BE50"/>
  <c r="BC50"/>
  <c r="K50"/>
  <c r="I50"/>
  <c r="G50"/>
  <c r="BD50" s="1"/>
  <c r="BG49"/>
  <c r="BF49"/>
  <c r="BE49"/>
  <c r="BC49"/>
  <c r="K49"/>
  <c r="I49"/>
  <c r="G49"/>
  <c r="BD49" s="1"/>
  <c r="BG48"/>
  <c r="BF48"/>
  <c r="BE48"/>
  <c r="BC48"/>
  <c r="K48"/>
  <c r="I48"/>
  <c r="G48"/>
  <c r="BD48" s="1"/>
  <c r="BG47"/>
  <c r="BF47"/>
  <c r="BE47"/>
  <c r="BC47"/>
  <c r="K47"/>
  <c r="I47"/>
  <c r="G47"/>
  <c r="BD47" s="1"/>
  <c r="BG46"/>
  <c r="BF46"/>
  <c r="BE46"/>
  <c r="BC46"/>
  <c r="K46"/>
  <c r="I46"/>
  <c r="G46"/>
  <c r="BD46" s="1"/>
  <c r="BG45"/>
  <c r="BF45"/>
  <c r="BE45"/>
  <c r="BC45"/>
  <c r="K45"/>
  <c r="I45"/>
  <c r="G45"/>
  <c r="BD45" s="1"/>
  <c r="BG44"/>
  <c r="BF44"/>
  <c r="BE44"/>
  <c r="BC44"/>
  <c r="K44"/>
  <c r="I44"/>
  <c r="G44"/>
  <c r="BD44" s="1"/>
  <c r="BG43"/>
  <c r="BF43"/>
  <c r="BE43"/>
  <c r="BC43"/>
  <c r="K43"/>
  <c r="I43"/>
  <c r="G43"/>
  <c r="BD43" s="1"/>
  <c r="BG42"/>
  <c r="BF42"/>
  <c r="BE42"/>
  <c r="BC42"/>
  <c r="K42"/>
  <c r="I42"/>
  <c r="G42"/>
  <c r="BD42" s="1"/>
  <c r="BG41"/>
  <c r="BF41"/>
  <c r="BE41"/>
  <c r="BC41"/>
  <c r="K41"/>
  <c r="I41"/>
  <c r="G41"/>
  <c r="BD41" s="1"/>
  <c r="BG40"/>
  <c r="BF40"/>
  <c r="BE40"/>
  <c r="BC40"/>
  <c r="K40"/>
  <c r="I40"/>
  <c r="G40"/>
  <c r="BD40" s="1"/>
  <c r="BG39"/>
  <c r="BF39"/>
  <c r="BE39"/>
  <c r="BC39"/>
  <c r="K39"/>
  <c r="I39"/>
  <c r="G39"/>
  <c r="BD39" s="1"/>
  <c r="BG38"/>
  <c r="BF38"/>
  <c r="BE38"/>
  <c r="BC38"/>
  <c r="K38"/>
  <c r="I38"/>
  <c r="G38"/>
  <c r="BD38" s="1"/>
  <c r="BG37"/>
  <c r="BF37"/>
  <c r="BE37"/>
  <c r="BC37"/>
  <c r="K37"/>
  <c r="I37"/>
  <c r="G37"/>
  <c r="BD37" s="1"/>
  <c r="BG36"/>
  <c r="BF36"/>
  <c r="BE36"/>
  <c r="BC36"/>
  <c r="K36"/>
  <c r="I36"/>
  <c r="G36"/>
  <c r="BD36" s="1"/>
  <c r="BG35"/>
  <c r="BF35"/>
  <c r="BE35"/>
  <c r="BC35"/>
  <c r="K35"/>
  <c r="I35"/>
  <c r="G35"/>
  <c r="BD35" s="1"/>
  <c r="BG34"/>
  <c r="BF34"/>
  <c r="BE34"/>
  <c r="BC34"/>
  <c r="K34"/>
  <c r="I34"/>
  <c r="G34"/>
  <c r="BD34" s="1"/>
  <c r="BG33"/>
  <c r="BF33"/>
  <c r="BE33"/>
  <c r="BC33"/>
  <c r="K33"/>
  <c r="I33"/>
  <c r="G33"/>
  <c r="BD33" s="1"/>
  <c r="BG32"/>
  <c r="BF32"/>
  <c r="BE32"/>
  <c r="BC32"/>
  <c r="K32"/>
  <c r="I32"/>
  <c r="G32"/>
  <c r="BD32" s="1"/>
  <c r="BG31"/>
  <c r="BF31"/>
  <c r="BE31"/>
  <c r="BC31"/>
  <c r="K31"/>
  <c r="I31"/>
  <c r="G31"/>
  <c r="BD31" s="1"/>
  <c r="BG30"/>
  <c r="BF30"/>
  <c r="BE30"/>
  <c r="BC30"/>
  <c r="BC51" s="1"/>
  <c r="K30"/>
  <c r="I30"/>
  <c r="G30"/>
  <c r="BD30" s="1"/>
  <c r="BG29"/>
  <c r="BF29"/>
  <c r="BE29"/>
  <c r="BC29"/>
  <c r="K29"/>
  <c r="I29"/>
  <c r="G29"/>
  <c r="BD29" s="1"/>
  <c r="BG28"/>
  <c r="BF28"/>
  <c r="BF51" s="1"/>
  <c r="BE28"/>
  <c r="BC28"/>
  <c r="K28"/>
  <c r="I28"/>
  <c r="I51" s="1"/>
  <c r="G28"/>
  <c r="C23"/>
  <c r="BG22"/>
  <c r="BF22"/>
  <c r="BE22"/>
  <c r="BC22"/>
  <c r="K22"/>
  <c r="I22"/>
  <c r="G22"/>
  <c r="BD22" s="1"/>
  <c r="BG21"/>
  <c r="BF21"/>
  <c r="BE21"/>
  <c r="BC21"/>
  <c r="K21"/>
  <c r="I21"/>
  <c r="G21"/>
  <c r="BD21" s="1"/>
  <c r="BG20"/>
  <c r="BF20"/>
  <c r="BE20"/>
  <c r="BC20"/>
  <c r="K20"/>
  <c r="I20"/>
  <c r="G20"/>
  <c r="BD20" s="1"/>
  <c r="BG19"/>
  <c r="BF19"/>
  <c r="BE19"/>
  <c r="BC19"/>
  <c r="K19"/>
  <c r="K23" s="1"/>
  <c r="I19"/>
  <c r="G19"/>
  <c r="BD19" s="1"/>
  <c r="BG18"/>
  <c r="BF18"/>
  <c r="BE18"/>
  <c r="BC18"/>
  <c r="K18"/>
  <c r="I18"/>
  <c r="G18"/>
  <c r="BD18" s="1"/>
  <c r="BG9"/>
  <c r="BF9"/>
  <c r="BE9"/>
  <c r="BC9"/>
  <c r="K9"/>
  <c r="I9"/>
  <c r="G9"/>
  <c r="BG51" l="1"/>
  <c r="G89"/>
  <c r="G137"/>
  <c r="BE137"/>
  <c r="BD9"/>
  <c r="G23"/>
  <c r="G5" s="1"/>
  <c r="I330" i="3" s="1"/>
  <c r="BF23" i="9"/>
  <c r="BF89"/>
  <c r="BC23"/>
  <c r="BD28"/>
  <c r="BD51" s="1"/>
  <c r="G51"/>
  <c r="BG89"/>
  <c r="BD23"/>
  <c r="K51"/>
  <c r="BC89"/>
  <c r="BC142"/>
  <c r="BF137"/>
  <c r="I23"/>
  <c r="BE89"/>
  <c r="K137"/>
  <c r="BG137"/>
  <c r="BE142"/>
  <c r="G142"/>
  <c r="BE23"/>
  <c r="BG23"/>
  <c r="BE51"/>
  <c r="I89"/>
  <c r="BC137"/>
  <c r="I142"/>
  <c r="BF142"/>
  <c r="BD142"/>
  <c r="BD56"/>
  <c r="BD89" s="1"/>
  <c r="BD92"/>
  <c r="BD137" s="1"/>
  <c r="F70" i="8" l="1"/>
  <c r="F64"/>
  <c r="F61"/>
  <c r="F59"/>
  <c r="F56"/>
  <c r="F55"/>
  <c r="F53"/>
  <c r="F50"/>
  <c r="F49"/>
  <c r="F48"/>
  <c r="F44"/>
  <c r="F43"/>
  <c r="F42"/>
  <c r="F40"/>
  <c r="F39"/>
  <c r="F38"/>
  <c r="F37"/>
  <c r="F36"/>
  <c r="F35"/>
  <c r="F34"/>
  <c r="F33"/>
  <c r="F30"/>
  <c r="F29"/>
  <c r="F28"/>
  <c r="F26"/>
  <c r="F25"/>
  <c r="F24"/>
  <c r="F23"/>
  <c r="F22"/>
  <c r="F21"/>
  <c r="F20"/>
  <c r="F19"/>
  <c r="F18"/>
  <c r="F16"/>
  <c r="F14"/>
  <c r="F13"/>
  <c r="F12"/>
  <c r="F11"/>
  <c r="F10"/>
  <c r="F9"/>
  <c r="F8"/>
  <c r="E72" l="1"/>
  <c r="E92" s="1"/>
  <c r="A7" i="2"/>
  <c r="A8"/>
  <c r="A9"/>
  <c r="A10"/>
  <c r="A11"/>
  <c r="A12"/>
  <c r="A13"/>
  <c r="A14"/>
  <c r="A15"/>
  <c r="A16"/>
  <c r="A17"/>
  <c r="A18"/>
  <c r="A19"/>
  <c r="A20"/>
  <c r="A21"/>
  <c r="A22"/>
  <c r="H8" i="3"/>
  <c r="H10"/>
  <c r="J10" s="1"/>
  <c r="H12"/>
  <c r="L12" s="1"/>
  <c r="H14"/>
  <c r="H16"/>
  <c r="H18"/>
  <c r="J18" s="1"/>
  <c r="H20"/>
  <c r="L20" s="1"/>
  <c r="H22"/>
  <c r="J22" s="1"/>
  <c r="H24"/>
  <c r="H28"/>
  <c r="H30"/>
  <c r="J30" s="1"/>
  <c r="H32"/>
  <c r="N32" s="1"/>
  <c r="H38"/>
  <c r="J38" s="1"/>
  <c r="H42"/>
  <c r="N42" s="1"/>
  <c r="H44"/>
  <c r="L44" s="1"/>
  <c r="H47"/>
  <c r="J47" s="1"/>
  <c r="H49"/>
  <c r="N49" s="1"/>
  <c r="H51"/>
  <c r="H53"/>
  <c r="J53" s="1"/>
  <c r="H56"/>
  <c r="N56" s="1"/>
  <c r="H61"/>
  <c r="L61" s="1"/>
  <c r="H63"/>
  <c r="J63" s="1"/>
  <c r="H65"/>
  <c r="N65" s="1"/>
  <c r="H67"/>
  <c r="L67" s="1"/>
  <c r="H68"/>
  <c r="N68" s="1"/>
  <c r="H69"/>
  <c r="J69" s="1"/>
  <c r="H71"/>
  <c r="J71" s="1"/>
  <c r="H72"/>
  <c r="L72" s="1"/>
  <c r="H73"/>
  <c r="J73" s="1"/>
  <c r="H75"/>
  <c r="J75" s="1"/>
  <c r="H76"/>
  <c r="J76" s="1"/>
  <c r="H77"/>
  <c r="L77" s="1"/>
  <c r="H79"/>
  <c r="J79" s="1"/>
  <c r="H80"/>
  <c r="H81"/>
  <c r="J81" s="1"/>
  <c r="H82"/>
  <c r="L82" s="1"/>
  <c r="H84"/>
  <c r="J84" s="1"/>
  <c r="H86"/>
  <c r="J86" s="1"/>
  <c r="H88"/>
  <c r="J88"/>
  <c r="H90"/>
  <c r="L90" s="1"/>
  <c r="H93"/>
  <c r="N93"/>
  <c r="H95"/>
  <c r="J95" s="1"/>
  <c r="H97"/>
  <c r="N97"/>
  <c r="H100"/>
  <c r="L100" s="1"/>
  <c r="H102"/>
  <c r="H104"/>
  <c r="L104" s="1"/>
  <c r="H106"/>
  <c r="N106" s="1"/>
  <c r="H108"/>
  <c r="J108" s="1"/>
  <c r="H110"/>
  <c r="J110" s="1"/>
  <c r="H112"/>
  <c r="J112" s="1"/>
  <c r="H114"/>
  <c r="J114" s="1"/>
  <c r="H116"/>
  <c r="J116" s="1"/>
  <c r="H118"/>
  <c r="H120"/>
  <c r="H122"/>
  <c r="J122" s="1"/>
  <c r="H124"/>
  <c r="J124" s="1"/>
  <c r="H126"/>
  <c r="J126"/>
  <c r="H128"/>
  <c r="J128" s="1"/>
  <c r="H131"/>
  <c r="J131"/>
  <c r="H132"/>
  <c r="N132" s="1"/>
  <c r="H133"/>
  <c r="N133"/>
  <c r="H135"/>
  <c r="N135" s="1"/>
  <c r="H136"/>
  <c r="J136"/>
  <c r="H139"/>
  <c r="H141"/>
  <c r="N141" s="1"/>
  <c r="H143"/>
  <c r="N143" s="1"/>
  <c r="H146"/>
  <c r="H147"/>
  <c r="N147" s="1"/>
  <c r="H148"/>
  <c r="H149"/>
  <c r="N149" s="1"/>
  <c r="H150"/>
  <c r="J150" s="1"/>
  <c r="H151"/>
  <c r="H152"/>
  <c r="H153"/>
  <c r="J153" s="1"/>
  <c r="H154"/>
  <c r="N154" s="1"/>
  <c r="H155"/>
  <c r="J155" s="1"/>
  <c r="H156"/>
  <c r="N156" s="1"/>
  <c r="H159"/>
  <c r="N159" s="1"/>
  <c r="H161"/>
  <c r="N161" s="1"/>
  <c r="H163"/>
  <c r="N163" s="1"/>
  <c r="H165"/>
  <c r="H167"/>
  <c r="N167" s="1"/>
  <c r="H169"/>
  <c r="N169" s="1"/>
  <c r="H171"/>
  <c r="N171" s="1"/>
  <c r="H174"/>
  <c r="H176"/>
  <c r="J176" s="1"/>
  <c r="H178"/>
  <c r="N178" s="1"/>
  <c r="H181"/>
  <c r="N181" s="1"/>
  <c r="H183"/>
  <c r="N183" s="1"/>
  <c r="H185"/>
  <c r="N185" s="1"/>
  <c r="H187"/>
  <c r="H189"/>
  <c r="N189"/>
  <c r="H191"/>
  <c r="H194"/>
  <c r="N194" s="1"/>
  <c r="H196"/>
  <c r="J196" s="1"/>
  <c r="H198"/>
  <c r="N198" s="1"/>
  <c r="H200"/>
  <c r="N200" s="1"/>
  <c r="H202"/>
  <c r="J202" s="1"/>
  <c r="H204"/>
  <c r="J204" s="1"/>
  <c r="H206"/>
  <c r="N206" s="1"/>
  <c r="H208"/>
  <c r="J208" s="1"/>
  <c r="H210"/>
  <c r="N210" s="1"/>
  <c r="H212"/>
  <c r="H214"/>
  <c r="J214" s="1"/>
  <c r="H216"/>
  <c r="J216" s="1"/>
  <c r="H218"/>
  <c r="J218" s="1"/>
  <c r="H220"/>
  <c r="J220" s="1"/>
  <c r="H222"/>
  <c r="J222" s="1"/>
  <c r="H225"/>
  <c r="N225" s="1"/>
  <c r="J225"/>
  <c r="H227"/>
  <c r="N227"/>
  <c r="H229"/>
  <c r="H230"/>
  <c r="H233"/>
  <c r="H235"/>
  <c r="N235" s="1"/>
  <c r="H237"/>
  <c r="J237" s="1"/>
  <c r="H239"/>
  <c r="H242"/>
  <c r="J242" s="1"/>
  <c r="H244"/>
  <c r="J244" s="1"/>
  <c r="H246"/>
  <c r="J246" s="1"/>
  <c r="H248"/>
  <c r="J248" s="1"/>
  <c r="H250"/>
  <c r="N250"/>
  <c r="H252"/>
  <c r="J252"/>
  <c r="H254"/>
  <c r="J254"/>
  <c r="H256"/>
  <c r="N256" s="1"/>
  <c r="J256"/>
  <c r="H258"/>
  <c r="J258"/>
  <c r="H260"/>
  <c r="N260" s="1"/>
  <c r="J260"/>
  <c r="H262"/>
  <c r="H265"/>
  <c r="J265" s="1"/>
  <c r="H267"/>
  <c r="N267" s="1"/>
  <c r="H269"/>
  <c r="J269" s="1"/>
  <c r="H271"/>
  <c r="J271" s="1"/>
  <c r="H273"/>
  <c r="J273" s="1"/>
  <c r="H276"/>
  <c r="H278"/>
  <c r="J278" s="1"/>
  <c r="H280"/>
  <c r="J280" s="1"/>
  <c r="H282"/>
  <c r="N282" s="1"/>
  <c r="H284"/>
  <c r="N284" s="1"/>
  <c r="H286"/>
  <c r="J286" s="1"/>
  <c r="H288"/>
  <c r="N288" s="1"/>
  <c r="H290"/>
  <c r="N290"/>
  <c r="H293"/>
  <c r="J293" s="1"/>
  <c r="H296"/>
  <c r="J296" s="1"/>
  <c r="H298"/>
  <c r="N298" s="1"/>
  <c r="J298"/>
  <c r="H300"/>
  <c r="J300" s="1"/>
  <c r="H302"/>
  <c r="N302" s="1"/>
  <c r="H307"/>
  <c r="H310"/>
  <c r="N310" s="1"/>
  <c r="H314"/>
  <c r="J314" s="1"/>
  <c r="H316"/>
  <c r="H321"/>
  <c r="N321" s="1"/>
  <c r="H323"/>
  <c r="N323"/>
  <c r="H327"/>
  <c r="N327" s="1"/>
  <c r="H328"/>
  <c r="J328" s="1"/>
  <c r="J326" s="1"/>
  <c r="H329"/>
  <c r="N329" s="1"/>
  <c r="H330"/>
  <c r="J330" s="1"/>
  <c r="H331"/>
  <c r="J331" s="1"/>
  <c r="H334"/>
  <c r="J334" s="1"/>
  <c r="H335"/>
  <c r="J335" s="1"/>
  <c r="H336"/>
  <c r="N336" s="1"/>
  <c r="N126"/>
  <c r="L65"/>
  <c r="N10"/>
  <c r="N77"/>
  <c r="J32"/>
  <c r="N88"/>
  <c r="L88"/>
  <c r="L42"/>
  <c r="N131"/>
  <c r="N218"/>
  <c r="N300"/>
  <c r="J97"/>
  <c r="N90"/>
  <c r="N82"/>
  <c r="L53"/>
  <c r="J42"/>
  <c r="L22"/>
  <c r="N258"/>
  <c r="N18"/>
  <c r="N246"/>
  <c r="N187"/>
  <c r="N108"/>
  <c r="L95"/>
  <c r="N76"/>
  <c r="N67"/>
  <c r="L10"/>
  <c r="N155"/>
  <c r="L76"/>
  <c r="N72"/>
  <c r="N22"/>
  <c r="N293"/>
  <c r="N152"/>
  <c r="J152"/>
  <c r="N331"/>
  <c r="N328"/>
  <c r="J310"/>
  <c r="N278"/>
  <c r="J233"/>
  <c r="N233"/>
  <c r="J212"/>
  <c r="N212"/>
  <c r="J189"/>
  <c r="N136"/>
  <c r="J133"/>
  <c r="J14"/>
  <c r="L14"/>
  <c r="N14"/>
  <c r="N214"/>
  <c r="J200"/>
  <c r="N316"/>
  <c r="N262"/>
  <c r="N254"/>
  <c r="J250"/>
  <c r="J229"/>
  <c r="N229"/>
  <c r="N202"/>
  <c r="J167"/>
  <c r="J151"/>
  <c r="N151"/>
  <c r="J139"/>
  <c r="N84"/>
  <c r="N273"/>
  <c r="N242"/>
  <c r="N176"/>
  <c r="J163"/>
  <c r="J118"/>
  <c r="L118"/>
  <c r="N118"/>
  <c r="L68"/>
  <c r="N252"/>
  <c r="J227"/>
  <c r="J187"/>
  <c r="J178"/>
  <c r="J174"/>
  <c r="J169"/>
  <c r="J165"/>
  <c r="J161"/>
  <c r="L126"/>
  <c r="L93"/>
  <c r="N61"/>
  <c r="L97"/>
  <c r="N95"/>
  <c r="L32"/>
  <c r="J276"/>
  <c r="N276"/>
  <c r="J321"/>
  <c r="N271"/>
  <c r="N239"/>
  <c r="J267"/>
  <c r="J235"/>
  <c r="J336"/>
  <c r="J288"/>
  <c r="J284"/>
  <c r="J323"/>
  <c r="J316"/>
  <c r="N208"/>
  <c r="J198"/>
  <c r="N191"/>
  <c r="N174"/>
  <c r="N165"/>
  <c r="N102"/>
  <c r="L102"/>
  <c r="J102"/>
  <c r="L120"/>
  <c r="N120"/>
  <c r="J120"/>
  <c r="N204"/>
  <c r="J194"/>
  <c r="L49"/>
  <c r="L8"/>
  <c r="J8"/>
  <c r="N8"/>
  <c r="J146"/>
  <c r="N146"/>
  <c r="L80"/>
  <c r="N80"/>
  <c r="J80"/>
  <c r="J154"/>
  <c r="J148"/>
  <c r="N148"/>
  <c r="J147"/>
  <c r="N139"/>
  <c r="L124"/>
  <c r="N124"/>
  <c r="J104"/>
  <c r="L86"/>
  <c r="N86"/>
  <c r="L63"/>
  <c r="N63"/>
  <c r="N44"/>
  <c r="L16"/>
  <c r="J16"/>
  <c r="N16"/>
  <c r="L128"/>
  <c r="N128"/>
  <c r="L112"/>
  <c r="N112"/>
  <c r="J100"/>
  <c r="N100"/>
  <c r="L69"/>
  <c r="N69"/>
  <c r="N51"/>
  <c r="J51"/>
  <c r="L51"/>
  <c r="N28"/>
  <c r="J28"/>
  <c r="L28"/>
  <c r="L24"/>
  <c r="J24"/>
  <c r="N24"/>
  <c r="J135"/>
  <c r="J132"/>
  <c r="N116"/>
  <c r="L106"/>
  <c r="L75"/>
  <c r="N47"/>
  <c r="L47"/>
  <c r="L108"/>
  <c r="J93"/>
  <c r="J90"/>
  <c r="J82"/>
  <c r="J77"/>
  <c r="J72"/>
  <c r="J67"/>
  <c r="L130"/>
  <c r="J130"/>
  <c r="B11" i="2" s="1"/>
  <c r="N130" i="3" l="1"/>
  <c r="J106"/>
  <c r="J149"/>
  <c r="J183"/>
  <c r="J181"/>
  <c r="J159"/>
  <c r="N222"/>
  <c r="N79"/>
  <c r="N73"/>
  <c r="L71"/>
  <c r="N71"/>
  <c r="J327"/>
  <c r="N286"/>
  <c r="J141"/>
  <c r="I143" s="1"/>
  <c r="J143" s="1"/>
  <c r="J138" s="1"/>
  <c r="B12" i="2" s="1"/>
  <c r="J65" i="3"/>
  <c r="J61"/>
  <c r="J309"/>
  <c r="B20" i="2" s="1"/>
  <c r="J282" i="3"/>
  <c r="I290" s="1"/>
  <c r="J290" s="1"/>
  <c r="J264" s="1"/>
  <c r="B18" i="2" s="1"/>
  <c r="N53" i="3"/>
  <c r="N265"/>
  <c r="L79"/>
  <c r="L73"/>
  <c r="N330"/>
  <c r="N138"/>
  <c r="J206"/>
  <c r="N153"/>
  <c r="N296"/>
  <c r="J20"/>
  <c r="N20"/>
  <c r="N326"/>
  <c r="E90" i="8"/>
  <c r="E91" s="1"/>
  <c r="J333" i="3"/>
  <c r="B22" i="2" s="1"/>
  <c r="J241" i="3"/>
  <c r="B17" i="2" s="1"/>
  <c r="I262" i="3"/>
  <c r="J262" s="1"/>
  <c r="I239"/>
  <c r="J239" s="1"/>
  <c r="J232" s="1"/>
  <c r="B16" i="2" s="1"/>
  <c r="J92" i="3"/>
  <c r="B10" i="2" s="1"/>
  <c r="N158" i="3"/>
  <c r="N232"/>
  <c r="N38"/>
  <c r="J68"/>
  <c r="J60" s="1"/>
  <c r="B9" i="2" s="1"/>
  <c r="N196" i="3"/>
  <c r="J185"/>
  <c r="L81"/>
  <c r="N114"/>
  <c r="I156"/>
  <c r="J156" s="1"/>
  <c r="J145" s="1"/>
  <c r="B13" i="2" s="1"/>
  <c r="J49" i="3"/>
  <c r="N150"/>
  <c r="L110"/>
  <c r="L84"/>
  <c r="L60" s="1"/>
  <c r="L30"/>
  <c r="L18"/>
  <c r="L7" s="1"/>
  <c r="N230"/>
  <c r="N104"/>
  <c r="J210"/>
  <c r="N280"/>
  <c r="N314"/>
  <c r="N309" s="1"/>
  <c r="N334"/>
  <c r="N333" s="1"/>
  <c r="J12"/>
  <c r="J7" s="1"/>
  <c r="N237"/>
  <c r="L122"/>
  <c r="J171"/>
  <c r="N216"/>
  <c r="N269"/>
  <c r="N335"/>
  <c r="N12"/>
  <c r="N7" s="1"/>
  <c r="L38"/>
  <c r="N81"/>
  <c r="N244"/>
  <c r="N248"/>
  <c r="N241" s="1"/>
  <c r="L114"/>
  <c r="L116"/>
  <c r="J44"/>
  <c r="J27" s="1"/>
  <c r="B8" i="2" s="1"/>
  <c r="N122" i="3"/>
  <c r="N75"/>
  <c r="N60" s="1"/>
  <c r="N30"/>
  <c r="N27" s="1"/>
  <c r="L56"/>
  <c r="N220"/>
  <c r="N307"/>
  <c r="N292" s="1"/>
  <c r="J56"/>
  <c r="N110"/>
  <c r="J302"/>
  <c r="I307" s="1"/>
  <c r="J307" s="1"/>
  <c r="N264" l="1"/>
  <c r="N145"/>
  <c r="N6"/>
  <c r="L92"/>
  <c r="N92"/>
  <c r="N193"/>
  <c r="I191"/>
  <c r="J191" s="1"/>
  <c r="J158" s="1"/>
  <c r="B14" i="2" s="1"/>
  <c r="E94" i="8"/>
  <c r="I329" i="3" s="1"/>
  <c r="J329" s="1"/>
  <c r="B7" i="2"/>
  <c r="J292" i="3"/>
  <c r="B19" i="2" s="1"/>
  <c r="I230" i="3"/>
  <c r="J230" s="1"/>
  <c r="J193" s="1"/>
  <c r="B15" i="2" s="1"/>
  <c r="L27" i="3"/>
  <c r="L6" l="1"/>
  <c r="B21" i="2"/>
  <c r="B24" s="1"/>
  <c r="J6" i="3"/>
  <c r="B25" i="2" l="1"/>
  <c r="B27" s="1"/>
</calcChain>
</file>

<file path=xl/sharedStrings.xml><?xml version="1.0" encoding="utf-8"?>
<sst xmlns="http://schemas.openxmlformats.org/spreadsheetml/2006/main" count="2739" uniqueCount="1458">
  <si>
    <t>%</t>
  </si>
  <si>
    <t>H</t>
  </si>
  <si>
    <t>m</t>
  </si>
  <si>
    <t>t</t>
  </si>
  <si>
    <t>MJ</t>
  </si>
  <si>
    <t>ON</t>
  </si>
  <si>
    <t>SP</t>
  </si>
  <si>
    <t>m2</t>
  </si>
  <si>
    <t>m3</t>
  </si>
  <si>
    <t>mb</t>
  </si>
  <si>
    <t>CZK</t>
  </si>
  <si>
    <t>Kód</t>
  </si>
  <si>
    <t>Typ</t>
  </si>
  <si>
    <t>kpl</t>
  </si>
  <si>
    <t>kus</t>
  </si>
  <si>
    <t>Cena</t>
  </si>
  <si>
    <t>sada</t>
  </si>
  <si>
    <t>Firmy</t>
  </si>
  <si>
    <t>Popis</t>
  </si>
  <si>
    <t>soubor</t>
  </si>
  <si>
    <t>TZ4-001</t>
  </si>
  <si>
    <t>TZ4-002</t>
  </si>
  <si>
    <t>TZ4-003</t>
  </si>
  <si>
    <t>TZ4-004</t>
  </si>
  <si>
    <t>TZ4-005</t>
  </si>
  <si>
    <t>Zakázka</t>
  </si>
  <si>
    <t>Ztratné</t>
  </si>
  <si>
    <t>Poř.</t>
  </si>
  <si>
    <t>13010712</t>
  </si>
  <si>
    <t>55128336</t>
  </si>
  <si>
    <t>55331611</t>
  </si>
  <si>
    <t>55331612</t>
  </si>
  <si>
    <t>59030570</t>
  </si>
  <si>
    <t>59054111</t>
  </si>
  <si>
    <t>5NP;   1</t>
  </si>
  <si>
    <t>T02;   1</t>
  </si>
  <si>
    <t>013254000</t>
  </si>
  <si>
    <t>030001000</t>
  </si>
  <si>
    <t>045002000</t>
  </si>
  <si>
    <t>317941121</t>
  </si>
  <si>
    <t>319201321</t>
  </si>
  <si>
    <t>319202331</t>
  </si>
  <si>
    <t>340271041</t>
  </si>
  <si>
    <t>342244301</t>
  </si>
  <si>
    <t>342272215</t>
  </si>
  <si>
    <t>342291121</t>
  </si>
  <si>
    <t>346244381</t>
  </si>
  <si>
    <t>55121236A</t>
  </si>
  <si>
    <t>59030570B</t>
  </si>
  <si>
    <t>611131121</t>
  </si>
  <si>
    <t>611325421</t>
  </si>
  <si>
    <t>612131121</t>
  </si>
  <si>
    <t>612142001</t>
  </si>
  <si>
    <t>612311121</t>
  </si>
  <si>
    <t>612311141</t>
  </si>
  <si>
    <t>612325223</t>
  </si>
  <si>
    <t>612325225</t>
  </si>
  <si>
    <t>612325421</t>
  </si>
  <si>
    <t>612325422</t>
  </si>
  <si>
    <t>619995001</t>
  </si>
  <si>
    <t>632451105</t>
  </si>
  <si>
    <t>734200822</t>
  </si>
  <si>
    <t>734209113</t>
  </si>
  <si>
    <t>735191910</t>
  </si>
  <si>
    <t>735494811</t>
  </si>
  <si>
    <t>763111812</t>
  </si>
  <si>
    <t>763121751</t>
  </si>
  <si>
    <t>763131751</t>
  </si>
  <si>
    <t>763131761</t>
  </si>
  <si>
    <t>763135101</t>
  </si>
  <si>
    <t>763164531</t>
  </si>
  <si>
    <t>763164541</t>
  </si>
  <si>
    <t>763183111</t>
  </si>
  <si>
    <t>766211811</t>
  </si>
  <si>
    <t>767581802</t>
  </si>
  <si>
    <t>771151011</t>
  </si>
  <si>
    <t>771161021</t>
  </si>
  <si>
    <t>771473112</t>
  </si>
  <si>
    <t>771573113</t>
  </si>
  <si>
    <t>771574112</t>
  </si>
  <si>
    <t>771577121</t>
  </si>
  <si>
    <t>776111311</t>
  </si>
  <si>
    <t>776121321</t>
  </si>
  <si>
    <t>776141111</t>
  </si>
  <si>
    <t>776201812</t>
  </si>
  <si>
    <t>776223111</t>
  </si>
  <si>
    <t>776241111</t>
  </si>
  <si>
    <t>776410811</t>
  </si>
  <si>
    <t>776411112</t>
  </si>
  <si>
    <t>781473115</t>
  </si>
  <si>
    <t>781474115</t>
  </si>
  <si>
    <t>781477111</t>
  </si>
  <si>
    <t>783601345</t>
  </si>
  <si>
    <t>783601441</t>
  </si>
  <si>
    <t>783614141</t>
  </si>
  <si>
    <t>783617147</t>
  </si>
  <si>
    <t>783827401</t>
  </si>
  <si>
    <t>784121001</t>
  </si>
  <si>
    <t>784121011</t>
  </si>
  <si>
    <t>784181101</t>
  </si>
  <si>
    <t>784221101</t>
  </si>
  <si>
    <t>949101111</t>
  </si>
  <si>
    <t>952901111</t>
  </si>
  <si>
    <t>952902611</t>
  </si>
  <si>
    <t>962032431</t>
  </si>
  <si>
    <t>965042221</t>
  </si>
  <si>
    <t>965081213</t>
  </si>
  <si>
    <t>965081611</t>
  </si>
  <si>
    <t>968072455</t>
  </si>
  <si>
    <t>968072456</t>
  </si>
  <si>
    <t>971035331</t>
  </si>
  <si>
    <t>971042331</t>
  </si>
  <si>
    <t>977151223</t>
  </si>
  <si>
    <t>977151225</t>
  </si>
  <si>
    <t>977151228</t>
  </si>
  <si>
    <t>978059541</t>
  </si>
  <si>
    <t>997013153</t>
  </si>
  <si>
    <t>997013501</t>
  </si>
  <si>
    <t>997013509</t>
  </si>
  <si>
    <t>997013831</t>
  </si>
  <si>
    <t>998017002</t>
  </si>
  <si>
    <t>998711202</t>
  </si>
  <si>
    <t>998734202</t>
  </si>
  <si>
    <t>998763402</t>
  </si>
  <si>
    <t>998766202</t>
  </si>
  <si>
    <t>998767202</t>
  </si>
  <si>
    <t>998771202</t>
  </si>
  <si>
    <t>998776202</t>
  </si>
  <si>
    <t>998781202</t>
  </si>
  <si>
    <t>T01;   13</t>
  </si>
  <si>
    <t>T05;    5</t>
  </si>
  <si>
    <t>5NP;     3</t>
  </si>
  <si>
    <t>711193121B</t>
  </si>
  <si>
    <t>711193131B</t>
  </si>
  <si>
    <t>725-999211</t>
  </si>
  <si>
    <t>763-928001</t>
  </si>
  <si>
    <t>763121471B</t>
  </si>
  <si>
    <t>766-635013</t>
  </si>
  <si>
    <t>766-635014</t>
  </si>
  <si>
    <t>766-828001</t>
  </si>
  <si>
    <t>766-828002</t>
  </si>
  <si>
    <t>766-828003</t>
  </si>
  <si>
    <t>766-828004</t>
  </si>
  <si>
    <t>766-828005</t>
  </si>
  <si>
    <t>766-828006</t>
  </si>
  <si>
    <t>766-828009</t>
  </si>
  <si>
    <t>766-928007</t>
  </si>
  <si>
    <t>766-928008</t>
  </si>
  <si>
    <t>766-928010</t>
  </si>
  <si>
    <t>766-928011</t>
  </si>
  <si>
    <t>766-928012</t>
  </si>
  <si>
    <t>766-928021</t>
  </si>
  <si>
    <t>766-928031</t>
  </si>
  <si>
    <t>766812840B</t>
  </si>
  <si>
    <t>767-928001</t>
  </si>
  <si>
    <t>767-928003</t>
  </si>
  <si>
    <t>771-928001</t>
  </si>
  <si>
    <t>781493511B</t>
  </si>
  <si>
    <t>784: Malby</t>
  </si>
  <si>
    <t>959-928001</t>
  </si>
  <si>
    <t>959-990009</t>
  </si>
  <si>
    <t>959-998231</t>
  </si>
  <si>
    <t>959-998242</t>
  </si>
  <si>
    <t>969-627001</t>
  </si>
  <si>
    <t>969-928001</t>
  </si>
  <si>
    <t>969-928002</t>
  </si>
  <si>
    <t>969-990022</t>
  </si>
  <si>
    <t>989-990009</t>
  </si>
  <si>
    <t>H 776-1101</t>
  </si>
  <si>
    <t>H 776-1112</t>
  </si>
  <si>
    <t>Objednatel</t>
  </si>
  <si>
    <t>Projektant</t>
  </si>
  <si>
    <t>T05;     5</t>
  </si>
  <si>
    <t>T06;     1</t>
  </si>
  <si>
    <t>T08;     5</t>
  </si>
  <si>
    <t>T09;     1</t>
  </si>
  <si>
    <t>T10;     1</t>
  </si>
  <si>
    <t>T12;     1</t>
  </si>
  <si>
    <t>T13;     1</t>
  </si>
  <si>
    <t>T14;     1</t>
  </si>
  <si>
    <t>Z03;     6</t>
  </si>
  <si>
    <t>Z04;     6</t>
  </si>
  <si>
    <t>Z05;     1</t>
  </si>
  <si>
    <t>Z06;     1</t>
  </si>
  <si>
    <t>725-9992112</t>
  </si>
  <si>
    <t>725-9992113</t>
  </si>
  <si>
    <t>725-9992114</t>
  </si>
  <si>
    <t>H725-999021</t>
  </si>
  <si>
    <t>H725-999022</t>
  </si>
  <si>
    <t>H725-999023</t>
  </si>
  <si>
    <t>H725-999024</t>
  </si>
  <si>
    <t>H725-999025</t>
  </si>
  <si>
    <t>H725-999026</t>
  </si>
  <si>
    <t>H763-996021</t>
  </si>
  <si>
    <t>T03;      2</t>
  </si>
  <si>
    <t>T07;     18</t>
  </si>
  <si>
    <t>T11;      1</t>
  </si>
  <si>
    <t>dle tab exc</t>
  </si>
  <si>
    <t>m505;     3</t>
  </si>
  <si>
    <t>m505;     8</t>
  </si>
  <si>
    <t>m547;     1</t>
  </si>
  <si>
    <t>z01;     16</t>
  </si>
  <si>
    <t>z02;      6</t>
  </si>
  <si>
    <t>Výměra</t>
  </si>
  <si>
    <t>H 771-999011</t>
  </si>
  <si>
    <t>H 771-999018</t>
  </si>
  <si>
    <t>H 781-997011</t>
  </si>
  <si>
    <t>H 959-998003</t>
  </si>
  <si>
    <t>H 959-998006</t>
  </si>
  <si>
    <t>m531;    5,4</t>
  </si>
  <si>
    <t>dleP;      64</t>
  </si>
  <si>
    <t>T05, 06;   5+1</t>
  </si>
  <si>
    <t>m544;     3,05</t>
  </si>
  <si>
    <t>Celkem (bez DPH)</t>
  </si>
  <si>
    <t>T05, 06;     5+1</t>
  </si>
  <si>
    <t>m505;      94,78</t>
  </si>
  <si>
    <t>m541;    (9,5-3,9)</t>
  </si>
  <si>
    <t>006: Úpravy povrchu</t>
  </si>
  <si>
    <t>5NP 21ks;    0,6*21</t>
  </si>
  <si>
    <t>m505/545;     2,8*2,5</t>
  </si>
  <si>
    <t>003: Svislé konstrukce</t>
  </si>
  <si>
    <t>776: Podlahy povlakové</t>
  </si>
  <si>
    <t>781: Obklady keramické</t>
  </si>
  <si>
    <t>m533/550;      0,6*0,5</t>
  </si>
  <si>
    <t>5NP 21ks;    0,6*21*1,5</t>
  </si>
  <si>
    <t>m541;    (9,5-3,9)*1,04</t>
  </si>
  <si>
    <t>763: Konstrukce montované</t>
  </si>
  <si>
    <t>SO_01: Stavební objekt 01</t>
  </si>
  <si>
    <t>Číslo zakázky</t>
  </si>
  <si>
    <t>dle PBŘ;    2</t>
  </si>
  <si>
    <t>dle PBŘ;    4</t>
  </si>
  <si>
    <t>m502-530, 531-548;      5+1</t>
  </si>
  <si>
    <t>TZ4: Technické vybavení budov</t>
  </si>
  <si>
    <t>m502, 504;     (1,5+1,9+4,47)</t>
  </si>
  <si>
    <t>dle Pol784121001;      1097,27</t>
  </si>
  <si>
    <t>m505/545;      (2,8*2,5-1,1*2)</t>
  </si>
  <si>
    <t>dle Pol784181101;      1682,125</t>
  </si>
  <si>
    <t>m531, 541;    (4,3-0,9+9,5-3,9)</t>
  </si>
  <si>
    <t>0095: Ostatní konstrukce a práce</t>
  </si>
  <si>
    <t>0096: Bourání konstrukcí, demolice</t>
  </si>
  <si>
    <t>Vysátí podkladu povlakových podlah</t>
  </si>
  <si>
    <t>obklad v1,5m;    1,58+6,65+1,5*2*2</t>
  </si>
  <si>
    <t>předpoklad;     30</t>
  </si>
  <si>
    <t>ocel profilová IPN 100 jakost 11 375</t>
  </si>
  <si>
    <t>Celkem (včetně DPH)</t>
  </si>
  <si>
    <t>Zpracovatel rozpočtu</t>
  </si>
  <si>
    <t>0099: Přesun hmot HSV</t>
  </si>
  <si>
    <t>VZP 300/100, 300/300;    ((1)*0,1+(2)*0,3)</t>
  </si>
  <si>
    <t>obklad v2,1m;    170,55/2,1-(0,6*14+1,1*2)</t>
  </si>
  <si>
    <t>VZP 150/100, 150/180;    ((5)*0,1+(1)*0,18)</t>
  </si>
  <si>
    <t>730: Ústřední vytápění</t>
  </si>
  <si>
    <t>771: Podlahy z dlaždic</t>
  </si>
  <si>
    <t xml:space="preserve">m505 nerez práh;      0,9*3+1,1*15+1,45*3   </t>
  </si>
  <si>
    <t>711: Izolace proti vodě</t>
  </si>
  <si>
    <t>Demontáž podhledu lamel</t>
  </si>
  <si>
    <t>sprchový kout;      ((0,95*2+1,05)*6+0,9*2)*2,1</t>
  </si>
  <si>
    <t>Odsekání soklíků rovných</t>
  </si>
  <si>
    <t>bour m505;    (1,1*2+1,45*2)*2;   m541;    1,1*2*2</t>
  </si>
  <si>
    <t>766: Konstrukce truhlářské</t>
  </si>
  <si>
    <t>767: Konstrukce zámečnické</t>
  </si>
  <si>
    <t>DOD pevné madlo tvaru L dl 600+500mm provedení nerez</t>
  </si>
  <si>
    <t>Vyrovnání nerovného povrchu zdiva tl do 30 mm maltou</t>
  </si>
  <si>
    <t>KO flex sprchový kout;      ((0,95*2+1,05)*6+0,9*2)*2,1</t>
  </si>
  <si>
    <t>ODP KO flex sprchový kout;      -((0,95*2+1,05)*6+0,9*2)*2,1</t>
  </si>
  <si>
    <t>Vypuštění vody z otopných těles</t>
  </si>
  <si>
    <t>ventil s termoregulační hlavicí</t>
  </si>
  <si>
    <t>VZP 200/80, 200/100, 200/250;    ((1)*0,08+(2)*0,1+(1+1)*0,25)</t>
  </si>
  <si>
    <t>Napuštění vody do otopných těles</t>
  </si>
  <si>
    <t>bour m505;    (0,9)*2;    m502-504,506-548;    (0,6*(3+4+4+2+1))*2</t>
  </si>
  <si>
    <t>m505/545 Ič100 dl1,5;    1,5*0,1*2</t>
  </si>
  <si>
    <t>obklad v1,8m;    1,65+1,15+2+1,65+1,8+5+1,65+0,8+3,9+1,6+0,9+1,8*2*11</t>
  </si>
  <si>
    <t>vnitřní okno 533/550;       0,6*0,5</t>
  </si>
  <si>
    <t>m531 skladba D potěr tl12mm;     5,4</t>
  </si>
  <si>
    <t>stáv zákryty;    (11+5+1)*2,65*2;     rohové obezdívky;     (4+1)*2,65*2</t>
  </si>
  <si>
    <t>stáv zákryty;    (0,7*(11+5)+0,25)*2,65;     rohové;     (0,7*4+0,9)*2,65</t>
  </si>
  <si>
    <t>dle tabulky exc "Výměry J7";     447,6</t>
  </si>
  <si>
    <t>Dokumentace skutečného provedení stavby</t>
  </si>
  <si>
    <t>dle tabulky exc "Výměry I7";     537,18</t>
  </si>
  <si>
    <t>dle tabulky exc "Výměry L7";     542,58</t>
  </si>
  <si>
    <t>dle tabulky exc "Výměry T7";     250,45</t>
  </si>
  <si>
    <t>m505/545 Ič100 dl1,5;     8,34*1,5/1000</t>
  </si>
  <si>
    <t>Montáž parotěsné zábrany do SDK podhledu</t>
  </si>
  <si>
    <t>ODP m531 skladba D potěr tl12mm;     -5,4</t>
  </si>
  <si>
    <t>dle tabulky exc "Výměry AQ7";       54,38</t>
  </si>
  <si>
    <t xml:space="preserve">u dveří T05 ostění;      (5)*2*0,15*2    </t>
  </si>
  <si>
    <t>VRN: Vedlejší a ostatní rozpočtové náklady</t>
  </si>
  <si>
    <t>dle tabulky exc "Výměry L7";     542,58*1,1</t>
  </si>
  <si>
    <t>nová příčka m505/545;    (2,8*2,5-1*1,95)*2</t>
  </si>
  <si>
    <t>skl B dle tab exc "Výměry M7";      (15,45)</t>
  </si>
  <si>
    <t>skl C dle tab exc "Výměry N7";      (29,58)</t>
  </si>
  <si>
    <t>KO dle tabulky exc "Výměry Y6";       222,68</t>
  </si>
  <si>
    <t>Oškrabání malby v mísnostech výšky do 3,80 m</t>
  </si>
  <si>
    <t>m505/545 Ič100 dl1,5;     8,34*1,5/1000*1,08</t>
  </si>
  <si>
    <t>výměra dle tab exc "Výměry C7";        662,7</t>
  </si>
  <si>
    <t>Čištění budov vysátí prachu z ostatních ploch</t>
  </si>
  <si>
    <t>Montáž armatury závitové s dvěma závity G 1/2</t>
  </si>
  <si>
    <t>Vybourání kovových dveřních zárubní pl do 2 m2</t>
  </si>
  <si>
    <t>nová příčka m505/545;     (2,8*2,5-1,0*1,95)*2</t>
  </si>
  <si>
    <t>D+M vzduchotechnika - dle samostatného rozpočtu</t>
  </si>
  <si>
    <t>Město Šumperk, náměstí Míru č.1, 787 93 Šumperk</t>
  </si>
  <si>
    <t>Bourání zdiva cihelných z dutých nebo plných cihel pálených i nepálených na MV nebo MVC do 1 m3</t>
  </si>
  <si>
    <t>DOD dlažba keramická - (dle upřesnění investora)</t>
  </si>
  <si>
    <t>Vybourání kovových dveřních zárubní pl přes 2 m2</t>
  </si>
  <si>
    <t>dle tab exc "Výměry M7 + N7";      (15,45+29,58)</t>
  </si>
  <si>
    <t>Demontáž armatury závitové se dvěma závity do G 1</t>
  </si>
  <si>
    <t>KO dle tabulky exc "Výměry Y6";       222,68*1,04</t>
  </si>
  <si>
    <t>m538 obezdívka rozvaděče;      0,85*0,4*2,65*0,75</t>
  </si>
  <si>
    <t>Pavilon B - rekonstrukce oddělení chirurgie v 5.NP</t>
  </si>
  <si>
    <t>SUPRING spol. s r.o., Jesenická 65, 787 01 Šumperk</t>
  </si>
  <si>
    <t xml:space="preserve">u dveří T06 dozdívky ostění;      (1)*2*0,15*2    </t>
  </si>
  <si>
    <t>m505   (1,9+1,35+2,45+4,35+1,5+2,5+5,8+1,35+2,7+0,5+0,8+1,35+4,8+1,35+4,3+1,35+4,7+1,4+4,3+1,35+2,2)</t>
  </si>
  <si>
    <t>Odstranění soklíků a lišt pryžových nebo plastových</t>
  </si>
  <si>
    <t>Samonivelační stěrka podlah pevnosti 20 MPa tl 3 mm</t>
  </si>
  <si>
    <t>KO standard dle tabulky exc "Výměry Y6";       222,68</t>
  </si>
  <si>
    <t>Lepení hladkých (bez vzoru) pásů ze sametového vinylu</t>
  </si>
  <si>
    <t>Příplatek k SDK podhledu za plochu do 3 m2 jednotlivě</t>
  </si>
  <si>
    <t>Spoj povlakových podlahovin z PVC svařováním za tepla</t>
  </si>
  <si>
    <t>stropy s omítkou dle tab exc "Výměry AN7";     470,19</t>
  </si>
  <si>
    <t>Demontáž lepených povlakových podlah s podložkou ručně</t>
  </si>
  <si>
    <t>sdk podhled obyč dle tab exc "Výměry AL 7";     103,59</t>
  </si>
  <si>
    <t>D+M přejezdový práh - nerez plech tl.0,7mm, š min 200mm</t>
  </si>
  <si>
    <t>Přesun hmot s omezením mechanizace pro budovy v do 12 m</t>
  </si>
  <si>
    <t>Příplatek k montáž podlah keramických za plochu do 5 m2</t>
  </si>
  <si>
    <t>Začištění omítek kolem oken, dveří, podlah nebo obkladů</t>
  </si>
  <si>
    <t>DMTŽ shrnovacích dveří - zárubeň+shrnovací křídlo, kompl</t>
  </si>
  <si>
    <t>Přesun hmot procentní pro armatury v objektech v do 12 m</t>
  </si>
  <si>
    <t>Penetrační disperzní nátěr vnitřních stěn nanášený ručně</t>
  </si>
  <si>
    <t>Vyrovnání nerovného povrchu zdiva tl do 150 mm přizděním</t>
  </si>
  <si>
    <t>sdk podhled do vlhka dle tab exc "Výměry AK 7";    29,58</t>
  </si>
  <si>
    <t>sdk podhled do vlhka dle tab exc "Výměry AR 7";    29,58</t>
  </si>
  <si>
    <t>D+M zdravotechnické instalace - dle samostatného rozpočtu</t>
  </si>
  <si>
    <t>Ometením litinových otopných těles před provedením nátěru</t>
  </si>
  <si>
    <t>omítky stěn oprava10% dl tab exc ""Výměry U6";     156,88</t>
  </si>
  <si>
    <t>omítky stěn oprava30% dl tab exc ""Výměry W7";      32,49</t>
  </si>
  <si>
    <t>Penetrační disperzní nátěr vnitřních stropů nanášený ručně</t>
  </si>
  <si>
    <t>SDK obklad kovových kcí tvaru L š do 0,8 m desky 1xH2 12,5</t>
  </si>
  <si>
    <t>na veřejnou skládku vzdál 9km za posledních 8km;   30,52*8</t>
  </si>
  <si>
    <t>okolo posuvných dveří;     (2,2*2,65*6-(1,55+1,75*5)*2,01)</t>
  </si>
  <si>
    <t>omývatelný nátěr dle tabulky exc "Výměry AE 6";     728,94</t>
  </si>
  <si>
    <t>sdk podhled obyč dle tab exc "Výměry AL 7";     103,59*1,1</t>
  </si>
  <si>
    <t>skl B + C dle tab exc "Výměry M7 + N7";      (15,45+29,58)</t>
  </si>
  <si>
    <t>D+M elektroinstalace silnoproud - dle samostatného rozpočtu</t>
  </si>
  <si>
    <t>D+M elektroinstalace slaboproud - dle samostatného rozpočtu</t>
  </si>
  <si>
    <t>Krycí dvojnásobný syntetický nátěr litinových otopných těles</t>
  </si>
  <si>
    <t>sdk podhled do vlhka dle tab exc "Výměry AK 7";    29,58*1,1</t>
  </si>
  <si>
    <t>sdk podhled obyč dle tab exc "Výměry AL 7";     103,59-94,78</t>
  </si>
  <si>
    <t>Příplatek k SDK stěně předsazené za plochu do 6 m2 jednotlivě</t>
  </si>
  <si>
    <t>Vybourání stávajících vnitřních rozvodů - jen jinde neuvedené</t>
  </si>
  <si>
    <t>sdk podhled do vlhka dle tab exc "Výměry AK 7";    29,58-12,9</t>
  </si>
  <si>
    <t>sdk podhled do vlhka dle tab exc "Výměry AR 7";    29,58*1,05</t>
  </si>
  <si>
    <t>Montáž soklů z dlaždic keramických lepených rovných v do 90 mm</t>
  </si>
  <si>
    <t>DOD obklad keramický rozm 200x200mm - (dle upřesnění investora)</t>
  </si>
  <si>
    <t>Plentování jednostranné v do 200 mm válcovaných nosníků cihlami</t>
  </si>
  <si>
    <t>Vápenná omítka štuková dvouvrstvá vnitřních stěn nanášená ručně</t>
  </si>
  <si>
    <t>Vápenná omítka hladká jednovrstvá vnitřních stěn nanášená ručně</t>
  </si>
  <si>
    <t>podhled kazetový bez děrování viditelný rastr tl 10mm 600x600mm</t>
  </si>
  <si>
    <t>skl B + C dle tab exc "Výměry M7 + N7";      (15,45+29,58)*1,04</t>
  </si>
  <si>
    <t>Cementový samonivelační potěr ze suchých směsí tloušťky do 15 mm</t>
  </si>
  <si>
    <t>DOD přenosný hasicí přístroj sněhový s min hasicí schopností 55B</t>
  </si>
  <si>
    <t>Vápenocementová štuková omítka malých ploch do 1,0 m2 na stěnách</t>
  </si>
  <si>
    <t>Vápenocementová štuková omítka malých ploch do 4,0 m2 na stěnách</t>
  </si>
  <si>
    <t>Zařízení staveniště kompl náklady na zřízení, provoz a likvidaci</t>
  </si>
  <si>
    <t>Základní jednonásobný syntetický nátěr litinových otopných těles</t>
  </si>
  <si>
    <t>Demontáž schodišťového madla n obdobného madla kotveného do stěny</t>
  </si>
  <si>
    <t>Přesun hmot procentní pro obklady keramické v objektech v do 12 m</t>
  </si>
  <si>
    <t>Přesun hmot procentní pro podlahy povlakové v objektech v do 12 m</t>
  </si>
  <si>
    <t>Přesun hmot procentní pro podlahy z dlaždic v objektech v do 12 m</t>
  </si>
  <si>
    <t>Stavební přípomoci pro nové vnitřní rozvody - jen jinde neuvedené</t>
  </si>
  <si>
    <t>profil přechodový Al s pohyblivým ramenem matně eloxovaný 10x20mm</t>
  </si>
  <si>
    <t>D+M SDK obklad dveřního pouzdra posuvných dveří, plocha 1,5 - 2,5m2</t>
  </si>
  <si>
    <t>DOD sokl podlahoviny z pásového vinylu - fabion + ukončovací profil</t>
  </si>
  <si>
    <t>Rozmývání podkladu po oškrabání malby v místnostech výšky do 3,80 m</t>
  </si>
  <si>
    <t>Ukotvení příček k cihelným n betonovým konstrukcím plochými kotvami</t>
  </si>
  <si>
    <t>Vyčištění budov bytové a občanské výstavby při výšce podlaží do 4 m</t>
  </si>
  <si>
    <t>Vybourání otvorů ve zdivu cihelném pl do 0,09 m2 na MC tl do 150 mm</t>
  </si>
  <si>
    <t>D+M osazování hasicích přístrojů na stěnu, vč dodávky závěsného háku</t>
  </si>
  <si>
    <t>SDK stěna předsazená tl 105 mm profil CW+UW 50 desky 2xA 12,5 bez TI</t>
  </si>
  <si>
    <t>dle tabulky exc "Výměry J7";     447,6;    nový sokl v m531;     6,3</t>
  </si>
  <si>
    <t>skl B + C dle tab exc "Výměry M7 + N7";      (15,45-5,28+29,58-12,9)</t>
  </si>
  <si>
    <t>sprch kouty spád beton vč soklu m507, 513, 524, 528, 533;    1*5*0,2</t>
  </si>
  <si>
    <t>Přesun hmot procentní pro konstrukce truhlářské v objektech v do 12 m</t>
  </si>
  <si>
    <t>Přesun hmot procentní pro zámečnické konstrukce v objektech v do 12 m</t>
  </si>
  <si>
    <t>Vodou ředitelná penetrace savého podkladu povlakových podlah neředěná</t>
  </si>
  <si>
    <t>Vyrovnání podkladu povlakových podlah stěrkou pevnosti 20 MPa tl 3 mm</t>
  </si>
  <si>
    <t>omítky ostění v místě nově osazovaných posuvných dveří T/05, 06;    6</t>
  </si>
  <si>
    <t>Příčka z pórobetonových hladkých tvárnic na tenkovrstvou maltu tl 75 mm</t>
  </si>
  <si>
    <t>pouzdro stavební posuvných dveří jednopouzdrové 700mm standardní rozměr</t>
  </si>
  <si>
    <t>pouzdro stavební posuvných dveří jednopouzdrové 800mm standardní rozměr</t>
  </si>
  <si>
    <t>Odsekání a odebrání obkladů stěn z vnitřních obkládaček plochy přes 1 m2</t>
  </si>
  <si>
    <t>Příplatek k odvozu suti a vybouraných hmot na skládku ZKD 1 km přes 1 km</t>
  </si>
  <si>
    <t>DOD pevné madlo dl 300mm provedení nerez - (ref výr např SANELA SLZM 02X)</t>
  </si>
  <si>
    <t>Montáž profilu ukončujícího pro plynulý přechod (dlažby s kobercem apod.)</t>
  </si>
  <si>
    <t>Přesun hmot procentní pro sádrokartonové konstrukce v objektech v do 12 m</t>
  </si>
  <si>
    <t>Vybourání otvorů v betonových příčkách a zdech pl do 0,09 m2 tl do 150 mm</t>
  </si>
  <si>
    <t>DOD pevné madlo dl 600mm provedení nerez - (ref výr např SANELA SLZM 02DX)</t>
  </si>
  <si>
    <t>Oprava vnitřní vápenocementové štukové omítky stěn v rozsahu plochy do 10%</t>
  </si>
  <si>
    <t>Oprava vnitřní vápenocementové štukové omítky stěn v rozsahu plochy do 30%</t>
  </si>
  <si>
    <t>Příčka zvukově izolační z cihel děrovaných do na maltu M10 tloušťky 115 mm</t>
  </si>
  <si>
    <t xml:space="preserve">nové dozdívky místě demontovaných zákrytů mimo WC m531, 550, 534 ;     3  </t>
  </si>
  <si>
    <t>DOD obkladový sokl keramický kalibrovaný v 80mm - (dle upřesnění investora)</t>
  </si>
  <si>
    <t>dle tabulky exc "Výměry L7 uvažováno 1mb spoje na 3m2 plochy";     542,58/3</t>
  </si>
  <si>
    <t>Oprava vnitřní vápenocementové štukové omítky stropů v rozsahu plochy do 10%</t>
  </si>
  <si>
    <t>Osazování ocelových válcovaných nosníků na zdivu I, IE, U, UE nebo L do č 12</t>
  </si>
  <si>
    <t>šroubení regulační radiátorové přímé pro Fe s vypouštěním nástřik chrom 1/2"</t>
  </si>
  <si>
    <t>DOD sklopné madlo dl 830mm provedení nerez - (ref výr např SANELA SLZM 03SDX)</t>
  </si>
  <si>
    <t>Montáž podlah keramických hladkých lepených flexibilním lepidlem do 12 ks/ m2</t>
  </si>
  <si>
    <t>Montáž podlah keramických hladkých lepených standardním lepidlem do 12 ks/ m2</t>
  </si>
  <si>
    <t>Odvoz suti a vybouraných hmot na skládku nebo meziskládku do 1 km se složením</t>
  </si>
  <si>
    <t>Příplatek k montáži obkladů vnitřních keramických hladkých za plochu do 10 m2</t>
  </si>
  <si>
    <t>Potažení vnitřních stěn sklovláknitým pletivem vtlačeným do tenkovrstvé hmoty</t>
  </si>
  <si>
    <t>Demontáž SDK příčky s jednoduchou ocelovou nosnou konstrukcí opláštění dvojité</t>
  </si>
  <si>
    <t>dle tabulky exc "Výměry J7";     447,6*1,02;    nový sokl v m531;     6,3*1,02</t>
  </si>
  <si>
    <t xml:space="preserve">nové dozdívky místě demontovaných zákrytů mimo WC m531, 550, 534 ;     3       </t>
  </si>
  <si>
    <t>výměra dle tab exc "Výměry G7" uvažovámo 70% podlahové plochy;       587,61*0,7</t>
  </si>
  <si>
    <t>Jádrové vrty dovrchní diamantovými korunkami do D 150 mm do stavebních materiálů</t>
  </si>
  <si>
    <t>Jádrové vrty dovrchní diamantovými korunkami do D 200 mm do stavebních materiálů</t>
  </si>
  <si>
    <t>Jádrové vrty dovrchní diamantovými korunkami do D 300 mm do stavebních materiálů</t>
  </si>
  <si>
    <t>Základní akrylátová jednonásobná penetrace podkladu v místnostech výšky do 3,80m</t>
  </si>
  <si>
    <t>podhled kazetový bez děrování viditelný rastr tl 10mm 600x600mm do vlhkých prostor</t>
  </si>
  <si>
    <t>Bourání podlah z dlaždic keramických nebo xylolitových tl do 10 mm plochy přes 1 m2</t>
  </si>
  <si>
    <t>DOD parotěsná zábrana vč montážního a režijního materiálu - do SDK příček a podhledů</t>
  </si>
  <si>
    <t>Vybourání vnitřních výplní otvorů ve zdech pl &lt;2 m2 komp - rám,křídlo,práh n parapet</t>
  </si>
  <si>
    <t>DOD podlahovina zátěžová vinylová homogenní pás tl.2,0mm - např výr tarkett iq granit</t>
  </si>
  <si>
    <t>Dvojnásobné bílé malby ze směsí za sucha dobře otěruvzdorných v místnostech do 3,80 m</t>
  </si>
  <si>
    <t>Přesun hmot procentní pro izolace proti vodě, vlhkosti a plynům v objektech v do 12 m</t>
  </si>
  <si>
    <t>Montáž obkladů vnitřních keramických hladkých do 25 ks/m2 lepených flexibilním lepidlem</t>
  </si>
  <si>
    <t>Montáž obkladů vnitřních keramických hladkých do 25 ks/m2 lepených standardním lepidlem</t>
  </si>
  <si>
    <t>Odmaštění litinových otopných těles odmašťovačem vodou ředitelným před provedením nátěru</t>
  </si>
  <si>
    <t>kovovéové profily ukončovací lepené standardním lepidlem např ref výr Schluter -RONDEC E</t>
  </si>
  <si>
    <t>nové dozdívky místě bez nového KO m503, 508, 514, 518, 524, 528, 534, 542  WC 8x;      8</t>
  </si>
  <si>
    <t>Poplatek za uložení na skládce (skládkovné) stavebního odpadu směsného kód odpadu 170 904</t>
  </si>
  <si>
    <t>Zazdívka otvorů v příčkách nebo stěnách plochy do 1 m2 tvárnicemi pórobetonovými tl 150 mm</t>
  </si>
  <si>
    <t>Montáž SDK kazetového podhledu z kazet 600x600 mm na zavěšenou viditelnou nosnou konstrukci</t>
  </si>
  <si>
    <t>nové dozdívky místě bez nového KO WC m503, 508, 514, 518, 524, 528, 534, 542  WC 8x;      8</t>
  </si>
  <si>
    <t>DOD přenosný hasicí přístroj práškový s min hasicí schopností 113B - (hasebná látka min 6kg)</t>
  </si>
  <si>
    <t>Montáž pouzdra posuvných dveří s jednou kapsou pro jedno křídlo šířky do 800 mm do SDK příčky</t>
  </si>
  <si>
    <t>Vnitrostaveništní doprava suti a vybouraných hmot pro budovy v do 12 m s omezením mechanizace</t>
  </si>
  <si>
    <t>Lešení pomocné pro objekty pozemních staveb s lešeňovou podlahou v do 1,9 m zatížení do 150 kg/m2</t>
  </si>
  <si>
    <t>Demontáž kuchyňských linek dřevěných nebo kovových délky přes 2,1 m kompl vč zařizovacích předmětů</t>
  </si>
  <si>
    <t>Bourání podkladů pod dlažby nebo mazanin betonových nebo z litého asfaltu tl přes 100 mm pl do 1 m2</t>
  </si>
  <si>
    <t>Ing. Michal Procházka - STAVEBNÍ SERVIS, Družstevní 557, Rapotín 788 13 Vikýřovice, tel.602 766 298</t>
  </si>
  <si>
    <t>SDK obklad kovových kcí tvaru L š do 0,8 m desky 1xA 12,5 - n obdobné -kce, zákryt potrubí VZT apod.</t>
  </si>
  <si>
    <t xml:space="preserve">pod nový KO v místě vybouraného stáv KO nebo na nových dozdívkách dle tab exc "Výměry Y6";     222,68      </t>
  </si>
  <si>
    <t>SDK stěna okolo posuvných dveří;     (2,2*2,65*6-(1,55+1,75*5)*2,01);   SDK podhled okolo VZT;     10,92*0,4</t>
  </si>
  <si>
    <t>DOD sklopné sedátko sprchového koutu rozm 450/450 mm provedení nerez - nosnost 150kg (ref výr např SANELA SLZM 06)</t>
  </si>
  <si>
    <t>Krycí dvojnásobný akrylátový nátěr hladkých betonových povrchů n vnitřních omítek omývatelný nátěr např Caparol Latex</t>
  </si>
  <si>
    <t xml:space="preserve">stěny v místě výmalby nad omyvatelným nátěrem n KO, dále m501, m549, m550  dle tabulky excel "Výměry AG7";     531,06 </t>
  </si>
  <si>
    <t xml:space="preserve">v místě vybouraného stáv KO bez obnovení KO m537, 539, 546, 547;     ((14,94-0)+(11,1-1,44)+(9,81-1,62)+(16,4-9,98))   </t>
  </si>
  <si>
    <t>D+M dvířka revizní plechová s požární odolností EW15 DP1 rozm 300/600 kompl - podrobný popis dle PD výkr.č. SA 02, ozn Z02</t>
  </si>
  <si>
    <t>D+M dvířka revizní plechová s požární odolností EW15 DP1 rozm 600/600 kompl - podrobný popis dle PD výkr.č. SA 02, ozn Z01</t>
  </si>
  <si>
    <t>DOD pevné madlo tvar L dl 420mm, v 305mm provedení nerez - pro bezbariérové provedení sprchy (ref výr např SANELA SLZM 04X)</t>
  </si>
  <si>
    <t>Kompletační a koordinační činnost kompl kontrolní činnost, koordinační práce, zajištění všech zkoušek a revizí ke kolaudaci</t>
  </si>
  <si>
    <t>nové dozdívky místě demontovaných zákrytů mimo WC m510 2x, 511, 515, 520 2x, 521, 530, 536, 537, 540, 541, 548 ;     13*2,9</t>
  </si>
  <si>
    <t>D+M rozmístění-upevnění na stěnu v interiéru požárních a informačních značek a tabulek kompl - vč DOD tabulky velikosti doA4</t>
  </si>
  <si>
    <t xml:space="preserve">nové dozdívky místě demontovaných zákrytů mimo WC m510 2x, 511, 515, 520 2x, 521, 530, 536, 537, 540, 541, 548 ;     13       </t>
  </si>
  <si>
    <t>Montáž obvodových soklíků výšky do 100 mm - sokl lepený na fabion a ukončovací profil, vč montáže fabionu a ukončovacího profilu</t>
  </si>
  <si>
    <t>DMTŽ lehkých montovaných příček n oplechování vč nosné -kce a výplní otvorů n obkladů kompl - sanitární, umakartové, plechové, SDK apod</t>
  </si>
  <si>
    <t>DOD+MTŽ madlo v chodbě dřevěné rozm 36/180mm lepené ze smrkových hranolů kompl - osazení nového kotveného do stěny, vč final povrch úpravy</t>
  </si>
  <si>
    <t>okolo nově osazených zárubní v místnostech bez oprav omítky m501;     10,25;    m502;     4,8;      m531;     4,9;     m550;      5,45;     m505;      20,9</t>
  </si>
  <si>
    <t>D+M dveře dřevěné vnitřní hladké plné rozm 600/1970, povrch HPL kompl - vč zárubeň ocelová lak, dveřní kování - podrobný popis dle PD výkr.č. SA 02, ozn T/02</t>
  </si>
  <si>
    <t>Vybourání - provedení otvoru v KZS stěn plocha tl do 0,2m, plocha do 0,1m2  - vč příplatku za zvýšenou pracnost z důvodu přesnosti a neporušení pohledové fasády</t>
  </si>
  <si>
    <t>D+M dveře dřevěné vnitřní hladké plné rozm 110/1970, povrch HPL kompl - vč zárubeň ocelová lak, dveřní kování, větrací mřížka - podrobný popis dle PD výkr.č.  SA02, ozn T/04</t>
  </si>
  <si>
    <t>D+M dveře dřevěné vnitřní hladké plné rozm 600/1970, povrch HPL kompl - vč zárubeň ocelová lak, dveřní kování, větrací mřížka - podrobný popis dle PD výkr.č. SA 02, ozn T/01</t>
  </si>
  <si>
    <t>Izolace proti vlhkosti na svislé ploše těsnicí kaší minerální minerální na bázi cementu a disperze vč penetrace dvousložková - vč systémového řešení přechodů, koutů a rohů ploch</t>
  </si>
  <si>
    <t>D+M dveře dřevěné vnitřní hladké plné rozm 110/1970, povrch HPL kompl - vč zárubeň ocelová lak, dveřní kování, větrací mřížka, madlo - podrobný popis dle PD výkr.č.  SA02, ozn T/03</t>
  </si>
  <si>
    <t>MTŽ prvků pro bezbariérové vybavení hygienických zařízení do zděných konstrukcí - kotveno chemickými kotvami nebo prošroubením do ocel plechů n pásoviny - komplet 2x madlo - ozn Z/04</t>
  </si>
  <si>
    <t>D+M dveře dřevěné vnitřní hladké plné rozm 90/197, protipožární EI30 DP3-C kompl - vč zárubeň ocelová lak, dveřní kování, samozavírač - podrobný popis dle PD výkr.č. D.1.1, 002, ozn T/12</t>
  </si>
  <si>
    <t>Izolace proti vlhkosti na vodorovné ploše těsnicí hmotou minerální na bázi cementu a disperze vč penetrace dvousložková - vč systémového řešení přechodů, koutů a rohů ploch těsnícím pásem</t>
  </si>
  <si>
    <t>Oprava stávající jednokřídlové dřevěné dveře plné hladké rozm 80/197 - dveřní křídlo a zárubeň - očištění a nový nátěr, výměna kování a zámku  - podrobný popis dle PD výkr.č. SA 02, ozn T/10</t>
  </si>
  <si>
    <t>Oprava stávající jednokřídlové dřevěné dveře plné hladké rozm 90/197 - dveřní křídlo a zárubeň - očištění a nový nátěr, výměna kování a zámku  - podrobný popis dle PD výkr.č. SA 02, ozn T/08</t>
  </si>
  <si>
    <t>Oprava stávající jednokřídlové dřevěné dveře plné hladké rozm 90/197 - dveřní křídlo a zárubeň - očištění a nový nátěr, výměna kování a zámku  - podrobný popis dle PD výkr.č. SA 02, ozn T/11</t>
  </si>
  <si>
    <t>Oprava stávající jednokřídlové dřevěné dveře plné hladké rozm 110/197 - dveřní křídlo a zárubeň - očištění a nový nátěr, výměna kování a zámku  - podrobný popis dle PD výkr.č. SA 02, ozn T/07</t>
  </si>
  <si>
    <t>DOD+MTŽ kuchyňská linka ve tvaru L dl 3750+2100mm kompl vč zařiz předmětů - horní a dolní skříňky, prac deska, lednička, myčka, mikrovlná trouba, elekt vařič - podrobný popis dle PD výkr č.SA 02</t>
  </si>
  <si>
    <t>Oprava stávající dvoukřídlové dřevěné dveře 2/3sklo hladké rozm 1450/197 - dveřní křídlo a zárubeň - očištění a nový nátěr, výměna kování a zámku  - podrobný popis dle PD výkr.č. SA 02, ozn T/09</t>
  </si>
  <si>
    <t>MTŽ prvků pro bezbariérové vybavení hygienických zařízení do zděných konstrukcí - kotveno chemickými kotvami nebo prošroubením do ocel plechů n pásoviny - komplet 1x sedátko + 1x madlo - ozn Z/03</t>
  </si>
  <si>
    <t>MTŽ prvků pro bezbariérové vybavení hygienických zařízení do zděných konstrukcí - kotveno chemickými kotvami nebo prošroubením do ocel plechů n pásoviny - komplet 1x sedátko + 2x madlo - ozn Z/05</t>
  </si>
  <si>
    <t>D+M dveře dřevěné vnitřní hladké plné rozm 145/197, protipožární EI30 DP3/SmC2 kompl - vč zárubeň ocelová lak, dveřní kování, samozavírač, zámek elektromagnetický - podrobný popis dle PD výkr.č.  SA02, ozn T/13</t>
  </si>
  <si>
    <t>D+M dveře dřevěné vnitřní hladké plné rozm 145/197, protipožární EI30 DP3/SmC2 kompl - vč zárubeň ocelová lak, dveřní kování, samozavírač, zámek elektromagnetický - podrobný popis dle PD výkr.č.  SA02, ozn T/14</t>
  </si>
  <si>
    <t>MTŽ prvků pro bezbariérové vybavení hygienických zařízení do zděných konstrukcí - kotveno chemickými kotvami nebo prošroubením do ocel plechů n pásoviny - komplet 1x sedátko + 2x madlo sklopné + 2x madlo - ozn Z/06</t>
  </si>
  <si>
    <t>DMTŽ vybavení sociálního zařízení - WC, koupelny, ostatní, kompl - sprchová zástěna, madla, zrcadla, sušiče, dávkovače, držáky, háčky apod - 6x sociální zařízení u pokojů pacientů, soc zářízení pro zaměstnance a imobilní</t>
  </si>
  <si>
    <t>stěny místnosti s opravovanými 10%, 30% v místě omyvatelného nátěru m506,512,516,522,526,532, 541,548 dle tabulky exc "Výměry U6" ;   156,88;   odpočet plochy nad omyvatelným nátěrem v těchrto místnostech;    -(7,03+6,94*5+8,08+11,05)</t>
  </si>
  <si>
    <t>D+M dveře dřevěné vnitřní hladké plné posuvné do pouzdra, průchod  rozm 70/1970, povrch bílé kompl - vč dřevěná obložka pouzdra, pojezd, dveřní kování, řešení bude upřesněno v průběhu provádění prací  - podrobný popis dle PD výkr.č. SA 02, ozn T/05</t>
  </si>
  <si>
    <t>D+M dveře dřevěné vnitřní hladké plné posuvné do pouzdra, průchod  rozm 80/1970, povrch bílé kompl - vč dřevěná obložka pouzdra, pojezd, dveřní kování, řešení bude upřesněno v průběhu provádění prací  - podrobný popis dle PD výkr.č. SA 02, ozn T/06</t>
  </si>
  <si>
    <t>Cena /Kč/</t>
  </si>
  <si>
    <t>Hmotnost /t/</t>
  </si>
  <si>
    <t>Suť /t/</t>
  </si>
  <si>
    <t>Jednotková</t>
  </si>
  <si>
    <t>Celkem</t>
  </si>
  <si>
    <t>DPH 21%</t>
  </si>
  <si>
    <t>Poznámky k vyplňování výkazu</t>
  </si>
  <si>
    <t>1)</t>
  </si>
  <si>
    <r>
      <t>Položky, které majíí ve sloupci B - Typ</t>
    </r>
    <r>
      <rPr>
        <b/>
        <u/>
        <sz val="10"/>
        <rFont val="Arial"/>
        <family val="2"/>
        <charset val="238"/>
      </rPr>
      <t xml:space="preserve"> SP</t>
    </r>
    <r>
      <rPr>
        <sz val="10"/>
        <rFont val="Arial"/>
        <family val="2"/>
        <charset val="238"/>
      </rPr>
      <t xml:space="preserve"> - a ve sloupci C - Kód</t>
    </r>
    <r>
      <rPr>
        <b/>
        <u/>
        <sz val="10"/>
        <rFont val="Arial"/>
        <family val="2"/>
        <charset val="238"/>
      </rPr>
      <t xml:space="preserve"> devět číslic bez pomlčky nebo mezery</t>
    </r>
    <r>
      <rPr>
        <sz val="10"/>
        <rFont val="Arial"/>
        <family val="2"/>
        <charset val="238"/>
      </rPr>
      <t xml:space="preserve">, jsou položky převzaté z </t>
    </r>
    <r>
      <rPr>
        <b/>
        <u/>
        <sz val="10"/>
        <rFont val="Arial"/>
        <family val="2"/>
        <charset val="238"/>
      </rPr>
      <t>databáze URS</t>
    </r>
    <r>
      <rPr>
        <sz val="10"/>
        <rFont val="Arial"/>
        <family val="2"/>
        <charset val="238"/>
      </rPr>
      <t xml:space="preserve"> a je to položka práce včetně dodávky materiálu nebo položka práce bez dodávky materiálu</t>
    </r>
  </si>
  <si>
    <r>
      <t xml:space="preserve">Položky, které mají ve sloupci B - Typ </t>
    </r>
    <r>
      <rPr>
        <b/>
        <u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- a ve sloupci C - Kód</t>
    </r>
    <r>
      <rPr>
        <b/>
        <u/>
        <sz val="10"/>
        <rFont val="Arial"/>
        <family val="2"/>
        <charset val="238"/>
      </rPr>
      <t xml:space="preserve"> osm číslic bez pomlčky nebo mezery</t>
    </r>
    <r>
      <rPr>
        <sz val="10"/>
        <rFont val="Arial"/>
        <family val="2"/>
        <charset val="238"/>
      </rPr>
      <t xml:space="preserve">, jsou položky převzaté z </t>
    </r>
    <r>
      <rPr>
        <b/>
        <u/>
        <sz val="10"/>
        <rFont val="Arial"/>
        <family val="2"/>
        <charset val="238"/>
      </rPr>
      <t>databáze URS</t>
    </r>
    <r>
      <rPr>
        <sz val="10"/>
        <rFont val="Arial"/>
        <family val="2"/>
        <charset val="238"/>
      </rPr>
      <t xml:space="preserve"> a je to položka dodávka materiálu</t>
    </r>
  </si>
  <si>
    <t>2)</t>
  </si>
  <si>
    <r>
      <t>Položky, které mají ve sloupci C - Kód</t>
    </r>
    <r>
      <rPr>
        <b/>
        <u/>
        <sz val="10"/>
        <rFont val="Arial"/>
        <family val="2"/>
        <charset val="238"/>
      </rPr>
      <t xml:space="preserve"> jinak označený</t>
    </r>
    <r>
      <rPr>
        <sz val="10"/>
        <rFont val="Arial"/>
        <family val="2"/>
        <charset val="238"/>
      </rPr>
      <t xml:space="preserve"> (mají jiný počet číslic, obsahují písmeno, jiný znak nebo mezeru, jsou položky vytvořené na základě</t>
    </r>
    <r>
      <rPr>
        <b/>
        <u/>
        <sz val="10"/>
        <rFont val="Arial"/>
        <family val="2"/>
        <charset val="238"/>
      </rPr>
      <t xml:space="preserve"> individuální kalkulace</t>
    </r>
    <r>
      <rPr>
        <sz val="10"/>
        <rFont val="Arial"/>
        <family val="2"/>
        <charset val="238"/>
      </rPr>
      <t>, protože v databázi URS přesně tato položka neexistuje</t>
    </r>
  </si>
  <si>
    <t>3)</t>
  </si>
  <si>
    <t>Veškeré rozpočtované práce obsahuji dodávku i montáž a to buď v jedné položce nebo samostatně ve dvou položkách</t>
  </si>
  <si>
    <t>4)</t>
  </si>
  <si>
    <t>Výměry jsou vypracovány dle projektové dokumentace projektanta (viz tabulka Firmy) z období 06/2016</t>
  </si>
  <si>
    <t>Program rozpočtu</t>
  </si>
  <si>
    <t xml:space="preserve">Rozpočet je vypracován v programu EUROCALC firmy CALLIDA Praha, využívající databázi URS </t>
  </si>
  <si>
    <t>Poznámka</t>
  </si>
  <si>
    <t>Rozpočet je v CÚ 2019</t>
  </si>
  <si>
    <t>Datum zpracování</t>
  </si>
  <si>
    <t/>
  </si>
  <si>
    <t xml:space="preserve"> </t>
  </si>
  <si>
    <t>C21M - Elektromontáže</t>
  </si>
  <si>
    <t>Poř.č.</t>
  </si>
  <si>
    <t>Číslo pol.</t>
  </si>
  <si>
    <t>Popis položky</t>
  </si>
  <si>
    <t>Cena/jedn. [Kč]</t>
  </si>
  <si>
    <t>Množství</t>
  </si>
  <si>
    <t>Jedn.</t>
  </si>
  <si>
    <t>Celkem [Kč]</t>
  </si>
  <si>
    <r>
      <t xml:space="preserve">          </t>
    </r>
    <r>
      <rPr>
        <b/>
        <sz val="11"/>
        <rFont val="Calibri"/>
        <family val="2"/>
        <charset val="238"/>
      </rPr>
      <t>demontáže</t>
    </r>
  </si>
  <si>
    <t>215012130</t>
  </si>
  <si>
    <t>demontáž lišta vkládací všeobecně</t>
  </si>
  <si>
    <t>1,00</t>
  </si>
  <si>
    <t>210802763</t>
  </si>
  <si>
    <t>demontáž kabely CYKY všeobecně</t>
  </si>
  <si>
    <t>210110001</t>
  </si>
  <si>
    <t>demontáž vypínač,přepínače všeobecně</t>
  </si>
  <si>
    <t>180,00</t>
  </si>
  <si>
    <t>ks</t>
  </si>
  <si>
    <t>210111002</t>
  </si>
  <si>
    <t>demontáž zás.vestav.10/16A 48/250/380V všeobecně</t>
  </si>
  <si>
    <t>96,00</t>
  </si>
  <si>
    <t>210110501</t>
  </si>
  <si>
    <t>demontáž vačkové spínače všeobecně</t>
  </si>
  <si>
    <t>3,00</t>
  </si>
  <si>
    <t>210190003</t>
  </si>
  <si>
    <t>demontáž mont.oceloplech.rozvodnic do 100kg</t>
  </si>
  <si>
    <t>4,00</t>
  </si>
  <si>
    <t>210190001</t>
  </si>
  <si>
    <t>demontáž mont.oceloplech.rozvodnic do 20kg</t>
  </si>
  <si>
    <t>210201010</t>
  </si>
  <si>
    <t>demontáž  svít.zářiv.stropní s krytem + nouz.sv.všeobecně</t>
  </si>
  <si>
    <t>114,00</t>
  </si>
  <si>
    <t>210200007</t>
  </si>
  <si>
    <t>demontáž svít.žár.stropní všeobecně</t>
  </si>
  <si>
    <t>82,00</t>
  </si>
  <si>
    <t xml:space="preserve">            montáže</t>
  </si>
  <si>
    <t>210201008</t>
  </si>
  <si>
    <t xml:space="preserve">237 21 02 - 14W svít. LED vestavné (E2) </t>
  </si>
  <si>
    <t>10,00</t>
  </si>
  <si>
    <t>231 27 01 - 36W svít.zářiv.stropní  (E4)</t>
  </si>
  <si>
    <t>20,00</t>
  </si>
  <si>
    <t>210201022</t>
  </si>
  <si>
    <t>231 33 20 - 3x18W svít.zářiv.stropní (E6)</t>
  </si>
  <si>
    <t>6,00</t>
  </si>
  <si>
    <t>231 33 20 - 4x18W svít.zářiv.stropní (E7)</t>
  </si>
  <si>
    <t>7,00</t>
  </si>
  <si>
    <t>210201023</t>
  </si>
  <si>
    <t>231 33 23 - 2x26W svít.zářiv.stropní (E8)</t>
  </si>
  <si>
    <t>28,00</t>
  </si>
  <si>
    <t xml:space="preserve">231 33 23 - 2x26W svít.zářiv.stropní NZ (E9) </t>
  </si>
  <si>
    <t>13,00</t>
  </si>
  <si>
    <t xml:space="preserve">231 33 23 -1x26W svít.zářiv.stropní  (E10) </t>
  </si>
  <si>
    <t xml:space="preserve">231 33 23 -1x18W svít.zářiv.stropní NZ (E11) </t>
  </si>
  <si>
    <t>8,00</t>
  </si>
  <si>
    <t xml:space="preserve">231 33 23 -1x18W svít.zářiv.stropní NZ  (E12) </t>
  </si>
  <si>
    <t>210201024</t>
  </si>
  <si>
    <t>231 33 20 - 1x24W svít.zářiv.přisazené (E13)</t>
  </si>
  <si>
    <t>32,00</t>
  </si>
  <si>
    <t>210201025</t>
  </si>
  <si>
    <t xml:space="preserve">237 21 02 - 20W svít. LED přisazené IČ (E14) </t>
  </si>
  <si>
    <t>210201026</t>
  </si>
  <si>
    <t>231 33 23 - 2x26W svít.zářiv.stropní (E15)</t>
  </si>
  <si>
    <t>210201027</t>
  </si>
  <si>
    <t>231 33 23 - 2x26W svít.zářiv.stropní NZ(E16)</t>
  </si>
  <si>
    <t>2,00</t>
  </si>
  <si>
    <t>210201028</t>
  </si>
  <si>
    <t>231 33 23 - 24W svít.LED vestavné(E17)</t>
  </si>
  <si>
    <t>210201029</t>
  </si>
  <si>
    <t>231 33 23 - 3W svít.LED vestavné NZ(E18)</t>
  </si>
  <si>
    <t>210201030</t>
  </si>
  <si>
    <t>231 33 23 - 8W svít.zářiv. přisazené NZ(E19)</t>
  </si>
  <si>
    <t>19,00</t>
  </si>
  <si>
    <t>231 33 20 - 2x18W svít.zářiv.stropní (E5)</t>
  </si>
  <si>
    <t>14,00</t>
  </si>
  <si>
    <t>210201009</t>
  </si>
  <si>
    <t>231 20 01 - 2x36W svít.zářiv.stropní (E3)</t>
  </si>
  <si>
    <t>5,00</t>
  </si>
  <si>
    <t>210800567</t>
  </si>
  <si>
    <t>CY 6 mm2 černý (DR)</t>
  </si>
  <si>
    <t>CY 6 mm2 světle modrý (DR)</t>
  </si>
  <si>
    <t>CY 6 mm2 zelenožlutý (DR)</t>
  </si>
  <si>
    <t>210800526</t>
  </si>
  <si>
    <t>CY 4 mm2 zelenožlutý (VU)</t>
  </si>
  <si>
    <t>142,00</t>
  </si>
  <si>
    <t>210800529</t>
  </si>
  <si>
    <t>CY 16 mm2 zelenožlutý (VU)</t>
  </si>
  <si>
    <t>46,00</t>
  </si>
  <si>
    <t>210810041</t>
  </si>
  <si>
    <t>PRAFlaSafe X-O2x1,5 RE mm2</t>
  </si>
  <si>
    <t>388,00</t>
  </si>
  <si>
    <t>210810045</t>
  </si>
  <si>
    <t xml:space="preserve">PRAFlaSafe X-J3x1,5 RE mm2 </t>
  </si>
  <si>
    <t>PRAFlaSafe X-O3x1,5 RE mm2</t>
  </si>
  <si>
    <t>362,00</t>
  </si>
  <si>
    <t>210810055</t>
  </si>
  <si>
    <t>PRAFlaSafe X-J5x1,5 RE mm2</t>
  </si>
  <si>
    <t>270,00</t>
  </si>
  <si>
    <t>210810057</t>
  </si>
  <si>
    <t>PRAFlaSafe X-J5x4 RE mm2</t>
  </si>
  <si>
    <t>34,00</t>
  </si>
  <si>
    <t>210810046</t>
  </si>
  <si>
    <t>PRAFlaSafe X-J3x2,5 RE mm2</t>
  </si>
  <si>
    <t>210810058</t>
  </si>
  <si>
    <t>PRAFlaSafe X-J7x1,5RE mm2</t>
  </si>
  <si>
    <t>168,00</t>
  </si>
  <si>
    <t>210810054</t>
  </si>
  <si>
    <t>PRAFlaDur J5x16 RE mm2 750V (PU)</t>
  </si>
  <si>
    <t>195,00</t>
  </si>
  <si>
    <t>PRAFlaDur J5x25 RE mm2 750V (PU)</t>
  </si>
  <si>
    <t>105,00</t>
  </si>
  <si>
    <t>210120451</t>
  </si>
  <si>
    <t>jistič PL7 B40/3,osazení do HRMS v 1.NP</t>
  </si>
  <si>
    <t>vypínací spoušť na jistič PL7 B40/3,osazení do HRMS v 1.NP</t>
  </si>
  <si>
    <t>210220321</t>
  </si>
  <si>
    <t>svorka na potrubí "Bernard" vč.pásku (bez vodič.)</t>
  </si>
  <si>
    <t>mont.rozvodnic do 100kg</t>
  </si>
  <si>
    <t>210290902</t>
  </si>
  <si>
    <t>upevňovací body pro svítidlo - do zdiva</t>
  </si>
  <si>
    <t>414,00</t>
  </si>
  <si>
    <t>215591510</t>
  </si>
  <si>
    <t>montáž ohnovzdorné přepážky  do 0,3m2</t>
  </si>
  <si>
    <t>210100001</t>
  </si>
  <si>
    <t>ukonč.vod.v rozv.vč.zap.a konc.do 2.5mm2</t>
  </si>
  <si>
    <t>199,00</t>
  </si>
  <si>
    <t>210100003</t>
  </si>
  <si>
    <t>ukonč.vod.v rozv.vč.zap.a konc.do 16mm2</t>
  </si>
  <si>
    <t>40,00</t>
  </si>
  <si>
    <t>210100002</t>
  </si>
  <si>
    <t>ukonč.vod.v rozv.vč.zap.a konc.do 6mm2</t>
  </si>
  <si>
    <t>215112222</t>
  </si>
  <si>
    <t xml:space="preserve">ovladač  zapín. v krabici ,1/1 pro TOTAL STOP </t>
  </si>
  <si>
    <t>215012210</t>
  </si>
  <si>
    <t>lišta vkládací LHD 20x10</t>
  </si>
  <si>
    <t>148,00</t>
  </si>
  <si>
    <t>215012211</t>
  </si>
  <si>
    <t>lišta vkládací LHD 25x15</t>
  </si>
  <si>
    <t>79,00</t>
  </si>
  <si>
    <t>215012220</t>
  </si>
  <si>
    <t>lišta vkládací LHD 40x20</t>
  </si>
  <si>
    <t>278,00</t>
  </si>
  <si>
    <t>215012221</t>
  </si>
  <si>
    <t>lišta vkládací LH 40x40</t>
  </si>
  <si>
    <t>126,00</t>
  </si>
  <si>
    <t>215012270</t>
  </si>
  <si>
    <t>parapetní kanál PK 210x70D</t>
  </si>
  <si>
    <t>70,00</t>
  </si>
  <si>
    <t>210020305</t>
  </si>
  <si>
    <t>kab žlab JUPITER 3000mm děro KZI 35X150X0.75 F</t>
  </si>
  <si>
    <t>210010003</t>
  </si>
  <si>
    <t>trubka ohebná PVC monoflex 1416E</t>
  </si>
  <si>
    <t>86,00</t>
  </si>
  <si>
    <t>210010332</t>
  </si>
  <si>
    <t>krabice lištová tango LK80X28T 81x81x28</t>
  </si>
  <si>
    <t>172,00</t>
  </si>
  <si>
    <t>210010004</t>
  </si>
  <si>
    <t>trubka ohebná PVC superflex 1220</t>
  </si>
  <si>
    <t>210010333</t>
  </si>
  <si>
    <t>krabice lištová tango LK80X28 2T 150x81x28</t>
  </si>
  <si>
    <t>210010301</t>
  </si>
  <si>
    <t>krab.přístrojová (1901; KP 68; KZ 3) bez zapojení</t>
  </si>
  <si>
    <t>38,00</t>
  </si>
  <si>
    <t>krabice REFLEX 1799-0-0295 jednonásobná, panel.</t>
  </si>
  <si>
    <t>krabice REFLEX 1799-0-0345 dvojnásobná, panel.</t>
  </si>
  <si>
    <t>18,00</t>
  </si>
  <si>
    <t>210010321</t>
  </si>
  <si>
    <t>krab.odboč.s víčkem.svor.(1903;KR 68) kruh.vč.zap.</t>
  </si>
  <si>
    <t>17,00</t>
  </si>
  <si>
    <t>krabice lištová hran LK80/3 82x82x16 +VLK80+S66</t>
  </si>
  <si>
    <t>226,00</t>
  </si>
  <si>
    <t>210010351</t>
  </si>
  <si>
    <t>krabice KSK100/IP66 101x101x61mm HF</t>
  </si>
  <si>
    <t>12,00</t>
  </si>
  <si>
    <t>210010502</t>
  </si>
  <si>
    <t>svorkovnice typ EPS1 ekvipotenciální</t>
  </si>
  <si>
    <t>zásuvka 16A/250Vstř Tango 5518A-A2349</t>
  </si>
  <si>
    <t>63,00</t>
  </si>
  <si>
    <t>rámeček pro 1 přístroj Tango 3901A-B10</t>
  </si>
  <si>
    <t>210111003</t>
  </si>
  <si>
    <t>zásuvka 16A/250Vstř REFLEX 5519B-A02347B bílá</t>
  </si>
  <si>
    <t>175,00</t>
  </si>
  <si>
    <t>91,00</t>
  </si>
  <si>
    <t>210111004</t>
  </si>
  <si>
    <t>zásuvka 16A/250Vstř REFLEX 5519B-A02347Z zelená</t>
  </si>
  <si>
    <t>48,00</t>
  </si>
  <si>
    <t>spín.nást.prost.obyč. 1-pólový - řazení 1</t>
  </si>
  <si>
    <t>83,00</t>
  </si>
  <si>
    <t>210110002</t>
  </si>
  <si>
    <t>spín.nást.prost.obyč. 2-pólový - řazení 2</t>
  </si>
  <si>
    <t>210110004</t>
  </si>
  <si>
    <t>střídavý přepínač - řazení 6 nást.prost.obyč.</t>
  </si>
  <si>
    <t>210110005</t>
  </si>
  <si>
    <t>křížový přepínač - řazení 7 nást.prost.obyč.</t>
  </si>
  <si>
    <t>210110047</t>
  </si>
  <si>
    <t xml:space="preserve">1-pólový se sign.doutn. - řazení 1S </t>
  </si>
  <si>
    <t>215112211</t>
  </si>
  <si>
    <t>ovladač tlač. 0/1 vypínací 1-pólový</t>
  </si>
  <si>
    <t>210203701</t>
  </si>
  <si>
    <t>sig.svítidlo tango 2917U-A00053, červené LED</t>
  </si>
  <si>
    <t>spínač vačkový VS25 3patra/6kontaktů</t>
  </si>
  <si>
    <t>210110006</t>
  </si>
  <si>
    <t>spínač trojpolový 1011-0-0816CZ</t>
  </si>
  <si>
    <t>mont.rozvodnic do 20kg</t>
  </si>
  <si>
    <t>210800539</t>
  </si>
  <si>
    <t>CY 25 mm2 zelenožlutý (VU)</t>
  </si>
  <si>
    <t>C22M - Sdělovací, signal. a zabezpečovací zařízení</t>
  </si>
  <si>
    <t xml:space="preserve">           demontáže</t>
  </si>
  <si>
    <t>220490042</t>
  </si>
  <si>
    <t>dorozumívací zařízení s volbou účastníka</t>
  </si>
  <si>
    <t>220320221</t>
  </si>
  <si>
    <t>zvonkové vstupní tablo</t>
  </si>
  <si>
    <t>220320254</t>
  </si>
  <si>
    <t>světelné návěstí</t>
  </si>
  <si>
    <t xml:space="preserve">          montáže</t>
  </si>
  <si>
    <t>220280281</t>
  </si>
  <si>
    <t>PRAFlaCom F 2x2x0,5 pro medicinální plyny</t>
  </si>
  <si>
    <t>56,00</t>
  </si>
  <si>
    <t>220280283</t>
  </si>
  <si>
    <t>SXKD-6-UTP-LSOHFR-B2ca</t>
  </si>
  <si>
    <t>130,00</t>
  </si>
  <si>
    <t>C801-3 - Stavební práce - výseky, kapsy, rýhy</t>
  </si>
  <si>
    <t>97403-1121</t>
  </si>
  <si>
    <t>vysek.rýh cihla do hl.30mm š.do 30mm</t>
  </si>
  <si>
    <t>24,00</t>
  </si>
  <si>
    <t>97303-1151</t>
  </si>
  <si>
    <t>vysek. kapes zdi cihla</t>
  </si>
  <si>
    <t>15,00</t>
  </si>
  <si>
    <t>612451071</t>
  </si>
  <si>
    <t>zazdění otvorů zdi do tl150mm</t>
  </si>
  <si>
    <t>M24 /158-Mont.vzduchotechnických zařízení</t>
  </si>
  <si>
    <t>240010034</t>
  </si>
  <si>
    <t>ventilátor VZT tras V1-V3 připojení(nutno koordinovat s VZT)</t>
  </si>
  <si>
    <t>240010134</t>
  </si>
  <si>
    <t>ventilátor stropní VZT trasa V4 připojení(nutno koordinovat s VZT)</t>
  </si>
  <si>
    <t>regulátor otáček pro ventilátor stropní VZT trasa V4 osazení, připojení(nutno koordinovat s VZT)</t>
  </si>
  <si>
    <t>Rozvaděče - jednoznačné položky</t>
  </si>
  <si>
    <t>A-0110-0</t>
  </si>
  <si>
    <t>osazení náplní a vydrátování rozvaděčů RS 5.1(specifikace viz výkr.D.1.4.2.13)</t>
  </si>
  <si>
    <t>osazení náplní a vydrátování rozvaděčů RS 5.2(specifikace viz výkr.D.1.4.2.14)</t>
  </si>
  <si>
    <t>VC 7/32 - Rozvaděče</t>
  </si>
  <si>
    <t>A-0102-0</t>
  </si>
  <si>
    <t>plastová skříň IKA</t>
  </si>
  <si>
    <t>G-5000-1</t>
  </si>
  <si>
    <t>signálka LED</t>
  </si>
  <si>
    <t>P-0090-0</t>
  </si>
  <si>
    <t>svorka nezapojená RSA 4</t>
  </si>
  <si>
    <t>B-9000-1</t>
  </si>
  <si>
    <t>propojení obvodů</t>
  </si>
  <si>
    <t>Výchozí revize elektro</t>
  </si>
  <si>
    <t>320410004</t>
  </si>
  <si>
    <t>Celková prohlídka zařízení mont.nad 500tis.</t>
  </si>
  <si>
    <t>objem</t>
  </si>
  <si>
    <t>320410005</t>
  </si>
  <si>
    <t>Kontrola rozvaděče nn 1 pole do hmotnosti 200 kg</t>
  </si>
  <si>
    <t>320410010</t>
  </si>
  <si>
    <t>Izolační zkouška silových kabelů nn do 4x25mm2</t>
  </si>
  <si>
    <t>kabel</t>
  </si>
  <si>
    <t>320410017</t>
  </si>
  <si>
    <t>Měření odporu nulových smyček 3-fáz.vedení 3x400V</t>
  </si>
  <si>
    <t>okruh</t>
  </si>
  <si>
    <t>320410016</t>
  </si>
  <si>
    <t>Měření odporu nulových smyček 1-fáz.vedení 230V</t>
  </si>
  <si>
    <t>Materiály</t>
  </si>
  <si>
    <t>13300</t>
  </si>
  <si>
    <t>231 5844 - HAMSA G1 DPO 2k3840 (E2)</t>
  </si>
  <si>
    <t>13304</t>
  </si>
  <si>
    <t>231 6140 - zářivka lineární T8 pr26mm/L1200mm/G13 36W</t>
  </si>
  <si>
    <t>231 6140 - LLX236BEP (E3)</t>
  </si>
  <si>
    <t>13305</t>
  </si>
  <si>
    <t>231 6140 - LLX136ALEP (E4)</t>
  </si>
  <si>
    <t>231 6140 -  zářivka lineární T8 pr26mm/L1200mm/G13 36W</t>
  </si>
  <si>
    <t>13306</t>
  </si>
  <si>
    <t>231 6140 -zářivka lineární T8 pr26mm/G13 18W</t>
  </si>
  <si>
    <t>231 6140 - LLX218ALEP (E5)</t>
  </si>
  <si>
    <t>13307</t>
  </si>
  <si>
    <t>231 6140 - LLX318ALEP (E6)</t>
  </si>
  <si>
    <t>13308</t>
  </si>
  <si>
    <t>231 6140 - zářivka lineární T8 pr26mm/G13 18W</t>
  </si>
  <si>
    <t>231 6140 - LLX418ALEP (E7)</t>
  </si>
  <si>
    <t>13309</t>
  </si>
  <si>
    <t>231 6141 - zářivka -paticová(G24q1) 26W</t>
  </si>
  <si>
    <t>231 6141 - AURA4 E-26k74/072 (E8)</t>
  </si>
  <si>
    <t>13310</t>
  </si>
  <si>
    <t>231 6141 -zářivka -paticová(G24q1) 26W</t>
  </si>
  <si>
    <t>231 6141 - AURA4 NKC-226/13/072 NZ (E9)</t>
  </si>
  <si>
    <t>13311</t>
  </si>
  <si>
    <t>231 6141 - AURA8 E-16B13/013  (E10)</t>
  </si>
  <si>
    <t>231 6141 -zářivka -paticová(G24q3) 26W</t>
  </si>
  <si>
    <t>13312</t>
  </si>
  <si>
    <t>231 6141 -zářivka -paticová(G24q2) 18W</t>
  </si>
  <si>
    <t>231 6141 - AURA8 NK-E-18/013 NZ  (E11)</t>
  </si>
  <si>
    <t>13313</t>
  </si>
  <si>
    <t>231 6141 - zářivka -paticová(G24q2) 18W</t>
  </si>
  <si>
    <t>231 6141 - AURA8 NK-E-18/T/013 NZ  (E12)</t>
  </si>
  <si>
    <t>13320</t>
  </si>
  <si>
    <t>231 6141 - zářivka paticová G5 , 13W</t>
  </si>
  <si>
    <t>231 6141 - ARGUS TL2016/21 TR (E13)</t>
  </si>
  <si>
    <t>13314</t>
  </si>
  <si>
    <t>231 6141 - AURA3LED 1L14B07k64/062 HF spohyb.čidlem  (E14)</t>
  </si>
  <si>
    <t>13315</t>
  </si>
  <si>
    <t>231 6141 - AURA11 E-26BT15/015  IP44,(E15)</t>
  </si>
  <si>
    <t>13316</t>
  </si>
  <si>
    <t>231 6141 - AURA11 NKC-226/13T/015,NZ,  IP44,(E16)</t>
  </si>
  <si>
    <t>13301</t>
  </si>
  <si>
    <t>231 5844 - SAKIRA170C2k2 840 (E17)</t>
  </si>
  <si>
    <t>13302</t>
  </si>
  <si>
    <t>231 5844 - LOVATO P LVPU/3W/3/SE/WH nouzové světlo (E18)</t>
  </si>
  <si>
    <t>13317</t>
  </si>
  <si>
    <t>231 6142 - F65LED 8W,IP65SE3H(E19)</t>
  </si>
  <si>
    <t>231 6142 - piktogramy k F65</t>
  </si>
  <si>
    <t>02801</t>
  </si>
  <si>
    <t>CY  2,5mm2 sv.modrý</t>
  </si>
  <si>
    <t>02802</t>
  </si>
  <si>
    <t>CY  2,5mm2 černý</t>
  </si>
  <si>
    <t>02816</t>
  </si>
  <si>
    <t>CY  6mm2 černý</t>
  </si>
  <si>
    <t>CY  6mm2 světle modrý</t>
  </si>
  <si>
    <t>CY  6mm2 zelenožlutý</t>
  </si>
  <si>
    <t>02806</t>
  </si>
  <si>
    <t>CY  4mm2 zelenožlutý</t>
  </si>
  <si>
    <t>02900</t>
  </si>
  <si>
    <t>02962</t>
  </si>
  <si>
    <t>02946</t>
  </si>
  <si>
    <t>PRAFlaDur J5x16 RE mm2</t>
  </si>
  <si>
    <t>02947</t>
  </si>
  <si>
    <t>PRAFlaDur J5x25 RM mm2</t>
  </si>
  <si>
    <t>kabelová koncovka do 1kV KSCZ5X 10-25</t>
  </si>
  <si>
    <t>02923</t>
  </si>
  <si>
    <t>PRAFlaDur  J3x1.5 RE mm2</t>
  </si>
  <si>
    <t>02922</t>
  </si>
  <si>
    <t>PRAFlaSafe X-J3x1,5 RE mm2</t>
  </si>
  <si>
    <t>02972</t>
  </si>
  <si>
    <t>PRAFlaSafe X-7x1,5 mm2</t>
  </si>
  <si>
    <t>02921</t>
  </si>
  <si>
    <t>10052</t>
  </si>
  <si>
    <t>10054</t>
  </si>
  <si>
    <t>00931</t>
  </si>
  <si>
    <t>PL7-B40/3 osadit do HRMS v 1.NP(pole 2,3 MDO+pole 5 DO)</t>
  </si>
  <si>
    <t>vypínací spoušť ZP-ASA/230 osadit do HRMS v 1.NP(pole 2,3 MDO+pole 5 DO)</t>
  </si>
  <si>
    <t>01487</t>
  </si>
  <si>
    <t>svorka na potrubí "Bernard" + pásek</t>
  </si>
  <si>
    <t>31216</t>
  </si>
  <si>
    <t>tl.central stopu v krabici M22-PV/KC11/IY</t>
  </si>
  <si>
    <t>15005</t>
  </si>
  <si>
    <t>rozvaděč RS 5.1(specifikace materiálu viz výkr.D.1.4.2.13)</t>
  </si>
  <si>
    <t>15006</t>
  </si>
  <si>
    <t>rozvaděč RS 5.2(specifikace materiálu viz výkr.D.1.4.2.14)</t>
  </si>
  <si>
    <t>30014</t>
  </si>
  <si>
    <t>30016</t>
  </si>
  <si>
    <t>30018</t>
  </si>
  <si>
    <t>30020</t>
  </si>
  <si>
    <t>30026</t>
  </si>
  <si>
    <t>30015</t>
  </si>
  <si>
    <t>LHD 20x10/ kryt ohybový 8923</t>
  </si>
  <si>
    <t>LHD 20x10/ kryt odbočný 8924</t>
  </si>
  <si>
    <t>30019</t>
  </si>
  <si>
    <t>LHD 40x20/ kryt koncový 8631</t>
  </si>
  <si>
    <t>LHD 40x20/ kryt ohybový 8633</t>
  </si>
  <si>
    <t>LHD 40x20/ kryt odbočný 8634</t>
  </si>
  <si>
    <t>LHD 40x20/ kryt rohový vnitřní 8635</t>
  </si>
  <si>
    <t>LHD 40x20/ kryt rohový vnější 8636</t>
  </si>
  <si>
    <t>30021</t>
  </si>
  <si>
    <t>LH 40x40/ kryt koncový 8641</t>
  </si>
  <si>
    <t>LH 40x40/ kryt odbočný 8644</t>
  </si>
  <si>
    <t>LH 40x40/ kryt rohový vnitřní 8645</t>
  </si>
  <si>
    <t>LH 40x40/ kryt rohový vnější 8646</t>
  </si>
  <si>
    <t>30017</t>
  </si>
  <si>
    <t>LHD 25x15/ kryt ohybový 8693</t>
  </si>
  <si>
    <t>LHD 25x15/ kryt odbočný 86943</t>
  </si>
  <si>
    <t>30027</t>
  </si>
  <si>
    <t>PK210x70/ kryt koncový 8491</t>
  </si>
  <si>
    <t>PK210x70/ kryt spojovací 8492</t>
  </si>
  <si>
    <t>krabice přístrojová KP PK</t>
  </si>
  <si>
    <t>00410</t>
  </si>
  <si>
    <t>nosník žlabu KZI 35X150X0.75</t>
  </si>
  <si>
    <t>00402</t>
  </si>
  <si>
    <t>kab žlab/ víko kabel žlabu 2000mm V 150 F</t>
  </si>
  <si>
    <t>smršťovací trubice KZ5X/16-35(5x25)</t>
  </si>
  <si>
    <t>02837</t>
  </si>
  <si>
    <t>CY 16mm2 zelenožlutý</t>
  </si>
  <si>
    <t>02836</t>
  </si>
  <si>
    <t>CY 25mm2 zelenožlutý</t>
  </si>
  <si>
    <t>00202</t>
  </si>
  <si>
    <t>00203</t>
  </si>
  <si>
    <t>00366</t>
  </si>
  <si>
    <t>00367</t>
  </si>
  <si>
    <t>00313</t>
  </si>
  <si>
    <t>krabice KU 68/1</t>
  </si>
  <si>
    <t>00327</t>
  </si>
  <si>
    <t>00303</t>
  </si>
  <si>
    <t>krabice KR 68</t>
  </si>
  <si>
    <t>00320</t>
  </si>
  <si>
    <t>00368</t>
  </si>
  <si>
    <t>15056</t>
  </si>
  <si>
    <t>15057</t>
  </si>
  <si>
    <t>15058</t>
  </si>
  <si>
    <t>00700</t>
  </si>
  <si>
    <t>spínač/strojek 10A/250Vstř 3558-A01340 řaz. 1,1So</t>
  </si>
  <si>
    <t>00703</t>
  </si>
  <si>
    <t>přepínač/strojek 10A/250Vstř 3558-A06340 řaz.6,6So</t>
  </si>
  <si>
    <t>00704</t>
  </si>
  <si>
    <t>přepínač/strojek 10A/250Vstř 3558-A07340 řaz.7,7So</t>
  </si>
  <si>
    <t>00826</t>
  </si>
  <si>
    <t>klapka spínače 1-duchý 3558A-A651 pro ř.1,6,7,1/0</t>
  </si>
  <si>
    <t>doutnavka orientační 3916-12221</t>
  </si>
  <si>
    <t>klapka spín 3558A-A653 pro ř.1So,6So,S,1/0So,S,7So</t>
  </si>
  <si>
    <t>00701</t>
  </si>
  <si>
    <t>spínač/strojek 10A/250Vstř 3558-A02340 ř.2,2S</t>
  </si>
  <si>
    <t>klapka spínače 3558A-A655 pro řaz. 2,2S</t>
  </si>
  <si>
    <t>31212</t>
  </si>
  <si>
    <t>ovladač/strojek 10A/250Vstř 3558-A91342 ř.1/0,S,So</t>
  </si>
  <si>
    <t>13330</t>
  </si>
  <si>
    <t>00621</t>
  </si>
  <si>
    <t>kryt UKM pro spínač VS</t>
  </si>
  <si>
    <t>00715</t>
  </si>
  <si>
    <t>klapka spínače 1-duchý 3558A-A00933B  pro ř.3P</t>
  </si>
  <si>
    <t>doutnavka 3916-62220  pro ř.3P</t>
  </si>
  <si>
    <t>15001</t>
  </si>
  <si>
    <t xml:space="preserve">plastová skříň IKA-1/8-ST,IP65 </t>
  </si>
  <si>
    <t>16040</t>
  </si>
  <si>
    <t>svítidlo signální AZ 106800</t>
  </si>
  <si>
    <t>36922</t>
  </si>
  <si>
    <t>svorka RSA 4</t>
  </si>
  <si>
    <t>01404</t>
  </si>
  <si>
    <t>pomocný  materiál(hmoždinky,dutinky,svorky aj.)</t>
  </si>
  <si>
    <t>50001</t>
  </si>
  <si>
    <t>ohnivzdorná ucpávka desková do 0,3m2 kompletní(obecně)</t>
  </si>
  <si>
    <t>Základ 21,00%</t>
  </si>
  <si>
    <t>Prořez</t>
  </si>
  <si>
    <t>11 086,74 Kč</t>
  </si>
  <si>
    <t>Práce v HZS</t>
  </si>
  <si>
    <t>práce nepoložkového charakteru</t>
  </si>
  <si>
    <t>hod.</t>
  </si>
  <si>
    <t>úklidové práce</t>
  </si>
  <si>
    <t>úpravy v rozvaděči HRMS v 1.NP</t>
  </si>
  <si>
    <t>součinnost s jinými profesemi</t>
  </si>
  <si>
    <t>zaškolení obsluhy,zpracování návodu k obsluze</t>
  </si>
  <si>
    <t>C22M (2016)</t>
  </si>
  <si>
    <t>MDC V04 220260583</t>
  </si>
  <si>
    <t>trubka HFX prům. 25mm</t>
  </si>
  <si>
    <t>400,00</t>
  </si>
  <si>
    <t>MDC V04 220260002</t>
  </si>
  <si>
    <t>krabice KU 68 p.o.+rez.</t>
  </si>
  <si>
    <t>84,00</t>
  </si>
  <si>
    <t>MDC V04 220260004</t>
  </si>
  <si>
    <t>krabice KO 97 pod omítku,+ rez.</t>
  </si>
  <si>
    <t>MDC V04 220260053</t>
  </si>
  <si>
    <t>krabice KT 250 p.o.+ rez.</t>
  </si>
  <si>
    <t>220270301n</t>
  </si>
  <si>
    <t xml:space="preserve">vodič protahovací CY 2,5 mm2 </t>
  </si>
  <si>
    <t>MDC V04 220280201</t>
  </si>
  <si>
    <t>kabel  SXKD-6-UTP-LSOHFR-B2ca</t>
  </si>
  <si>
    <t>490,00</t>
  </si>
  <si>
    <t>MDC V04 220270021</t>
  </si>
  <si>
    <t>PRAFlaSafe X-O2x1,5 RE</t>
  </si>
  <si>
    <t>MDC V04</t>
  </si>
  <si>
    <t>kontrola a otestování rozvodného vedení</t>
  </si>
  <si>
    <t>MDC V04 109903</t>
  </si>
  <si>
    <t>inst.rámeček malý</t>
  </si>
  <si>
    <t>MDC V04 110900</t>
  </si>
  <si>
    <t>inst.rámeček malý(SIJ)</t>
  </si>
  <si>
    <t>MDC V04 110901</t>
  </si>
  <si>
    <t>inst.rámeček malý(ZE)</t>
  </si>
  <si>
    <t>MDC V04 110902</t>
  </si>
  <si>
    <t>inst.rámeček malý(ZU,ZVST)</t>
  </si>
  <si>
    <t>MDC V04 110911</t>
  </si>
  <si>
    <t>inst.rámeček střední(ZUR,SJD)</t>
  </si>
  <si>
    <t>MDC V04 110920</t>
  </si>
  <si>
    <t>inst.rámeček velký(KJ,KJD,VKJ)</t>
  </si>
  <si>
    <t>MDC V04 110011</t>
  </si>
  <si>
    <t>terminál personálu IP</t>
  </si>
  <si>
    <t>MDC V04 110030</t>
  </si>
  <si>
    <t>zásuvka ethernet IP</t>
  </si>
  <si>
    <t>MDC V04 120000</t>
  </si>
  <si>
    <t>SW licence účastníka</t>
  </si>
  <si>
    <t>50,00</t>
  </si>
  <si>
    <t>MDC V04 120001</t>
  </si>
  <si>
    <t>SW aktivace sdruženého provozu</t>
  </si>
  <si>
    <t>MDC V04 110110</t>
  </si>
  <si>
    <t>lůžková jednotka IP</t>
  </si>
  <si>
    <t>MDC V04 110130</t>
  </si>
  <si>
    <t>závěs lůžkové jednotky bez konektoru IP</t>
  </si>
  <si>
    <t>MDC V04 109911</t>
  </si>
  <si>
    <t>inst.rámeček střední(ZLJ)</t>
  </si>
  <si>
    <t>MDC V04 110190</t>
  </si>
  <si>
    <t>zásuvka účastníka IP</t>
  </si>
  <si>
    <t>MDC V04 110210</t>
  </si>
  <si>
    <t>komunikační jednotka IP</t>
  </si>
  <si>
    <t>MDC V04 110250</t>
  </si>
  <si>
    <t>signalizační jednotka IP</t>
  </si>
  <si>
    <t>MDC V04 110280</t>
  </si>
  <si>
    <t>vchodová komunikační jednotka IP</t>
  </si>
  <si>
    <t>MDC V04 110400</t>
  </si>
  <si>
    <t>tlačítko nouzového volání IP</t>
  </si>
  <si>
    <t>MDC V04 110410</t>
  </si>
  <si>
    <t>táhlo nouzového volání IP</t>
  </si>
  <si>
    <t>MDC V04 110411</t>
  </si>
  <si>
    <t xml:space="preserve">táhlo nouzového volání s tlačítkem IP </t>
  </si>
  <si>
    <t>MDC V04 110441</t>
  </si>
  <si>
    <t>svítidlo IP</t>
  </si>
  <si>
    <t>MDC V04 110470</t>
  </si>
  <si>
    <t>ovladač elektrického zámku IP</t>
  </si>
  <si>
    <t>MDC V04 110640</t>
  </si>
  <si>
    <t>switch modul ZPT IP</t>
  </si>
  <si>
    <t>MDC V04 110090</t>
  </si>
  <si>
    <t>napáječ 250 W IP</t>
  </si>
  <si>
    <t>MDC V04110490</t>
  </si>
  <si>
    <t>elektrický zámek</t>
  </si>
  <si>
    <t>konektor včetně proměření</t>
  </si>
  <si>
    <t>120,00</t>
  </si>
  <si>
    <t>naprogramování a konfigurace systému</t>
  </si>
  <si>
    <t>kontrola provozu a zaškolení</t>
  </si>
  <si>
    <t xml:space="preserve">SKS 210950321 </t>
  </si>
  <si>
    <t>kabel SXKD-6-UTP-LSOHFR-B2ca</t>
  </si>
  <si>
    <t>845,00</t>
  </si>
  <si>
    <t>SKS 210010301</t>
  </si>
  <si>
    <t xml:space="preserve">krabice KU 68 </t>
  </si>
  <si>
    <t>11,00</t>
  </si>
  <si>
    <t>SKS 210010003</t>
  </si>
  <si>
    <t>trubka plast ohebná,pod omítkou,typ 2323/pr.23</t>
  </si>
  <si>
    <t>16,00</t>
  </si>
  <si>
    <t>SKS 210010105</t>
  </si>
  <si>
    <t>lišta vkládací úplná pevně uložená do š.40mm</t>
  </si>
  <si>
    <t>102,00</t>
  </si>
  <si>
    <t>SKS 210111325</t>
  </si>
  <si>
    <t>montáž a zapojení WIFI routeru</t>
  </si>
  <si>
    <t>SKS 210111312</t>
  </si>
  <si>
    <t>zásuvka datová 2násobná vč.zapojení</t>
  </si>
  <si>
    <t>02804</t>
  </si>
  <si>
    <t>protahovací vodič CY  2.5mm2 černý</t>
  </si>
  <si>
    <t>MDC V04 00202</t>
  </si>
  <si>
    <t>trubka HFX prům. 25 mm</t>
  </si>
  <si>
    <t>MDC V04 10.061.372</t>
  </si>
  <si>
    <t>krabice KU 68  p.o.+rez.</t>
  </si>
  <si>
    <t>MDC V04 10.078.927</t>
  </si>
  <si>
    <t>krabice KO 97p.o.+rez.</t>
  </si>
  <si>
    <t>MDC V04 10.076.432</t>
  </si>
  <si>
    <t>krabice KT 250/1 rozvodná pod omítku</t>
  </si>
  <si>
    <t xml:space="preserve">MDC V04 C6 UTP </t>
  </si>
  <si>
    <t>MDC V04 02900</t>
  </si>
  <si>
    <t xml:space="preserve">SW aktivace sdruženého provozu </t>
  </si>
  <si>
    <t xml:space="preserve">inst.rámeček malý </t>
  </si>
  <si>
    <t xml:space="preserve">inst.rámeček malý(SIJ) </t>
  </si>
  <si>
    <t>SKS 000209403</t>
  </si>
  <si>
    <t>SKS 10.061.372</t>
  </si>
  <si>
    <t>SKS 000321123</t>
  </si>
  <si>
    <t>trubka ohebná PVC monoflex 1420</t>
  </si>
  <si>
    <t>SKS 000333151</t>
  </si>
  <si>
    <t>SKS 000333161</t>
  </si>
  <si>
    <t>SKS 000420053</t>
  </si>
  <si>
    <t>kryt zásuvky komunikační Tango 5014A-A100</t>
  </si>
  <si>
    <t>SKS 000420091</t>
  </si>
  <si>
    <t>SKS 000420204</t>
  </si>
  <si>
    <t>zásuvka komunik ModularJack RJ45-8Cat.5e 1208.10</t>
  </si>
  <si>
    <t>SKS 000420212</t>
  </si>
  <si>
    <t>nosná maska pro 2xZásuvka ModularJack 5014A-B1018</t>
  </si>
  <si>
    <t>SKS 000050103</t>
  </si>
  <si>
    <t>WIFI router</t>
  </si>
  <si>
    <t>Práce nepoložkového charakteru</t>
  </si>
  <si>
    <t>kód                                    položky                     - pozice</t>
  </si>
  <si>
    <t>název</t>
  </si>
  <si>
    <t>jednotka</t>
  </si>
  <si>
    <t>počet</t>
  </si>
  <si>
    <t>jednotková cena (Kč)</t>
  </si>
  <si>
    <t>celková cena (Kč)</t>
  </si>
  <si>
    <t>Trasa V1 – větrání místností č. 503, 506, 507 a 508.</t>
  </si>
  <si>
    <t>1.04.1</t>
  </si>
  <si>
    <t xml:space="preserve">Ultra tichý potrubní diagonání ventilátor pro odvod vzduchu s hlukovým absorbérem 
- provedení s 3 stupni nastavení                                                         Velikost (připojovací hrdla):   Ø 160                                           Qv = min. 310 m3/h – při tlak. ztrátě 150 Pa
P = 0,059 kW / 230 V / 0,26 A                                                       Kuličková ložiska, krytí IP 44                
Akustický výkon do okolí: 45 dB(A)                                                       Akustický výkon (sání/výtlak): 62/62 dB(A) 
Max. teplota vzduchu:  do 60 °C                   
Materiál: plastová skříň                                                         Hmotnost:  6,0 kg                                                                       Příslušenství:
- spojovací manžety Ø 160 - 2 x                                                    Uvažovaný typ: TD 500/160 SILENT T IP44 ultratichý ventilátor s doběhem - do f. Elektrodesign                                                                                                                          </t>
  </si>
  <si>
    <t>1.10.1</t>
  </si>
  <si>
    <r>
      <t xml:space="preserve">Tlumič hluku – kruhový 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160 
délka : 600 + 2x60 mm</t>
    </r>
  </si>
  <si>
    <t>1.10.2</t>
  </si>
  <si>
    <r>
      <t xml:space="preserve">Tlumič hluku – kruhový 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160 
délka : 900 + 2x60 mm</t>
    </r>
  </si>
  <si>
    <t>1.11.1</t>
  </si>
  <si>
    <t>Talířový ventil Ø100    - odvodní 
Příslušenství:
- montážní rámeček
Materiál: kovový
Odstín a provedení upřesnit dle požadavku investora - uvažována barva bílá.</t>
  </si>
  <si>
    <t>1.11.2</t>
  </si>
  <si>
    <t>Talířový ventil Ø160    - odvodní 
Příslušenství:
- montážní rámeček
Materiál: kovový
Odstín a provedení upřesnit dle požadavku investora - uvažována barva bílá.</t>
  </si>
  <si>
    <t>1.16.1</t>
  </si>
  <si>
    <t xml:space="preserve">Ohebná hadice s hlukovou a tepelnou izolací                              tl. 25 mm + parotěsná zábrana  - pro odvod vzduchu
velikost:  Ø 100,  L = 2 bm
- vč. příslušenství pro uchycení       </t>
  </si>
  <si>
    <t>1.17.1</t>
  </si>
  <si>
    <r>
      <t xml:space="preserve">Samotížná žaluziová klapka vel. 160 - na fasádu před potrubí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160                                                                              Odstín a provedení dle stávajících na fasádě o patro níž a víš.</t>
    </r>
  </si>
  <si>
    <t>1.21-1</t>
  </si>
  <si>
    <t xml:space="preserve">Potrubí  kruhové sk.I, pozink., vodotěsné (cca. 20 % tvarovek):                         
Ø100 -   4,5 bm                                                                                 Ø160 -   9 bm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</si>
  <si>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2"/>
        <rFont val="Arial"/>
        <family val="2"/>
        <charset val="238"/>
      </rPr>
      <t>2</t>
    </r>
  </si>
  <si>
    <t>Trasa V2 – větrání místností č. 512 až 513, 516 až 518, 523 a 524, 527 a 528.</t>
  </si>
  <si>
    <t>2.04.1</t>
  </si>
  <si>
    <t xml:space="preserve">Ultra tichý potrubní diagonání ventilátor pro odvod vzduchu s hlukovým absorbérem 
- provedení s 3 stupni nastavení otáček                                            Velikost (připojovací hrdla):   Ø 250                                           Qv = min. 920 m3/h – při tlak. ztrátě 200 Pa
P = 0,204 kW / 230 V / 0,90 A                                                       Kuličková ložiska, krytí IP 44                
Akustický výkon do okolí: 54 dB(A)                                                       Akustický výkon (sání/výtlak): 67/72 dB(A) 
Max. teplota vzduchu:  do 60 °C                   
Materiál: plastová skříň                                                         Hmotnost:  20,0 kg                                                                       Příslušenství:
- spojovací manžety Ø 250 - 2 x                                                   - nastavitelný doběhový spínač DT 3                                                   Uvažovaný typ: TD 1300/250 SILENT 3V IP44 ultratichý ventilátor  - do f. Elektrodesign                                                                                                                          </t>
  </si>
  <si>
    <t>2.10.1</t>
  </si>
  <si>
    <r>
      <t xml:space="preserve">Tlumič hluku – kruhový 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250 
délka : 750 + 2x60 mm - atyp. délka</t>
    </r>
  </si>
  <si>
    <t>2.10.2</t>
  </si>
  <si>
    <r>
      <t xml:space="preserve">Tlumič hluku – kruhový 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250 - flexibilní 
délka : 1040/1200 mm                                                                   Uvažovaný typ: SONOULTRA 250/50 - od f. Elektrodesign</t>
    </r>
  </si>
  <si>
    <t>2.11.1</t>
  </si>
  <si>
    <t>2.11.2</t>
  </si>
  <si>
    <t>2.13.1</t>
  </si>
  <si>
    <t>Požární klapka - vel. 200x355, provedení se servopohonem. Uvažované napětí 230 V (požadavek elektro)  - nutno před objednáním klapky ověřit v projektu slaboproudu (EPS).
Uvažovaný typ: PKTM III, provedení 40 - od f. Mandík                  Pozn.: Ruční nahození klapky dle požadavku uživatele zde nelze (při výpadku proudu se klapka s el.magnetem neotevře).</t>
  </si>
  <si>
    <t>2.14.1</t>
  </si>
  <si>
    <t>Regulační klapka Ø160, L = 160 mm 
- s aretací polohy</t>
  </si>
  <si>
    <t>2.16.1</t>
  </si>
  <si>
    <t xml:space="preserve">Ohebná hadice s hlukovou a tepelnou izolací                              tl. 25 mm + parotěsná zábrana  - pro odvod vzduchu
velikost:  Ø 100,  L = 3 bm
- vč. příslušenství pro uchycení       </t>
  </si>
  <si>
    <t>2.17.1</t>
  </si>
  <si>
    <r>
      <t xml:space="preserve">Samotížná žaluziová klapka vel. 250 - na fasádu před potrubí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250                                                                              Odstín a provedení dle stávajících na fasádě o patro níž a víš.</t>
    </r>
  </si>
  <si>
    <t>2.21-1</t>
  </si>
  <si>
    <t xml:space="preserve">Potrubí  kruhové a čtyřhranné sk.I, pozink., vodotěsné (cca. 25 % tvarovek):                         
Ø100 -   3 bm                                                                                 Ø160 - 12 bm                                                                              Ø250 - 2,5 bm                                                                          do obvodu 0,82 bm - 18 bm                                                              do obvodu 1,1 bm   - 11,5 bm                                                          do obvodu 1,2 bm   - 0,5 bm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</si>
  <si>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Protipožární obložení (izolace) mezi požární klapkou a stěnou. Požární odolnost dle požární klapky.</t>
  </si>
  <si>
    <t xml:space="preserve">Tepelná izolace potrubí v m. č. 531 - minerální izolace tl. min. 20 mm s Al polepem </t>
  </si>
  <si>
    <t>Trasa V3 – větrání místností č. 541 až 544, 533 a 534.</t>
  </si>
  <si>
    <t>3.04.1</t>
  </si>
  <si>
    <t xml:space="preserve">Ultra tichý potrubní diagonání ventilátor pro odvod vzduchu s hlukovým absorbérem 
- provedení s 3 stupni nastavení otáček                                            Velikost (připojovací hrdla):   Ø 250                                           Qv = min. 690 m3/h – při tlak. ztrátě 200 Pa
P = 0,204 kW / 230 V / 0,90 A                                                       Kuličková ložiska, krytí IP 44                
Akustický výkon do okolí: 54 dB(A)                                                       Akustický výkon (sání/výtlak): 67/72 dB(A) 
Max. teplota vzduchu:  do 60 °C                   
Materiál: plastová skříň                                                         Hmotnost:  20,0 kg                                                                       Příslušenství:
- spojovací manžety Ø 250 - 2 x                                                   - nastavitelný doběhový spínač DT 3                                                   Uvažovaný typ: TD 1300/250 SILENT 3V IP44 ultratichý ventilátor  - do f. Elektrodesign                                                                                                                          </t>
  </si>
  <si>
    <t>3.10.1</t>
  </si>
  <si>
    <r>
      <t xml:space="preserve">Tlumič hluku – kruhový 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250 
délka : 900 + 2x60 mm </t>
    </r>
  </si>
  <si>
    <t>3.11.1</t>
  </si>
  <si>
    <t>3.11.2</t>
  </si>
  <si>
    <t>3.13.1</t>
  </si>
  <si>
    <t>3.14.1</t>
  </si>
  <si>
    <t>3.16.1</t>
  </si>
  <si>
    <t>3.17.1</t>
  </si>
  <si>
    <t>3.21-1</t>
  </si>
  <si>
    <t xml:space="preserve">Potrubí  kruhové a čtyřhranné sk.I, pozink., vodotěsné (cca. 25 % tvarovek):                         
Ø100 -   3 bm                                                                                 Ø160 - 10 bm                                                                              Ø250 -   5 bm                                                                          do obvodu 0,72 bm - 20 bm                                                              do obvodu 1,1 bm   - 8,5 bm                                                          do obvodu 1,2 bm   - 0,5 bm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</si>
  <si>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Trasa V4 – větrání místností pomocí stropních ventilátorů.</t>
  </si>
  <si>
    <t>4.04.1</t>
  </si>
  <si>
    <t>Stropní ventilátor - bez osvětlení a s možností zpětného chodu (pro letní i zimní provoz). Barva bílá. Pro místnosti do 15 m2.
Rozměry: Ø1050 mm, vzdálenost od stropu 180 mm                           3-rychlostní motor                                                                              Počet lopatek: 3 
Max. průtok vzduchu: Qv = 137 m3/min
Příkon: P = 49/35/32 W / 230 V
Jmenovitý proud: 0,21/0,14/0,13 A                                                   Krytí: IP 24
Hladina akustického tlaku :  51 dB(A)
Hmotnost: 4,3 kg                                                                            Příslušenství: - nástěnný regulátor otáček pro ventilátor bez světla (rozměr: 80x80x50)                                                                                                                           Uvažovaný typ: Westinghouse JET II 78261,                            pr. 105 cm</t>
  </si>
  <si>
    <t>4.04.2</t>
  </si>
  <si>
    <t>Stropní ventilátor - bez osvětlení a s možností zpětného chodu (pro letní i zimní provoz). Barva bílá. Pro místnosti do 20 m2. 
Rozměry: Ø1220 mm, vzdálenost od stropu 275 mm                           3-rychlostní motor                                                                              Počet lopatek: 5 
Max. průtok vzduchu: Qv = 173 m3/min
Příkon: P = 58/38/26 W / 230 V
Jmenovitý proud: 0,26/0,24/0,22 A                                                   Krytí: IP 24
Hladina akustického tlaku :  51 dB(A)
Hmotnost: 6,4 kg                                                                            Příslušenství: - nástěnný regulátor otáček pro ventilátor bez světla (rozměr: 80x80x50)                                                                                                                           Uvažovaný typ: Westinghouse MONARCH WHITE 78269, pr. 122 cm</t>
  </si>
  <si>
    <t>4.04.3</t>
  </si>
  <si>
    <t>Stropní ventilátor - bez osvětlení a s možností zpětného chodu (pro letní i zimní provoz). Barva bílá. Pro místnosti do 20 m2 - zde použit dle požadavku uživatele i do místností o ploše 25 m2. 
Rozměry: Ø1220 mm, vzdálenost od stropu 275 mm                           3-rychlostní motor                                                                              Počet lopatek: 5 
Max. průtok vzduchu: Qv = 173 m3/min
Příkon: P = 58/38/26 W / 230 V
Jmenovitý proud: 0,26/0,24/0,22 A                                                   Krytí: IP 24
Hladina akustického tlaku :  51 dB(A)
Hmotnost: 6,4 kg                                                                            Příslušenství: - nástěnný regulátor otáček pro ventilátor bez světla (rozměr: 80x80x50)                                                                                                                           Uvažovaný typ: Westinghouse MONARCH WHITE 78269, pr. 122 cm</t>
  </si>
  <si>
    <t>Trasa V5 – větrání místností č. 103a, 103b a 104.</t>
  </si>
  <si>
    <t>5.04.1</t>
  </si>
  <si>
    <t xml:space="preserve">Kuchyňský odsavač, vč. světlení - bude součástí dodávky interiéru (zde neneceňovat)!                                                                        Rozměr: - šířka 500 mm                                                           Velikost připojovacího hrdla:   Ø 100 - uvažováno zadní připojení                                                                                       Qv = cca. 150 m3/h – při tlak. ztrátě 150 Pa
P = do 0,2 kW / 230 V                                                              
Akustický tlak : 66 dB(A)                                                                                                           </t>
  </si>
  <si>
    <t>5.17.1</t>
  </si>
  <si>
    <r>
      <t xml:space="preserve">Zpětná klapka do potrubí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100 - těsná.                                              Uvažovaný typ: RSKW 100  - do f. Elektrodesign     </t>
    </r>
  </si>
  <si>
    <t>5.21-1</t>
  </si>
  <si>
    <t xml:space="preserve">Potrubí  kruhové sk.I, pozink., vodotěsné, (cca. 30 % tvarovek):                         
Ø100 -   1 bm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</si>
  <si>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Zhotovení nového napojení potrubí pr. 100 na stávající potrubí v šachtě - nová odbočka.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</si>
  <si>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Trasa V6 – stávající větrání v šachtách</t>
  </si>
  <si>
    <t>6.11.1</t>
  </si>
  <si>
    <r>
      <t xml:space="preserve">Interiérová sací mřížka na stěnu šachet - napojená na stávající potrubí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100. Barva bílá.</t>
    </r>
  </si>
  <si>
    <t>6.22</t>
  </si>
  <si>
    <t xml:space="preserve">Demontáže a upravy (zaslepení) stávajících potrubních rozvodů v šachtách za WC.                                                                     Demontáže potrubí kruhového sk.I, pozink. 
Ø100 -   3 bm                                                                                   Zaslepení potrubí Ø100 u demont. odboček z páteřového (svislého) rozvodu v šachtách - 16 ks.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</si>
  <si>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Společně pro všechna zařízení:</t>
  </si>
  <si>
    <t>Závěsový materiál pro uchycení potrubí</t>
  </si>
  <si>
    <t>Spojovací materiál</t>
  </si>
  <si>
    <t>Pomocné ocel. konstrukce.
Celková hmotnost OK:  cca. 50 kg</t>
  </si>
  <si>
    <t>Drobný montážní a nespecifikovaný materiál</t>
  </si>
  <si>
    <t xml:space="preserve">Tepelná kaučuková izolace potrubí  tl. 9 mm 
Jedná se o tepelnou izolaci všech potrubí ve stěnách                      </t>
  </si>
  <si>
    <t>CENA ZA DODÁVKU</t>
  </si>
  <si>
    <t>Všeobecně:</t>
  </si>
  <si>
    <t>Specifikace potrubí dle výkresové dokumentace.</t>
  </si>
  <si>
    <t>Poznámka : Další materiály a práce vyplývají z technické zprávy a výkresové dokumentace. K dodaným komponentům je nutno doložit certifikáty, návody k obsluze i popisy na výrobku v jazyce a s platností dle země určení stavby.</t>
  </si>
  <si>
    <r>
      <t xml:space="preserve">Teplota odsávaného vzduchu je u tras do 40 </t>
    </r>
    <r>
      <rPr>
        <b/>
        <vertAlign val="superscript"/>
        <sz val="10"/>
        <rFont val="Arial"/>
        <family val="2"/>
        <charset val="238"/>
      </rPr>
      <t>o</t>
    </r>
    <r>
      <rPr>
        <b/>
        <sz val="10"/>
        <rFont val="Arial"/>
        <family val="2"/>
        <charset val="238"/>
      </rPr>
      <t xml:space="preserve">C, pokud není u jednotlivých tras uvedeno jinak. </t>
    </r>
  </si>
  <si>
    <t xml:space="preserve">Dodavatel tepelných izolací a protipožárního obložení musí být držitelem atestu na dodávku i montáž.  </t>
  </si>
  <si>
    <t xml:space="preserve">Seřízení vzt. tras dle průtoků uvedených ve funkčních schématech (dispozici). </t>
  </si>
  <si>
    <t>Distribuční elementy u jednotlivých vzduchotechnických tras v dané místnosti seřídit na stejnou hodnotu průtoku vzduchu. Požadované průtoky vzduchu pro daný prostor (místnost) uvedeny v technické zprávě, popř. na výkresech.</t>
  </si>
  <si>
    <t>Součástí dodávky veškerý potřebný spojovací, těsnící, kotevní a pomocný materiál, materiál pro uložení potrubí a ostatního zařízení vzduchotechniky, montáž, zhotovení prostupů v podhledech a lehkých příčkách (vč. jejich začištění), nátěry, lešení, značení, revize, seřízení a odzkoušení, zaučení obsluhy, dokumentace skutečného provedení.</t>
  </si>
  <si>
    <t xml:space="preserve">Veškerá ovládání, čidla, manometry, frekvenční měniče a servopohony jsou součástí dodávky MaR, pokud není ve specifikaci uvedeno jinak. </t>
  </si>
  <si>
    <t xml:space="preserve"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
Při zpracování nabídky je nutné vycházet ze všech částí dokumentace (technické zprávy, seznamu pozice, všech výkresů a schémat a specifikace materiálu).
Všechny použité výrobky musí mít osvědčení o schválení k provozu v České republice.
Součástí potrubí jsou kolena, oblouky, redukce, uložení, šroubení, prostupové manžety, podpěry, konzoly a veškeré ocelové konstrukce potřebné k uložení potrubí (včetně pevných, kluzných bodů a dalších prvků zajišťující dilataci potrubí).
Všechna strojní zařízení a rozvody budou opatřena předepsanými antihlukovými a antivibračními izolacemi ve smyslu platných předpisů. Tyto izolace jsou součástí jednotkové ceny a nebudou zvlášť hrazeny. </t>
  </si>
  <si>
    <t>Dodavatel je povinen při zpracování cenové nabídky porovnat specifikaci s výkresovou dokumentací a upozornit na případné rozpory.</t>
  </si>
  <si>
    <t>Pozn.: Cenová soustava  - vlastní.</t>
  </si>
  <si>
    <t>CENA ZA DEMONTÁŽE - zde v trase V6.</t>
  </si>
  <si>
    <t>CENA ZA MONTÁŽ, NÁTĚRY, LEŠENÍ  ATD.</t>
  </si>
  <si>
    <t>VEDLEJŠÍ A OSTATNÍ NÁKLADY</t>
  </si>
  <si>
    <t>DOPRAVA</t>
  </si>
  <si>
    <t>CELKOVÁ CENA</t>
  </si>
  <si>
    <t>P.č.</t>
  </si>
  <si>
    <t>Číslo položky</t>
  </si>
  <si>
    <t>Název položky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</si>
  <si>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</si>
  <si>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</si>
  <si>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</si>
  <si>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</si>
  <si>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</si>
  <si>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</si>
  <si>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</si>
  <si>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</si>
  <si>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713</t>
  </si>
  <si>
    <t>Izolace tepelné</t>
  </si>
  <si>
    <t>713 41-1111.R00</t>
  </si>
  <si>
    <t>Izolace tepelná  montáž</t>
  </si>
  <si>
    <t>20   190 m x 0,188 = 35,72</t>
  </si>
  <si>
    <t>25   105 m x 0,204 = 21,42</t>
  </si>
  <si>
    <t>32     10 m x 0,226 =   2,26</t>
  </si>
  <si>
    <t>40     40 m x 0,251 = 10,04</t>
  </si>
  <si>
    <t>50     25 m x 0,283 =   7,075</t>
  </si>
  <si>
    <t>70     33 m x 0,352 = 11,616</t>
  </si>
  <si>
    <t>100   75 m x 0,459 =  34,425</t>
  </si>
  <si>
    <t>1</t>
  </si>
  <si>
    <t>Ochrana potrubí plstěnými pásy do  DN 100</t>
  </si>
  <si>
    <t>2</t>
  </si>
  <si>
    <t>Izolace potrubí 22x20</t>
  </si>
  <si>
    <t>3</t>
  </si>
  <si>
    <t>Izolace potrubí 28x20</t>
  </si>
  <si>
    <t>4</t>
  </si>
  <si>
    <t>Izolace potrubí 35 x20</t>
  </si>
  <si>
    <t>998 71-3102.R00</t>
  </si>
  <si>
    <t>Přesun hmot pro izolace tepelné, výšky do 12 m</t>
  </si>
  <si>
    <t>Celkem za</t>
  </si>
  <si>
    <t>721</t>
  </si>
  <si>
    <t>Vnitřní kanalizace</t>
  </si>
  <si>
    <t xml:space="preserve">Výměra viz půdorys </t>
  </si>
  <si>
    <t>Ceníkové položky potrubí jsou včetně sekání</t>
  </si>
  <si>
    <t>drážek a jejich zapravení</t>
  </si>
  <si>
    <t>721 15-3204.R00</t>
  </si>
  <si>
    <t>Potrubí  PE připojovací, D 40 x 3,0</t>
  </si>
  <si>
    <t>721 15-3205.R00</t>
  </si>
  <si>
    <t>Potrubí  PE připojovací, D 50 x 3,0</t>
  </si>
  <si>
    <t>721 17-6105.R00</t>
  </si>
  <si>
    <t>Potrubí HT připojovací DN 100 x 2,7 mm</t>
  </si>
  <si>
    <t>721 17-6134.R00</t>
  </si>
  <si>
    <t>Potrubí HT svodné (ležaté) zavěšené DN 70 x 1,9 mm</t>
  </si>
  <si>
    <t>721 17-6114.R00</t>
  </si>
  <si>
    <t>Potrubí HT odpadní svislé DN 70 x 1,9 mm</t>
  </si>
  <si>
    <t>721 17-6115.R00</t>
  </si>
  <si>
    <t>Potrubí HT odpadní svislé DN 100 x 2,7 mm</t>
  </si>
  <si>
    <t>721 19-4104.R00</t>
  </si>
  <si>
    <t>Vyvedení odpadních výpustek D 40 x 1,8</t>
  </si>
  <si>
    <t>721 19-4105.R00</t>
  </si>
  <si>
    <t>Vyvedení odpadních výpustek D 50 x 1,8</t>
  </si>
  <si>
    <t>721 19-4109.R00</t>
  </si>
  <si>
    <t>Vyvedení odpadních výpustek D 110 x 2,3</t>
  </si>
  <si>
    <t>Podlahová vpust DN 50 se svislým odtokem s pevnou izolační přírubou - S</t>
  </si>
  <si>
    <t>HL 405 Podomítková vodní zápachová uzávěrka</t>
  </si>
  <si>
    <t>721 17-0973.R00</t>
  </si>
  <si>
    <t>Oprava potrubí z PVC, krácení trub DN 75</t>
  </si>
  <si>
    <t>721 17-0975.R00</t>
  </si>
  <si>
    <t>Oprava potrubí z PVC, krácení trub DN 110</t>
  </si>
  <si>
    <t>721 17-0963.R00</t>
  </si>
  <si>
    <t>Oprava - propojení dosavadního potrubí PVC DN 75</t>
  </si>
  <si>
    <t>721 14-0915.R00</t>
  </si>
  <si>
    <t>Oprava - propojení dosavadního potrubí DN 100</t>
  </si>
  <si>
    <t>721 29-0111.R00</t>
  </si>
  <si>
    <t>Zkouška těsnosti kanalizace vodou DN 125</t>
  </si>
  <si>
    <t>998 72-1102.R00</t>
  </si>
  <si>
    <t>Přesun hmot pro vnitřní kanalizaci, výšky do 12 m</t>
  </si>
  <si>
    <t>721 30-0912.R00</t>
  </si>
  <si>
    <t>Pročištění svislých odpadů, jedno podl., do DN 200</t>
  </si>
  <si>
    <t>721 17-1803.R00</t>
  </si>
  <si>
    <t>Demontáž potrubí z PVC do DN 75</t>
  </si>
  <si>
    <t>721 17-1808.R00</t>
  </si>
  <si>
    <t>Demontáž potrubí z PVC do DN 114</t>
  </si>
  <si>
    <t>721 29-0822.R00</t>
  </si>
  <si>
    <t>Přesun vybouraných hmot - kanalizace, H 6 - 12 m</t>
  </si>
  <si>
    <t>Poplatek za skládku ( skládkovné)</t>
  </si>
  <si>
    <t>Doprava na skládku ZKD 1 KM přes 1 KM t*(10-1)</t>
  </si>
  <si>
    <t>722</t>
  </si>
  <si>
    <t>Vnitřní vodovod</t>
  </si>
  <si>
    <t>722 17-2411.R00</t>
  </si>
  <si>
    <t>Potrubí z PPR Wavin, D 20/2,2 mm</t>
  </si>
  <si>
    <t>722 17-2412.R00</t>
  </si>
  <si>
    <t>Potrubí z PPR Wavin, D 25/2,3 mm</t>
  </si>
  <si>
    <t>722 17-2413.R00</t>
  </si>
  <si>
    <t>Potrubí z PPR Wavin, D 32/2,9 mm</t>
  </si>
  <si>
    <t>722 17-6112.R00</t>
  </si>
  <si>
    <t>Montáž rozvodů z plastů polyfúz. svařováním DN 20</t>
  </si>
  <si>
    <t>722 17-6113.R00</t>
  </si>
  <si>
    <t>Montáž rozvodů z plastů polyfúz. svařováním DN 25</t>
  </si>
  <si>
    <t>722 17-6114.R00</t>
  </si>
  <si>
    <t>Montáž rozvodů z plastů polyfúz. svařováním DN 32</t>
  </si>
  <si>
    <t>722 19-0402.R00</t>
  </si>
  <si>
    <t>Vyvedení a upevnění výpustek DN 20</t>
  </si>
  <si>
    <t>722 22-0121.R00</t>
  </si>
  <si>
    <t>Nástěnka K 247, pro baterii G 1/2</t>
  </si>
  <si>
    <t>pár</t>
  </si>
  <si>
    <t>Kulový kohout rohový DN 15</t>
  </si>
  <si>
    <t>722 19-1111.R00</t>
  </si>
  <si>
    <t>Hadice flexibilní k baterii,DN 15 x M10,délka 0,4m</t>
  </si>
  <si>
    <t>Kulový kohout uzavírací DN 20</t>
  </si>
  <si>
    <t>Kulový kohout uzavírací DN 25</t>
  </si>
  <si>
    <t>Kulový kohout uzavírací DN 32</t>
  </si>
  <si>
    <t>722 22-9101.R00</t>
  </si>
  <si>
    <t>Montáž vodovodních armatur,1závit, G 1/2</t>
  </si>
  <si>
    <t>722 23-9102.R00</t>
  </si>
  <si>
    <t>Montáž vodovodních armatur 2závity, G 3/4</t>
  </si>
  <si>
    <t>722 23-9103.R00</t>
  </si>
  <si>
    <t>Montáž vodovodních armatur 2závity, G 1</t>
  </si>
  <si>
    <t>722 23-9104.R00</t>
  </si>
  <si>
    <t>Montáž vodovodních armatur 2závity, G 5/4</t>
  </si>
  <si>
    <t>722 17-1912.R00</t>
  </si>
  <si>
    <t>Odříznutí plastové trubky  DN 20</t>
  </si>
  <si>
    <t>722 17-1913.R00</t>
  </si>
  <si>
    <t>Odříznutí plastové trubky  DN 25</t>
  </si>
  <si>
    <t>722 17-1914.R00</t>
  </si>
  <si>
    <t>Odříznutí plastové trubky  DN 32</t>
  </si>
  <si>
    <t>722 17-1915.R00</t>
  </si>
  <si>
    <t>Odříznutí plastové trubky  DN 40</t>
  </si>
  <si>
    <t>722 17-3912.R00</t>
  </si>
  <si>
    <t>Spoje pro rozvod vody plast polyf. DN 20</t>
  </si>
  <si>
    <t>722 17-3913.R00</t>
  </si>
  <si>
    <t>Spoje pro rozvod vody plast polyf. DN 25</t>
  </si>
  <si>
    <t>722 17-3914.R00</t>
  </si>
  <si>
    <t>Spoje pro rozvod vody plast polyf. DN 32</t>
  </si>
  <si>
    <t>722 17-3915.R00</t>
  </si>
  <si>
    <t>Spoje pro rozvod vody plast polyf. DN 40</t>
  </si>
  <si>
    <t>722 29-0234.R00</t>
  </si>
  <si>
    <t>Proplach a dezinfekce vodovod.potrubí DN 80</t>
  </si>
  <si>
    <t>998 72-2102.R00</t>
  </si>
  <si>
    <t>Přesun hmot pro vnitřní vodovod, výšky do 12 m</t>
  </si>
  <si>
    <t>722 19-0901.R00</t>
  </si>
  <si>
    <t>Uzavření/otevření vodovodního potrubí při opravě</t>
  </si>
  <si>
    <t>722 13-0801.R00</t>
  </si>
  <si>
    <t>Demontáž potrubí</t>
  </si>
  <si>
    <t>722 18-1812.R00</t>
  </si>
  <si>
    <t>Demontáž plstěných pásů z trub D 50</t>
  </si>
  <si>
    <t>722 29-0822.R00</t>
  </si>
  <si>
    <t>Přesun vybouraných hmot - vodovody, H 6 - 12 m</t>
  </si>
  <si>
    <t>5</t>
  </si>
  <si>
    <t>Poplatek za skládku (skládkovné)</t>
  </si>
  <si>
    <t>6</t>
  </si>
  <si>
    <t>Dopravné na skládku ZKD 1 KM t* (10-1)</t>
  </si>
  <si>
    <t>725</t>
  </si>
  <si>
    <t>Zařizovací předměty</t>
  </si>
  <si>
    <t>U - UMYVADLO, UM-UMÝVÁTKO</t>
  </si>
  <si>
    <t>725 01-7134.R00</t>
  </si>
  <si>
    <t>Umyvadlo na šrouby  60 x 45 cm, bílé</t>
  </si>
  <si>
    <t>725 01-7331.R00</t>
  </si>
  <si>
    <t>Umývátko na šrouby  45 x 37 cm, bílé</t>
  </si>
  <si>
    <t>725 86-0109.R00</t>
  </si>
  <si>
    <t>Uzávěrka zápachová umyvadlová T 1016,D 40</t>
  </si>
  <si>
    <t>725 82-9201.RT1</t>
  </si>
  <si>
    <t>Montáž baterie umyv.a dřezové nástěnné chromové včetně dodávky pákové baterie</t>
  </si>
  <si>
    <t>725 82-3111.R00</t>
  </si>
  <si>
    <t>Baterie umyvadlová stoján. ruční, bez otvír.odpadu</t>
  </si>
  <si>
    <t>725 82-9301.R00</t>
  </si>
  <si>
    <t>Montáž baterie umyv.a dřezové stojánkové</t>
  </si>
  <si>
    <t>725 21-9401.R00</t>
  </si>
  <si>
    <t>Montáž umyvadel na šrouby do zdiva</t>
  </si>
  <si>
    <t>725 85-9102.R00</t>
  </si>
  <si>
    <t>Montáž ventilu odpadního do DN 50</t>
  </si>
  <si>
    <t>WC,WC1 - KLOZET</t>
  </si>
  <si>
    <t>725 01-3135.R00</t>
  </si>
  <si>
    <t>Klozet kombi ,nádrž s armat.odpad vodor+sedát Výška sedátka 500</t>
  </si>
  <si>
    <t>642-32860</t>
  </si>
  <si>
    <t>Klozet komb . vodor. odpad, boční napouš. bílý</t>
  </si>
  <si>
    <t>725 11-9305.R00</t>
  </si>
  <si>
    <t>Montáž klozetových mís kombinovaných</t>
  </si>
  <si>
    <t>S,S1- SPRCHA</t>
  </si>
  <si>
    <t>725 84-5111.RT1</t>
  </si>
  <si>
    <t>Baterie sprchová nástěnná ruční standardní</t>
  </si>
  <si>
    <t>725 83-9203.R00</t>
  </si>
  <si>
    <t>Montáž baterie nástěnné G 1/2</t>
  </si>
  <si>
    <t>551-45300</t>
  </si>
  <si>
    <t>Držák pevný SPC201</t>
  </si>
  <si>
    <t>725 84-9302.R00</t>
  </si>
  <si>
    <t>Montáž držáku sprchy</t>
  </si>
  <si>
    <t>Sprchová zástěna dveře  90 cm k instalaci s pevnou stěnou</t>
  </si>
  <si>
    <t>VL - VÝLEVKA</t>
  </si>
  <si>
    <t>Stacionární výlevka s mřížkou</t>
  </si>
  <si>
    <t>Baterie nástěnná dřezová</t>
  </si>
  <si>
    <t>725 11-1241.R00</t>
  </si>
  <si>
    <t>Nádrž splachovací JUNIOR JET vysokopolož.6 l, bílá</t>
  </si>
  <si>
    <t>725 11-9105.R00</t>
  </si>
  <si>
    <t>Montáž splachovacích nádrží vysokopoložených</t>
  </si>
  <si>
    <t>725 33-9101.R00</t>
  </si>
  <si>
    <t>Montáž výlevky diturvitové, bez nádrže a armatur</t>
  </si>
  <si>
    <t>725 82-9201.R00</t>
  </si>
  <si>
    <t>Montáž baterie umyv.a dřezové nástěnné chromové</t>
  </si>
  <si>
    <t xml:space="preserve"> DD - DVOJDŘEZ</t>
  </si>
  <si>
    <t>Dřez nerezový dvoudílný</t>
  </si>
  <si>
    <t>HL 100 dřezová zápachová uzávěrka DN 50</t>
  </si>
  <si>
    <t>725 31-4290.R00</t>
  </si>
  <si>
    <t>Příslušenství k dřezu v kuchyňské sestavě</t>
  </si>
  <si>
    <t>725 32-9101.R00</t>
  </si>
  <si>
    <t>Montáž dřezů dvojitých</t>
  </si>
  <si>
    <t>Montáž baterie umyv.a dřezové nástěnné chromové včetně dodávky pákové baterie se sprškou</t>
  </si>
  <si>
    <t>Silikonový tmel bílý</t>
  </si>
  <si>
    <t>998 72-5102.R00</t>
  </si>
  <si>
    <t>Přesun hmot pro zařizovací předměty, výšky do 12 m</t>
  </si>
  <si>
    <t>725 21-0821.R00</t>
  </si>
  <si>
    <t>Demontáž umyvadel bez výtokových armatur</t>
  </si>
  <si>
    <t>725 32-0822.R00</t>
  </si>
  <si>
    <t>Demontáž dřezů dvojitých v kuchyň.sestavách</t>
  </si>
  <si>
    <t>725 31-0823.R00</t>
  </si>
  <si>
    <t>Demontáž dřezů 1dílných v kuchyňské sestavě</t>
  </si>
  <si>
    <t>725 82-0801.R00</t>
  </si>
  <si>
    <t>Demontáž baterie nástěnné do G 3/4 U+VL+ D</t>
  </si>
  <si>
    <t>725 84-0850.R00</t>
  </si>
  <si>
    <t>Demontáž baterie sprch.diferenciální G 3/4x1</t>
  </si>
  <si>
    <t>725 24-0811.R00</t>
  </si>
  <si>
    <t>Demontáž sprchových kabin bez výtokových armatur</t>
  </si>
  <si>
    <t>725 86-0811.R00</t>
  </si>
  <si>
    <t>Demontáž uzávěrek zápachových jednoduchých U + D</t>
  </si>
  <si>
    <t>725 11-0811.R00</t>
  </si>
  <si>
    <t>Demontáž klozetů splachovacích</t>
  </si>
  <si>
    <t>725 33-0820.R00</t>
  </si>
  <si>
    <t>Demontáž výlevky diturvitové</t>
  </si>
  <si>
    <t>725 59-0812.R00</t>
  </si>
  <si>
    <t>Přesun vybour.hmot, zařizovací předměty H 12 m</t>
  </si>
  <si>
    <t>7</t>
  </si>
  <si>
    <t>8</t>
  </si>
  <si>
    <t>Doprava na skládku ZKD 1 KM přes 1 KM</t>
  </si>
  <si>
    <t>767</t>
  </si>
  <si>
    <t>Konstrukce zámečnické</t>
  </si>
  <si>
    <t>Konzoly, závěsy, objímky</t>
  </si>
  <si>
    <t>kg</t>
  </si>
  <si>
    <t>MT ostatních atyp kov. konstr.</t>
  </si>
  <si>
    <t>998 76-7102.R00</t>
  </si>
  <si>
    <t>Přesun hmot pro zámečnické konstr., výšky do 12 m</t>
  </si>
  <si>
    <t>J</t>
  </si>
  <si>
    <t>cena / D+M</t>
  </si>
  <si>
    <t>celkem</t>
  </si>
  <si>
    <t>Část:</t>
  </si>
  <si>
    <t>Rozvody medicinálních plynů</t>
  </si>
  <si>
    <t>Trubka Cu průměr 8x1</t>
  </si>
  <si>
    <t xml:space="preserve">Trubka Cu průměr 12x1 </t>
  </si>
  <si>
    <t>Trubka Cu průměr 18x1</t>
  </si>
  <si>
    <t>Trubka Cu průměr 22x1</t>
  </si>
  <si>
    <t>Prořez potrubí 3%</t>
  </si>
  <si>
    <t>Tvarovky Cu pr. 8</t>
  </si>
  <si>
    <t xml:space="preserve">ks    </t>
  </si>
  <si>
    <t>Tvarovky Cu pr. 12</t>
  </si>
  <si>
    <t>Tvarovky Cu pr. 18</t>
  </si>
  <si>
    <t>Tvarovky Cu pr. 22</t>
  </si>
  <si>
    <t>Pájka Ag 45 + pasta</t>
  </si>
  <si>
    <t xml:space="preserve">Propláchnutí rozvodu dusíkem </t>
  </si>
  <si>
    <t xml:space="preserve">Značení potrubních rozvodů </t>
  </si>
  <si>
    <t>Nátěrové hmoty</t>
  </si>
  <si>
    <t>Ochranný plyn pro pájení Cu trubek dle ČSN EN ISO 7396-1</t>
  </si>
  <si>
    <t>Ocelový chránič 22x2.3- tr. svař.1/2", pr.12</t>
  </si>
  <si>
    <t>Ocelový chránič 26x2,6- tr. svař.3/4", pr.18</t>
  </si>
  <si>
    <t>Ocelový chránič 38x2,6- tr. svař.1", pr.22</t>
  </si>
  <si>
    <t>Objímka 1/8", (pr. 8-12)</t>
  </si>
  <si>
    <t>Objímka 3/8", (pr. 17-19)</t>
  </si>
  <si>
    <t>Objímka 1/2", (pr.20-23)</t>
  </si>
  <si>
    <t>Napojení na stávající rozvody</t>
  </si>
  <si>
    <t>Uzávěr plynů pro 3 plyny (UP-3) vč. manometru, čidla klinické signalizace a nouzového vstupu</t>
  </si>
  <si>
    <t>Plechový lakovaný kryt na potrubí nad UP-3</t>
  </si>
  <si>
    <t>Signalizace tlaků plynů (1 - 6 snímaných tlaků) - klinická signalizace (STP-K)</t>
  </si>
  <si>
    <t>Instalace terminální nástěnné jednotky (povrchová montáž nad el. kanál)</t>
  </si>
  <si>
    <t>Demontáž stávajícího potrubí, zaslepení přívodů stoupacích potrubí</t>
  </si>
  <si>
    <t>Demontáž stávajících panelů</t>
  </si>
  <si>
    <t>Protipožární ucpávky</t>
  </si>
  <si>
    <t>Zhotovení prostupů do místností, zapravení prostupů, stavební přípomoce (bez výmalby)</t>
  </si>
  <si>
    <t>Společné náklady</t>
  </si>
  <si>
    <t>Vedení montážních prací</t>
  </si>
  <si>
    <t>Tlaková zkouška - úseková</t>
  </si>
  <si>
    <t>Tlaková zkouška - závěrečná</t>
  </si>
  <si>
    <t>Zkoušky potrubních rozvodů dle 7396-1</t>
  </si>
  <si>
    <t>Výchozí revize - plynová</t>
  </si>
  <si>
    <t>Proškolení obsluhy, předání dokumentace</t>
  </si>
  <si>
    <t>Zakreslení skutečného stavu</t>
  </si>
  <si>
    <t>Dopravné</t>
  </si>
  <si>
    <t>část D.1.4.f  Medicinální plyny</t>
  </si>
  <si>
    <t>část D.1.4.f  Medicinální plyny                   celkem</t>
  </si>
  <si>
    <t>část D.1.4.a  Zdravotně technické instalace</t>
  </si>
  <si>
    <t>část VZT</t>
  </si>
  <si>
    <t>část Slaboproudá instalace</t>
  </si>
  <si>
    <t>Slaboproudá instalace                              celkem</t>
  </si>
  <si>
    <t>část Silnoproudá instalace</t>
  </si>
  <si>
    <t>Položkový rozpočet - výkazem výměr</t>
  </si>
  <si>
    <t>REKAPITULACE POLOŽKOVÉHO ROZPOČTU - VÝKAZU VÝMĚR</t>
  </si>
  <si>
    <t>POLOŽKOVÝ ROZPOČET - VÝKAZ VÝMĚR</t>
  </si>
  <si>
    <t>4. 10. 2019</t>
  </si>
  <si>
    <t>D+M medicinální plyny - dle samostatného rozpočtu</t>
  </si>
  <si>
    <t>Práce EPS</t>
  </si>
  <si>
    <t>Montážní materiáln pro instalaci EPS v rozsahu jako v lůžkových odděleních ve 3. a 4. NP</t>
  </si>
  <si>
    <t>Montáž EPS v rozsahu jako v lůžkových odděleních ve 3. a 4. NP, zprovoznění, nastavení systému, revize</t>
  </si>
</sst>
</file>

<file path=xl/styles.xml><?xml version="1.0" encoding="utf-8"?>
<styleSheet xmlns="http://schemas.openxmlformats.org/spreadsheetml/2006/main">
  <numFmts count="13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,##0.0"/>
    <numFmt numFmtId="171" formatCode="[$-10405]#,##0.00;\-#,##0.00"/>
    <numFmt numFmtId="172" formatCode="[$-10405]#,##0;\-#,##0"/>
    <numFmt numFmtId="173" formatCode="0.0"/>
    <numFmt numFmtId="174" formatCode="#,##0\ &quot;Kč&quot;"/>
    <numFmt numFmtId="175" formatCode="#,##0.00000"/>
    <numFmt numFmtId="176" formatCode="#,##0_ ;\-#,##0\ "/>
  </numFmts>
  <fonts count="8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18"/>
      <name val="Arial"/>
      <family val="2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8"/>
      <color indexed="61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 CE"/>
      <charset val="238"/>
    </font>
    <font>
      <b/>
      <u/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0"/>
      <color theme="0"/>
      <name val="Arial"/>
      <family val="2"/>
      <charset val="238"/>
    </font>
    <font>
      <b/>
      <sz val="20"/>
      <color rgb="FF000080"/>
      <name val="Arial"/>
      <family val="2"/>
      <charset val="238"/>
    </font>
    <font>
      <b/>
      <i/>
      <sz val="8"/>
      <color theme="0"/>
      <name val="Calibri"/>
      <family val="2"/>
      <charset val="238"/>
      <scheme val="minor"/>
    </font>
    <font>
      <b/>
      <sz val="16"/>
      <color rgb="FF7030A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8.25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10"/>
      <color rgb="FF00B050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color indexed="61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9"/>
      <color rgb="FF0000FF"/>
      <name val="Arial CE"/>
    </font>
    <font>
      <b/>
      <sz val="8"/>
      <color rgb="FF0000FF"/>
      <name val="Arial CE"/>
    </font>
    <font>
      <b/>
      <sz val="10"/>
      <color rgb="FF0000FF"/>
      <name val="Arial CE"/>
    </font>
    <font>
      <sz val="10"/>
      <color rgb="FF0000FF"/>
      <name val="Arial CE"/>
    </font>
    <font>
      <sz val="8"/>
      <color rgb="FF0000FF"/>
      <name val="Arial CE"/>
    </font>
    <font>
      <b/>
      <i/>
      <sz val="10"/>
      <color rgb="FF0000FF"/>
      <name val="Arial CE"/>
    </font>
    <font>
      <sz val="10"/>
      <color rgb="FF0000FF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2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10"/>
      <color rgb="FFCC00FF"/>
      <name val="Arial"/>
      <family val="2"/>
      <charset val="238"/>
    </font>
    <font>
      <b/>
      <sz val="12"/>
      <color rgb="FFCC00CC"/>
      <name val="Arial"/>
      <family val="2"/>
      <charset val="238"/>
    </font>
    <font>
      <sz val="12"/>
      <color rgb="FFCC00CC"/>
      <name val="Arial"/>
      <family val="2"/>
      <charset val="238"/>
    </font>
    <font>
      <b/>
      <sz val="11"/>
      <color rgb="FF0000FF"/>
      <name val="Calibri"/>
      <family val="2"/>
      <charset val="238"/>
    </font>
    <font>
      <b/>
      <sz val="12"/>
      <color rgb="FFCC0099"/>
      <name val="Arial"/>
      <family val="2"/>
      <charset val="238"/>
    </font>
    <font>
      <b/>
      <sz val="12"/>
      <color rgb="FFCC009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2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8" fillId="0" borderId="0"/>
    <xf numFmtId="0" fontId="38" fillId="0" borderId="0"/>
    <xf numFmtId="0" fontId="6" fillId="0" borderId="0"/>
    <xf numFmtId="0" fontId="53" fillId="0" borderId="0"/>
    <xf numFmtId="0" fontId="54" fillId="0" borderId="0"/>
    <xf numFmtId="0" fontId="2" fillId="0" borderId="0"/>
    <xf numFmtId="0" fontId="1" fillId="0" borderId="0"/>
  </cellStyleXfs>
  <cellXfs count="398">
    <xf numFmtId="0" fontId="0" fillId="0" borderId="0" xfId="0"/>
    <xf numFmtId="0" fontId="9" fillId="0" borderId="0" xfId="0" applyFont="1"/>
    <xf numFmtId="0" fontId="10" fillId="0" borderId="0" xfId="0" applyFont="1"/>
    <xf numFmtId="0" fontId="33" fillId="0" borderId="0" xfId="2"/>
    <xf numFmtId="0" fontId="1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Fill="1" applyBorder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16" fillId="0" borderId="0" xfId="0" applyFont="1"/>
    <xf numFmtId="167" fontId="17" fillId="0" borderId="0" xfId="0" applyNumberFormat="1" applyFont="1" applyAlignment="1"/>
    <xf numFmtId="0" fontId="18" fillId="0" borderId="0" xfId="0" applyFont="1"/>
    <xf numFmtId="167" fontId="14" fillId="0" borderId="0" xfId="0" applyNumberFormat="1" applyFont="1" applyAlignment="1"/>
    <xf numFmtId="0" fontId="12" fillId="0" borderId="0" xfId="0" applyFont="1" applyAlignment="1">
      <alignment horizontal="left"/>
    </xf>
    <xf numFmtId="0" fontId="19" fillId="0" borderId="0" xfId="0" applyFont="1"/>
    <xf numFmtId="0" fontId="20" fillId="0" borderId="1" xfId="0" applyFont="1" applyBorder="1" applyAlignment="1">
      <alignment horizontal="left"/>
    </xf>
    <xf numFmtId="167" fontId="20" fillId="0" borderId="1" xfId="0" applyNumberFormat="1" applyFont="1" applyBorder="1" applyAlignment="1"/>
    <xf numFmtId="0" fontId="20" fillId="0" borderId="0" xfId="0" applyFont="1" applyAlignment="1">
      <alignment horizontal="left"/>
    </xf>
    <xf numFmtId="167" fontId="20" fillId="0" borderId="0" xfId="0" applyNumberFormat="1" applyFont="1" applyAlignment="1"/>
    <xf numFmtId="0" fontId="21" fillId="0" borderId="0" xfId="0" applyFont="1"/>
    <xf numFmtId="167" fontId="22" fillId="0" borderId="0" xfId="0" applyNumberFormat="1" applyFont="1" applyAlignment="1"/>
    <xf numFmtId="0" fontId="23" fillId="0" borderId="0" xfId="2" applyNumberFormat="1" applyFont="1" applyBorder="1" applyAlignment="1">
      <alignment horizontal="left"/>
    </xf>
    <xf numFmtId="0" fontId="33" fillId="0" borderId="0" xfId="2" applyNumberFormat="1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24" fillId="0" borderId="0" xfId="1" applyNumberFormat="1" applyFont="1" applyBorder="1" applyAlignment="1">
      <alignment horizontal="left"/>
    </xf>
    <xf numFmtId="0" fontId="0" fillId="0" borderId="0" xfId="0" applyNumberFormat="1" applyFill="1" applyAlignment="1">
      <alignment horizontal="left"/>
    </xf>
    <xf numFmtId="0" fontId="22" fillId="0" borderId="0" xfId="0" applyFont="1" applyAlignment="1">
      <alignment horizontal="left" indent="1"/>
    </xf>
    <xf numFmtId="49" fontId="17" fillId="0" borderId="0" xfId="0" applyNumberFormat="1" applyFont="1" applyAlignment="1">
      <alignment horizontal="left" indent="1"/>
    </xf>
    <xf numFmtId="49" fontId="14" fillId="0" borderId="0" xfId="0" applyNumberFormat="1" applyFont="1" applyAlignment="1">
      <alignment horizontal="left" indent="2"/>
    </xf>
    <xf numFmtId="0" fontId="34" fillId="0" borderId="0" xfId="0" applyFont="1"/>
    <xf numFmtId="0" fontId="26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/>
    <xf numFmtId="164" fontId="28" fillId="0" borderId="0" xfId="0" applyNumberFormat="1" applyFont="1" applyAlignment="1"/>
    <xf numFmtId="49" fontId="28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left"/>
    </xf>
    <xf numFmtId="165" fontId="28" fillId="0" borderId="0" xfId="0" applyNumberFormat="1" applyFont="1" applyFill="1" applyBorder="1" applyAlignment="1"/>
    <xf numFmtId="166" fontId="28" fillId="0" borderId="0" xfId="0" applyNumberFormat="1" applyFont="1" applyAlignment="1"/>
    <xf numFmtId="167" fontId="28" fillId="0" borderId="0" xfId="0" applyNumberFormat="1" applyFont="1" applyAlignment="1"/>
    <xf numFmtId="168" fontId="28" fillId="0" borderId="0" xfId="0" applyNumberFormat="1" applyFont="1" applyAlignment="1"/>
    <xf numFmtId="169" fontId="28" fillId="0" borderId="0" xfId="0" applyNumberFormat="1" applyFont="1" applyAlignment="1"/>
    <xf numFmtId="0" fontId="27" fillId="0" borderId="0" xfId="0" applyFont="1"/>
    <xf numFmtId="164" fontId="27" fillId="0" borderId="0" xfId="0" applyNumberFormat="1" applyFont="1" applyAlignment="1"/>
    <xf numFmtId="0" fontId="27" fillId="0" borderId="0" xfId="0" applyNumberFormat="1" applyFont="1" applyAlignment="1">
      <alignment horizontal="left"/>
    </xf>
    <xf numFmtId="165" fontId="27" fillId="0" borderId="0" xfId="0" applyNumberFormat="1" applyFont="1" applyFill="1" applyBorder="1" applyAlignment="1"/>
    <xf numFmtId="166" fontId="27" fillId="0" borderId="0" xfId="0" applyNumberFormat="1" applyFont="1" applyAlignment="1"/>
    <xf numFmtId="167" fontId="27" fillId="0" borderId="0" xfId="0" applyNumberFormat="1" applyFont="1" applyAlignment="1"/>
    <xf numFmtId="168" fontId="27" fillId="0" borderId="0" xfId="0" applyNumberFormat="1" applyFont="1" applyAlignment="1"/>
    <xf numFmtId="169" fontId="27" fillId="0" borderId="0" xfId="0" applyNumberFormat="1" applyFont="1" applyAlignment="1"/>
    <xf numFmtId="164" fontId="29" fillId="0" borderId="2" xfId="0" applyNumberFormat="1" applyFont="1" applyBorder="1" applyAlignment="1">
      <alignment horizontal="right" vertical="top"/>
    </xf>
    <xf numFmtId="49" fontId="29" fillId="0" borderId="2" xfId="0" applyNumberFormat="1" applyFont="1" applyBorder="1" applyAlignment="1">
      <alignment horizontal="center" vertical="top"/>
    </xf>
    <xf numFmtId="49" fontId="29" fillId="0" borderId="2" xfId="0" applyNumberFormat="1" applyFont="1" applyBorder="1" applyAlignment="1">
      <alignment horizontal="left" vertical="top"/>
    </xf>
    <xf numFmtId="0" fontId="29" fillId="0" borderId="2" xfId="0" applyNumberFormat="1" applyFont="1" applyBorder="1" applyAlignment="1">
      <alignment horizontal="left" vertical="top" wrapText="1"/>
    </xf>
    <xf numFmtId="165" fontId="30" fillId="0" borderId="2" xfId="0" applyNumberFormat="1" applyFont="1" applyFill="1" applyBorder="1" applyAlignment="1">
      <alignment horizontal="right" vertical="top"/>
    </xf>
    <xf numFmtId="166" fontId="29" fillId="0" borderId="2" xfId="0" applyNumberFormat="1" applyFont="1" applyBorder="1" applyAlignment="1">
      <alignment horizontal="right" vertical="top"/>
    </xf>
    <xf numFmtId="167" fontId="29" fillId="0" borderId="2" xfId="0" applyNumberFormat="1" applyFont="1" applyBorder="1" applyAlignment="1">
      <alignment horizontal="right" vertical="top"/>
    </xf>
    <xf numFmtId="168" fontId="29" fillId="0" borderId="2" xfId="0" applyNumberFormat="1" applyFont="1" applyBorder="1" applyAlignment="1">
      <alignment horizontal="right" vertical="top"/>
    </xf>
    <xf numFmtId="169" fontId="29" fillId="0" borderId="2" xfId="0" applyNumberFormat="1" applyFont="1" applyBorder="1" applyAlignment="1">
      <alignment horizontal="right" vertical="top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 wrapText="1"/>
    </xf>
    <xf numFmtId="165" fontId="36" fillId="0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168" fontId="36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center" vertical="top"/>
    </xf>
    <xf numFmtId="49" fontId="29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left" vertical="top" wrapText="1"/>
    </xf>
    <xf numFmtId="165" fontId="30" fillId="0" borderId="0" xfId="0" applyNumberFormat="1" applyFont="1" applyFill="1" applyBorder="1" applyAlignment="1">
      <alignment horizontal="right" vertical="top"/>
    </xf>
    <xf numFmtId="166" fontId="29" fillId="0" borderId="0" xfId="0" applyNumberFormat="1" applyFont="1" applyAlignment="1">
      <alignment horizontal="right" vertical="top"/>
    </xf>
    <xf numFmtId="167" fontId="29" fillId="0" borderId="0" xfId="0" applyNumberFormat="1" applyFont="1" applyAlignment="1">
      <alignment horizontal="right" vertical="top"/>
    </xf>
    <xf numFmtId="168" fontId="29" fillId="0" borderId="0" xfId="0" applyNumberFormat="1" applyFont="1" applyAlignment="1">
      <alignment horizontal="right" vertical="top"/>
    </xf>
    <xf numFmtId="164" fontId="37" fillId="0" borderId="0" xfId="3" applyNumberFormat="1" applyFont="1"/>
    <xf numFmtId="49" fontId="4" fillId="0" borderId="0" xfId="3" applyNumberFormat="1" applyFont="1"/>
    <xf numFmtId="165" fontId="4" fillId="0" borderId="0" xfId="3" applyNumberFormat="1" applyFont="1"/>
    <xf numFmtId="166" fontId="4" fillId="0" borderId="0" xfId="3" applyNumberFormat="1" applyFont="1"/>
    <xf numFmtId="170" fontId="4" fillId="0" borderId="0" xfId="3" applyNumberFormat="1" applyFont="1"/>
    <xf numFmtId="167" fontId="4" fillId="0" borderId="0" xfId="3" applyNumberFormat="1" applyFont="1"/>
    <xf numFmtId="168" fontId="4" fillId="0" borderId="0" xfId="3" applyNumberFormat="1" applyFont="1"/>
    <xf numFmtId="0" fontId="6" fillId="0" borderId="0" xfId="3"/>
    <xf numFmtId="49" fontId="27" fillId="0" borderId="0" xfId="3" applyNumberFormat="1" applyFont="1" applyAlignment="1">
      <alignment horizontal="right"/>
    </xf>
    <xf numFmtId="49" fontId="27" fillId="0" borderId="0" xfId="3" applyNumberFormat="1" applyFont="1" applyAlignment="1">
      <alignment horizontal="center"/>
    </xf>
    <xf numFmtId="49" fontId="27" fillId="0" borderId="0" xfId="3" applyNumberFormat="1" applyFont="1" applyAlignment="1">
      <alignment horizontal="left"/>
    </xf>
    <xf numFmtId="0" fontId="27" fillId="0" borderId="0" xfId="3" applyFont="1" applyAlignment="1">
      <alignment horizontal="left"/>
    </xf>
    <xf numFmtId="0" fontId="13" fillId="0" borderId="0" xfId="3" applyFont="1"/>
    <xf numFmtId="49" fontId="27" fillId="0" borderId="3" xfId="3" applyNumberFormat="1" applyFont="1" applyBorder="1" applyAlignment="1">
      <alignment horizontal="right"/>
    </xf>
    <xf numFmtId="49" fontId="27" fillId="0" borderId="3" xfId="3" applyNumberFormat="1" applyFont="1" applyBorder="1" applyAlignment="1">
      <alignment horizontal="center"/>
    </xf>
    <xf numFmtId="49" fontId="27" fillId="0" borderId="3" xfId="3" applyNumberFormat="1" applyFont="1" applyBorder="1" applyAlignment="1">
      <alignment horizontal="left"/>
    </xf>
    <xf numFmtId="0" fontId="27" fillId="0" borderId="3" xfId="3" applyFont="1" applyBorder="1" applyAlignment="1">
      <alignment horizontal="left"/>
    </xf>
    <xf numFmtId="170" fontId="27" fillId="0" borderId="3" xfId="3" applyNumberFormat="1" applyFont="1" applyBorder="1" applyAlignment="1">
      <alignment horizontal="right"/>
    </xf>
    <xf numFmtId="49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left"/>
    </xf>
    <xf numFmtId="0" fontId="3" fillId="0" borderId="0" xfId="3" applyFont="1" applyAlignment="1">
      <alignment horizontal="left" wrapText="1"/>
    </xf>
    <xf numFmtId="49" fontId="3" fillId="0" borderId="0" xfId="3" applyNumberFormat="1" applyFont="1" applyAlignment="1">
      <alignment horizontal="right"/>
    </xf>
    <xf numFmtId="170" fontId="3" fillId="0" borderId="0" xfId="3" applyNumberFormat="1" applyFont="1" applyAlignment="1">
      <alignment horizontal="right"/>
    </xf>
    <xf numFmtId="164" fontId="4" fillId="0" borderId="0" xfId="3" applyNumberFormat="1" applyFont="1"/>
    <xf numFmtId="49" fontId="7" fillId="0" borderId="0" xfId="3" applyNumberFormat="1" applyFont="1" applyAlignment="1">
      <alignment horizontal="left" vertical="top"/>
    </xf>
    <xf numFmtId="49" fontId="3" fillId="0" borderId="3" xfId="3" applyNumberFormat="1" applyFont="1" applyBorder="1" applyAlignment="1">
      <alignment horizontal="left"/>
    </xf>
    <xf numFmtId="49" fontId="3" fillId="0" borderId="3" xfId="3" applyNumberFormat="1" applyFont="1" applyBorder="1" applyAlignment="1">
      <alignment horizontal="right"/>
    </xf>
    <xf numFmtId="49" fontId="8" fillId="0" borderId="0" xfId="3" applyNumberFormat="1" applyFont="1"/>
    <xf numFmtId="49" fontId="3" fillId="0" borderId="0" xfId="3" applyNumberFormat="1" applyFont="1"/>
    <xf numFmtId="0" fontId="24" fillId="0" borderId="0" xfId="1" applyFont="1" applyBorder="1" applyAlignment="1">
      <alignment horizontal="left"/>
    </xf>
    <xf numFmtId="0" fontId="11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11" fillId="0" borderId="4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left" vertical="center" wrapText="1"/>
    </xf>
    <xf numFmtId="0" fontId="25" fillId="0" borderId="4" xfId="0" applyNumberFormat="1" applyFont="1" applyBorder="1" applyAlignment="1">
      <alignment horizontal="left" vertical="center" wrapText="1"/>
    </xf>
    <xf numFmtId="4" fontId="4" fillId="0" borderId="0" xfId="3" applyNumberFormat="1" applyFont="1"/>
    <xf numFmtId="4" fontId="27" fillId="0" borderId="0" xfId="3" applyNumberFormat="1" applyFont="1" applyAlignment="1">
      <alignment horizontal="right"/>
    </xf>
    <xf numFmtId="4" fontId="27" fillId="0" borderId="3" xfId="3" applyNumberFormat="1" applyFont="1" applyBorder="1" applyAlignment="1">
      <alignment horizontal="right"/>
    </xf>
    <xf numFmtId="4" fontId="3" fillId="0" borderId="0" xfId="3" applyNumberFormat="1" applyFont="1" applyAlignment="1">
      <alignment horizontal="right"/>
    </xf>
    <xf numFmtId="4" fontId="28" fillId="0" borderId="0" xfId="0" applyNumberFormat="1" applyFont="1" applyFill="1" applyBorder="1" applyAlignment="1"/>
    <xf numFmtId="4" fontId="27" fillId="0" borderId="0" xfId="0" applyNumberFormat="1" applyFont="1" applyFill="1" applyBorder="1" applyAlignment="1"/>
    <xf numFmtId="4" fontId="30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4" fontId="36" fillId="0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right" vertical="top"/>
    </xf>
    <xf numFmtId="170" fontId="28" fillId="0" borderId="0" xfId="0" applyNumberFormat="1" applyFont="1" applyAlignment="1"/>
    <xf numFmtId="170" fontId="27" fillId="0" borderId="0" xfId="0" applyNumberFormat="1" applyFont="1" applyAlignment="1"/>
    <xf numFmtId="170" fontId="29" fillId="0" borderId="2" xfId="0" applyNumberFormat="1" applyFont="1" applyBorder="1" applyAlignment="1">
      <alignment horizontal="right" vertical="top"/>
    </xf>
    <xf numFmtId="170" fontId="5" fillId="0" borderId="0" xfId="0" applyNumberFormat="1" applyFont="1" applyAlignment="1">
      <alignment horizontal="left" vertical="top" wrapText="1"/>
    </xf>
    <xf numFmtId="170" fontId="36" fillId="0" borderId="0" xfId="0" applyNumberFormat="1" applyFont="1" applyAlignment="1">
      <alignment horizontal="center" vertical="center"/>
    </xf>
    <xf numFmtId="170" fontId="29" fillId="0" borderId="0" xfId="0" applyNumberFormat="1" applyFont="1" applyAlignment="1">
      <alignment horizontal="right" vertical="top"/>
    </xf>
    <xf numFmtId="0" fontId="39" fillId="0" borderId="0" xfId="4" applyFont="1"/>
    <xf numFmtId="0" fontId="42" fillId="0" borderId="0" xfId="5" applyFont="1" applyAlignment="1">
      <alignment horizontal="right" vertical="top" wrapText="1" readingOrder="1"/>
    </xf>
    <xf numFmtId="0" fontId="39" fillId="0" borderId="0" xfId="5" applyFont="1" applyAlignment="1">
      <alignment vertical="top" wrapText="1"/>
    </xf>
    <xf numFmtId="0" fontId="42" fillId="0" borderId="0" xfId="5" applyFont="1" applyAlignment="1">
      <alignment vertical="top" wrapText="1" readingOrder="1"/>
    </xf>
    <xf numFmtId="0" fontId="43" fillId="0" borderId="0" xfId="4" applyFont="1"/>
    <xf numFmtId="0" fontId="42" fillId="0" borderId="0" xfId="5" applyFont="1" applyAlignment="1">
      <alignment horizontal="right" vertical="center" wrapText="1" readingOrder="1"/>
    </xf>
    <xf numFmtId="0" fontId="48" fillId="0" borderId="8" xfId="6" applyFont="1" applyBorder="1" applyAlignment="1">
      <alignment vertical="top" wrapText="1"/>
    </xf>
    <xf numFmtId="0" fontId="6" fillId="0" borderId="9" xfId="6" applyBorder="1" applyAlignment="1">
      <alignment vertical="top" wrapText="1"/>
    </xf>
    <xf numFmtId="0" fontId="6" fillId="0" borderId="9" xfId="6" applyBorder="1" applyAlignment="1">
      <alignment horizontal="center" vertical="top"/>
    </xf>
    <xf numFmtId="173" fontId="6" fillId="0" borderId="10" xfId="6" applyNumberFormat="1" applyBorder="1" applyAlignment="1">
      <alignment horizontal="center" vertical="top"/>
    </xf>
    <xf numFmtId="3" fontId="6" fillId="0" borderId="9" xfId="6" applyNumberFormat="1" applyBorder="1" applyAlignment="1">
      <alignment vertical="top" wrapText="1"/>
    </xf>
    <xf numFmtId="3" fontId="6" fillId="0" borderId="11" xfId="6" applyNumberFormat="1" applyBorder="1" applyAlignment="1">
      <alignment vertical="top" wrapText="1"/>
    </xf>
    <xf numFmtId="0" fontId="6" fillId="0" borderId="0" xfId="6"/>
    <xf numFmtId="49" fontId="6" fillId="0" borderId="12" xfId="6" applyNumberFormat="1" applyBorder="1" applyAlignment="1">
      <alignment vertical="top"/>
    </xf>
    <xf numFmtId="0" fontId="11" fillId="0" borderId="4" xfId="6" applyFont="1" applyBorder="1" applyAlignment="1">
      <alignment vertical="center" wrapText="1"/>
    </xf>
    <xf numFmtId="0" fontId="49" fillId="0" borderId="4" xfId="6" applyFont="1" applyBorder="1" applyAlignment="1">
      <alignment horizontal="center" vertical="top"/>
    </xf>
    <xf numFmtId="173" fontId="49" fillId="0" borderId="14" xfId="6" applyNumberFormat="1" applyFont="1" applyBorder="1" applyAlignment="1">
      <alignment horizontal="right" vertical="top"/>
    </xf>
    <xf numFmtId="3" fontId="6" fillId="0" borderId="4" xfId="6" applyNumberFormat="1" applyBorder="1" applyAlignment="1">
      <alignment vertical="top"/>
    </xf>
    <xf numFmtId="3" fontId="6" fillId="0" borderId="15" xfId="6" applyNumberFormat="1" applyBorder="1" applyAlignment="1">
      <alignment vertical="top"/>
    </xf>
    <xf numFmtId="173" fontId="25" fillId="0" borderId="14" xfId="6" applyNumberFormat="1" applyFont="1" applyBorder="1" applyAlignment="1">
      <alignment horizontal="right" vertical="top"/>
    </xf>
    <xf numFmtId="0" fontId="11" fillId="0" borderId="13" xfId="6" applyFont="1" applyBorder="1" applyAlignment="1">
      <alignment vertical="center" wrapText="1"/>
    </xf>
    <xf numFmtId="3" fontId="6" fillId="0" borderId="16" xfId="6" applyNumberFormat="1" applyBorder="1" applyAlignment="1">
      <alignment vertical="top"/>
    </xf>
    <xf numFmtId="0" fontId="51" fillId="0" borderId="4" xfId="6" applyFont="1" applyBorder="1" applyAlignment="1">
      <alignment vertical="center" wrapText="1"/>
    </xf>
    <xf numFmtId="0" fontId="11" fillId="0" borderId="4" xfId="6" applyFont="1" applyBorder="1" applyAlignment="1">
      <alignment wrapText="1"/>
    </xf>
    <xf numFmtId="0" fontId="25" fillId="0" borderId="4" xfId="6" applyFont="1" applyBorder="1" applyAlignment="1">
      <alignment wrapText="1"/>
    </xf>
    <xf numFmtId="173" fontId="25" fillId="0" borderId="14" xfId="6" applyNumberFormat="1" applyFont="1" applyBorder="1" applyAlignment="1">
      <alignment horizontal="right" vertical="top" wrapText="1"/>
    </xf>
    <xf numFmtId="174" fontId="25" fillId="0" borderId="14" xfId="6" applyNumberFormat="1" applyFont="1" applyBorder="1" applyAlignment="1">
      <alignment horizontal="center" vertical="top"/>
    </xf>
    <xf numFmtId="0" fontId="25" fillId="0" borderId="16" xfId="6" applyFont="1" applyBorder="1"/>
    <xf numFmtId="0" fontId="6" fillId="0" borderId="12" xfId="6" applyBorder="1"/>
    <xf numFmtId="0" fontId="6" fillId="0" borderId="4" xfId="6" applyBorder="1" applyAlignment="1">
      <alignment wrapText="1"/>
    </xf>
    <xf numFmtId="0" fontId="25" fillId="0" borderId="4" xfId="6" applyFont="1" applyBorder="1" applyAlignment="1">
      <alignment vertical="center" wrapText="1"/>
    </xf>
    <xf numFmtId="49" fontId="6" fillId="0" borderId="0" xfId="6" applyNumberFormat="1" applyAlignment="1">
      <alignment vertical="top"/>
    </xf>
    <xf numFmtId="0" fontId="6" fillId="0" borderId="0" xfId="6" applyAlignment="1">
      <alignment wrapText="1"/>
    </xf>
    <xf numFmtId="0" fontId="49" fillId="0" borderId="0" xfId="6" applyFont="1" applyAlignment="1">
      <alignment horizontal="center" vertical="top"/>
    </xf>
    <xf numFmtId="173" fontId="49" fillId="0" borderId="0" xfId="6" applyNumberFormat="1" applyFont="1" applyAlignment="1">
      <alignment horizontal="right" vertical="top"/>
    </xf>
    <xf numFmtId="3" fontId="6" fillId="0" borderId="0" xfId="6" applyNumberFormat="1" applyAlignment="1">
      <alignment vertical="top"/>
    </xf>
    <xf numFmtId="0" fontId="53" fillId="0" borderId="0" xfId="7"/>
    <xf numFmtId="0" fontId="53" fillId="0" borderId="0" xfId="7" applyAlignment="1">
      <alignment horizontal="right"/>
    </xf>
    <xf numFmtId="0" fontId="58" fillId="0" borderId="0" xfId="7" applyFont="1"/>
    <xf numFmtId="3" fontId="53" fillId="0" borderId="0" xfId="7" applyNumberFormat="1"/>
    <xf numFmtId="0" fontId="61" fillId="0" borderId="0" xfId="7" applyFont="1"/>
    <xf numFmtId="0" fontId="62" fillId="0" borderId="0" xfId="7" applyFont="1"/>
    <xf numFmtId="3" fontId="62" fillId="0" borderId="0" xfId="7" applyNumberFormat="1" applyFont="1" applyAlignment="1">
      <alignment horizontal="right"/>
    </xf>
    <xf numFmtId="4" fontId="62" fillId="0" borderId="0" xfId="7" applyNumberFormat="1" applyFont="1"/>
    <xf numFmtId="0" fontId="2" fillId="0" borderId="0" xfId="9"/>
    <xf numFmtId="0" fontId="2" fillId="0" borderId="0" xfId="9" applyAlignment="1">
      <alignment horizontal="center"/>
    </xf>
    <xf numFmtId="173" fontId="2" fillId="0" borderId="0" xfId="9" applyNumberFormat="1"/>
    <xf numFmtId="164" fontId="37" fillId="0" borderId="0" xfId="3" applyNumberFormat="1" applyFont="1" applyBorder="1"/>
    <xf numFmtId="0" fontId="2" fillId="0" borderId="0" xfId="9" applyBorder="1"/>
    <xf numFmtId="0" fontId="2" fillId="0" borderId="0" xfId="9" applyBorder="1" applyAlignment="1">
      <alignment horizontal="center"/>
    </xf>
    <xf numFmtId="173" fontId="2" fillId="0" borderId="0" xfId="9" applyNumberFormat="1" applyBorder="1"/>
    <xf numFmtId="0" fontId="2" fillId="0" borderId="2" xfId="9" applyFill="1" applyBorder="1" applyAlignment="1">
      <alignment horizontal="center"/>
    </xf>
    <xf numFmtId="0" fontId="2" fillId="0" borderId="2" xfId="9" applyFill="1" applyBorder="1"/>
    <xf numFmtId="49" fontId="2" fillId="0" borderId="2" xfId="9" applyNumberFormat="1" applyFill="1" applyBorder="1" applyAlignment="1">
      <alignment horizontal="left" vertical="top" wrapText="1"/>
    </xf>
    <xf numFmtId="49" fontId="2" fillId="0" borderId="2" xfId="9" applyNumberFormat="1" applyFill="1" applyBorder="1" applyAlignment="1">
      <alignment horizontal="center" wrapText="1"/>
    </xf>
    <xf numFmtId="173" fontId="2" fillId="0" borderId="2" xfId="9" applyNumberFormat="1" applyFill="1" applyBorder="1" applyAlignment="1">
      <alignment horizontal="right"/>
    </xf>
    <xf numFmtId="170" fontId="2" fillId="0" borderId="2" xfId="9" applyNumberFormat="1" applyFill="1" applyBorder="1" applyAlignment="1">
      <alignment horizontal="right"/>
    </xf>
    <xf numFmtId="0" fontId="2" fillId="0" borderId="2" xfId="9" applyFill="1" applyBorder="1" applyAlignment="1">
      <alignment horizontal="right"/>
    </xf>
    <xf numFmtId="173" fontId="2" fillId="0" borderId="2" xfId="9" applyNumberFormat="1" applyFill="1" applyBorder="1"/>
    <xf numFmtId="0" fontId="68" fillId="0" borderId="0" xfId="7" applyFont="1"/>
    <xf numFmtId="3" fontId="68" fillId="0" borderId="0" xfId="7" applyNumberFormat="1" applyFont="1"/>
    <xf numFmtId="0" fontId="59" fillId="0" borderId="20" xfId="7" applyFont="1" applyBorder="1" applyAlignment="1">
      <alignment horizontal="center"/>
    </xf>
    <xf numFmtId="49" fontId="59" fillId="0" borderId="2" xfId="7" applyNumberFormat="1" applyFont="1" applyBorder="1" applyAlignment="1">
      <alignment horizontal="left"/>
    </xf>
    <xf numFmtId="0" fontId="59" fillId="0" borderId="2" xfId="7" applyFont="1" applyBorder="1" applyAlignment="1">
      <alignment wrapText="1"/>
    </xf>
    <xf numFmtId="49" fontId="59" fillId="0" borderId="2" xfId="7" applyNumberFormat="1" applyFont="1" applyBorder="1" applyAlignment="1">
      <alignment horizontal="center" shrinkToFit="1"/>
    </xf>
    <xf numFmtId="4" fontId="59" fillId="0" borderId="2" xfId="7" applyNumberFormat="1" applyFont="1" applyBorder="1" applyAlignment="1">
      <alignment horizontal="right"/>
    </xf>
    <xf numFmtId="4" fontId="59" fillId="0" borderId="2" xfId="7" applyNumberFormat="1" applyFont="1" applyBorder="1"/>
    <xf numFmtId="175" fontId="59" fillId="0" borderId="2" xfId="7" applyNumberFormat="1" applyFont="1" applyBorder="1"/>
    <xf numFmtId="175" fontId="59" fillId="0" borderId="21" xfId="7" applyNumberFormat="1" applyFont="1" applyBorder="1"/>
    <xf numFmtId="0" fontId="60" fillId="0" borderId="2" xfId="7" applyFont="1" applyBorder="1"/>
    <xf numFmtId="0" fontId="56" fillId="0" borderId="20" xfId="7" applyFont="1" applyBorder="1" applyAlignment="1">
      <alignment horizontal="center"/>
    </xf>
    <xf numFmtId="49" fontId="56" fillId="0" borderId="2" xfId="7" applyNumberFormat="1" applyFont="1" applyBorder="1" applyAlignment="1">
      <alignment horizontal="left"/>
    </xf>
    <xf numFmtId="0" fontId="53" fillId="0" borderId="2" xfId="7" applyBorder="1" applyAlignment="1">
      <alignment horizontal="center"/>
    </xf>
    <xf numFmtId="0" fontId="53" fillId="0" borderId="2" xfId="7" applyBorder="1" applyAlignment="1">
      <alignment horizontal="right"/>
    </xf>
    <xf numFmtId="0" fontId="53" fillId="0" borderId="2" xfId="7" applyBorder="1"/>
    <xf numFmtId="0" fontId="57" fillId="0" borderId="2" xfId="7" applyFont="1" applyBorder="1"/>
    <xf numFmtId="0" fontId="57" fillId="0" borderId="21" xfId="7" applyFont="1" applyBorder="1"/>
    <xf numFmtId="0" fontId="59" fillId="0" borderId="2" xfId="7" applyFont="1" applyBorder="1" applyAlignment="1">
      <alignment horizontal="center"/>
    </xf>
    <xf numFmtId="49" fontId="67" fillId="0" borderId="25" xfId="7" applyNumberFormat="1" applyFont="1" applyBorder="1" applyAlignment="1">
      <alignment horizontal="left"/>
    </xf>
    <xf numFmtId="0" fontId="67" fillId="0" borderId="25" xfId="7" applyFont="1" applyBorder="1"/>
    <xf numFmtId="0" fontId="68" fillId="0" borderId="25" xfId="7" applyFont="1" applyBorder="1" applyAlignment="1">
      <alignment horizontal="center"/>
    </xf>
    <xf numFmtId="0" fontId="68" fillId="0" borderId="25" xfId="7" applyFont="1" applyBorder="1" applyAlignment="1">
      <alignment horizontal="right"/>
    </xf>
    <xf numFmtId="0" fontId="68" fillId="0" borderId="25" xfId="7" applyFont="1" applyBorder="1"/>
    <xf numFmtId="0" fontId="69" fillId="0" borderId="25" xfId="7" applyFont="1" applyBorder="1"/>
    <xf numFmtId="0" fontId="59" fillId="0" borderId="25" xfId="7" applyFont="1" applyBorder="1" applyAlignment="1">
      <alignment horizontal="center"/>
    </xf>
    <xf numFmtId="49" fontId="59" fillId="0" borderId="25" xfId="7" applyNumberFormat="1" applyFont="1" applyBorder="1" applyAlignment="1">
      <alignment horizontal="left"/>
    </xf>
    <xf numFmtId="0" fontId="59" fillId="0" borderId="25" xfId="7" applyFont="1" applyBorder="1" applyAlignment="1">
      <alignment wrapText="1"/>
    </xf>
    <xf numFmtId="49" fontId="59" fillId="0" borderId="25" xfId="7" applyNumberFormat="1" applyFont="1" applyBorder="1" applyAlignment="1">
      <alignment horizontal="center" shrinkToFit="1"/>
    </xf>
    <xf numFmtId="4" fontId="59" fillId="0" borderId="25" xfId="7" applyNumberFormat="1" applyFont="1" applyBorder="1" applyAlignment="1">
      <alignment horizontal="right"/>
    </xf>
    <xf numFmtId="4" fontId="59" fillId="0" borderId="25" xfId="7" applyNumberFormat="1" applyFont="1" applyBorder="1"/>
    <xf numFmtId="175" fontId="59" fillId="0" borderId="25" xfId="7" applyNumberFormat="1" applyFont="1" applyBorder="1"/>
    <xf numFmtId="0" fontId="67" fillId="0" borderId="26" xfId="7" applyFont="1" applyBorder="1" applyAlignment="1">
      <alignment horizontal="center"/>
    </xf>
    <xf numFmtId="49" fontId="67" fillId="0" borderId="26" xfId="7" applyNumberFormat="1" applyFont="1" applyBorder="1" applyAlignment="1">
      <alignment horizontal="left"/>
    </xf>
    <xf numFmtId="0" fontId="67" fillId="0" borderId="26" xfId="7" applyFont="1" applyBorder="1"/>
    <xf numFmtId="0" fontId="68" fillId="0" borderId="26" xfId="7" applyFont="1" applyBorder="1" applyAlignment="1">
      <alignment horizontal="center"/>
    </xf>
    <xf numFmtId="0" fontId="68" fillId="0" borderId="26" xfId="7" applyFont="1" applyBorder="1" applyAlignment="1">
      <alignment horizontal="right"/>
    </xf>
    <xf numFmtId="0" fontId="68" fillId="0" borderId="26" xfId="7" applyFont="1" applyBorder="1"/>
    <xf numFmtId="0" fontId="69" fillId="0" borderId="26" xfId="7" applyFont="1" applyBorder="1"/>
    <xf numFmtId="0" fontId="67" fillId="0" borderId="27" xfId="7" applyFont="1" applyBorder="1" applyAlignment="1">
      <alignment horizontal="center"/>
    </xf>
    <xf numFmtId="0" fontId="69" fillId="0" borderId="28" xfId="7" applyFont="1" applyBorder="1"/>
    <xf numFmtId="0" fontId="68" fillId="2" borderId="22" xfId="7" applyFont="1" applyFill="1" applyBorder="1" applyAlignment="1">
      <alignment horizontal="center"/>
    </xf>
    <xf numFmtId="49" fontId="70" fillId="2" borderId="23" xfId="7" applyNumberFormat="1" applyFont="1" applyFill="1" applyBorder="1" applyAlignment="1">
      <alignment horizontal="left"/>
    </xf>
    <xf numFmtId="0" fontId="70" fillId="2" borderId="23" xfId="7" applyFont="1" applyFill="1" applyBorder="1"/>
    <xf numFmtId="0" fontId="68" fillId="2" borderId="23" xfId="7" applyFont="1" applyFill="1" applyBorder="1" applyAlignment="1">
      <alignment horizontal="center"/>
    </xf>
    <xf numFmtId="4" fontId="68" fillId="2" borderId="23" xfId="7" applyNumberFormat="1" applyFont="1" applyFill="1" applyBorder="1" applyAlignment="1">
      <alignment horizontal="right"/>
    </xf>
    <xf numFmtId="4" fontId="67" fillId="2" borderId="23" xfId="7" applyNumberFormat="1" applyFont="1" applyFill="1" applyBorder="1"/>
    <xf numFmtId="0" fontId="67" fillId="2" borderId="23" xfId="7" applyFont="1" applyFill="1" applyBorder="1"/>
    <xf numFmtId="175" fontId="67" fillId="2" borderId="23" xfId="7" applyNumberFormat="1" applyFont="1" applyFill="1" applyBorder="1"/>
    <xf numFmtId="175" fontId="67" fillId="2" borderId="24" xfId="7" applyNumberFormat="1" applyFont="1" applyFill="1" applyBorder="1"/>
    <xf numFmtId="0" fontId="2" fillId="0" borderId="25" xfId="9" applyFill="1" applyBorder="1"/>
    <xf numFmtId="49" fontId="2" fillId="0" borderId="25" xfId="9" applyNumberFormat="1" applyFill="1" applyBorder="1" applyAlignment="1">
      <alignment horizontal="left" vertical="top" wrapText="1"/>
    </xf>
    <xf numFmtId="49" fontId="2" fillId="0" borderId="25" xfId="9" applyNumberFormat="1" applyFill="1" applyBorder="1" applyAlignment="1">
      <alignment horizontal="center" wrapText="1"/>
    </xf>
    <xf numFmtId="173" fontId="2" fillId="0" borderId="25" xfId="9" applyNumberFormat="1" applyFill="1" applyBorder="1" applyAlignment="1">
      <alignment horizontal="right"/>
    </xf>
    <xf numFmtId="170" fontId="2" fillId="0" borderId="25" xfId="9" applyNumberFormat="1" applyFill="1" applyBorder="1" applyAlignment="1">
      <alignment horizontal="right"/>
    </xf>
    <xf numFmtId="0" fontId="64" fillId="2" borderId="26" xfId="9" applyFont="1" applyFill="1" applyBorder="1" applyAlignment="1">
      <alignment vertical="top"/>
    </xf>
    <xf numFmtId="49" fontId="64" fillId="2" borderId="26" xfId="9" applyNumberFormat="1" applyFont="1" applyFill="1" applyBorder="1" applyAlignment="1">
      <alignment horizontal="left" vertical="top" wrapText="1"/>
    </xf>
    <xf numFmtId="0" fontId="64" fillId="2" borderId="26" xfId="9" applyFont="1" applyFill="1" applyBorder="1" applyAlignment="1">
      <alignment horizontal="center" shrinkToFit="1"/>
    </xf>
    <xf numFmtId="173" fontId="64" fillId="2" borderId="26" xfId="9" applyNumberFormat="1" applyFont="1" applyFill="1" applyBorder="1" applyAlignment="1">
      <alignment vertical="top"/>
    </xf>
    <xf numFmtId="170" fontId="64" fillId="2" borderId="26" xfId="9" applyNumberFormat="1" applyFont="1" applyFill="1" applyBorder="1" applyAlignment="1">
      <alignment vertical="top"/>
    </xf>
    <xf numFmtId="0" fontId="2" fillId="0" borderId="25" xfId="9" applyFill="1" applyBorder="1" applyAlignment="1">
      <alignment horizontal="right"/>
    </xf>
    <xf numFmtId="0" fontId="64" fillId="2" borderId="23" xfId="9" applyFont="1" applyFill="1" applyBorder="1" applyAlignment="1">
      <alignment vertical="top"/>
    </xf>
    <xf numFmtId="49" fontId="64" fillId="2" borderId="23" xfId="9" applyNumberFormat="1" applyFont="1" applyFill="1" applyBorder="1" applyAlignment="1">
      <alignment horizontal="left" vertical="top" wrapText="1"/>
    </xf>
    <xf numFmtId="0" fontId="64" fillId="2" borderId="23" xfId="9" applyFont="1" applyFill="1" applyBorder="1" applyAlignment="1">
      <alignment horizontal="center" shrinkToFit="1"/>
    </xf>
    <xf numFmtId="173" fontId="64" fillId="2" borderId="23" xfId="9" applyNumberFormat="1" applyFont="1" applyFill="1" applyBorder="1" applyAlignment="1">
      <alignment vertical="top"/>
    </xf>
    <xf numFmtId="170" fontId="64" fillId="2" borderId="23" xfId="9" applyNumberFormat="1" applyFont="1" applyFill="1" applyBorder="1" applyAlignment="1">
      <alignment vertical="top"/>
    </xf>
    <xf numFmtId="0" fontId="64" fillId="0" borderId="30" xfId="9" applyFont="1" applyFill="1" applyBorder="1" applyAlignment="1">
      <alignment vertical="top"/>
    </xf>
    <xf numFmtId="49" fontId="64" fillId="0" borderId="30" xfId="9" applyNumberFormat="1" applyFont="1" applyFill="1" applyBorder="1" applyAlignment="1">
      <alignment horizontal="left" vertical="top" wrapText="1"/>
    </xf>
    <xf numFmtId="0" fontId="64" fillId="0" borderId="30" xfId="9" applyFont="1" applyFill="1" applyBorder="1" applyAlignment="1">
      <alignment horizontal="center" shrinkToFit="1"/>
    </xf>
    <xf numFmtId="173" fontId="64" fillId="0" borderId="30" xfId="9" applyNumberFormat="1" applyFont="1" applyFill="1" applyBorder="1" applyAlignment="1">
      <alignment horizontal="left" vertical="top"/>
    </xf>
    <xf numFmtId="4" fontId="64" fillId="0" borderId="30" xfId="9" applyNumberFormat="1" applyFont="1" applyFill="1" applyBorder="1" applyAlignment="1">
      <alignment horizontal="left" vertical="top"/>
    </xf>
    <xf numFmtId="0" fontId="2" fillId="2" borderId="29" xfId="9" applyFill="1" applyBorder="1" applyAlignment="1">
      <alignment vertical="top"/>
    </xf>
    <xf numFmtId="0" fontId="63" fillId="2" borderId="29" xfId="0" applyNumberFormat="1" applyFont="1" applyFill="1" applyBorder="1" applyAlignment="1">
      <alignment horizontal="left"/>
    </xf>
    <xf numFmtId="0" fontId="2" fillId="2" borderId="29" xfId="9" applyFill="1" applyBorder="1" applyAlignment="1">
      <alignment horizontal="center"/>
    </xf>
    <xf numFmtId="173" fontId="2" fillId="2" borderId="29" xfId="9" applyNumberFormat="1" applyFill="1" applyBorder="1" applyAlignment="1">
      <alignment vertical="top"/>
    </xf>
    <xf numFmtId="3" fontId="63" fillId="2" borderId="29" xfId="0" applyNumberFormat="1" applyFont="1" applyFill="1" applyBorder="1" applyAlignment="1">
      <alignment horizontal="right"/>
    </xf>
    <xf numFmtId="0" fontId="55" fillId="0" borderId="31" xfId="7" applyFont="1" applyBorder="1"/>
    <xf numFmtId="0" fontId="53" fillId="0" borderId="31" xfId="7" applyBorder="1"/>
    <xf numFmtId="0" fontId="53" fillId="0" borderId="31" xfId="7" applyBorder="1" applyAlignment="1">
      <alignment horizontal="right"/>
    </xf>
    <xf numFmtId="49" fontId="65" fillId="0" borderId="30" xfId="7" applyNumberFormat="1" applyFont="1" applyBorder="1"/>
    <xf numFmtId="0" fontId="65" fillId="0" borderId="30" xfId="7" applyFont="1" applyBorder="1" applyAlignment="1">
      <alignment horizontal="center"/>
    </xf>
    <xf numFmtId="0" fontId="66" fillId="0" borderId="30" xfId="7" applyFont="1" applyBorder="1"/>
    <xf numFmtId="0" fontId="55" fillId="2" borderId="29" xfId="7" applyFont="1" applyFill="1" applyBorder="1"/>
    <xf numFmtId="0" fontId="53" fillId="2" borderId="29" xfId="7" applyFill="1" applyBorder="1"/>
    <xf numFmtId="0" fontId="53" fillId="2" borderId="29" xfId="7" applyFill="1" applyBorder="1" applyAlignment="1">
      <alignment horizontal="right"/>
    </xf>
    <xf numFmtId="49" fontId="71" fillId="0" borderId="12" xfId="6" applyNumberFormat="1" applyFont="1" applyBorder="1"/>
    <xf numFmtId="0" fontId="72" fillId="0" borderId="13" xfId="6" applyFont="1" applyBorder="1" applyAlignment="1">
      <alignment vertical="center" wrapText="1"/>
    </xf>
    <xf numFmtId="0" fontId="73" fillId="0" borderId="4" xfId="6" applyFont="1" applyBorder="1" applyAlignment="1">
      <alignment horizontal="center"/>
    </xf>
    <xf numFmtId="173" fontId="73" fillId="0" borderId="14" xfId="6" applyNumberFormat="1" applyFont="1" applyBorder="1" applyAlignment="1">
      <alignment horizontal="right"/>
    </xf>
    <xf numFmtId="3" fontId="74" fillId="0" borderId="4" xfId="6" applyNumberFormat="1" applyFont="1" applyBorder="1"/>
    <xf numFmtId="3" fontId="71" fillId="0" borderId="15" xfId="6" applyNumberFormat="1" applyFont="1" applyBorder="1"/>
    <xf numFmtId="49" fontId="71" fillId="0" borderId="12" xfId="6" applyNumberFormat="1" applyFont="1" applyFill="1" applyBorder="1"/>
    <xf numFmtId="0" fontId="72" fillId="0" borderId="13" xfId="6" applyFont="1" applyFill="1" applyBorder="1" applyAlignment="1">
      <alignment vertical="center" wrapText="1"/>
    </xf>
    <xf numFmtId="0" fontId="73" fillId="0" borderId="4" xfId="6" applyFont="1" applyFill="1" applyBorder="1" applyAlignment="1">
      <alignment horizontal="center"/>
    </xf>
    <xf numFmtId="173" fontId="73" fillId="0" borderId="14" xfId="6" applyNumberFormat="1" applyFont="1" applyFill="1" applyBorder="1" applyAlignment="1">
      <alignment horizontal="right"/>
    </xf>
    <xf numFmtId="3" fontId="74" fillId="0" borderId="4" xfId="6" applyNumberFormat="1" applyFont="1" applyFill="1" applyBorder="1"/>
    <xf numFmtId="3" fontId="71" fillId="0" borderId="15" xfId="6" applyNumberFormat="1" applyFont="1" applyFill="1" applyBorder="1"/>
    <xf numFmtId="49" fontId="71" fillId="0" borderId="12" xfId="6" applyNumberFormat="1" applyFont="1" applyBorder="1" applyAlignment="1">
      <alignment vertical="top"/>
    </xf>
    <xf numFmtId="0" fontId="72" fillId="0" borderId="4" xfId="6" applyFont="1" applyBorder="1" applyAlignment="1">
      <alignment vertical="center" wrapText="1"/>
    </xf>
    <xf numFmtId="0" fontId="73" fillId="0" borderId="4" xfId="6" applyFont="1" applyBorder="1" applyAlignment="1">
      <alignment horizontal="center" vertical="top"/>
    </xf>
    <xf numFmtId="173" fontId="73" fillId="0" borderId="14" xfId="6" applyNumberFormat="1" applyFont="1" applyBorder="1" applyAlignment="1">
      <alignment horizontal="right" vertical="top"/>
    </xf>
    <xf numFmtId="3" fontId="71" fillId="0" borderId="4" xfId="6" applyNumberFormat="1" applyFont="1" applyBorder="1" applyAlignment="1">
      <alignment vertical="top"/>
    </xf>
    <xf numFmtId="3" fontId="71" fillId="0" borderId="15" xfId="6" applyNumberFormat="1" applyFont="1" applyBorder="1" applyAlignment="1">
      <alignment vertical="top"/>
    </xf>
    <xf numFmtId="0" fontId="75" fillId="0" borderId="4" xfId="6" applyFont="1" applyBorder="1" applyAlignment="1">
      <alignment vertical="center" wrapText="1"/>
    </xf>
    <xf numFmtId="0" fontId="73" fillId="0" borderId="4" xfId="6" applyFont="1" applyBorder="1" applyAlignment="1">
      <alignment horizontal="center" vertical="center"/>
    </xf>
    <xf numFmtId="173" fontId="41" fillId="0" borderId="14" xfId="6" applyNumberFormat="1" applyFont="1" applyBorder="1" applyAlignment="1">
      <alignment horizontal="right" vertical="center"/>
    </xf>
    <xf numFmtId="49" fontId="71" fillId="2" borderId="12" xfId="6" applyNumberFormat="1" applyFont="1" applyFill="1" applyBorder="1" applyAlignment="1">
      <alignment vertical="top"/>
    </xf>
    <xf numFmtId="0" fontId="41" fillId="2" borderId="4" xfId="6" applyFont="1" applyFill="1" applyBorder="1" applyAlignment="1">
      <alignment wrapText="1"/>
    </xf>
    <xf numFmtId="0" fontId="73" fillId="2" borderId="4" xfId="6" applyFont="1" applyFill="1" applyBorder="1" applyAlignment="1">
      <alignment horizontal="center" vertical="top"/>
    </xf>
    <xf numFmtId="173" fontId="41" fillId="2" borderId="14" xfId="6" applyNumberFormat="1" applyFont="1" applyFill="1" applyBorder="1" applyAlignment="1">
      <alignment horizontal="right" vertical="top" wrapText="1"/>
    </xf>
    <xf numFmtId="49" fontId="76" fillId="2" borderId="12" xfId="6" applyNumberFormat="1" applyFont="1" applyFill="1" applyBorder="1" applyAlignment="1">
      <alignment vertical="top"/>
    </xf>
    <xf numFmtId="0" fontId="77" fillId="2" borderId="4" xfId="6" applyFont="1" applyFill="1" applyBorder="1" applyAlignment="1">
      <alignment vertical="center" wrapText="1"/>
    </xf>
    <xf numFmtId="0" fontId="78" fillId="2" borderId="4" xfId="6" applyFont="1" applyFill="1" applyBorder="1" applyAlignment="1">
      <alignment horizontal="center" vertical="top"/>
    </xf>
    <xf numFmtId="173" fontId="77" fillId="2" borderId="4" xfId="6" applyNumberFormat="1" applyFont="1" applyFill="1" applyBorder="1" applyAlignment="1">
      <alignment horizontal="right" vertical="top" wrapText="1"/>
    </xf>
    <xf numFmtId="49" fontId="65" fillId="0" borderId="32" xfId="7" applyNumberFormat="1" applyFont="1" applyBorder="1"/>
    <xf numFmtId="0" fontId="65" fillId="0" borderId="32" xfId="7" applyFont="1" applyBorder="1" applyAlignment="1">
      <alignment horizontal="center"/>
    </xf>
    <xf numFmtId="0" fontId="66" fillId="0" borderId="32" xfId="7" applyFont="1" applyBorder="1"/>
    <xf numFmtId="0" fontId="48" fillId="0" borderId="33" xfId="6" applyFont="1" applyBorder="1" applyAlignment="1">
      <alignment vertical="top" wrapText="1"/>
    </xf>
    <xf numFmtId="0" fontId="6" fillId="0" borderId="17" xfId="6" applyBorder="1" applyAlignment="1">
      <alignment vertical="top" wrapText="1"/>
    </xf>
    <xf numFmtId="0" fontId="6" fillId="0" borderId="18" xfId="6" applyBorder="1" applyAlignment="1">
      <alignment horizontal="center" vertical="top"/>
    </xf>
    <xf numFmtId="173" fontId="6" fillId="0" borderId="34" xfId="6" applyNumberFormat="1" applyBorder="1" applyAlignment="1">
      <alignment horizontal="center" vertical="top"/>
    </xf>
    <xf numFmtId="3" fontId="6" fillId="0" borderId="18" xfId="6" applyNumberFormat="1" applyBorder="1" applyAlignment="1">
      <alignment vertical="top" wrapText="1"/>
    </xf>
    <xf numFmtId="3" fontId="6" fillId="0" borderId="35" xfId="6" applyNumberFormat="1" applyBorder="1" applyAlignment="1">
      <alignment vertical="top" wrapText="1"/>
    </xf>
    <xf numFmtId="0" fontId="44" fillId="0" borderId="0" xfId="5" applyFont="1" applyAlignment="1">
      <alignment horizontal="right" vertical="top" wrapText="1" readingOrder="1"/>
    </xf>
    <xf numFmtId="171" fontId="44" fillId="0" borderId="0" xfId="5" applyNumberFormat="1" applyFont="1" applyAlignment="1">
      <alignment horizontal="right" vertical="top" wrapText="1" readingOrder="1"/>
    </xf>
    <xf numFmtId="0" fontId="39" fillId="0" borderId="6" xfId="5" applyFont="1" applyBorder="1" applyAlignment="1">
      <alignment vertical="top" wrapText="1"/>
    </xf>
    <xf numFmtId="0" fontId="39" fillId="2" borderId="6" xfId="5" applyFont="1" applyFill="1" applyBorder="1" applyAlignment="1">
      <alignment vertical="top" wrapText="1"/>
    </xf>
    <xf numFmtId="171" fontId="79" fillId="2" borderId="6" xfId="5" applyNumberFormat="1" applyFont="1" applyFill="1" applyBorder="1" applyAlignment="1">
      <alignment vertical="top" wrapText="1"/>
    </xf>
    <xf numFmtId="0" fontId="80" fillId="2" borderId="29" xfId="0" applyNumberFormat="1" applyFont="1" applyFill="1" applyBorder="1" applyAlignment="1">
      <alignment horizontal="left"/>
    </xf>
    <xf numFmtId="0" fontId="81" fillId="2" borderId="19" xfId="4" applyFont="1" applyFill="1" applyBorder="1"/>
    <xf numFmtId="0" fontId="39" fillId="2" borderId="19" xfId="4" applyFont="1" applyFill="1" applyBorder="1"/>
    <xf numFmtId="0" fontId="42" fillId="0" borderId="6" xfId="5" applyFont="1" applyBorder="1" applyAlignment="1">
      <alignment horizontal="right" vertical="center" wrapText="1" readingOrder="1"/>
    </xf>
    <xf numFmtId="0" fontId="44" fillId="2" borderId="6" xfId="5" applyFont="1" applyFill="1" applyBorder="1" applyAlignment="1">
      <alignment horizontal="right" vertical="center" wrapText="1" readingOrder="1"/>
    </xf>
    <xf numFmtId="176" fontId="81" fillId="2" borderId="19" xfId="4" applyNumberFormat="1" applyFont="1" applyFill="1" applyBorder="1"/>
    <xf numFmtId="171" fontId="44" fillId="0" borderId="7" xfId="5" applyNumberFormat="1" applyFont="1" applyBorder="1" applyAlignment="1">
      <alignment horizontal="right" vertical="top" wrapText="1" readingOrder="1"/>
    </xf>
    <xf numFmtId="171" fontId="44" fillId="0" borderId="37" xfId="5" applyNumberFormat="1" applyFont="1" applyBorder="1" applyAlignment="1">
      <alignment horizontal="right" vertical="top" wrapText="1" readingOrder="1"/>
    </xf>
    <xf numFmtId="4" fontId="44" fillId="0" borderId="0" xfId="5" applyNumberFormat="1" applyFont="1" applyAlignment="1">
      <alignment horizontal="right" vertical="top" wrapText="1" readingOrder="1"/>
    </xf>
    <xf numFmtId="171" fontId="44" fillId="0" borderId="0" xfId="5" applyNumberFormat="1" applyFont="1" applyBorder="1" applyAlignment="1">
      <alignment horizontal="right" vertical="top" wrapText="1" readingOrder="1"/>
    </xf>
    <xf numFmtId="171" fontId="42" fillId="2" borderId="19" xfId="5" applyNumberFormat="1" applyFont="1" applyFill="1" applyBorder="1" applyAlignment="1">
      <alignment horizontal="right" vertical="center" wrapText="1" readingOrder="1"/>
    </xf>
    <xf numFmtId="0" fontId="39" fillId="2" borderId="19" xfId="5" applyFont="1" applyFill="1" applyBorder="1" applyAlignment="1">
      <alignment vertical="top" wrapText="1"/>
    </xf>
    <xf numFmtId="171" fontId="79" fillId="2" borderId="19" xfId="5" applyNumberFormat="1" applyFont="1" applyFill="1" applyBorder="1" applyAlignment="1">
      <alignment vertical="top" wrapText="1"/>
    </xf>
    <xf numFmtId="0" fontId="44" fillId="0" borderId="37" xfId="5" applyFont="1" applyBorder="1" applyAlignment="1">
      <alignment horizontal="right" vertical="top" wrapText="1" readingOrder="1"/>
    </xf>
    <xf numFmtId="0" fontId="44" fillId="0" borderId="7" xfId="5" applyFont="1" applyBorder="1" applyAlignment="1">
      <alignment horizontal="right" vertical="top" wrapText="1" readingOrder="1"/>
    </xf>
    <xf numFmtId="171" fontId="44" fillId="0" borderId="37" xfId="5" applyNumberFormat="1" applyFont="1" applyBorder="1" applyAlignment="1">
      <alignment vertical="top" wrapText="1" readingOrder="1"/>
    </xf>
    <xf numFmtId="0" fontId="44" fillId="0" borderId="37" xfId="5" applyFont="1" applyBorder="1" applyAlignment="1">
      <alignment vertical="top" wrapText="1" readingOrder="1"/>
    </xf>
    <xf numFmtId="2" fontId="44" fillId="0" borderId="0" xfId="5" applyNumberFormat="1" applyFont="1" applyAlignment="1">
      <alignment horizontal="right" vertical="top" wrapText="1" readingOrder="1"/>
    </xf>
    <xf numFmtId="0" fontId="44" fillId="0" borderId="0" xfId="5" applyFont="1" applyBorder="1" applyAlignment="1">
      <alignment horizontal="right" vertical="top" wrapText="1" readingOrder="1"/>
    </xf>
    <xf numFmtId="0" fontId="42" fillId="0" borderId="19" xfId="5" applyFont="1" applyBorder="1" applyAlignment="1">
      <alignment horizontal="right" vertical="center" wrapText="1" readingOrder="1"/>
    </xf>
    <xf numFmtId="0" fontId="39" fillId="0" borderId="19" xfId="5" applyFont="1" applyBorder="1" applyAlignment="1">
      <alignment vertical="top" wrapText="1"/>
    </xf>
    <xf numFmtId="170" fontId="29" fillId="3" borderId="2" xfId="0" applyNumberFormat="1" applyFont="1" applyFill="1" applyBorder="1" applyAlignment="1">
      <alignment horizontal="right" vertical="top"/>
    </xf>
    <xf numFmtId="171" fontId="44" fillId="0" borderId="0" xfId="5" applyNumberFormat="1" applyFont="1" applyAlignment="1">
      <alignment horizontal="right" vertical="top" wrapText="1" readingOrder="1"/>
    </xf>
    <xf numFmtId="0" fontId="1" fillId="0" borderId="0" xfId="10"/>
    <xf numFmtId="0" fontId="1" fillId="0" borderId="0" xfId="10" applyAlignment="1">
      <alignment horizontal="center"/>
    </xf>
    <xf numFmtId="173" fontId="1" fillId="0" borderId="0" xfId="10" applyNumberFormat="1"/>
    <xf numFmtId="0" fontId="80" fillId="2" borderId="29" xfId="6" applyFont="1" applyFill="1" applyBorder="1" applyAlignment="1">
      <alignment horizontal="left"/>
    </xf>
    <xf numFmtId="0" fontId="35" fillId="0" borderId="0" xfId="0" applyNumberFormat="1" applyFont="1" applyAlignment="1">
      <alignment horizontal="center"/>
    </xf>
    <xf numFmtId="170" fontId="27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72" fontId="44" fillId="0" borderId="0" xfId="5" applyNumberFormat="1" applyFont="1" applyAlignment="1">
      <alignment horizontal="right" vertical="top" wrapText="1" readingOrder="1"/>
    </xf>
    <xf numFmtId="0" fontId="44" fillId="0" borderId="0" xfId="5" applyFont="1" applyAlignment="1">
      <alignment vertical="top" wrapText="1" readingOrder="1"/>
    </xf>
    <xf numFmtId="171" fontId="44" fillId="0" borderId="0" xfId="5" applyNumberFormat="1" applyFont="1" applyAlignment="1">
      <alignment horizontal="right" vertical="top" wrapText="1" readingOrder="1"/>
    </xf>
    <xf numFmtId="0" fontId="47" fillId="0" borderId="0" xfId="5" applyFont="1" applyAlignment="1">
      <alignment vertical="top" wrapText="1" readingOrder="1"/>
    </xf>
    <xf numFmtId="0" fontId="45" fillId="0" borderId="0" xfId="5" applyFont="1" applyAlignment="1">
      <alignment horizontal="right" vertical="top" wrapText="1" readingOrder="1"/>
    </xf>
    <xf numFmtId="0" fontId="42" fillId="0" borderId="0" xfId="5" applyFont="1" applyAlignment="1">
      <alignment vertical="top" wrapText="1" readingOrder="1"/>
    </xf>
    <xf numFmtId="0" fontId="44" fillId="0" borderId="0" xfId="5" applyFont="1" applyAlignment="1">
      <alignment horizontal="right" vertical="top" wrapText="1" readingOrder="1"/>
    </xf>
    <xf numFmtId="172" fontId="44" fillId="0" borderId="37" xfId="5" applyNumberFormat="1" applyFont="1" applyBorder="1" applyAlignment="1">
      <alignment horizontal="right" vertical="top" wrapText="1" readingOrder="1"/>
    </xf>
    <xf numFmtId="0" fontId="44" fillId="0" borderId="37" xfId="5" applyFont="1" applyBorder="1" applyAlignment="1">
      <alignment vertical="top" wrapText="1" readingOrder="1"/>
    </xf>
    <xf numFmtId="172" fontId="44" fillId="0" borderId="7" xfId="5" applyNumberFormat="1" applyFont="1" applyBorder="1" applyAlignment="1">
      <alignment horizontal="right" vertical="top" wrapText="1" readingOrder="1"/>
    </xf>
    <xf numFmtId="0" fontId="44" fillId="0" borderId="7" xfId="5" applyFont="1" applyBorder="1" applyAlignment="1">
      <alignment vertical="top" wrapText="1" readingOrder="1"/>
    </xf>
    <xf numFmtId="0" fontId="41" fillId="0" borderId="0" xfId="5" applyFont="1" applyAlignment="1">
      <alignment horizontal="center" vertical="top" wrapText="1" readingOrder="1"/>
    </xf>
    <xf numFmtId="0" fontId="42" fillId="0" borderId="6" xfId="5" applyFont="1" applyBorder="1" applyAlignment="1">
      <alignment horizontal="right" vertical="top" wrapText="1" readingOrder="1"/>
    </xf>
    <xf numFmtId="0" fontId="42" fillId="0" borderId="6" xfId="5" applyFont="1" applyBorder="1" applyAlignment="1">
      <alignment vertical="top" wrapText="1" readingOrder="1"/>
    </xf>
    <xf numFmtId="0" fontId="42" fillId="0" borderId="0" xfId="5" applyFont="1" applyAlignment="1">
      <alignment horizontal="right" vertical="top" wrapText="1" readingOrder="1"/>
    </xf>
    <xf numFmtId="0" fontId="44" fillId="0" borderId="37" xfId="5" applyFont="1" applyBorder="1" applyAlignment="1">
      <alignment horizontal="right" vertical="top" wrapText="1" readingOrder="1"/>
    </xf>
    <xf numFmtId="0" fontId="42" fillId="0" borderId="6" xfId="5" applyFont="1" applyBorder="1" applyAlignment="1">
      <alignment vertical="center" wrapText="1" readingOrder="1"/>
    </xf>
    <xf numFmtId="0" fontId="42" fillId="0" borderId="6" xfId="5" applyFont="1" applyBorder="1" applyAlignment="1">
      <alignment horizontal="right" vertical="center" wrapText="1" readingOrder="1"/>
    </xf>
    <xf numFmtId="0" fontId="44" fillId="0" borderId="7" xfId="5" applyFont="1" applyBorder="1" applyAlignment="1">
      <alignment horizontal="right" vertical="top" wrapText="1" readingOrder="1"/>
    </xf>
    <xf numFmtId="0" fontId="46" fillId="0" borderId="7" xfId="5" applyFont="1" applyBorder="1" applyAlignment="1">
      <alignment horizontal="left" vertical="center" wrapText="1" readingOrder="1"/>
    </xf>
    <xf numFmtId="0" fontId="46" fillId="0" borderId="7" xfId="5" applyFont="1" applyBorder="1" applyAlignment="1">
      <alignment horizontal="left" vertical="top" wrapText="1"/>
    </xf>
    <xf numFmtId="171" fontId="44" fillId="0" borderId="19" xfId="5" applyNumberFormat="1" applyFont="1" applyBorder="1" applyAlignment="1">
      <alignment horizontal="right" vertical="top" wrapText="1" readingOrder="1"/>
    </xf>
    <xf numFmtId="0" fontId="44" fillId="0" borderId="0" xfId="5" applyFont="1" applyBorder="1" applyAlignment="1">
      <alignment horizontal="right" vertical="top" wrapText="1" readingOrder="1"/>
    </xf>
    <xf numFmtId="0" fontId="44" fillId="0" borderId="0" xfId="5" applyFont="1" applyBorder="1" applyAlignment="1">
      <alignment vertical="top" wrapText="1" readingOrder="1"/>
    </xf>
    <xf numFmtId="0" fontId="42" fillId="0" borderId="6" xfId="5" applyFont="1" applyBorder="1" applyAlignment="1">
      <alignment horizontal="center" vertical="top" wrapText="1" readingOrder="1"/>
    </xf>
    <xf numFmtId="0" fontId="40" fillId="0" borderId="0" xfId="5" applyFont="1" applyAlignment="1">
      <alignment horizontal="right" vertical="top" wrapText="1" readingOrder="1"/>
    </xf>
    <xf numFmtId="172" fontId="44" fillId="0" borderId="38" xfId="5" applyNumberFormat="1" applyFont="1" applyBorder="1" applyAlignment="1">
      <alignment horizontal="right" vertical="top" wrapText="1" readingOrder="1"/>
    </xf>
    <xf numFmtId="0" fontId="44" fillId="0" borderId="38" xfId="5" applyFont="1" applyBorder="1" applyAlignment="1">
      <alignment vertical="top" wrapText="1" readingOrder="1"/>
    </xf>
    <xf numFmtId="4" fontId="44" fillId="0" borderId="38" xfId="5" applyNumberFormat="1" applyFont="1" applyBorder="1" applyAlignment="1">
      <alignment horizontal="right" vertical="top" wrapText="1" readingOrder="1"/>
    </xf>
    <xf numFmtId="0" fontId="42" fillId="0" borderId="19" xfId="5" applyFont="1" applyBorder="1" applyAlignment="1">
      <alignment horizontal="right" vertical="top" wrapText="1" readingOrder="1"/>
    </xf>
    <xf numFmtId="4" fontId="44" fillId="0" borderId="0" xfId="5" applyNumberFormat="1" applyFont="1" applyAlignment="1">
      <alignment horizontal="right" vertical="top" wrapText="1" readingOrder="1"/>
    </xf>
    <xf numFmtId="0" fontId="42" fillId="0" borderId="19" xfId="5" applyFont="1" applyBorder="1" applyAlignment="1">
      <alignment vertical="top" wrapText="1" readingOrder="1"/>
    </xf>
    <xf numFmtId="172" fontId="44" fillId="0" borderId="36" xfId="5" applyNumberFormat="1" applyFont="1" applyBorder="1" applyAlignment="1">
      <alignment horizontal="right" vertical="top" wrapText="1" readingOrder="1"/>
    </xf>
    <xf numFmtId="0" fontId="44" fillId="0" borderId="36" xfId="5" applyFont="1" applyBorder="1" applyAlignment="1">
      <alignment vertical="top" wrapText="1" readingOrder="1"/>
    </xf>
    <xf numFmtId="4" fontId="44" fillId="0" borderId="36" xfId="5" applyNumberFormat="1" applyFont="1" applyBorder="1" applyAlignment="1">
      <alignment horizontal="right" vertical="top" wrapText="1" readingOrder="1"/>
    </xf>
    <xf numFmtId="0" fontId="42" fillId="0" borderId="19" xfId="5" applyFont="1" applyBorder="1" applyAlignment="1">
      <alignment horizontal="right" vertical="center" wrapText="1" readingOrder="1"/>
    </xf>
    <xf numFmtId="0" fontId="42" fillId="0" borderId="19" xfId="5" applyFont="1" applyBorder="1" applyAlignment="1">
      <alignment vertical="center" wrapText="1" readingOrder="1"/>
    </xf>
    <xf numFmtId="4" fontId="44" fillId="0" borderId="0" xfId="5" applyNumberFormat="1" applyFont="1" applyAlignment="1">
      <alignment vertical="top" wrapText="1" readingOrder="1"/>
    </xf>
    <xf numFmtId="0" fontId="41" fillId="0" borderId="36" xfId="5" applyFont="1" applyBorder="1" applyAlignment="1">
      <alignment horizontal="center" vertical="top" wrapText="1" readingOrder="1"/>
    </xf>
    <xf numFmtId="0" fontId="42" fillId="0" borderId="19" xfId="5" applyFont="1" applyBorder="1" applyAlignment="1">
      <alignment horizontal="center" vertical="top" wrapText="1" readingOrder="1"/>
    </xf>
    <xf numFmtId="174" fontId="77" fillId="2" borderId="14" xfId="6" applyNumberFormat="1" applyFont="1" applyFill="1" applyBorder="1" applyAlignment="1">
      <alignment horizontal="center" vertical="center"/>
    </xf>
    <xf numFmtId="174" fontId="77" fillId="2" borderId="16" xfId="6" applyNumberFormat="1" applyFont="1" applyFill="1" applyBorder="1" applyAlignment="1">
      <alignment horizontal="center" vertical="center"/>
    </xf>
    <xf numFmtId="174" fontId="41" fillId="2" borderId="14" xfId="6" applyNumberFormat="1" applyFont="1" applyFill="1" applyBorder="1" applyAlignment="1">
      <alignment horizontal="center" vertical="top"/>
    </xf>
    <xf numFmtId="0" fontId="41" fillId="2" borderId="16" xfId="6" applyFont="1" applyFill="1" applyBorder="1"/>
    <xf numFmtId="174" fontId="25" fillId="0" borderId="14" xfId="6" applyNumberFormat="1" applyFont="1" applyBorder="1" applyAlignment="1">
      <alignment horizontal="center" vertical="top"/>
    </xf>
    <xf numFmtId="174" fontId="25" fillId="0" borderId="16" xfId="6" applyNumberFormat="1" applyFont="1" applyBorder="1" applyAlignment="1">
      <alignment horizontal="center" vertical="top"/>
    </xf>
    <xf numFmtId="174" fontId="25" fillId="0" borderId="14" xfId="6" applyNumberFormat="1" applyFont="1" applyBorder="1" applyAlignment="1">
      <alignment horizontal="center" vertical="center"/>
    </xf>
    <xf numFmtId="174" fontId="25" fillId="0" borderId="16" xfId="6" applyNumberFormat="1" applyFont="1" applyBorder="1" applyAlignment="1">
      <alignment horizontal="center" vertical="center"/>
    </xf>
    <xf numFmtId="0" fontId="25" fillId="0" borderId="16" xfId="6" applyFont="1" applyBorder="1" applyAlignment="1">
      <alignment vertical="center"/>
    </xf>
  </cellXfs>
  <cellStyles count="11">
    <cellStyle name="Nadpis 1" xfId="1" builtinId="16"/>
    <cellStyle name="Název" xfId="2" builtinId="15"/>
    <cellStyle name="Normal" xfId="5"/>
    <cellStyle name="normální" xfId="0" builtinId="0"/>
    <cellStyle name="normální 2" xfId="3"/>
    <cellStyle name="Normální 3" xfId="4"/>
    <cellStyle name="Normální 4" xfId="6"/>
    <cellStyle name="Normální 5" xfId="8"/>
    <cellStyle name="Normální 6" xfId="9"/>
    <cellStyle name="Normální 6 2" xfId="10"/>
    <cellStyle name="normální_POL.XLS" xfId="7"/>
  </cellStyles>
  <dxfs count="0"/>
  <tableStyles count="0" defaultTableStyle="TableStyleMedium9" defaultPivotStyle="PivotStyleLight16"/>
  <colors>
    <mruColors>
      <color rgb="FFCC0099"/>
      <color rgb="FF0000FF"/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vilon%20B%20-%20rekonstrukce%20odd&#283;len&#237;%20chirurgie%20v%205.NP%20Rozpo&#269;et191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%20&#345;emesla/Rozpo&#269;et%20ZT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"/>
      <sheetName val="Položky"/>
      <sheetName val="El Silnoproud"/>
      <sheetName val="El Slaboproud"/>
      <sheetName val="ROZP VZT"/>
      <sheetName val="ROZP ZTI"/>
      <sheetName val="ROZP Medicinální ply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Položky"/>
    </sheetNames>
    <sheetDataSet>
      <sheetData sheetId="0">
        <row r="12">
          <cell r="E12">
            <v>0</v>
          </cell>
          <cell r="F12">
            <v>643547.62658000004</v>
          </cell>
          <cell r="G12">
            <v>0</v>
          </cell>
          <cell r="H12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12" sqref="B12"/>
    </sheetView>
  </sheetViews>
  <sheetFormatPr defaultRowHeight="12.75"/>
  <cols>
    <col min="1" max="1" width="29.42578125" customWidth="1"/>
    <col min="2" max="2" width="92" customWidth="1"/>
    <col min="7" max="7" width="18" customWidth="1"/>
    <col min="8" max="8" width="27.42578125" bestFit="1" customWidth="1"/>
    <col min="9" max="9" width="20" customWidth="1"/>
  </cols>
  <sheetData>
    <row r="1" spans="1:7" s="3" customFormat="1" ht="23.25">
      <c r="A1" s="24"/>
      <c r="B1" s="25"/>
    </row>
    <row r="2" spans="1:7" ht="30" customHeight="1">
      <c r="A2" s="346" t="s">
        <v>1450</v>
      </c>
      <c r="B2" s="346"/>
    </row>
    <row r="3" spans="1:7" ht="19.5">
      <c r="A3" s="28" t="s">
        <v>25</v>
      </c>
      <c r="B3" s="27"/>
    </row>
    <row r="4" spans="1:7" ht="18.95" customHeight="1">
      <c r="A4" s="113" t="s">
        <v>228</v>
      </c>
      <c r="B4" s="114"/>
    </row>
    <row r="5" spans="1:7" ht="18.95" customHeight="1">
      <c r="A5" s="113" t="s">
        <v>25</v>
      </c>
      <c r="B5" s="115" t="s">
        <v>307</v>
      </c>
    </row>
    <row r="6" spans="1:7" ht="18.95" customHeight="1">
      <c r="A6" s="110" t="s">
        <v>499</v>
      </c>
      <c r="B6" s="111" t="s">
        <v>500</v>
      </c>
    </row>
    <row r="7" spans="1:7" ht="18.95" customHeight="1">
      <c r="A7" s="110" t="s">
        <v>501</v>
      </c>
      <c r="B7" s="111" t="s">
        <v>502</v>
      </c>
      <c r="C7" s="33" t="s">
        <v>10</v>
      </c>
    </row>
    <row r="8" spans="1:7" ht="18.95" customHeight="1">
      <c r="A8" s="110" t="s">
        <v>503</v>
      </c>
      <c r="B8" s="112" t="s">
        <v>1453</v>
      </c>
    </row>
    <row r="9" spans="1:7" ht="30" customHeight="1">
      <c r="A9" s="29"/>
      <c r="B9" s="27"/>
    </row>
    <row r="10" spans="1:7" ht="19.5" customHeight="1">
      <c r="A10" s="28" t="s">
        <v>17</v>
      </c>
      <c r="B10" s="27"/>
    </row>
    <row r="11" spans="1:7" ht="18.95" customHeight="1">
      <c r="A11" s="113" t="s">
        <v>170</v>
      </c>
      <c r="B11" s="114" t="s">
        <v>299</v>
      </c>
    </row>
    <row r="12" spans="1:7" ht="18.95" customHeight="1">
      <c r="A12" s="113" t="s">
        <v>171</v>
      </c>
      <c r="B12" s="114" t="s">
        <v>308</v>
      </c>
    </row>
    <row r="13" spans="1:7" ht="18.95" customHeight="1">
      <c r="A13" s="113" t="s">
        <v>245</v>
      </c>
      <c r="B13" s="114" t="s">
        <v>440</v>
      </c>
    </row>
    <row r="14" spans="1:7" ht="30.75" customHeight="1">
      <c r="A14" s="26"/>
    </row>
    <row r="15" spans="1:7" ht="19.5">
      <c r="A15" s="107" t="s">
        <v>489</v>
      </c>
    </row>
    <row r="16" spans="1:7" ht="38.25">
      <c r="A16" s="108" t="s">
        <v>490</v>
      </c>
      <c r="B16" s="109" t="s">
        <v>491</v>
      </c>
      <c r="G16" s="2"/>
    </row>
    <row r="17" spans="1:7" ht="25.5">
      <c r="A17" s="108"/>
      <c r="B17" s="109" t="s">
        <v>492</v>
      </c>
      <c r="G17" s="2"/>
    </row>
    <row r="18" spans="1:7" ht="38.25">
      <c r="A18" s="108" t="s">
        <v>493</v>
      </c>
      <c r="B18" s="109" t="s">
        <v>494</v>
      </c>
      <c r="G18" s="1"/>
    </row>
    <row r="19" spans="1:7" ht="25.5">
      <c r="A19" s="108" t="s">
        <v>495</v>
      </c>
      <c r="B19" s="109" t="s">
        <v>496</v>
      </c>
      <c r="G19" s="1"/>
    </row>
    <row r="20" spans="1:7" ht="14.25">
      <c r="A20" s="108" t="s">
        <v>497</v>
      </c>
      <c r="B20" s="109" t="s">
        <v>498</v>
      </c>
      <c r="G20" s="2"/>
    </row>
  </sheetData>
  <mergeCells count="1">
    <mergeCell ref="A2:B2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T27"/>
  <sheetViews>
    <sheetView workbookViewId="0">
      <pane ySplit="3" topLeftCell="A4" activePane="bottomLeft" state="frozen"/>
      <selection pane="bottomLeft"/>
    </sheetView>
  </sheetViews>
  <sheetFormatPr defaultRowHeight="12.75" outlineLevelRow="1"/>
  <cols>
    <col min="1" max="1" width="80.7109375" customWidth="1"/>
    <col min="2" max="2" width="15.7109375" customWidth="1"/>
  </cols>
  <sheetData>
    <row r="1" spans="1:254" s="85" customFormat="1" ht="21" customHeight="1">
      <c r="A1" s="78" t="s">
        <v>1451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</row>
    <row r="2" spans="1:254" s="85" customFormat="1" ht="21" customHeight="1">
      <c r="A2" s="78" t="s">
        <v>307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</row>
    <row r="3" spans="1:254" s="85" customFormat="1" ht="21" customHeight="1">
      <c r="A3" s="101"/>
      <c r="B3" s="79"/>
      <c r="C3" s="102"/>
    </row>
    <row r="4" spans="1:254" s="85" customFormat="1" ht="14.25" customHeight="1" thickBot="1">
      <c r="A4" s="103" t="s">
        <v>18</v>
      </c>
      <c r="B4" s="104" t="s">
        <v>15</v>
      </c>
      <c r="C4" s="105"/>
    </row>
    <row r="5" spans="1:254" s="85" customFormat="1">
      <c r="A5" s="97"/>
      <c r="B5" s="106"/>
      <c r="C5" s="105"/>
    </row>
    <row r="6" spans="1:254" s="12" customFormat="1" ht="15.75" customHeight="1">
      <c r="A6" s="31"/>
      <c r="B6" s="13"/>
    </row>
    <row r="7" spans="1:254" s="14" customFormat="1" ht="15" customHeight="1" outlineLevel="1">
      <c r="A7" s="32" t="str">
        <f>IF(Položky!$D$7=0,"",Položky!$D$7)</f>
        <v>003: Svislé konstrukce</v>
      </c>
      <c r="B7" s="15" t="str">
        <f>IF(Položky!$J$7=0,"",Položky!$J$7)</f>
        <v/>
      </c>
    </row>
    <row r="8" spans="1:254" s="14" customFormat="1" ht="15" customHeight="1" outlineLevel="1">
      <c r="A8" s="32" t="str">
        <f>IF(Položky!$D$27=0,"",Položky!$D$27)</f>
        <v>006: Úpravy povrchu</v>
      </c>
      <c r="B8" s="15" t="str">
        <f>IF(Položky!$J$27=0,"",Položky!$J$27)</f>
        <v/>
      </c>
    </row>
    <row r="9" spans="1:254" s="14" customFormat="1" ht="15" customHeight="1" outlineLevel="1">
      <c r="A9" s="32" t="str">
        <f>IF(Položky!$D$60=0,"",Položky!$D$60)</f>
        <v>0095: Ostatní konstrukce a práce</v>
      </c>
      <c r="B9" s="15" t="str">
        <f>IF(Položky!$J$60=0,"",Položky!$J$60)</f>
        <v/>
      </c>
    </row>
    <row r="10" spans="1:254" s="14" customFormat="1" ht="15" customHeight="1" outlineLevel="1">
      <c r="A10" s="32" t="str">
        <f>IF(Položky!$D$92=0,"",Položky!$D$92)</f>
        <v>0096: Bourání konstrukcí, demolice</v>
      </c>
      <c r="B10" s="15" t="str">
        <f>IF(Položky!$J$92=0,"",Položky!$J$92)</f>
        <v/>
      </c>
    </row>
    <row r="11" spans="1:254" s="14" customFormat="1" ht="15" customHeight="1" outlineLevel="1">
      <c r="A11" s="32" t="str">
        <f>IF(Položky!$D$130=0,"",Položky!$D$130)</f>
        <v>0099: Přesun hmot HSV</v>
      </c>
      <c r="B11" s="15" t="str">
        <f>IF(Položky!$J$130=0,"",Položky!$J$130)</f>
        <v/>
      </c>
    </row>
    <row r="12" spans="1:254" s="14" customFormat="1" ht="15" customHeight="1" outlineLevel="1">
      <c r="A12" s="32" t="str">
        <f>IF(Položky!$D$138=0,"",Položky!$D$138)</f>
        <v>711: Izolace proti vodě</v>
      </c>
      <c r="B12" s="15" t="str">
        <f>IF(Položky!$J$138=0,"",Položky!$J$138)</f>
        <v/>
      </c>
    </row>
    <row r="13" spans="1:254" s="14" customFormat="1" ht="15" customHeight="1" outlineLevel="1">
      <c r="A13" s="32" t="str">
        <f>IF(Položky!$D$145=0,"",Položky!$D$145)</f>
        <v>730: Ústřední vytápění</v>
      </c>
      <c r="B13" s="15" t="str">
        <f>IF(Položky!$J$145=0,"",Položky!$J$145)</f>
        <v/>
      </c>
    </row>
    <row r="14" spans="1:254" s="14" customFormat="1" ht="15" customHeight="1" outlineLevel="1">
      <c r="A14" s="32" t="str">
        <f>IF(Položky!$D$158=0,"",Položky!$D$158)</f>
        <v>763: Konstrukce montované</v>
      </c>
      <c r="B14" s="15" t="str">
        <f>IF(Položky!$J$158=0,"",Položky!$J$158)</f>
        <v/>
      </c>
    </row>
    <row r="15" spans="1:254" s="14" customFormat="1" ht="15" customHeight="1" outlineLevel="1">
      <c r="A15" s="32" t="str">
        <f>IF(Položky!$D$193=0,"",Položky!$D$193)</f>
        <v>766: Konstrukce truhlářské</v>
      </c>
      <c r="B15" s="15" t="str">
        <f>IF(Položky!$J$193=0,"",Položky!$J$193)</f>
        <v/>
      </c>
    </row>
    <row r="16" spans="1:254" s="14" customFormat="1" ht="15" customHeight="1" outlineLevel="1">
      <c r="A16" s="32" t="str">
        <f>IF(Položky!$D$232=0,"",Položky!$D$232)</f>
        <v>767: Konstrukce zámečnické</v>
      </c>
      <c r="B16" s="15" t="str">
        <f>IF(Položky!$J$232=0,"",Položky!$J$232)</f>
        <v/>
      </c>
    </row>
    <row r="17" spans="1:2" s="14" customFormat="1" ht="15" customHeight="1" outlineLevel="1">
      <c r="A17" s="32" t="str">
        <f>IF(Položky!$D$241=0,"",Položky!$D$241)</f>
        <v>771: Podlahy z dlaždic</v>
      </c>
      <c r="B17" s="15" t="str">
        <f>IF(Položky!$J$241=0,"",Položky!$J$241)</f>
        <v/>
      </c>
    </row>
    <row r="18" spans="1:2" s="14" customFormat="1" ht="15" customHeight="1" outlineLevel="1">
      <c r="A18" s="32" t="str">
        <f>IF(Položky!$D$264=0,"",Položky!$D$264)</f>
        <v>776: Podlahy povlakové</v>
      </c>
      <c r="B18" s="15" t="str">
        <f>IF(Položky!$J$264=0,"",Položky!$J$264)</f>
        <v/>
      </c>
    </row>
    <row r="19" spans="1:2" s="14" customFormat="1" ht="15" customHeight="1" outlineLevel="1">
      <c r="A19" s="32" t="str">
        <f>IF(Položky!$D$292=0,"",Položky!$D$292)</f>
        <v>781: Obklady keramické</v>
      </c>
      <c r="B19" s="15" t="str">
        <f>IF(Položky!$J$292=0,"",Položky!$J$292)</f>
        <v/>
      </c>
    </row>
    <row r="20" spans="1:2" s="14" customFormat="1" ht="15" customHeight="1" outlineLevel="1">
      <c r="A20" s="32" t="str">
        <f>IF(Položky!$D$309=0,"",Položky!$D$309)</f>
        <v>784: Malby</v>
      </c>
      <c r="B20" s="15" t="str">
        <f>IF(Položky!$J$309=0,"",Položky!$J$309)</f>
        <v/>
      </c>
    </row>
    <row r="21" spans="1:2" s="14" customFormat="1" ht="15" customHeight="1" outlineLevel="1">
      <c r="A21" s="32" t="str">
        <f>IF(Položky!$D$326=0,"",Položky!$D$326)</f>
        <v>TZ4: Technické vybavení budov</v>
      </c>
      <c r="B21" s="15" t="str">
        <f>IF(Položky!$J$326=0,"",Položky!$J$326)</f>
        <v/>
      </c>
    </row>
    <row r="22" spans="1:2" s="14" customFormat="1" ht="15" customHeight="1" outlineLevel="1">
      <c r="A22" s="32" t="str">
        <f>IF(Položky!$D$333=0,"",Položky!$D$333)</f>
        <v>VRN: Vedlejší a ostatní rozpočtové náklady</v>
      </c>
      <c r="B22" s="15" t="str">
        <f>IF(Položky!$J$333=0,"",Položky!$J$333)</f>
        <v/>
      </c>
    </row>
    <row r="23" spans="1:2" ht="13.5" outlineLevel="1" thickBot="1">
      <c r="A23" s="16"/>
    </row>
    <row r="24" spans="1:2" s="17" customFormat="1" ht="15">
      <c r="A24" s="18" t="s">
        <v>213</v>
      </c>
      <c r="B24" s="19">
        <f>SUBTOTAL(9,B6:B23)</f>
        <v>0</v>
      </c>
    </row>
    <row r="25" spans="1:2" s="17" customFormat="1" ht="15">
      <c r="A25" s="20" t="s">
        <v>488</v>
      </c>
      <c r="B25" s="21">
        <f>+B24*0.21</f>
        <v>0</v>
      </c>
    </row>
    <row r="26" spans="1:2" s="22" customFormat="1" ht="13.5" thickBot="1">
      <c r="A26" s="30"/>
      <c r="B26" s="23"/>
    </row>
    <row r="27" spans="1:2" s="17" customFormat="1" ht="15">
      <c r="A27" s="18" t="s">
        <v>244</v>
      </c>
      <c r="B27" s="19">
        <f>SUM(B24:B25)</f>
        <v>0</v>
      </c>
    </row>
  </sheetData>
  <phoneticPr fontId="0" type="noConversion"/>
  <pageMargins left="0.78740157480314965" right="0.78740157480314965" top="1.0629921259842521" bottom="0.78740157480314965" header="0.39370078740157483" footer="0.15748031496062992"/>
  <pageSetup paperSize="9" scale="90" orientation="landscape" horizontalDpi="300" verticalDpi="300" r:id="rId1"/>
  <headerFooter>
    <oddFooter>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339"/>
  <sheetViews>
    <sheetView zoomScaleNormal="100" zoomScaleSheetLayoutView="100" workbookViewId="0">
      <pane ySplit="3" topLeftCell="A288" activePane="bottomLeft" state="frozen"/>
      <selection pane="bottomLeft" activeCell="D339" sqref="D339"/>
    </sheetView>
  </sheetViews>
  <sheetFormatPr defaultRowHeight="11.25" outlineLevelRow="3"/>
  <cols>
    <col min="1" max="1" width="5.42578125" style="70" customWidth="1"/>
    <col min="2" max="2" width="4.28515625" style="71" customWidth="1"/>
    <col min="3" max="3" width="10.140625" style="72" customWidth="1"/>
    <col min="4" max="4" width="64.5703125" style="73" customWidth="1"/>
    <col min="5" max="5" width="4.28515625" style="71" customWidth="1"/>
    <col min="6" max="6" width="9.7109375" style="125" customWidth="1"/>
    <col min="7" max="7" width="9.7109375" style="75" hidden="1" customWidth="1"/>
    <col min="8" max="8" width="9.7109375" style="74" hidden="1" customWidth="1"/>
    <col min="9" max="9" width="9.7109375" style="131" customWidth="1"/>
    <col min="10" max="10" width="9.7109375" style="76" customWidth="1"/>
    <col min="11" max="11" width="9.7109375" style="77" customWidth="1"/>
    <col min="12" max="14" width="9.7109375" style="75" customWidth="1"/>
    <col min="15" max="16384" width="9.140625" style="34"/>
  </cols>
  <sheetData>
    <row r="1" spans="1:14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14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14" s="90" customFormat="1" ht="12.75">
      <c r="A3" s="86"/>
      <c r="B3" s="87"/>
      <c r="C3" s="88"/>
      <c r="D3" s="89"/>
      <c r="E3" s="87"/>
      <c r="F3" s="117"/>
      <c r="G3" s="86"/>
      <c r="H3" s="86"/>
      <c r="I3" s="347" t="s">
        <v>483</v>
      </c>
      <c r="J3" s="347"/>
      <c r="K3" s="347" t="s">
        <v>484</v>
      </c>
      <c r="L3" s="348"/>
      <c r="M3" s="347" t="s">
        <v>485</v>
      </c>
      <c r="N3" s="348"/>
    </row>
    <row r="4" spans="1:14" s="90" customFormat="1" ht="13.5" thickBot="1">
      <c r="A4" s="91" t="s">
        <v>27</v>
      </c>
      <c r="B4" s="92" t="s">
        <v>12</v>
      </c>
      <c r="C4" s="93" t="s">
        <v>11</v>
      </c>
      <c r="D4" s="94" t="s">
        <v>18</v>
      </c>
      <c r="E4" s="92" t="s">
        <v>4</v>
      </c>
      <c r="F4" s="118" t="s">
        <v>203</v>
      </c>
      <c r="G4" s="91" t="s">
        <v>26</v>
      </c>
      <c r="H4" s="91" t="s">
        <v>203</v>
      </c>
      <c r="I4" s="95" t="s">
        <v>486</v>
      </c>
      <c r="J4" s="91" t="s">
        <v>487</v>
      </c>
      <c r="K4" s="95" t="s">
        <v>486</v>
      </c>
      <c r="L4" s="91" t="s">
        <v>487</v>
      </c>
      <c r="M4" s="95" t="s">
        <v>486</v>
      </c>
      <c r="N4" s="91" t="s">
        <v>487</v>
      </c>
    </row>
    <row r="5" spans="1:14" s="85" customFormat="1" ht="11.25" customHeight="1">
      <c r="A5" s="86"/>
      <c r="B5" s="96"/>
      <c r="C5" s="97"/>
      <c r="D5" s="98"/>
      <c r="E5" s="96"/>
      <c r="F5" s="119"/>
      <c r="G5" s="99"/>
      <c r="H5" s="99"/>
      <c r="I5" s="100"/>
      <c r="J5" s="99"/>
      <c r="K5" s="99"/>
      <c r="L5" s="99"/>
      <c r="M5" s="99"/>
      <c r="N5" s="99"/>
    </row>
    <row r="6" spans="1:14" s="36" customFormat="1" ht="18.75" customHeight="1">
      <c r="A6" s="37"/>
      <c r="B6" s="38"/>
      <c r="C6" s="39"/>
      <c r="D6" s="39" t="s">
        <v>227</v>
      </c>
      <c r="E6" s="38"/>
      <c r="F6" s="120"/>
      <c r="G6" s="41"/>
      <c r="H6" s="40"/>
      <c r="I6" s="126"/>
      <c r="J6" s="42">
        <f>SUBTOTAL(9,J7:J338)</f>
        <v>0</v>
      </c>
      <c r="K6" s="43"/>
      <c r="L6" s="44">
        <f>SUBTOTAL(9,L7:L338)</f>
        <v>12.8478662554</v>
      </c>
      <c r="M6" s="41"/>
      <c r="N6" s="44">
        <f>SUBTOTAL(9,N7:N338)</f>
        <v>30.551246200000001</v>
      </c>
    </row>
    <row r="7" spans="1:14" s="45" customFormat="1" ht="16.5" customHeight="1" outlineLevel="1">
      <c r="A7" s="46"/>
      <c r="B7" s="35"/>
      <c r="C7" s="47"/>
      <c r="D7" s="47" t="s">
        <v>220</v>
      </c>
      <c r="E7" s="35"/>
      <c r="F7" s="121"/>
      <c r="G7" s="49"/>
      <c r="H7" s="48"/>
      <c r="I7" s="127"/>
      <c r="J7" s="50">
        <f>SUBTOTAL(9,J8:J26)</f>
        <v>0</v>
      </c>
      <c r="K7" s="51"/>
      <c r="L7" s="52">
        <f>SUBTOTAL(9,L8:L26)</f>
        <v>3.0108770453999996</v>
      </c>
      <c r="M7" s="49"/>
      <c r="N7" s="52">
        <f>SUBTOTAL(9,N8:N26)</f>
        <v>0</v>
      </c>
    </row>
    <row r="8" spans="1:14" outlineLevel="2" collapsed="1">
      <c r="A8" s="53">
        <v>1</v>
      </c>
      <c r="B8" s="54" t="s">
        <v>6</v>
      </c>
      <c r="C8" s="55" t="s">
        <v>41</v>
      </c>
      <c r="D8" s="56" t="s">
        <v>327</v>
      </c>
      <c r="E8" s="54" t="s">
        <v>7</v>
      </c>
      <c r="F8" s="122">
        <v>0.6</v>
      </c>
      <c r="G8" s="58">
        <v>0</v>
      </c>
      <c r="H8" s="57">
        <f>F8*(1+G8/100)</f>
        <v>0.6</v>
      </c>
      <c r="I8" s="128"/>
      <c r="J8" s="59">
        <f>H8*I8</f>
        <v>0</v>
      </c>
      <c r="K8" s="60">
        <v>0.11576</v>
      </c>
      <c r="L8" s="61">
        <f>H8*K8</f>
        <v>6.9456000000000004E-2</v>
      </c>
      <c r="M8" s="60"/>
      <c r="N8" s="61">
        <f>H8*M8</f>
        <v>0</v>
      </c>
    </row>
    <row r="9" spans="1:14" s="4" customFormat="1" hidden="1" outlineLevel="3">
      <c r="A9" s="5"/>
      <c r="B9" s="6"/>
      <c r="C9" s="6"/>
      <c r="D9" s="7" t="s">
        <v>309</v>
      </c>
      <c r="E9" s="6"/>
      <c r="F9" s="123">
        <v>0.6</v>
      </c>
      <c r="G9" s="8"/>
      <c r="H9" s="9"/>
      <c r="I9" s="129"/>
      <c r="J9" s="10"/>
      <c r="K9" s="11"/>
      <c r="L9" s="8"/>
      <c r="M9" s="8"/>
      <c r="N9" s="8"/>
    </row>
    <row r="10" spans="1:14" outlineLevel="2" collapsed="1">
      <c r="A10" s="53">
        <v>2</v>
      </c>
      <c r="B10" s="54" t="s">
        <v>6</v>
      </c>
      <c r="C10" s="55" t="s">
        <v>40</v>
      </c>
      <c r="D10" s="56" t="s">
        <v>261</v>
      </c>
      <c r="E10" s="54" t="s">
        <v>7</v>
      </c>
      <c r="F10" s="122">
        <v>3</v>
      </c>
      <c r="G10" s="58">
        <v>0</v>
      </c>
      <c r="H10" s="57">
        <f>F10*(1+G10/100)</f>
        <v>3</v>
      </c>
      <c r="I10" s="128"/>
      <c r="J10" s="59">
        <f>H10*I10</f>
        <v>0</v>
      </c>
      <c r="K10" s="60">
        <v>2.8570000000000002E-2</v>
      </c>
      <c r="L10" s="61">
        <f>H10*K10</f>
        <v>8.5710000000000008E-2</v>
      </c>
      <c r="M10" s="60"/>
      <c r="N10" s="61">
        <f>H10*M10</f>
        <v>0</v>
      </c>
    </row>
    <row r="11" spans="1:14" s="4" customFormat="1" hidden="1" outlineLevel="3">
      <c r="A11" s="5"/>
      <c r="B11" s="6"/>
      <c r="C11" s="6"/>
      <c r="D11" s="7" t="s">
        <v>284</v>
      </c>
      <c r="E11" s="6"/>
      <c r="F11" s="123">
        <v>3</v>
      </c>
      <c r="G11" s="8"/>
      <c r="H11" s="9"/>
      <c r="I11" s="129"/>
      <c r="J11" s="10"/>
      <c r="K11" s="11"/>
      <c r="L11" s="8"/>
      <c r="M11" s="8"/>
      <c r="N11" s="8"/>
    </row>
    <row r="12" spans="1:14" outlineLevel="2" collapsed="1">
      <c r="A12" s="53">
        <v>3</v>
      </c>
      <c r="B12" s="54" t="s">
        <v>6</v>
      </c>
      <c r="C12" s="55" t="s">
        <v>39</v>
      </c>
      <c r="D12" s="56" t="s">
        <v>402</v>
      </c>
      <c r="E12" s="54" t="s">
        <v>3</v>
      </c>
      <c r="F12" s="122">
        <v>1.251E-2</v>
      </c>
      <c r="G12" s="58">
        <v>0</v>
      </c>
      <c r="H12" s="57">
        <f>F12*(1+G12/100)</f>
        <v>1.251E-2</v>
      </c>
      <c r="I12" s="128"/>
      <c r="J12" s="59">
        <f>H12*I12</f>
        <v>0</v>
      </c>
      <c r="K12" s="60">
        <v>1.9539999999999998E-2</v>
      </c>
      <c r="L12" s="61">
        <f>H12*K12</f>
        <v>2.4444540000000001E-4</v>
      </c>
      <c r="M12" s="60"/>
      <c r="N12" s="61">
        <f>H12*M12</f>
        <v>0</v>
      </c>
    </row>
    <row r="13" spans="1:14" s="4" customFormat="1" hidden="1" outlineLevel="3">
      <c r="A13" s="5"/>
      <c r="B13" s="6"/>
      <c r="C13" s="6"/>
      <c r="D13" s="7" t="s">
        <v>280</v>
      </c>
      <c r="E13" s="6"/>
      <c r="F13" s="123">
        <v>1.251E-2</v>
      </c>
      <c r="G13" s="8"/>
      <c r="H13" s="9"/>
      <c r="I13" s="129"/>
      <c r="J13" s="10"/>
      <c r="K13" s="11"/>
      <c r="L13" s="8"/>
      <c r="M13" s="8"/>
      <c r="N13" s="8"/>
    </row>
    <row r="14" spans="1:14" outlineLevel="2" collapsed="1">
      <c r="A14" s="53">
        <v>4</v>
      </c>
      <c r="B14" s="54" t="s">
        <v>1</v>
      </c>
      <c r="C14" s="55" t="s">
        <v>28</v>
      </c>
      <c r="D14" s="56" t="s">
        <v>243</v>
      </c>
      <c r="E14" s="54" t="s">
        <v>3</v>
      </c>
      <c r="F14" s="122">
        <v>1.3510800000000002E-2</v>
      </c>
      <c r="G14" s="58">
        <v>0</v>
      </c>
      <c r="H14" s="57">
        <f>F14*(1+G14/100)</f>
        <v>1.3510800000000002E-2</v>
      </c>
      <c r="I14" s="128"/>
      <c r="J14" s="59">
        <f>H14*I14</f>
        <v>0</v>
      </c>
      <c r="K14" s="60">
        <v>1</v>
      </c>
      <c r="L14" s="61">
        <f>H14*K14</f>
        <v>1.3510800000000002E-2</v>
      </c>
      <c r="M14" s="60"/>
      <c r="N14" s="61">
        <f>H14*M14</f>
        <v>0</v>
      </c>
    </row>
    <row r="15" spans="1:14" s="4" customFormat="1" hidden="1" outlineLevel="3">
      <c r="A15" s="5"/>
      <c r="B15" s="6"/>
      <c r="C15" s="6"/>
      <c r="D15" s="7" t="s">
        <v>292</v>
      </c>
      <c r="E15" s="6"/>
      <c r="F15" s="123">
        <v>1.3510800000000002E-2</v>
      </c>
      <c r="G15" s="8"/>
      <c r="H15" s="9"/>
      <c r="I15" s="129"/>
      <c r="J15" s="10"/>
      <c r="K15" s="11"/>
      <c r="L15" s="8"/>
      <c r="M15" s="8"/>
      <c r="N15" s="8"/>
    </row>
    <row r="16" spans="1:14" ht="22.5" outlineLevel="2" collapsed="1">
      <c r="A16" s="53">
        <v>5</v>
      </c>
      <c r="B16" s="54" t="s">
        <v>6</v>
      </c>
      <c r="C16" s="55" t="s">
        <v>42</v>
      </c>
      <c r="D16" s="56" t="s">
        <v>431</v>
      </c>
      <c r="E16" s="54" t="s">
        <v>7</v>
      </c>
      <c r="F16" s="122">
        <v>0.3</v>
      </c>
      <c r="G16" s="58">
        <v>0</v>
      </c>
      <c r="H16" s="57">
        <f>F16*(1+G16/100)</f>
        <v>0.3</v>
      </c>
      <c r="I16" s="128"/>
      <c r="J16" s="59">
        <f>H16*I16</f>
        <v>0</v>
      </c>
      <c r="K16" s="60">
        <v>0.11085</v>
      </c>
      <c r="L16" s="61">
        <f>H16*K16</f>
        <v>3.3255E-2</v>
      </c>
      <c r="M16" s="60"/>
      <c r="N16" s="61">
        <f>H16*M16</f>
        <v>0</v>
      </c>
    </row>
    <row r="17" spans="1:14" s="4" customFormat="1" hidden="1" outlineLevel="3">
      <c r="A17" s="5"/>
      <c r="B17" s="6"/>
      <c r="C17" s="6"/>
      <c r="D17" s="7" t="s">
        <v>223</v>
      </c>
      <c r="E17" s="6"/>
      <c r="F17" s="123">
        <v>0.3</v>
      </c>
      <c r="G17" s="8"/>
      <c r="H17" s="9"/>
      <c r="I17" s="129"/>
      <c r="J17" s="10"/>
      <c r="K17" s="11"/>
      <c r="L17" s="8"/>
      <c r="M17" s="8"/>
      <c r="N17" s="8"/>
    </row>
    <row r="18" spans="1:14" outlineLevel="2" collapsed="1">
      <c r="A18" s="53">
        <v>6</v>
      </c>
      <c r="B18" s="54" t="s">
        <v>6</v>
      </c>
      <c r="C18" s="55" t="s">
        <v>43</v>
      </c>
      <c r="D18" s="56" t="s">
        <v>397</v>
      </c>
      <c r="E18" s="54" t="s">
        <v>7</v>
      </c>
      <c r="F18" s="122">
        <v>4.8</v>
      </c>
      <c r="G18" s="58">
        <v>0</v>
      </c>
      <c r="H18" s="57">
        <f>F18*(1+G18/100)</f>
        <v>4.8</v>
      </c>
      <c r="I18" s="128"/>
      <c r="J18" s="59">
        <f>H18*I18</f>
        <v>0</v>
      </c>
      <c r="K18" s="60">
        <v>0.13883999999999999</v>
      </c>
      <c r="L18" s="61">
        <f>H18*K18</f>
        <v>0.66643199999999991</v>
      </c>
      <c r="M18" s="60"/>
      <c r="N18" s="61">
        <f>H18*M18</f>
        <v>0</v>
      </c>
    </row>
    <row r="19" spans="1:14" s="4" customFormat="1" hidden="1" outlineLevel="3">
      <c r="A19" s="5"/>
      <c r="B19" s="6"/>
      <c r="C19" s="6"/>
      <c r="D19" s="7" t="s">
        <v>235</v>
      </c>
      <c r="E19" s="6"/>
      <c r="F19" s="123">
        <v>4.8</v>
      </c>
      <c r="G19" s="8"/>
      <c r="H19" s="9"/>
      <c r="I19" s="129"/>
      <c r="J19" s="10"/>
      <c r="K19" s="11"/>
      <c r="L19" s="8"/>
      <c r="M19" s="8"/>
      <c r="N19" s="8"/>
    </row>
    <row r="20" spans="1:14" outlineLevel="2" collapsed="1">
      <c r="A20" s="53">
        <v>7</v>
      </c>
      <c r="B20" s="54" t="s">
        <v>6</v>
      </c>
      <c r="C20" s="55" t="s">
        <v>44</v>
      </c>
      <c r="D20" s="56" t="s">
        <v>385</v>
      </c>
      <c r="E20" s="54" t="s">
        <v>7</v>
      </c>
      <c r="F20" s="122">
        <v>40.147499999999994</v>
      </c>
      <c r="G20" s="58">
        <v>0</v>
      </c>
      <c r="H20" s="57">
        <f>F20*(1+G20/100)</f>
        <v>40.147499999999994</v>
      </c>
      <c r="I20" s="128"/>
      <c r="J20" s="59">
        <f>H20*I20</f>
        <v>0</v>
      </c>
      <c r="K20" s="60">
        <v>5.1679999999999997E-2</v>
      </c>
      <c r="L20" s="61">
        <f>H20*K20</f>
        <v>2.0748227999999997</v>
      </c>
      <c r="M20" s="60"/>
      <c r="N20" s="61">
        <f>H20*M20</f>
        <v>0</v>
      </c>
    </row>
    <row r="21" spans="1:14" s="4" customFormat="1" ht="22.5" hidden="1" outlineLevel="3">
      <c r="A21" s="5"/>
      <c r="B21" s="6"/>
      <c r="C21" s="6"/>
      <c r="D21" s="7" t="s">
        <v>274</v>
      </c>
      <c r="E21" s="6"/>
      <c r="F21" s="123">
        <v>40.147499999999994</v>
      </c>
      <c r="G21" s="8"/>
      <c r="H21" s="9"/>
      <c r="I21" s="129"/>
      <c r="J21" s="10"/>
      <c r="K21" s="11"/>
      <c r="L21" s="8"/>
      <c r="M21" s="8"/>
      <c r="N21" s="8"/>
    </row>
    <row r="22" spans="1:14" outlineLevel="2" collapsed="1">
      <c r="A22" s="53">
        <v>8</v>
      </c>
      <c r="B22" s="54" t="s">
        <v>6</v>
      </c>
      <c r="C22" s="55" t="s">
        <v>45</v>
      </c>
      <c r="D22" s="56" t="s">
        <v>372</v>
      </c>
      <c r="E22" s="54" t="s">
        <v>2</v>
      </c>
      <c r="F22" s="122">
        <v>116.6</v>
      </c>
      <c r="G22" s="58">
        <v>0</v>
      </c>
      <c r="H22" s="57">
        <f>F22*(1+G22/100)</f>
        <v>116.6</v>
      </c>
      <c r="I22" s="128"/>
      <c r="J22" s="59">
        <f>H22*I22</f>
        <v>0</v>
      </c>
      <c r="K22" s="60">
        <v>1.2E-4</v>
      </c>
      <c r="L22" s="61">
        <f>H22*K22</f>
        <v>1.3991999999999999E-2</v>
      </c>
      <c r="M22" s="60"/>
      <c r="N22" s="61">
        <f>H22*M22</f>
        <v>0</v>
      </c>
    </row>
    <row r="23" spans="1:14" s="4" customFormat="1" ht="22.5" hidden="1" outlineLevel="3">
      <c r="A23" s="5"/>
      <c r="B23" s="6"/>
      <c r="C23" s="6"/>
      <c r="D23" s="7" t="s">
        <v>273</v>
      </c>
      <c r="E23" s="6"/>
      <c r="F23" s="123">
        <v>116.6</v>
      </c>
      <c r="G23" s="8"/>
      <c r="H23" s="9"/>
      <c r="I23" s="129"/>
      <c r="J23" s="10"/>
      <c r="K23" s="11"/>
      <c r="L23" s="8"/>
      <c r="M23" s="8"/>
      <c r="N23" s="8"/>
    </row>
    <row r="24" spans="1:14" outlineLevel="2" collapsed="1">
      <c r="A24" s="53">
        <v>9</v>
      </c>
      <c r="B24" s="54" t="s">
        <v>6</v>
      </c>
      <c r="C24" s="55" t="s">
        <v>46</v>
      </c>
      <c r="D24" s="56" t="s">
        <v>352</v>
      </c>
      <c r="E24" s="54" t="s">
        <v>7</v>
      </c>
      <c r="F24" s="122">
        <v>0.30000000000000004</v>
      </c>
      <c r="G24" s="58">
        <v>0</v>
      </c>
      <c r="H24" s="57">
        <f>F24*(1+G24/100)</f>
        <v>0.30000000000000004</v>
      </c>
      <c r="I24" s="128"/>
      <c r="J24" s="59">
        <f>H24*I24</f>
        <v>0</v>
      </c>
      <c r="K24" s="60">
        <v>0.17818000000000001</v>
      </c>
      <c r="L24" s="61">
        <f>H24*K24</f>
        <v>5.3454000000000008E-2</v>
      </c>
      <c r="M24" s="60"/>
      <c r="N24" s="61">
        <f>H24*M24</f>
        <v>0</v>
      </c>
    </row>
    <row r="25" spans="1:14" s="4" customFormat="1" hidden="1" outlineLevel="3">
      <c r="A25" s="5"/>
      <c r="B25" s="6"/>
      <c r="C25" s="6"/>
      <c r="D25" s="7" t="s">
        <v>269</v>
      </c>
      <c r="E25" s="6"/>
      <c r="F25" s="123">
        <v>0.30000000000000004</v>
      </c>
      <c r="G25" s="8"/>
      <c r="H25" s="9"/>
      <c r="I25" s="129"/>
      <c r="J25" s="10"/>
      <c r="K25" s="11"/>
      <c r="L25" s="8"/>
      <c r="M25" s="8"/>
      <c r="N25" s="8"/>
    </row>
    <row r="26" spans="1:14" s="62" customFormat="1" ht="12.75" customHeight="1" outlineLevel="2">
      <c r="A26" s="63"/>
      <c r="B26" s="64"/>
      <c r="C26" s="64"/>
      <c r="D26" s="65"/>
      <c r="E26" s="64"/>
      <c r="F26" s="124"/>
      <c r="G26" s="67"/>
      <c r="H26" s="66"/>
      <c r="I26" s="130"/>
      <c r="J26" s="68"/>
      <c r="K26" s="69"/>
      <c r="L26" s="67"/>
      <c r="M26" s="67"/>
      <c r="N26" s="67"/>
    </row>
    <row r="27" spans="1:14" s="45" customFormat="1" ht="16.5" customHeight="1" outlineLevel="1">
      <c r="A27" s="46"/>
      <c r="B27" s="35"/>
      <c r="C27" s="47"/>
      <c r="D27" s="47" t="s">
        <v>217</v>
      </c>
      <c r="E27" s="35"/>
      <c r="F27" s="121"/>
      <c r="G27" s="49"/>
      <c r="H27" s="48"/>
      <c r="I27" s="127"/>
      <c r="J27" s="50">
        <f>SUBTOTAL(9,J28:J59)</f>
        <v>0</v>
      </c>
      <c r="K27" s="51"/>
      <c r="L27" s="52">
        <f>SUBTOTAL(9,L28:L59)</f>
        <v>9.7502987000000001</v>
      </c>
      <c r="M27" s="49"/>
      <c r="N27" s="52">
        <f>SUBTOTAL(9,N28:N59)</f>
        <v>0</v>
      </c>
    </row>
    <row r="28" spans="1:14" outlineLevel="2" collapsed="1">
      <c r="A28" s="53">
        <v>1</v>
      </c>
      <c r="B28" s="54" t="s">
        <v>6</v>
      </c>
      <c r="C28" s="55" t="s">
        <v>49</v>
      </c>
      <c r="D28" s="56" t="s">
        <v>334</v>
      </c>
      <c r="E28" s="54" t="s">
        <v>7</v>
      </c>
      <c r="F28" s="122">
        <v>54.38</v>
      </c>
      <c r="G28" s="58">
        <v>0</v>
      </c>
      <c r="H28" s="57">
        <f>F28*(1+G28/100)</f>
        <v>54.38</v>
      </c>
      <c r="I28" s="128"/>
      <c r="J28" s="59">
        <f>H28*I28</f>
        <v>0</v>
      </c>
      <c r="K28" s="60">
        <v>2.5999999999999998E-4</v>
      </c>
      <c r="L28" s="61">
        <f>H28*K28</f>
        <v>1.41388E-2</v>
      </c>
      <c r="M28" s="60"/>
      <c r="N28" s="61">
        <f>H28*M28</f>
        <v>0</v>
      </c>
    </row>
    <row r="29" spans="1:14" s="4" customFormat="1" hidden="1" outlineLevel="3">
      <c r="A29" s="5"/>
      <c r="B29" s="6"/>
      <c r="C29" s="6"/>
      <c r="D29" s="7" t="s">
        <v>283</v>
      </c>
      <c r="E29" s="6"/>
      <c r="F29" s="123">
        <v>54.38</v>
      </c>
      <c r="G29" s="8"/>
      <c r="H29" s="9"/>
      <c r="I29" s="129"/>
      <c r="J29" s="10"/>
      <c r="K29" s="11"/>
      <c r="L29" s="8"/>
      <c r="M29" s="8"/>
      <c r="N29" s="8"/>
    </row>
    <row r="30" spans="1:14" outlineLevel="2" collapsed="1">
      <c r="A30" s="53">
        <v>2</v>
      </c>
      <c r="B30" s="54" t="s">
        <v>6</v>
      </c>
      <c r="C30" s="55" t="s">
        <v>50</v>
      </c>
      <c r="D30" s="56" t="s">
        <v>401</v>
      </c>
      <c r="E30" s="54" t="s">
        <v>7</v>
      </c>
      <c r="F30" s="122">
        <v>54.38</v>
      </c>
      <c r="G30" s="58">
        <v>0</v>
      </c>
      <c r="H30" s="57">
        <f>F30*(1+G30/100)</f>
        <v>54.38</v>
      </c>
      <c r="I30" s="128"/>
      <c r="J30" s="59">
        <f>H30*I30</f>
        <v>0</v>
      </c>
      <c r="K30" s="60">
        <v>5.7000000000000002E-3</v>
      </c>
      <c r="L30" s="61">
        <f>H30*K30</f>
        <v>0.30996600000000002</v>
      </c>
      <c r="M30" s="60"/>
      <c r="N30" s="61">
        <f>H30*M30</f>
        <v>0</v>
      </c>
    </row>
    <row r="31" spans="1:14" s="4" customFormat="1" hidden="1" outlineLevel="3">
      <c r="A31" s="5"/>
      <c r="B31" s="6"/>
      <c r="C31" s="6"/>
      <c r="D31" s="7" t="s">
        <v>283</v>
      </c>
      <c r="E31" s="6"/>
      <c r="F31" s="123">
        <v>54.38</v>
      </c>
      <c r="G31" s="8"/>
      <c r="H31" s="9"/>
      <c r="I31" s="129"/>
      <c r="J31" s="10"/>
      <c r="K31" s="11"/>
      <c r="L31" s="8"/>
      <c r="M31" s="8"/>
      <c r="N31" s="8"/>
    </row>
    <row r="32" spans="1:14" outlineLevel="2" collapsed="1">
      <c r="A32" s="53">
        <v>3</v>
      </c>
      <c r="B32" s="54" t="s">
        <v>6</v>
      </c>
      <c r="C32" s="55" t="s">
        <v>51</v>
      </c>
      <c r="D32" s="56" t="s">
        <v>326</v>
      </c>
      <c r="E32" s="54" t="s">
        <v>7</v>
      </c>
      <c r="F32" s="122">
        <v>461.36</v>
      </c>
      <c r="G32" s="58">
        <v>0</v>
      </c>
      <c r="H32" s="57">
        <f>F32*(1+G32/100)</f>
        <v>461.36</v>
      </c>
      <c r="I32" s="128"/>
      <c r="J32" s="59">
        <f>H32*I32</f>
        <v>0</v>
      </c>
      <c r="K32" s="60">
        <v>2.5999999999999998E-4</v>
      </c>
      <c r="L32" s="61">
        <f>H32*K32</f>
        <v>0.11995359999999999</v>
      </c>
      <c r="M32" s="60"/>
      <c r="N32" s="61">
        <f>H32*M32</f>
        <v>0</v>
      </c>
    </row>
    <row r="33" spans="1:14" s="4" customFormat="1" ht="22.5" hidden="1" outlineLevel="3">
      <c r="A33" s="5"/>
      <c r="B33" s="6"/>
      <c r="C33" s="6"/>
      <c r="D33" s="7" t="s">
        <v>442</v>
      </c>
      <c r="E33" s="6"/>
      <c r="F33" s="123">
        <v>222.68</v>
      </c>
      <c r="G33" s="8"/>
      <c r="H33" s="9"/>
      <c r="I33" s="129"/>
      <c r="J33" s="10"/>
      <c r="K33" s="11"/>
      <c r="L33" s="8"/>
      <c r="M33" s="8"/>
      <c r="N33" s="8"/>
    </row>
    <row r="34" spans="1:14" s="4" customFormat="1" hidden="1" outlineLevel="3">
      <c r="A34" s="5"/>
      <c r="B34" s="6"/>
      <c r="C34" s="6"/>
      <c r="D34" s="7" t="s">
        <v>297</v>
      </c>
      <c r="E34" s="6"/>
      <c r="F34" s="123">
        <v>10.1</v>
      </c>
      <c r="G34" s="8"/>
      <c r="H34" s="9"/>
      <c r="I34" s="129"/>
      <c r="J34" s="10"/>
      <c r="K34" s="11"/>
      <c r="L34" s="8"/>
      <c r="M34" s="8"/>
      <c r="N34" s="8"/>
    </row>
    <row r="35" spans="1:14" s="4" customFormat="1" ht="22.5" hidden="1" outlineLevel="3">
      <c r="A35" s="5"/>
      <c r="B35" s="6"/>
      <c r="C35" s="6"/>
      <c r="D35" s="7" t="s">
        <v>447</v>
      </c>
      <c r="E35" s="6"/>
      <c r="F35" s="123">
        <v>39.210000000000008</v>
      </c>
      <c r="G35" s="8"/>
      <c r="H35" s="9"/>
      <c r="I35" s="129"/>
      <c r="J35" s="10"/>
      <c r="K35" s="11"/>
      <c r="L35" s="8"/>
      <c r="M35" s="8"/>
      <c r="N35" s="8"/>
    </row>
    <row r="36" spans="1:14" s="4" customFormat="1" hidden="1" outlineLevel="3">
      <c r="A36" s="5"/>
      <c r="B36" s="6"/>
      <c r="C36" s="6"/>
      <c r="D36" s="7" t="s">
        <v>332</v>
      </c>
      <c r="E36" s="6"/>
      <c r="F36" s="123">
        <v>156.88</v>
      </c>
      <c r="G36" s="8"/>
      <c r="H36" s="9"/>
      <c r="I36" s="129"/>
      <c r="J36" s="10"/>
      <c r="K36" s="11"/>
      <c r="L36" s="8"/>
      <c r="M36" s="8"/>
      <c r="N36" s="8"/>
    </row>
    <row r="37" spans="1:14" s="4" customFormat="1" hidden="1" outlineLevel="3">
      <c r="A37" s="5"/>
      <c r="B37" s="6"/>
      <c r="C37" s="6"/>
      <c r="D37" s="7" t="s">
        <v>333</v>
      </c>
      <c r="E37" s="6"/>
      <c r="F37" s="123">
        <v>32.49</v>
      </c>
      <c r="G37" s="8"/>
      <c r="H37" s="9"/>
      <c r="I37" s="129"/>
      <c r="J37" s="10"/>
      <c r="K37" s="11"/>
      <c r="L37" s="8"/>
      <c r="M37" s="8"/>
      <c r="N37" s="8"/>
    </row>
    <row r="38" spans="1:14" outlineLevel="2" collapsed="1">
      <c r="A38" s="53">
        <v>4</v>
      </c>
      <c r="B38" s="54" t="s">
        <v>6</v>
      </c>
      <c r="C38" s="55" t="s">
        <v>52</v>
      </c>
      <c r="D38" s="56" t="s">
        <v>409</v>
      </c>
      <c r="E38" s="54" t="s">
        <v>7</v>
      </c>
      <c r="F38" s="122">
        <v>48.7</v>
      </c>
      <c r="G38" s="58">
        <v>0</v>
      </c>
      <c r="H38" s="57">
        <f>F38*(1+G38/100)</f>
        <v>48.7</v>
      </c>
      <c r="I38" s="128"/>
      <c r="J38" s="59">
        <f>H38*I38</f>
        <v>0</v>
      </c>
      <c r="K38" s="60">
        <v>4.3800000000000002E-3</v>
      </c>
      <c r="L38" s="61">
        <f>H38*K38</f>
        <v>0.21330600000000002</v>
      </c>
      <c r="M38" s="60"/>
      <c r="N38" s="61">
        <f>H38*M38</f>
        <v>0</v>
      </c>
    </row>
    <row r="39" spans="1:14" s="4" customFormat="1" ht="22.5" hidden="1" outlineLevel="3">
      <c r="A39" s="5"/>
      <c r="B39" s="6"/>
      <c r="C39" s="6"/>
      <c r="D39" s="7" t="s">
        <v>433</v>
      </c>
      <c r="E39" s="6"/>
      <c r="F39" s="123">
        <v>8</v>
      </c>
      <c r="G39" s="8"/>
      <c r="H39" s="9"/>
      <c r="I39" s="129"/>
      <c r="J39" s="10"/>
      <c r="K39" s="11"/>
      <c r="L39" s="8"/>
      <c r="M39" s="8"/>
      <c r="N39" s="8"/>
    </row>
    <row r="40" spans="1:14" s="4" customFormat="1" ht="22.5" hidden="1" outlineLevel="3">
      <c r="A40" s="5"/>
      <c r="B40" s="6"/>
      <c r="C40" s="6"/>
      <c r="D40" s="7" t="s">
        <v>398</v>
      </c>
      <c r="E40" s="6"/>
      <c r="F40" s="123">
        <v>3</v>
      </c>
      <c r="G40" s="8"/>
      <c r="H40" s="9"/>
      <c r="I40" s="129"/>
      <c r="J40" s="10"/>
      <c r="K40" s="11"/>
      <c r="L40" s="8"/>
      <c r="M40" s="8"/>
      <c r="N40" s="8"/>
    </row>
    <row r="41" spans="1:14" s="4" customFormat="1" ht="33.75" hidden="1" outlineLevel="3">
      <c r="A41" s="5"/>
      <c r="B41" s="6"/>
      <c r="C41" s="6"/>
      <c r="D41" s="7" t="s">
        <v>452</v>
      </c>
      <c r="E41" s="6"/>
      <c r="F41" s="123">
        <v>37.699999999999996</v>
      </c>
      <c r="G41" s="8"/>
      <c r="H41" s="9"/>
      <c r="I41" s="129"/>
      <c r="J41" s="10"/>
      <c r="K41" s="11"/>
      <c r="L41" s="8"/>
      <c r="M41" s="8"/>
      <c r="N41" s="8"/>
    </row>
    <row r="42" spans="1:14" outlineLevel="2" collapsed="1">
      <c r="A42" s="53">
        <v>5</v>
      </c>
      <c r="B42" s="54" t="s">
        <v>6</v>
      </c>
      <c r="C42" s="55" t="s">
        <v>53</v>
      </c>
      <c r="D42" s="56" t="s">
        <v>354</v>
      </c>
      <c r="E42" s="54" t="s">
        <v>7</v>
      </c>
      <c r="F42" s="122">
        <v>222.68</v>
      </c>
      <c r="G42" s="58">
        <v>0</v>
      </c>
      <c r="H42" s="57">
        <f>F42*(1+G42/100)</f>
        <v>222.68</v>
      </c>
      <c r="I42" s="128"/>
      <c r="J42" s="59">
        <f>H42*I42</f>
        <v>0</v>
      </c>
      <c r="K42" s="60">
        <v>1.47E-2</v>
      </c>
      <c r="L42" s="61">
        <f>H42*K42</f>
        <v>3.273396</v>
      </c>
      <c r="M42" s="60"/>
      <c r="N42" s="61">
        <f>H42*M42</f>
        <v>0</v>
      </c>
    </row>
    <row r="43" spans="1:14" s="4" customFormat="1" ht="22.5" hidden="1" outlineLevel="3">
      <c r="A43" s="5"/>
      <c r="B43" s="6"/>
      <c r="C43" s="6"/>
      <c r="D43" s="7" t="s">
        <v>442</v>
      </c>
      <c r="E43" s="6"/>
      <c r="F43" s="123">
        <v>222.68</v>
      </c>
      <c r="G43" s="8"/>
      <c r="H43" s="9"/>
      <c r="I43" s="129"/>
      <c r="J43" s="10"/>
      <c r="K43" s="11"/>
      <c r="L43" s="8"/>
      <c r="M43" s="8"/>
      <c r="N43" s="8"/>
    </row>
    <row r="44" spans="1:14" outlineLevel="2" collapsed="1">
      <c r="A44" s="53">
        <v>6</v>
      </c>
      <c r="B44" s="54" t="s">
        <v>6</v>
      </c>
      <c r="C44" s="55" t="s">
        <v>54</v>
      </c>
      <c r="D44" s="56" t="s">
        <v>353</v>
      </c>
      <c r="E44" s="54" t="s">
        <v>7</v>
      </c>
      <c r="F44" s="122">
        <v>49.310000000000009</v>
      </c>
      <c r="G44" s="58">
        <v>0</v>
      </c>
      <c r="H44" s="57">
        <f>F44*(1+G44/100)</f>
        <v>49.310000000000009</v>
      </c>
      <c r="I44" s="128"/>
      <c r="J44" s="59">
        <f>H44*I44</f>
        <v>0</v>
      </c>
      <c r="K44" s="60">
        <v>1.7330000000000002E-2</v>
      </c>
      <c r="L44" s="61">
        <f>H44*K44</f>
        <v>0.8545423000000002</v>
      </c>
      <c r="M44" s="60"/>
      <c r="N44" s="61">
        <f>H44*M44</f>
        <v>0</v>
      </c>
    </row>
    <row r="45" spans="1:14" s="4" customFormat="1" hidden="1" outlineLevel="3">
      <c r="A45" s="5"/>
      <c r="B45" s="6"/>
      <c r="C45" s="6"/>
      <c r="D45" s="7" t="s">
        <v>287</v>
      </c>
      <c r="E45" s="6"/>
      <c r="F45" s="123">
        <v>10.1</v>
      </c>
      <c r="G45" s="8"/>
      <c r="H45" s="9"/>
      <c r="I45" s="129"/>
      <c r="J45" s="10"/>
      <c r="K45" s="11"/>
      <c r="L45" s="8"/>
      <c r="M45" s="8"/>
      <c r="N45" s="8"/>
    </row>
    <row r="46" spans="1:14" s="4" customFormat="1" ht="22.5" hidden="1" outlineLevel="3">
      <c r="A46" s="5"/>
      <c r="B46" s="6"/>
      <c r="C46" s="6"/>
      <c r="D46" s="7" t="s">
        <v>447</v>
      </c>
      <c r="E46" s="6"/>
      <c r="F46" s="123">
        <v>39.210000000000008</v>
      </c>
      <c r="G46" s="8"/>
      <c r="H46" s="9"/>
      <c r="I46" s="129"/>
      <c r="J46" s="10"/>
      <c r="K46" s="11"/>
      <c r="L46" s="8"/>
      <c r="M46" s="8"/>
      <c r="N46" s="8"/>
    </row>
    <row r="47" spans="1:14" outlineLevel="2" collapsed="1">
      <c r="A47" s="53">
        <v>7</v>
      </c>
      <c r="B47" s="54" t="s">
        <v>6</v>
      </c>
      <c r="C47" s="55" t="s">
        <v>57</v>
      </c>
      <c r="D47" s="56" t="s">
        <v>395</v>
      </c>
      <c r="E47" s="54" t="s">
        <v>7</v>
      </c>
      <c r="F47" s="122">
        <v>156.88</v>
      </c>
      <c r="G47" s="58">
        <v>0</v>
      </c>
      <c r="H47" s="57">
        <f>F47*(1+G47/100)</f>
        <v>156.88</v>
      </c>
      <c r="I47" s="128"/>
      <c r="J47" s="59">
        <f>H47*I47</f>
        <v>0</v>
      </c>
      <c r="K47" s="60">
        <v>5.7000000000000002E-3</v>
      </c>
      <c r="L47" s="61">
        <f>H47*K47</f>
        <v>0.89421600000000001</v>
      </c>
      <c r="M47" s="60"/>
      <c r="N47" s="61">
        <f>H47*M47</f>
        <v>0</v>
      </c>
    </row>
    <row r="48" spans="1:14" s="4" customFormat="1" hidden="1" outlineLevel="3">
      <c r="A48" s="5"/>
      <c r="B48" s="6"/>
      <c r="C48" s="6"/>
      <c r="D48" s="7" t="s">
        <v>332</v>
      </c>
      <c r="E48" s="6"/>
      <c r="F48" s="123">
        <v>156.88</v>
      </c>
      <c r="G48" s="8"/>
      <c r="H48" s="9"/>
      <c r="I48" s="129"/>
      <c r="J48" s="10"/>
      <c r="K48" s="11"/>
      <c r="L48" s="8"/>
      <c r="M48" s="8"/>
      <c r="N48" s="8"/>
    </row>
    <row r="49" spans="1:14" outlineLevel="2" collapsed="1">
      <c r="A49" s="53">
        <v>8</v>
      </c>
      <c r="B49" s="54" t="s">
        <v>6</v>
      </c>
      <c r="C49" s="55" t="s">
        <v>58</v>
      </c>
      <c r="D49" s="56" t="s">
        <v>396</v>
      </c>
      <c r="E49" s="54" t="s">
        <v>7</v>
      </c>
      <c r="F49" s="122">
        <v>32.49</v>
      </c>
      <c r="G49" s="58">
        <v>0</v>
      </c>
      <c r="H49" s="57">
        <f>F49*(1+G49/100)</f>
        <v>32.49</v>
      </c>
      <c r="I49" s="128"/>
      <c r="J49" s="59">
        <f>H49*I49</f>
        <v>0</v>
      </c>
      <c r="K49" s="60">
        <v>1.7000000000000001E-2</v>
      </c>
      <c r="L49" s="61">
        <f>H49*K49</f>
        <v>0.5523300000000001</v>
      </c>
      <c r="M49" s="60"/>
      <c r="N49" s="61">
        <f>H49*M49</f>
        <v>0</v>
      </c>
    </row>
    <row r="50" spans="1:14" s="4" customFormat="1" hidden="1" outlineLevel="3">
      <c r="A50" s="5"/>
      <c r="B50" s="6"/>
      <c r="C50" s="6"/>
      <c r="D50" s="7" t="s">
        <v>333</v>
      </c>
      <c r="E50" s="6"/>
      <c r="F50" s="123">
        <v>32.49</v>
      </c>
      <c r="G50" s="8"/>
      <c r="H50" s="9"/>
      <c r="I50" s="129"/>
      <c r="J50" s="10"/>
      <c r="K50" s="11"/>
      <c r="L50" s="8"/>
      <c r="M50" s="8"/>
      <c r="N50" s="8"/>
    </row>
    <row r="51" spans="1:14" outlineLevel="2" collapsed="1">
      <c r="A51" s="53">
        <v>9</v>
      </c>
      <c r="B51" s="54" t="s">
        <v>6</v>
      </c>
      <c r="C51" s="55" t="s">
        <v>59</v>
      </c>
      <c r="D51" s="56" t="s">
        <v>323</v>
      </c>
      <c r="E51" s="54" t="s">
        <v>2</v>
      </c>
      <c r="F51" s="122">
        <v>46.3</v>
      </c>
      <c r="G51" s="58">
        <v>0</v>
      </c>
      <c r="H51" s="57">
        <f>F51*(1+G51/100)</f>
        <v>46.3</v>
      </c>
      <c r="I51" s="128"/>
      <c r="J51" s="59">
        <f>H51*I51</f>
        <v>0</v>
      </c>
      <c r="K51" s="60">
        <v>1.5E-3</v>
      </c>
      <c r="L51" s="61">
        <f>H51*K51</f>
        <v>6.9449999999999998E-2</v>
      </c>
      <c r="M51" s="60"/>
      <c r="N51" s="61">
        <f>H51*M51</f>
        <v>0</v>
      </c>
    </row>
    <row r="52" spans="1:14" s="4" customFormat="1" ht="33.75" hidden="1" outlineLevel="3">
      <c r="A52" s="5"/>
      <c r="B52" s="6"/>
      <c r="C52" s="6"/>
      <c r="D52" s="7" t="s">
        <v>458</v>
      </c>
      <c r="E52" s="6"/>
      <c r="F52" s="123">
        <v>46.3</v>
      </c>
      <c r="G52" s="8"/>
      <c r="H52" s="9"/>
      <c r="I52" s="129"/>
      <c r="J52" s="10"/>
      <c r="K52" s="11"/>
      <c r="L52" s="8"/>
      <c r="M52" s="8"/>
      <c r="N52" s="8"/>
    </row>
    <row r="53" spans="1:14" outlineLevel="2" collapsed="1">
      <c r="A53" s="53">
        <v>10</v>
      </c>
      <c r="B53" s="54" t="s">
        <v>6</v>
      </c>
      <c r="C53" s="55" t="s">
        <v>55</v>
      </c>
      <c r="D53" s="56" t="s">
        <v>359</v>
      </c>
      <c r="E53" s="54" t="s">
        <v>14</v>
      </c>
      <c r="F53" s="122">
        <v>11</v>
      </c>
      <c r="G53" s="58">
        <v>0</v>
      </c>
      <c r="H53" s="57">
        <f>F53*(1+G53/100)</f>
        <v>11</v>
      </c>
      <c r="I53" s="128"/>
      <c r="J53" s="59">
        <f>H53*I53</f>
        <v>0</v>
      </c>
      <c r="K53" s="60">
        <v>4.1500000000000002E-2</v>
      </c>
      <c r="L53" s="61">
        <f>H53*K53</f>
        <v>0.45650000000000002</v>
      </c>
      <c r="M53" s="60"/>
      <c r="N53" s="61">
        <f>H53*M53</f>
        <v>0</v>
      </c>
    </row>
    <row r="54" spans="1:14" s="4" customFormat="1" ht="22.5" hidden="1" outlineLevel="3">
      <c r="A54" s="5"/>
      <c r="B54" s="6"/>
      <c r="C54" s="6"/>
      <c r="D54" s="7" t="s">
        <v>429</v>
      </c>
      <c r="E54" s="6"/>
      <c r="F54" s="123">
        <v>8</v>
      </c>
      <c r="G54" s="8"/>
      <c r="H54" s="9"/>
      <c r="I54" s="129"/>
      <c r="J54" s="10"/>
      <c r="K54" s="11"/>
      <c r="L54" s="8"/>
      <c r="M54" s="8"/>
      <c r="N54" s="8"/>
    </row>
    <row r="55" spans="1:14" s="4" customFormat="1" ht="22.5" hidden="1" outlineLevel="3">
      <c r="A55" s="5"/>
      <c r="B55" s="6"/>
      <c r="C55" s="6"/>
      <c r="D55" s="7" t="s">
        <v>412</v>
      </c>
      <c r="E55" s="6"/>
      <c r="F55" s="123">
        <v>3</v>
      </c>
      <c r="G55" s="8"/>
      <c r="H55" s="9"/>
      <c r="I55" s="129"/>
      <c r="J55" s="10"/>
      <c r="K55" s="11"/>
      <c r="L55" s="8"/>
      <c r="M55" s="8"/>
      <c r="N55" s="8"/>
    </row>
    <row r="56" spans="1:14" outlineLevel="2" collapsed="1">
      <c r="A56" s="53">
        <v>11</v>
      </c>
      <c r="B56" s="54" t="s">
        <v>6</v>
      </c>
      <c r="C56" s="55" t="s">
        <v>56</v>
      </c>
      <c r="D56" s="56" t="s">
        <v>360</v>
      </c>
      <c r="E56" s="54" t="s">
        <v>14</v>
      </c>
      <c r="F56" s="122">
        <v>19</v>
      </c>
      <c r="G56" s="58">
        <v>0</v>
      </c>
      <c r="H56" s="57">
        <f>F56*(1+G56/100)</f>
        <v>19</v>
      </c>
      <c r="I56" s="128"/>
      <c r="J56" s="59">
        <f>H56*I56</f>
        <v>0</v>
      </c>
      <c r="K56" s="60">
        <v>0.1575</v>
      </c>
      <c r="L56" s="61">
        <f>H56*K56</f>
        <v>2.9925000000000002</v>
      </c>
      <c r="M56" s="60"/>
      <c r="N56" s="61">
        <f>H56*M56</f>
        <v>0</v>
      </c>
    </row>
    <row r="57" spans="1:14" s="4" customFormat="1" ht="22.5" hidden="1" outlineLevel="3">
      <c r="A57" s="5"/>
      <c r="B57" s="6"/>
      <c r="C57" s="6"/>
      <c r="D57" s="7" t="s">
        <v>454</v>
      </c>
      <c r="E57" s="6"/>
      <c r="F57" s="123">
        <v>13</v>
      </c>
      <c r="G57" s="8"/>
      <c r="H57" s="9"/>
      <c r="I57" s="129"/>
      <c r="J57" s="10"/>
      <c r="K57" s="11"/>
      <c r="L57" s="8"/>
      <c r="M57" s="8"/>
      <c r="N57" s="8"/>
    </row>
    <row r="58" spans="1:14" s="4" customFormat="1" ht="22.5" hidden="1" outlineLevel="3">
      <c r="A58" s="5"/>
      <c r="B58" s="6"/>
      <c r="C58" s="6"/>
      <c r="D58" s="7" t="s">
        <v>384</v>
      </c>
      <c r="E58" s="6"/>
      <c r="F58" s="123">
        <v>6</v>
      </c>
      <c r="G58" s="8"/>
      <c r="H58" s="9"/>
      <c r="I58" s="129"/>
      <c r="J58" s="10"/>
      <c r="K58" s="11"/>
      <c r="L58" s="8"/>
      <c r="M58" s="8"/>
      <c r="N58" s="8"/>
    </row>
    <row r="59" spans="1:14" s="62" customFormat="1" ht="12.75" customHeight="1" outlineLevel="2">
      <c r="A59" s="63"/>
      <c r="B59" s="64"/>
      <c r="C59" s="64"/>
      <c r="D59" s="65"/>
      <c r="E59" s="64"/>
      <c r="F59" s="124"/>
      <c r="G59" s="67"/>
      <c r="H59" s="66"/>
      <c r="I59" s="130"/>
      <c r="J59" s="68"/>
      <c r="K59" s="69"/>
      <c r="L59" s="67"/>
      <c r="M59" s="67"/>
      <c r="N59" s="67"/>
    </row>
    <row r="60" spans="1:14" s="45" customFormat="1" ht="16.5" customHeight="1" outlineLevel="1">
      <c r="A60" s="46"/>
      <c r="B60" s="35"/>
      <c r="C60" s="47"/>
      <c r="D60" s="47" t="s">
        <v>238</v>
      </c>
      <c r="E60" s="35"/>
      <c r="F60" s="121"/>
      <c r="G60" s="49"/>
      <c r="H60" s="48"/>
      <c r="I60" s="127"/>
      <c r="J60" s="50">
        <f>SUBTOTAL(9,J61:J91)</f>
        <v>0</v>
      </c>
      <c r="K60" s="51"/>
      <c r="L60" s="52">
        <f>SUBTOTAL(9,L61:L91)</f>
        <v>7.9980510000000005E-2</v>
      </c>
      <c r="M60" s="49"/>
      <c r="N60" s="52">
        <f>SUBTOTAL(9,N61:N91)</f>
        <v>0</v>
      </c>
    </row>
    <row r="61" spans="1:14" ht="22.5" outlineLevel="2" collapsed="1">
      <c r="A61" s="53">
        <v>1</v>
      </c>
      <c r="B61" s="54" t="s">
        <v>6</v>
      </c>
      <c r="C61" s="55" t="s">
        <v>101</v>
      </c>
      <c r="D61" s="56" t="s">
        <v>437</v>
      </c>
      <c r="E61" s="54" t="s">
        <v>7</v>
      </c>
      <c r="F61" s="122">
        <v>411.327</v>
      </c>
      <c r="G61" s="58">
        <v>0</v>
      </c>
      <c r="H61" s="57">
        <f>F61*(1+G61/100)</f>
        <v>411.327</v>
      </c>
      <c r="I61" s="128"/>
      <c r="J61" s="59">
        <f>H61*I61</f>
        <v>0</v>
      </c>
      <c r="K61" s="60">
        <v>1.2999999999999999E-4</v>
      </c>
      <c r="L61" s="61">
        <f>H61*K61</f>
        <v>5.3472509999999994E-2</v>
      </c>
      <c r="M61" s="60"/>
      <c r="N61" s="61">
        <f>H61*M61</f>
        <v>0</v>
      </c>
    </row>
    <row r="62" spans="1:14" s="4" customFormat="1" ht="22.5" hidden="1" outlineLevel="3">
      <c r="A62" s="5"/>
      <c r="B62" s="6"/>
      <c r="C62" s="6"/>
      <c r="D62" s="7" t="s">
        <v>413</v>
      </c>
      <c r="E62" s="6"/>
      <c r="F62" s="123">
        <v>411.327</v>
      </c>
      <c r="G62" s="8"/>
      <c r="H62" s="9"/>
      <c r="I62" s="129"/>
      <c r="J62" s="10"/>
      <c r="K62" s="11"/>
      <c r="L62" s="8"/>
      <c r="M62" s="8"/>
      <c r="N62" s="8"/>
    </row>
    <row r="63" spans="1:14" outlineLevel="2" collapsed="1">
      <c r="A63" s="53">
        <v>2</v>
      </c>
      <c r="B63" s="54" t="s">
        <v>6</v>
      </c>
      <c r="C63" s="55" t="s">
        <v>102</v>
      </c>
      <c r="D63" s="56" t="s">
        <v>373</v>
      </c>
      <c r="E63" s="54" t="s">
        <v>7</v>
      </c>
      <c r="F63" s="122">
        <v>662.7</v>
      </c>
      <c r="G63" s="58">
        <v>0</v>
      </c>
      <c r="H63" s="57">
        <f>F63*(1+G63/100)</f>
        <v>662.7</v>
      </c>
      <c r="I63" s="128"/>
      <c r="J63" s="59">
        <f>H63*I63</f>
        <v>0</v>
      </c>
      <c r="K63" s="60">
        <v>4.0000000000000003E-5</v>
      </c>
      <c r="L63" s="61">
        <f>H63*K63</f>
        <v>2.6508000000000004E-2</v>
      </c>
      <c r="M63" s="60"/>
      <c r="N63" s="61">
        <f>H63*M63</f>
        <v>0</v>
      </c>
    </row>
    <row r="64" spans="1:14" s="4" customFormat="1" hidden="1" outlineLevel="3">
      <c r="A64" s="5"/>
      <c r="B64" s="6"/>
      <c r="C64" s="6"/>
      <c r="D64" s="7" t="s">
        <v>293</v>
      </c>
      <c r="E64" s="6"/>
      <c r="F64" s="123">
        <v>662.7</v>
      </c>
      <c r="G64" s="8"/>
      <c r="H64" s="9"/>
      <c r="I64" s="129"/>
      <c r="J64" s="10"/>
      <c r="K64" s="11"/>
      <c r="L64" s="8"/>
      <c r="M64" s="8"/>
      <c r="N64" s="8"/>
    </row>
    <row r="65" spans="1:14" ht="33.75" outlineLevel="2" collapsed="1">
      <c r="A65" s="53">
        <v>3</v>
      </c>
      <c r="B65" s="54" t="s">
        <v>6</v>
      </c>
      <c r="C65" s="55" t="s">
        <v>134</v>
      </c>
      <c r="D65" s="56" t="s">
        <v>474</v>
      </c>
      <c r="E65" s="54" t="s">
        <v>16</v>
      </c>
      <c r="F65" s="122">
        <v>6</v>
      </c>
      <c r="G65" s="58"/>
      <c r="H65" s="57">
        <f>F65*(1+G65/100)</f>
        <v>6</v>
      </c>
      <c r="I65" s="128"/>
      <c r="J65" s="59">
        <f>H65*I65</f>
        <v>0</v>
      </c>
      <c r="K65" s="60"/>
      <c r="L65" s="61">
        <f>H65*K65</f>
        <v>0</v>
      </c>
      <c r="M65" s="60"/>
      <c r="N65" s="61">
        <f>H65*M65</f>
        <v>0</v>
      </c>
    </row>
    <row r="66" spans="1:14" s="4" customFormat="1" hidden="1" outlineLevel="3">
      <c r="A66" s="5"/>
      <c r="B66" s="6"/>
      <c r="C66" s="6"/>
      <c r="D66" s="7" t="s">
        <v>180</v>
      </c>
      <c r="E66" s="6"/>
      <c r="F66" s="123">
        <v>6</v>
      </c>
      <c r="G66" s="8"/>
      <c r="H66" s="9"/>
      <c r="I66" s="129"/>
      <c r="J66" s="10"/>
      <c r="K66" s="11"/>
      <c r="L66" s="8"/>
      <c r="M66" s="8"/>
      <c r="N66" s="8"/>
    </row>
    <row r="67" spans="1:14" ht="22.5" outlineLevel="2">
      <c r="A67" s="53">
        <v>4</v>
      </c>
      <c r="B67" s="54" t="s">
        <v>1</v>
      </c>
      <c r="C67" s="55" t="s">
        <v>187</v>
      </c>
      <c r="D67" s="56" t="s">
        <v>444</v>
      </c>
      <c r="E67" s="54" t="s">
        <v>14</v>
      </c>
      <c r="F67" s="122">
        <v>6</v>
      </c>
      <c r="G67" s="58"/>
      <c r="H67" s="57">
        <f>F67*(1+G67/100)</f>
        <v>6</v>
      </c>
      <c r="I67" s="128"/>
      <c r="J67" s="59">
        <f>H67*I67</f>
        <v>0</v>
      </c>
      <c r="K67" s="60"/>
      <c r="L67" s="61">
        <f>H67*K67</f>
        <v>0</v>
      </c>
      <c r="M67" s="60"/>
      <c r="N67" s="61">
        <f>H67*M67</f>
        <v>0</v>
      </c>
    </row>
    <row r="68" spans="1:14" ht="22.5" outlineLevel="2">
      <c r="A68" s="53">
        <v>5</v>
      </c>
      <c r="B68" s="54" t="s">
        <v>1</v>
      </c>
      <c r="C68" s="55" t="s">
        <v>188</v>
      </c>
      <c r="D68" s="56" t="s">
        <v>450</v>
      </c>
      <c r="E68" s="54" t="s">
        <v>14</v>
      </c>
      <c r="F68" s="122">
        <v>6</v>
      </c>
      <c r="G68" s="58"/>
      <c r="H68" s="57">
        <f>F68*(1+G68/100)</f>
        <v>6</v>
      </c>
      <c r="I68" s="128"/>
      <c r="J68" s="59">
        <f>H68*I68</f>
        <v>0</v>
      </c>
      <c r="K68" s="60"/>
      <c r="L68" s="61">
        <f>H68*K68</f>
        <v>0</v>
      </c>
      <c r="M68" s="60"/>
      <c r="N68" s="61">
        <f>H68*M68</f>
        <v>0</v>
      </c>
    </row>
    <row r="69" spans="1:14" ht="33.75" outlineLevel="2" collapsed="1">
      <c r="A69" s="53">
        <v>6</v>
      </c>
      <c r="B69" s="54" t="s">
        <v>6</v>
      </c>
      <c r="C69" s="55" t="s">
        <v>184</v>
      </c>
      <c r="D69" s="56" t="s">
        <v>465</v>
      </c>
      <c r="E69" s="54" t="s">
        <v>16</v>
      </c>
      <c r="F69" s="122">
        <v>6</v>
      </c>
      <c r="G69" s="58"/>
      <c r="H69" s="57">
        <f>F69*(1+G69/100)</f>
        <v>6</v>
      </c>
      <c r="I69" s="128"/>
      <c r="J69" s="59">
        <f>H69*I69</f>
        <v>0</v>
      </c>
      <c r="K69" s="60"/>
      <c r="L69" s="61">
        <f>H69*K69</f>
        <v>0</v>
      </c>
      <c r="M69" s="60"/>
      <c r="N69" s="61">
        <f>H69*M69</f>
        <v>0</v>
      </c>
    </row>
    <row r="70" spans="1:14" s="4" customFormat="1" hidden="1" outlineLevel="3">
      <c r="A70" s="5"/>
      <c r="B70" s="6"/>
      <c r="C70" s="6"/>
      <c r="D70" s="7" t="s">
        <v>181</v>
      </c>
      <c r="E70" s="6"/>
      <c r="F70" s="123">
        <v>6</v>
      </c>
      <c r="G70" s="8"/>
      <c r="H70" s="9"/>
      <c r="I70" s="129"/>
      <c r="J70" s="10"/>
      <c r="K70" s="11"/>
      <c r="L70" s="8"/>
      <c r="M70" s="8"/>
      <c r="N70" s="8"/>
    </row>
    <row r="71" spans="1:14" outlineLevel="2">
      <c r="A71" s="53">
        <v>7</v>
      </c>
      <c r="B71" s="54" t="s">
        <v>1</v>
      </c>
      <c r="C71" s="55" t="s">
        <v>189</v>
      </c>
      <c r="D71" s="56" t="s">
        <v>394</v>
      </c>
      <c r="E71" s="54" t="s">
        <v>14</v>
      </c>
      <c r="F71" s="122">
        <v>6</v>
      </c>
      <c r="G71" s="58"/>
      <c r="H71" s="57">
        <f>F71*(1+G71/100)</f>
        <v>6</v>
      </c>
      <c r="I71" s="128"/>
      <c r="J71" s="59">
        <f>H71*I71</f>
        <v>0</v>
      </c>
      <c r="K71" s="60"/>
      <c r="L71" s="61">
        <f>H71*K71</f>
        <v>0</v>
      </c>
      <c r="M71" s="60"/>
      <c r="N71" s="61">
        <f>H71*M71</f>
        <v>0</v>
      </c>
    </row>
    <row r="72" spans="1:14" outlineLevel="2">
      <c r="A72" s="53">
        <v>8</v>
      </c>
      <c r="B72" s="54" t="s">
        <v>1</v>
      </c>
      <c r="C72" s="55" t="s">
        <v>190</v>
      </c>
      <c r="D72" s="56" t="s">
        <v>390</v>
      </c>
      <c r="E72" s="54" t="s">
        <v>14</v>
      </c>
      <c r="F72" s="122">
        <v>6</v>
      </c>
      <c r="G72" s="58"/>
      <c r="H72" s="57">
        <f>F72*(1+G72/100)</f>
        <v>6</v>
      </c>
      <c r="I72" s="128"/>
      <c r="J72" s="59">
        <f>H72*I72</f>
        <v>0</v>
      </c>
      <c r="K72" s="60"/>
      <c r="L72" s="61">
        <f>H72*K72</f>
        <v>0</v>
      </c>
      <c r="M72" s="60"/>
      <c r="N72" s="61">
        <f>H72*M72</f>
        <v>0</v>
      </c>
    </row>
    <row r="73" spans="1:14" ht="33.75" outlineLevel="2" collapsed="1">
      <c r="A73" s="53">
        <v>9</v>
      </c>
      <c r="B73" s="54" t="s">
        <v>6</v>
      </c>
      <c r="C73" s="55" t="s">
        <v>185</v>
      </c>
      <c r="D73" s="56" t="s">
        <v>475</v>
      </c>
      <c r="E73" s="54" t="s">
        <v>16</v>
      </c>
      <c r="F73" s="122">
        <v>1</v>
      </c>
      <c r="G73" s="58"/>
      <c r="H73" s="57">
        <f>F73*(1+G73/100)</f>
        <v>1</v>
      </c>
      <c r="I73" s="128"/>
      <c r="J73" s="59">
        <f>H73*I73</f>
        <v>0</v>
      </c>
      <c r="K73" s="60"/>
      <c r="L73" s="61">
        <f>H73*K73</f>
        <v>0</v>
      </c>
      <c r="M73" s="60"/>
      <c r="N73" s="61">
        <f>H73*M73</f>
        <v>0</v>
      </c>
    </row>
    <row r="74" spans="1:14" s="4" customFormat="1" hidden="1" outlineLevel="3">
      <c r="A74" s="5"/>
      <c r="B74" s="6"/>
      <c r="C74" s="6"/>
      <c r="D74" s="7" t="s">
        <v>182</v>
      </c>
      <c r="E74" s="6"/>
      <c r="F74" s="123">
        <v>1</v>
      </c>
      <c r="G74" s="8"/>
      <c r="H74" s="9"/>
      <c r="I74" s="129"/>
      <c r="J74" s="10"/>
      <c r="K74" s="11"/>
      <c r="L74" s="8"/>
      <c r="M74" s="8"/>
      <c r="N74" s="8"/>
    </row>
    <row r="75" spans="1:14" ht="22.5" outlineLevel="2">
      <c r="A75" s="53">
        <v>10</v>
      </c>
      <c r="B75" s="54" t="s">
        <v>1</v>
      </c>
      <c r="C75" s="55" t="s">
        <v>187</v>
      </c>
      <c r="D75" s="56" t="s">
        <v>444</v>
      </c>
      <c r="E75" s="54" t="s">
        <v>14</v>
      </c>
      <c r="F75" s="122">
        <v>1</v>
      </c>
      <c r="G75" s="58"/>
      <c r="H75" s="57">
        <f>F75*(1+G75/100)</f>
        <v>1</v>
      </c>
      <c r="I75" s="128"/>
      <c r="J75" s="59">
        <f>H75*I75</f>
        <v>0</v>
      </c>
      <c r="K75" s="60"/>
      <c r="L75" s="61">
        <f>H75*K75</f>
        <v>0</v>
      </c>
      <c r="M75" s="60"/>
      <c r="N75" s="61">
        <f>H75*M75</f>
        <v>0</v>
      </c>
    </row>
    <row r="76" spans="1:14" outlineLevel="2">
      <c r="A76" s="53">
        <v>11</v>
      </c>
      <c r="B76" s="54" t="s">
        <v>1</v>
      </c>
      <c r="C76" s="55" t="s">
        <v>191</v>
      </c>
      <c r="D76" s="56" t="s">
        <v>404</v>
      </c>
      <c r="E76" s="54" t="s">
        <v>14</v>
      </c>
      <c r="F76" s="122">
        <v>2</v>
      </c>
      <c r="G76" s="58"/>
      <c r="H76" s="57">
        <f>F76*(1+G76/100)</f>
        <v>2</v>
      </c>
      <c r="I76" s="128"/>
      <c r="J76" s="59">
        <f>H76*I76</f>
        <v>0</v>
      </c>
      <c r="K76" s="60"/>
      <c r="L76" s="61">
        <f>H76*K76</f>
        <v>0</v>
      </c>
      <c r="M76" s="60"/>
      <c r="N76" s="61">
        <f>H76*M76</f>
        <v>0</v>
      </c>
    </row>
    <row r="77" spans="1:14" ht="33.75" outlineLevel="2" collapsed="1">
      <c r="A77" s="53">
        <v>12</v>
      </c>
      <c r="B77" s="54" t="s">
        <v>6</v>
      </c>
      <c r="C77" s="55" t="s">
        <v>186</v>
      </c>
      <c r="D77" s="56" t="s">
        <v>478</v>
      </c>
      <c r="E77" s="54" t="s">
        <v>16</v>
      </c>
      <c r="F77" s="122">
        <v>1</v>
      </c>
      <c r="G77" s="58"/>
      <c r="H77" s="57">
        <f>F77*(1+G77/100)</f>
        <v>1</v>
      </c>
      <c r="I77" s="128"/>
      <c r="J77" s="59">
        <f>H77*I77</f>
        <v>0</v>
      </c>
      <c r="K77" s="60"/>
      <c r="L77" s="61">
        <f>H77*K77</f>
        <v>0</v>
      </c>
      <c r="M77" s="60"/>
      <c r="N77" s="61">
        <f>H77*M77</f>
        <v>0</v>
      </c>
    </row>
    <row r="78" spans="1:14" s="4" customFormat="1" hidden="1" outlineLevel="3">
      <c r="A78" s="5"/>
      <c r="B78" s="6"/>
      <c r="C78" s="6"/>
      <c r="D78" s="7" t="s">
        <v>183</v>
      </c>
      <c r="E78" s="6"/>
      <c r="F78" s="123">
        <v>1</v>
      </c>
      <c r="G78" s="8"/>
      <c r="H78" s="9"/>
      <c r="I78" s="129"/>
      <c r="J78" s="10"/>
      <c r="K78" s="11"/>
      <c r="L78" s="8"/>
      <c r="M78" s="8"/>
      <c r="N78" s="8"/>
    </row>
    <row r="79" spans="1:14" ht="22.5" outlineLevel="2">
      <c r="A79" s="53">
        <v>13</v>
      </c>
      <c r="B79" s="54" t="s">
        <v>1</v>
      </c>
      <c r="C79" s="55" t="s">
        <v>187</v>
      </c>
      <c r="D79" s="56" t="s">
        <v>444</v>
      </c>
      <c r="E79" s="54" t="s">
        <v>14</v>
      </c>
      <c r="F79" s="122">
        <v>1</v>
      </c>
      <c r="G79" s="58"/>
      <c r="H79" s="57">
        <f>F79*(1+G79/100)</f>
        <v>1</v>
      </c>
      <c r="I79" s="128"/>
      <c r="J79" s="59">
        <f>H79*I79</f>
        <v>0</v>
      </c>
      <c r="K79" s="60"/>
      <c r="L79" s="61">
        <f>H79*K79</f>
        <v>0</v>
      </c>
      <c r="M79" s="60"/>
      <c r="N79" s="61">
        <f>H79*M79</f>
        <v>0</v>
      </c>
    </row>
    <row r="80" spans="1:14" outlineLevel="2">
      <c r="A80" s="53">
        <v>14</v>
      </c>
      <c r="B80" s="54" t="s">
        <v>1</v>
      </c>
      <c r="C80" s="55" t="s">
        <v>191</v>
      </c>
      <c r="D80" s="56" t="s">
        <v>404</v>
      </c>
      <c r="E80" s="54" t="s">
        <v>14</v>
      </c>
      <c r="F80" s="122">
        <v>2</v>
      </c>
      <c r="G80" s="58"/>
      <c r="H80" s="57">
        <f>F80*(1+G80/100)</f>
        <v>2</v>
      </c>
      <c r="I80" s="128"/>
      <c r="J80" s="59">
        <f>H80*I80</f>
        <v>0</v>
      </c>
      <c r="K80" s="60"/>
      <c r="L80" s="61">
        <f>H80*K80</f>
        <v>0</v>
      </c>
      <c r="M80" s="60"/>
      <c r="N80" s="61">
        <f>H80*M80</f>
        <v>0</v>
      </c>
    </row>
    <row r="81" spans="1:14" outlineLevel="2">
      <c r="A81" s="53">
        <v>15</v>
      </c>
      <c r="B81" s="54" t="s">
        <v>1</v>
      </c>
      <c r="C81" s="55" t="s">
        <v>192</v>
      </c>
      <c r="D81" s="56" t="s">
        <v>260</v>
      </c>
      <c r="E81" s="54" t="s">
        <v>14</v>
      </c>
      <c r="F81" s="122">
        <v>2</v>
      </c>
      <c r="G81" s="58"/>
      <c r="H81" s="57">
        <f>F81*(1+G81/100)</f>
        <v>2</v>
      </c>
      <c r="I81" s="128"/>
      <c r="J81" s="59">
        <f>H81*I81</f>
        <v>0</v>
      </c>
      <c r="K81" s="60"/>
      <c r="L81" s="61">
        <f>H81*K81</f>
        <v>0</v>
      </c>
      <c r="M81" s="60"/>
      <c r="N81" s="61">
        <f>H81*M81</f>
        <v>0</v>
      </c>
    </row>
    <row r="82" spans="1:14" outlineLevel="2" collapsed="1">
      <c r="A82" s="53">
        <v>16</v>
      </c>
      <c r="B82" s="54" t="s">
        <v>6</v>
      </c>
      <c r="C82" s="55" t="s">
        <v>162</v>
      </c>
      <c r="D82" s="56" t="s">
        <v>375</v>
      </c>
      <c r="E82" s="54" t="s">
        <v>14</v>
      </c>
      <c r="F82" s="122">
        <v>4</v>
      </c>
      <c r="G82" s="58"/>
      <c r="H82" s="57">
        <f>F82*(1+G82/100)</f>
        <v>4</v>
      </c>
      <c r="I82" s="128"/>
      <c r="J82" s="59">
        <f>H82*I82</f>
        <v>0</v>
      </c>
      <c r="K82" s="60"/>
      <c r="L82" s="61">
        <f>H82*K82</f>
        <v>0</v>
      </c>
      <c r="M82" s="60"/>
      <c r="N82" s="61">
        <f>H82*M82</f>
        <v>0</v>
      </c>
    </row>
    <row r="83" spans="1:14" s="4" customFormat="1" hidden="1" outlineLevel="3">
      <c r="A83" s="5"/>
      <c r="B83" s="6"/>
      <c r="C83" s="6"/>
      <c r="D83" s="7" t="s">
        <v>230</v>
      </c>
      <c r="E83" s="6"/>
      <c r="F83" s="123">
        <v>4</v>
      </c>
      <c r="G83" s="8"/>
      <c r="H83" s="9"/>
      <c r="I83" s="129"/>
      <c r="J83" s="10"/>
      <c r="K83" s="11"/>
      <c r="L83" s="8"/>
      <c r="M83" s="8"/>
      <c r="N83" s="8"/>
    </row>
    <row r="84" spans="1:14" ht="22.5" outlineLevel="2" collapsed="1">
      <c r="A84" s="53">
        <v>17</v>
      </c>
      <c r="B84" s="54" t="s">
        <v>1</v>
      </c>
      <c r="C84" s="55" t="s">
        <v>207</v>
      </c>
      <c r="D84" s="56" t="s">
        <v>434</v>
      </c>
      <c r="E84" s="54" t="s">
        <v>14</v>
      </c>
      <c r="F84" s="122">
        <v>2</v>
      </c>
      <c r="G84" s="58"/>
      <c r="H84" s="57">
        <f>F84*(1+G84/100)</f>
        <v>2</v>
      </c>
      <c r="I84" s="128"/>
      <c r="J84" s="59">
        <f>H84*I84</f>
        <v>0</v>
      </c>
      <c r="K84" s="60"/>
      <c r="L84" s="61">
        <f>H84*K84</f>
        <v>0</v>
      </c>
      <c r="M84" s="60"/>
      <c r="N84" s="61">
        <f>H84*M84</f>
        <v>0</v>
      </c>
    </row>
    <row r="85" spans="1:14" s="4" customFormat="1" hidden="1" outlineLevel="3">
      <c r="A85" s="5"/>
      <c r="B85" s="6"/>
      <c r="C85" s="6"/>
      <c r="D85" s="7" t="s">
        <v>229</v>
      </c>
      <c r="E85" s="6"/>
      <c r="F85" s="123">
        <v>2</v>
      </c>
      <c r="G85" s="8"/>
      <c r="H85" s="9"/>
      <c r="I85" s="129"/>
      <c r="J85" s="10"/>
      <c r="K85" s="11"/>
      <c r="L85" s="8"/>
      <c r="M85" s="8"/>
      <c r="N85" s="8"/>
    </row>
    <row r="86" spans="1:14" outlineLevel="2" collapsed="1">
      <c r="A86" s="53">
        <v>18</v>
      </c>
      <c r="B86" s="54" t="s">
        <v>1</v>
      </c>
      <c r="C86" s="55" t="s">
        <v>208</v>
      </c>
      <c r="D86" s="56" t="s">
        <v>358</v>
      </c>
      <c r="E86" s="54" t="s">
        <v>14</v>
      </c>
      <c r="F86" s="122">
        <v>2</v>
      </c>
      <c r="G86" s="58"/>
      <c r="H86" s="57">
        <f>F86*(1+G86/100)</f>
        <v>2</v>
      </c>
      <c r="I86" s="128"/>
      <c r="J86" s="59">
        <f>H86*I86</f>
        <v>0</v>
      </c>
      <c r="K86" s="60"/>
      <c r="L86" s="61">
        <f>H86*K86</f>
        <v>0</v>
      </c>
      <c r="M86" s="60"/>
      <c r="N86" s="61">
        <f>H86*M86</f>
        <v>0</v>
      </c>
    </row>
    <row r="87" spans="1:14" s="4" customFormat="1" hidden="1" outlineLevel="3">
      <c r="A87" s="5"/>
      <c r="B87" s="6"/>
      <c r="C87" s="6"/>
      <c r="D87" s="7" t="s">
        <v>229</v>
      </c>
      <c r="E87" s="6"/>
      <c r="F87" s="123">
        <v>2</v>
      </c>
      <c r="G87" s="8"/>
      <c r="H87" s="9"/>
      <c r="I87" s="129"/>
      <c r="J87" s="10"/>
      <c r="K87" s="11"/>
      <c r="L87" s="8"/>
      <c r="M87" s="8"/>
      <c r="N87" s="8"/>
    </row>
    <row r="88" spans="1:14" ht="22.5" outlineLevel="2" collapsed="1">
      <c r="A88" s="53">
        <v>19</v>
      </c>
      <c r="B88" s="54" t="s">
        <v>6</v>
      </c>
      <c r="C88" s="55" t="s">
        <v>161</v>
      </c>
      <c r="D88" s="56" t="s">
        <v>453</v>
      </c>
      <c r="E88" s="54" t="s">
        <v>14</v>
      </c>
      <c r="F88" s="122">
        <v>30</v>
      </c>
      <c r="G88" s="58"/>
      <c r="H88" s="57">
        <f>F88*(1+G88/100)</f>
        <v>30</v>
      </c>
      <c r="I88" s="128"/>
      <c r="J88" s="59">
        <f>H88*I88</f>
        <v>0</v>
      </c>
      <c r="K88" s="60"/>
      <c r="L88" s="61">
        <f>H88*K88</f>
        <v>0</v>
      </c>
      <c r="M88" s="60"/>
      <c r="N88" s="61">
        <f>H88*M88</f>
        <v>0</v>
      </c>
    </row>
    <row r="89" spans="1:14" s="4" customFormat="1" hidden="1" outlineLevel="3">
      <c r="A89" s="5"/>
      <c r="B89" s="6"/>
      <c r="C89" s="6"/>
      <c r="D89" s="7" t="s">
        <v>242</v>
      </c>
      <c r="E89" s="6"/>
      <c r="F89" s="123">
        <v>30</v>
      </c>
      <c r="G89" s="8"/>
      <c r="H89" s="9"/>
      <c r="I89" s="129"/>
      <c r="J89" s="10"/>
      <c r="K89" s="11"/>
      <c r="L89" s="8"/>
      <c r="M89" s="8"/>
      <c r="N89" s="8"/>
    </row>
    <row r="90" spans="1:14" outlineLevel="2">
      <c r="A90" s="53">
        <v>20</v>
      </c>
      <c r="B90" s="54" t="s">
        <v>6</v>
      </c>
      <c r="C90" s="55" t="s">
        <v>160</v>
      </c>
      <c r="D90" s="56" t="s">
        <v>367</v>
      </c>
      <c r="E90" s="54" t="s">
        <v>19</v>
      </c>
      <c r="F90" s="122">
        <v>1</v>
      </c>
      <c r="G90" s="58"/>
      <c r="H90" s="57">
        <f>F90*(1+G90/100)</f>
        <v>1</v>
      </c>
      <c r="I90" s="128"/>
      <c r="J90" s="59">
        <f>H90*I90</f>
        <v>0</v>
      </c>
      <c r="K90" s="60"/>
      <c r="L90" s="61">
        <f>H90*K90</f>
        <v>0</v>
      </c>
      <c r="M90" s="60"/>
      <c r="N90" s="61">
        <f>H90*M90</f>
        <v>0</v>
      </c>
    </row>
    <row r="91" spans="1:14" s="62" customFormat="1" ht="12.75" customHeight="1" outlineLevel="2">
      <c r="A91" s="63"/>
      <c r="B91" s="64"/>
      <c r="C91" s="64"/>
      <c r="D91" s="65"/>
      <c r="E91" s="64"/>
      <c r="F91" s="124"/>
      <c r="G91" s="67"/>
      <c r="H91" s="66"/>
      <c r="I91" s="130"/>
      <c r="J91" s="68"/>
      <c r="K91" s="69"/>
      <c r="L91" s="67"/>
      <c r="M91" s="67"/>
      <c r="N91" s="67"/>
    </row>
    <row r="92" spans="1:14" s="45" customFormat="1" ht="16.5" customHeight="1" outlineLevel="1">
      <c r="A92" s="46"/>
      <c r="B92" s="35"/>
      <c r="C92" s="47"/>
      <c r="D92" s="47" t="s">
        <v>239</v>
      </c>
      <c r="E92" s="35"/>
      <c r="F92" s="121"/>
      <c r="G92" s="49"/>
      <c r="H92" s="48"/>
      <c r="I92" s="127"/>
      <c r="J92" s="50">
        <f>SUBTOTAL(9,J93:J129)</f>
        <v>0</v>
      </c>
      <c r="K92" s="51"/>
      <c r="L92" s="52">
        <f>SUBTOTAL(9,L93:L129)</f>
        <v>6.7099999999999998E-3</v>
      </c>
      <c r="M92" s="49"/>
      <c r="N92" s="52">
        <f>SUBTOTAL(9,N93:N129)</f>
        <v>26.2290925</v>
      </c>
    </row>
    <row r="93" spans="1:14" ht="22.5" outlineLevel="2" collapsed="1">
      <c r="A93" s="53">
        <v>1</v>
      </c>
      <c r="B93" s="54" t="s">
        <v>6</v>
      </c>
      <c r="C93" s="55" t="s">
        <v>104</v>
      </c>
      <c r="D93" s="56" t="s">
        <v>300</v>
      </c>
      <c r="E93" s="54" t="s">
        <v>8</v>
      </c>
      <c r="F93" s="122">
        <v>0.67575000000000007</v>
      </c>
      <c r="G93" s="58">
        <v>0</v>
      </c>
      <c r="H93" s="57">
        <f>F93*(1+G93/100)</f>
        <v>0.67575000000000007</v>
      </c>
      <c r="I93" s="128"/>
      <c r="J93" s="59">
        <f>H93*I93</f>
        <v>0</v>
      </c>
      <c r="K93" s="60"/>
      <c r="L93" s="61">
        <f>H93*K93</f>
        <v>0</v>
      </c>
      <c r="M93" s="60">
        <v>1.8</v>
      </c>
      <c r="N93" s="61">
        <f>H93*M93</f>
        <v>1.2163500000000003</v>
      </c>
    </row>
    <row r="94" spans="1:14" s="4" customFormat="1" hidden="1" outlineLevel="3">
      <c r="A94" s="5"/>
      <c r="B94" s="6"/>
      <c r="C94" s="6"/>
      <c r="D94" s="7" t="s">
        <v>306</v>
      </c>
      <c r="E94" s="6"/>
      <c r="F94" s="123">
        <v>0.67575000000000007</v>
      </c>
      <c r="G94" s="8"/>
      <c r="H94" s="9"/>
      <c r="I94" s="129"/>
      <c r="J94" s="10"/>
      <c r="K94" s="11"/>
      <c r="L94" s="8"/>
      <c r="M94" s="8"/>
      <c r="N94" s="8"/>
    </row>
    <row r="95" spans="1:14" ht="22.5" outlineLevel="2" collapsed="1">
      <c r="A95" s="53">
        <v>2</v>
      </c>
      <c r="B95" s="54" t="s">
        <v>6</v>
      </c>
      <c r="C95" s="55" t="s">
        <v>105</v>
      </c>
      <c r="D95" s="56" t="s">
        <v>439</v>
      </c>
      <c r="E95" s="54" t="s">
        <v>8</v>
      </c>
      <c r="F95" s="122">
        <v>1</v>
      </c>
      <c r="G95" s="58">
        <v>0</v>
      </c>
      <c r="H95" s="57">
        <f>F95*(1+G95/100)</f>
        <v>1</v>
      </c>
      <c r="I95" s="128"/>
      <c r="J95" s="59">
        <f>H95*I95</f>
        <v>0</v>
      </c>
      <c r="K95" s="60"/>
      <c r="L95" s="61">
        <f>H95*K95</f>
        <v>0</v>
      </c>
      <c r="M95" s="60">
        <v>2.2000000000000002</v>
      </c>
      <c r="N95" s="61">
        <f>H95*M95</f>
        <v>2.2000000000000002</v>
      </c>
    </row>
    <row r="96" spans="1:14" s="4" customFormat="1" ht="22.5" hidden="1" outlineLevel="3">
      <c r="A96" s="5"/>
      <c r="B96" s="6"/>
      <c r="C96" s="6"/>
      <c r="D96" s="7" t="s">
        <v>379</v>
      </c>
      <c r="E96" s="6"/>
      <c r="F96" s="123">
        <v>1</v>
      </c>
      <c r="G96" s="8"/>
      <c r="H96" s="9"/>
      <c r="I96" s="129"/>
      <c r="J96" s="10"/>
      <c r="K96" s="11"/>
      <c r="L96" s="8"/>
      <c r="M96" s="8"/>
      <c r="N96" s="8"/>
    </row>
    <row r="97" spans="1:14" outlineLevel="2" collapsed="1">
      <c r="A97" s="53">
        <v>3</v>
      </c>
      <c r="B97" s="54" t="s">
        <v>6</v>
      </c>
      <c r="C97" s="55" t="s">
        <v>106</v>
      </c>
      <c r="D97" s="56" t="s">
        <v>419</v>
      </c>
      <c r="E97" s="54" t="s">
        <v>7</v>
      </c>
      <c r="F97" s="122">
        <v>50.43</v>
      </c>
      <c r="G97" s="58">
        <v>0</v>
      </c>
      <c r="H97" s="57">
        <f>F97*(1+G97/100)</f>
        <v>50.43</v>
      </c>
      <c r="I97" s="128"/>
      <c r="J97" s="59">
        <f>H97*I97</f>
        <v>0</v>
      </c>
      <c r="K97" s="60"/>
      <c r="L97" s="61">
        <f>H97*K97</f>
        <v>0</v>
      </c>
      <c r="M97" s="60">
        <v>3.5000000000000003E-2</v>
      </c>
      <c r="N97" s="61">
        <f>H97*M97</f>
        <v>1.7650500000000002</v>
      </c>
    </row>
    <row r="98" spans="1:14" s="4" customFormat="1" hidden="1" outlineLevel="3">
      <c r="A98" s="5"/>
      <c r="B98" s="6"/>
      <c r="C98" s="6"/>
      <c r="D98" s="7" t="s">
        <v>303</v>
      </c>
      <c r="E98" s="6"/>
      <c r="F98" s="123">
        <v>45.03</v>
      </c>
      <c r="G98" s="8"/>
      <c r="H98" s="9"/>
      <c r="I98" s="129"/>
      <c r="J98" s="10"/>
      <c r="K98" s="11"/>
      <c r="L98" s="8"/>
      <c r="M98" s="8"/>
      <c r="N98" s="8"/>
    </row>
    <row r="99" spans="1:14" s="4" customFormat="1" hidden="1" outlineLevel="3">
      <c r="A99" s="5"/>
      <c r="B99" s="6"/>
      <c r="C99" s="6"/>
      <c r="D99" s="7" t="s">
        <v>209</v>
      </c>
      <c r="E99" s="6"/>
      <c r="F99" s="123">
        <v>5.4</v>
      </c>
      <c r="G99" s="8"/>
      <c r="H99" s="9"/>
      <c r="I99" s="129"/>
      <c r="J99" s="10"/>
      <c r="K99" s="11"/>
      <c r="L99" s="8"/>
      <c r="M99" s="8"/>
      <c r="N99" s="8"/>
    </row>
    <row r="100" spans="1:14" outlineLevel="2" collapsed="1">
      <c r="A100" s="53">
        <v>4</v>
      </c>
      <c r="B100" s="54" t="s">
        <v>6</v>
      </c>
      <c r="C100" s="55" t="s">
        <v>107</v>
      </c>
      <c r="D100" s="56" t="s">
        <v>256</v>
      </c>
      <c r="E100" s="54" t="s">
        <v>2</v>
      </c>
      <c r="F100" s="122">
        <v>9</v>
      </c>
      <c r="G100" s="58">
        <v>0</v>
      </c>
      <c r="H100" s="57">
        <f>F100*(1+G100/100)</f>
        <v>9</v>
      </c>
      <c r="I100" s="128"/>
      <c r="J100" s="59">
        <f>H100*I100</f>
        <v>0</v>
      </c>
      <c r="K100" s="60"/>
      <c r="L100" s="61">
        <f>H100*K100</f>
        <v>0</v>
      </c>
      <c r="M100" s="60">
        <v>8.9999999999999993E-3</v>
      </c>
      <c r="N100" s="61">
        <f>H100*M100</f>
        <v>8.0999999999999989E-2</v>
      </c>
    </row>
    <row r="101" spans="1:14" s="4" customFormat="1" hidden="1" outlineLevel="3">
      <c r="A101" s="5"/>
      <c r="B101" s="6"/>
      <c r="C101" s="6"/>
      <c r="D101" s="7" t="s">
        <v>237</v>
      </c>
      <c r="E101" s="6"/>
      <c r="F101" s="123">
        <v>9</v>
      </c>
      <c r="G101" s="8"/>
      <c r="H101" s="9"/>
      <c r="I101" s="129"/>
      <c r="J101" s="10"/>
      <c r="K101" s="11"/>
      <c r="L101" s="8"/>
      <c r="M101" s="8"/>
      <c r="N101" s="8"/>
    </row>
    <row r="102" spans="1:14" outlineLevel="2" collapsed="1">
      <c r="A102" s="53">
        <v>5</v>
      </c>
      <c r="B102" s="54" t="s">
        <v>6</v>
      </c>
      <c r="C102" s="55" t="s">
        <v>108</v>
      </c>
      <c r="D102" s="56" t="s">
        <v>296</v>
      </c>
      <c r="E102" s="54" t="s">
        <v>7</v>
      </c>
      <c r="F102" s="122">
        <v>18.600000000000001</v>
      </c>
      <c r="G102" s="58">
        <v>0</v>
      </c>
      <c r="H102" s="57">
        <f>F102*(1+G102/100)</f>
        <v>18.600000000000001</v>
      </c>
      <c r="I102" s="128"/>
      <c r="J102" s="59">
        <f>H102*I102</f>
        <v>0</v>
      </c>
      <c r="K102" s="60"/>
      <c r="L102" s="61">
        <f>H102*K102</f>
        <v>0</v>
      </c>
      <c r="M102" s="60">
        <v>7.5999999999999998E-2</v>
      </c>
      <c r="N102" s="61">
        <f>H102*M102</f>
        <v>1.4136</v>
      </c>
    </row>
    <row r="103" spans="1:14" s="4" customFormat="1" ht="22.5" hidden="1" outlineLevel="3">
      <c r="A103" s="5"/>
      <c r="B103" s="6"/>
      <c r="C103" s="6"/>
      <c r="D103" s="7" t="s">
        <v>268</v>
      </c>
      <c r="E103" s="6"/>
      <c r="F103" s="123">
        <v>18.600000000000001</v>
      </c>
      <c r="G103" s="8"/>
      <c r="H103" s="9"/>
      <c r="I103" s="129"/>
      <c r="J103" s="10"/>
      <c r="K103" s="11"/>
      <c r="L103" s="8"/>
      <c r="M103" s="8"/>
      <c r="N103" s="8"/>
    </row>
    <row r="104" spans="1:14" outlineLevel="2" collapsed="1">
      <c r="A104" s="53">
        <v>6</v>
      </c>
      <c r="B104" s="54" t="s">
        <v>6</v>
      </c>
      <c r="C104" s="55" t="s">
        <v>109</v>
      </c>
      <c r="D104" s="56" t="s">
        <v>302</v>
      </c>
      <c r="E104" s="54" t="s">
        <v>7</v>
      </c>
      <c r="F104" s="122">
        <v>14.6</v>
      </c>
      <c r="G104" s="58">
        <v>0</v>
      </c>
      <c r="H104" s="57">
        <f>F104*(1+G104/100)</f>
        <v>14.6</v>
      </c>
      <c r="I104" s="128"/>
      <c r="J104" s="59">
        <f>H104*I104</f>
        <v>0</v>
      </c>
      <c r="K104" s="60"/>
      <c r="L104" s="61">
        <f>H104*K104</f>
        <v>0</v>
      </c>
      <c r="M104" s="60">
        <v>6.3E-2</v>
      </c>
      <c r="N104" s="61">
        <f>H104*M104</f>
        <v>0.91979999999999995</v>
      </c>
    </row>
    <row r="105" spans="1:14" s="4" customFormat="1" hidden="1" outlineLevel="3">
      <c r="A105" s="5"/>
      <c r="B105" s="6"/>
      <c r="C105" s="6"/>
      <c r="D105" s="7" t="s">
        <v>257</v>
      </c>
      <c r="E105" s="6"/>
      <c r="F105" s="123">
        <v>14.6</v>
      </c>
      <c r="G105" s="8"/>
      <c r="H105" s="9"/>
      <c r="I105" s="129"/>
      <c r="J105" s="10"/>
      <c r="K105" s="11"/>
      <c r="L105" s="8"/>
      <c r="M105" s="8"/>
      <c r="N105" s="8"/>
    </row>
    <row r="106" spans="1:14" outlineLevel="2" collapsed="1">
      <c r="A106" s="53">
        <v>7</v>
      </c>
      <c r="B106" s="54" t="s">
        <v>6</v>
      </c>
      <c r="C106" s="55" t="s">
        <v>164</v>
      </c>
      <c r="D106" s="56" t="s">
        <v>324</v>
      </c>
      <c r="E106" s="54" t="s">
        <v>14</v>
      </c>
      <c r="F106" s="122">
        <v>6</v>
      </c>
      <c r="G106" s="58">
        <v>0</v>
      </c>
      <c r="H106" s="57">
        <f>F106*(1+G106/100)</f>
        <v>6</v>
      </c>
      <c r="I106" s="128"/>
      <c r="J106" s="59">
        <f>H106*I106</f>
        <v>0</v>
      </c>
      <c r="K106" s="60"/>
      <c r="L106" s="61">
        <f>H106*K106</f>
        <v>0</v>
      </c>
      <c r="M106" s="60">
        <v>1.4999999999999999E-2</v>
      </c>
      <c r="N106" s="61">
        <f>H106*M106</f>
        <v>0.09</v>
      </c>
    </row>
    <row r="107" spans="1:14" s="4" customFormat="1" hidden="1" outlineLevel="3">
      <c r="A107" s="5"/>
      <c r="B107" s="6"/>
      <c r="C107" s="6"/>
      <c r="D107" s="7" t="s">
        <v>231</v>
      </c>
      <c r="E107" s="6"/>
      <c r="F107" s="123">
        <v>6</v>
      </c>
      <c r="G107" s="8"/>
      <c r="H107" s="9"/>
      <c r="I107" s="129"/>
      <c r="J107" s="10"/>
      <c r="K107" s="11"/>
      <c r="L107" s="8"/>
      <c r="M107" s="8"/>
      <c r="N107" s="8"/>
    </row>
    <row r="108" spans="1:14" outlineLevel="2" collapsed="1">
      <c r="A108" s="53">
        <v>8</v>
      </c>
      <c r="B108" s="54" t="s">
        <v>6</v>
      </c>
      <c r="C108" s="55" t="s">
        <v>166</v>
      </c>
      <c r="D108" s="56" t="s">
        <v>421</v>
      </c>
      <c r="E108" s="54" t="s">
        <v>7</v>
      </c>
      <c r="F108" s="122">
        <v>0.3</v>
      </c>
      <c r="G108" s="58"/>
      <c r="H108" s="57">
        <f>F108*(1+G108/100)</f>
        <v>0.3</v>
      </c>
      <c r="I108" s="128"/>
      <c r="J108" s="59">
        <f>H108*I108</f>
        <v>0</v>
      </c>
      <c r="K108" s="60"/>
      <c r="L108" s="61">
        <f>H108*K108</f>
        <v>0</v>
      </c>
      <c r="M108" s="60">
        <v>6.5000000000000002E-2</v>
      </c>
      <c r="N108" s="61">
        <f>H108*M108</f>
        <v>1.95E-2</v>
      </c>
    </row>
    <row r="109" spans="1:14" s="4" customFormat="1" hidden="1" outlineLevel="3">
      <c r="A109" s="5"/>
      <c r="B109" s="6"/>
      <c r="C109" s="6"/>
      <c r="D109" s="7" t="s">
        <v>271</v>
      </c>
      <c r="E109" s="6"/>
      <c r="F109" s="123">
        <v>0.3</v>
      </c>
      <c r="G109" s="8"/>
      <c r="H109" s="9"/>
      <c r="I109" s="129"/>
      <c r="J109" s="10"/>
      <c r="K109" s="11"/>
      <c r="L109" s="8"/>
      <c r="M109" s="8"/>
      <c r="N109" s="8"/>
    </row>
    <row r="110" spans="1:14" ht="22.5" outlineLevel="2" collapsed="1">
      <c r="A110" s="53">
        <v>9</v>
      </c>
      <c r="B110" s="54" t="s">
        <v>6</v>
      </c>
      <c r="C110" s="55" t="s">
        <v>163</v>
      </c>
      <c r="D110" s="56" t="s">
        <v>456</v>
      </c>
      <c r="E110" s="54" t="s">
        <v>7</v>
      </c>
      <c r="F110" s="122">
        <v>40.147499999999994</v>
      </c>
      <c r="G110" s="58"/>
      <c r="H110" s="57">
        <f>F110*(1+G110/100)</f>
        <v>40.147499999999994</v>
      </c>
      <c r="I110" s="128"/>
      <c r="J110" s="59">
        <f>H110*I110</f>
        <v>0</v>
      </c>
      <c r="K110" s="60"/>
      <c r="L110" s="61">
        <f>H110*K110</f>
        <v>0</v>
      </c>
      <c r="M110" s="60">
        <v>1.4999999999999999E-2</v>
      </c>
      <c r="N110" s="61">
        <f>H110*M110</f>
        <v>0.60221249999999993</v>
      </c>
    </row>
    <row r="111" spans="1:14" s="4" customFormat="1" ht="22.5" hidden="1" outlineLevel="3">
      <c r="A111" s="5"/>
      <c r="B111" s="6"/>
      <c r="C111" s="6"/>
      <c r="D111" s="7" t="s">
        <v>274</v>
      </c>
      <c r="E111" s="6"/>
      <c r="F111" s="123">
        <v>40.147499999999994</v>
      </c>
      <c r="G111" s="8"/>
      <c r="H111" s="9"/>
      <c r="I111" s="129"/>
      <c r="J111" s="10"/>
      <c r="K111" s="11"/>
      <c r="L111" s="8"/>
      <c r="M111" s="8"/>
      <c r="N111" s="8"/>
    </row>
    <row r="112" spans="1:14" outlineLevel="2" collapsed="1">
      <c r="A112" s="53">
        <v>10</v>
      </c>
      <c r="B112" s="54" t="s">
        <v>6</v>
      </c>
      <c r="C112" s="55" t="s">
        <v>115</v>
      </c>
      <c r="D112" s="56" t="s">
        <v>388</v>
      </c>
      <c r="E112" s="54" t="s">
        <v>7</v>
      </c>
      <c r="F112" s="122">
        <v>250.45</v>
      </c>
      <c r="G112" s="58">
        <v>0</v>
      </c>
      <c r="H112" s="57">
        <f>F112*(1+G112/100)</f>
        <v>250.45</v>
      </c>
      <c r="I112" s="128"/>
      <c r="J112" s="59">
        <f>H112*I112</f>
        <v>0</v>
      </c>
      <c r="K112" s="60"/>
      <c r="L112" s="61">
        <f>H112*K112</f>
        <v>0</v>
      </c>
      <c r="M112" s="60">
        <v>6.8000000000000005E-2</v>
      </c>
      <c r="N112" s="61">
        <f>H112*M112</f>
        <v>17.0306</v>
      </c>
    </row>
    <row r="113" spans="1:14" s="4" customFormat="1" hidden="1" outlineLevel="3">
      <c r="A113" s="5"/>
      <c r="B113" s="6"/>
      <c r="C113" s="6"/>
      <c r="D113" s="7" t="s">
        <v>279</v>
      </c>
      <c r="E113" s="6"/>
      <c r="F113" s="123">
        <v>250.45</v>
      </c>
      <c r="G113" s="8"/>
      <c r="H113" s="9"/>
      <c r="I113" s="129"/>
      <c r="J113" s="10"/>
      <c r="K113" s="11"/>
      <c r="L113" s="8"/>
      <c r="M113" s="8"/>
      <c r="N113" s="8"/>
    </row>
    <row r="114" spans="1:14" ht="33.75" outlineLevel="2" collapsed="1">
      <c r="A114" s="53">
        <v>11</v>
      </c>
      <c r="B114" s="54" t="s">
        <v>6</v>
      </c>
      <c r="C114" s="55" t="s">
        <v>159</v>
      </c>
      <c r="D114" s="56" t="s">
        <v>479</v>
      </c>
      <c r="E114" s="54" t="s">
        <v>13</v>
      </c>
      <c r="F114" s="122">
        <v>1</v>
      </c>
      <c r="G114" s="58">
        <v>0</v>
      </c>
      <c r="H114" s="57">
        <f>F114*(1+G114/100)</f>
        <v>1</v>
      </c>
      <c r="I114" s="128"/>
      <c r="J114" s="59">
        <f>H114*I114</f>
        <v>0</v>
      </c>
      <c r="K114" s="60"/>
      <c r="L114" s="61">
        <f>H114*K114</f>
        <v>0</v>
      </c>
      <c r="M114" s="60">
        <v>0.17799999999999999</v>
      </c>
      <c r="N114" s="61">
        <f>H114*M114</f>
        <v>0.17799999999999999</v>
      </c>
    </row>
    <row r="115" spans="1:14" s="4" customFormat="1" hidden="1" outlineLevel="3">
      <c r="A115" s="5"/>
      <c r="B115" s="6"/>
      <c r="C115" s="6"/>
      <c r="D115" s="7" t="s">
        <v>34</v>
      </c>
      <c r="E115" s="6"/>
      <c r="F115" s="123">
        <v>1</v>
      </c>
      <c r="G115" s="8"/>
      <c r="H115" s="9"/>
      <c r="I115" s="129"/>
      <c r="J115" s="10"/>
      <c r="K115" s="11"/>
      <c r="L115" s="8"/>
      <c r="M115" s="8"/>
      <c r="N115" s="8"/>
    </row>
    <row r="116" spans="1:14" ht="22.5" outlineLevel="2" collapsed="1">
      <c r="A116" s="53">
        <v>12</v>
      </c>
      <c r="B116" s="54" t="s">
        <v>6</v>
      </c>
      <c r="C116" s="55" t="s">
        <v>165</v>
      </c>
      <c r="D116" s="56" t="s">
        <v>460</v>
      </c>
      <c r="E116" s="54" t="s">
        <v>14</v>
      </c>
      <c r="F116" s="122">
        <v>3</v>
      </c>
      <c r="G116" s="58">
        <v>0</v>
      </c>
      <c r="H116" s="57">
        <f>F116*(1+G116/100)</f>
        <v>3</v>
      </c>
      <c r="I116" s="128"/>
      <c r="J116" s="59">
        <f>H116*I116</f>
        <v>0</v>
      </c>
      <c r="K116" s="60"/>
      <c r="L116" s="61">
        <f>H116*K116</f>
        <v>0</v>
      </c>
      <c r="M116" s="60">
        <v>1.4999999999999999E-2</v>
      </c>
      <c r="N116" s="61">
        <f>H116*M116</f>
        <v>4.4999999999999998E-2</v>
      </c>
    </row>
    <row r="117" spans="1:14" s="4" customFormat="1" hidden="1" outlineLevel="3">
      <c r="A117" s="5"/>
      <c r="B117" s="6"/>
      <c r="C117" s="6"/>
      <c r="D117" s="7" t="s">
        <v>131</v>
      </c>
      <c r="E117" s="6"/>
      <c r="F117" s="123">
        <v>3</v>
      </c>
      <c r="G117" s="8"/>
      <c r="H117" s="9"/>
      <c r="I117" s="129"/>
      <c r="J117" s="10"/>
      <c r="K117" s="11"/>
      <c r="L117" s="8"/>
      <c r="M117" s="8"/>
      <c r="N117" s="8"/>
    </row>
    <row r="118" spans="1:14" outlineLevel="2" collapsed="1">
      <c r="A118" s="53">
        <v>13</v>
      </c>
      <c r="B118" s="54" t="s">
        <v>6</v>
      </c>
      <c r="C118" s="55" t="s">
        <v>110</v>
      </c>
      <c r="D118" s="56" t="s">
        <v>374</v>
      </c>
      <c r="E118" s="54" t="s">
        <v>14</v>
      </c>
      <c r="F118" s="122">
        <v>3</v>
      </c>
      <c r="G118" s="58">
        <v>0</v>
      </c>
      <c r="H118" s="57">
        <f>F118*(1+G118/100)</f>
        <v>3</v>
      </c>
      <c r="I118" s="128"/>
      <c r="J118" s="59">
        <f>H118*I118</f>
        <v>0</v>
      </c>
      <c r="K118" s="60"/>
      <c r="L118" s="61">
        <f>H118*K118</f>
        <v>0</v>
      </c>
      <c r="M118" s="60">
        <v>2.8000000000000001E-2</v>
      </c>
      <c r="N118" s="61">
        <f>H118*M118</f>
        <v>8.4000000000000005E-2</v>
      </c>
    </row>
    <row r="119" spans="1:14" s="4" customFormat="1" hidden="1" outlineLevel="3">
      <c r="A119" s="5"/>
      <c r="B119" s="6"/>
      <c r="C119" s="6"/>
      <c r="D119" s="7" t="s">
        <v>198</v>
      </c>
      <c r="E119" s="6"/>
      <c r="F119" s="123">
        <v>3</v>
      </c>
      <c r="G119" s="8"/>
      <c r="H119" s="9"/>
      <c r="I119" s="129"/>
      <c r="J119" s="10"/>
      <c r="K119" s="11"/>
      <c r="L119" s="8"/>
      <c r="M119" s="8"/>
      <c r="N119" s="8"/>
    </row>
    <row r="120" spans="1:14" outlineLevel="2" collapsed="1">
      <c r="A120" s="53">
        <v>14</v>
      </c>
      <c r="B120" s="54" t="s">
        <v>6</v>
      </c>
      <c r="C120" s="55" t="s">
        <v>111</v>
      </c>
      <c r="D120" s="56" t="s">
        <v>393</v>
      </c>
      <c r="E120" s="54" t="s">
        <v>14</v>
      </c>
      <c r="F120" s="122">
        <v>8</v>
      </c>
      <c r="G120" s="58">
        <v>0</v>
      </c>
      <c r="H120" s="57">
        <f>F120*(1+G120/100)</f>
        <v>8</v>
      </c>
      <c r="I120" s="128"/>
      <c r="J120" s="59">
        <f>H120*I120</f>
        <v>0</v>
      </c>
      <c r="K120" s="60"/>
      <c r="L120" s="61">
        <f>H120*K120</f>
        <v>0</v>
      </c>
      <c r="M120" s="60">
        <v>0.03</v>
      </c>
      <c r="N120" s="61">
        <f>H120*M120</f>
        <v>0.24</v>
      </c>
    </row>
    <row r="121" spans="1:14" s="4" customFormat="1" hidden="1" outlineLevel="3">
      <c r="A121" s="5"/>
      <c r="B121" s="6"/>
      <c r="C121" s="6"/>
      <c r="D121" s="7" t="s">
        <v>199</v>
      </c>
      <c r="E121" s="6"/>
      <c r="F121" s="123">
        <v>8</v>
      </c>
      <c r="G121" s="8"/>
      <c r="H121" s="9"/>
      <c r="I121" s="129"/>
      <c r="J121" s="10"/>
      <c r="K121" s="11"/>
      <c r="L121" s="8"/>
      <c r="M121" s="8"/>
      <c r="N121" s="8"/>
    </row>
    <row r="122" spans="1:14" outlineLevel="2" collapsed="1">
      <c r="A122" s="53">
        <v>15</v>
      </c>
      <c r="B122" s="54" t="s">
        <v>6</v>
      </c>
      <c r="C122" s="55" t="s">
        <v>112</v>
      </c>
      <c r="D122" s="56" t="s">
        <v>414</v>
      </c>
      <c r="E122" s="54" t="s">
        <v>2</v>
      </c>
      <c r="F122" s="122">
        <v>0.68</v>
      </c>
      <c r="G122" s="58">
        <v>0</v>
      </c>
      <c r="H122" s="57">
        <f>F122*(1+G122/100)</f>
        <v>0.68</v>
      </c>
      <c r="I122" s="128"/>
      <c r="J122" s="59">
        <f>H122*I122</f>
        <v>0</v>
      </c>
      <c r="K122" s="60">
        <v>1.5E-3</v>
      </c>
      <c r="L122" s="61">
        <f>H122*K122</f>
        <v>1.0200000000000001E-3</v>
      </c>
      <c r="M122" s="60">
        <v>7.0000000000000007E-2</v>
      </c>
      <c r="N122" s="61">
        <f>H122*M122</f>
        <v>4.760000000000001E-2</v>
      </c>
    </row>
    <row r="123" spans="1:14" s="4" customFormat="1" hidden="1" outlineLevel="3">
      <c r="A123" s="5"/>
      <c r="B123" s="6"/>
      <c r="C123" s="6"/>
      <c r="D123" s="7" t="s">
        <v>249</v>
      </c>
      <c r="E123" s="6"/>
      <c r="F123" s="123">
        <v>0.68</v>
      </c>
      <c r="G123" s="8"/>
      <c r="H123" s="9"/>
      <c r="I123" s="129"/>
      <c r="J123" s="10"/>
      <c r="K123" s="11"/>
      <c r="L123" s="8"/>
      <c r="M123" s="8"/>
      <c r="N123" s="8"/>
    </row>
    <row r="124" spans="1:14" outlineLevel="2" collapsed="1">
      <c r="A124" s="53">
        <v>16</v>
      </c>
      <c r="B124" s="54" t="s">
        <v>6</v>
      </c>
      <c r="C124" s="55" t="s">
        <v>113</v>
      </c>
      <c r="D124" s="56" t="s">
        <v>415</v>
      </c>
      <c r="E124" s="54" t="s">
        <v>2</v>
      </c>
      <c r="F124" s="122">
        <v>0.78</v>
      </c>
      <c r="G124" s="58">
        <v>0</v>
      </c>
      <c r="H124" s="57">
        <f>F124*(1+G124/100)</f>
        <v>0.78</v>
      </c>
      <c r="I124" s="128"/>
      <c r="J124" s="59">
        <f>H124*I124</f>
        <v>0</v>
      </c>
      <c r="K124" s="60">
        <v>3.3999999999999998E-3</v>
      </c>
      <c r="L124" s="61">
        <f>H124*K124</f>
        <v>2.6519999999999998E-3</v>
      </c>
      <c r="M124" s="60">
        <v>0.126</v>
      </c>
      <c r="N124" s="61">
        <f>H124*M124</f>
        <v>9.8280000000000006E-2</v>
      </c>
    </row>
    <row r="125" spans="1:14" s="4" customFormat="1" ht="22.5" hidden="1" outlineLevel="3">
      <c r="A125" s="5"/>
      <c r="B125" s="6"/>
      <c r="C125" s="6"/>
      <c r="D125" s="7" t="s">
        <v>266</v>
      </c>
      <c r="E125" s="6"/>
      <c r="F125" s="123">
        <v>0.78</v>
      </c>
      <c r="G125" s="8"/>
      <c r="H125" s="9"/>
      <c r="I125" s="129"/>
      <c r="J125" s="10"/>
      <c r="K125" s="11"/>
      <c r="L125" s="8"/>
      <c r="M125" s="8"/>
      <c r="N125" s="8"/>
    </row>
    <row r="126" spans="1:14" outlineLevel="2" collapsed="1">
      <c r="A126" s="53">
        <v>17</v>
      </c>
      <c r="B126" s="54" t="s">
        <v>6</v>
      </c>
      <c r="C126" s="55" t="s">
        <v>114</v>
      </c>
      <c r="D126" s="56" t="s">
        <v>416</v>
      </c>
      <c r="E126" s="54" t="s">
        <v>2</v>
      </c>
      <c r="F126" s="122">
        <v>0.7</v>
      </c>
      <c r="G126" s="58">
        <v>0</v>
      </c>
      <c r="H126" s="57">
        <f>F126*(1+G126/100)</f>
        <v>0.7</v>
      </c>
      <c r="I126" s="128"/>
      <c r="J126" s="59">
        <f>H126*I126</f>
        <v>0</v>
      </c>
      <c r="K126" s="60">
        <v>4.3400000000000001E-3</v>
      </c>
      <c r="L126" s="61">
        <f>H126*K126</f>
        <v>3.0379999999999999E-3</v>
      </c>
      <c r="M126" s="60">
        <v>0.28299999999999997</v>
      </c>
      <c r="N126" s="61">
        <f>H126*M126</f>
        <v>0.19809999999999997</v>
      </c>
    </row>
    <row r="127" spans="1:14" s="4" customFormat="1" hidden="1" outlineLevel="3">
      <c r="A127" s="5"/>
      <c r="B127" s="6"/>
      <c r="C127" s="6"/>
      <c r="D127" s="7" t="s">
        <v>247</v>
      </c>
      <c r="E127" s="6"/>
      <c r="F127" s="123">
        <v>0.7</v>
      </c>
      <c r="G127" s="8"/>
      <c r="H127" s="9"/>
      <c r="I127" s="129"/>
      <c r="J127" s="10"/>
      <c r="K127" s="11"/>
      <c r="L127" s="8"/>
      <c r="M127" s="8"/>
      <c r="N127" s="8"/>
    </row>
    <row r="128" spans="1:14" outlineLevel="2">
      <c r="A128" s="53">
        <v>18</v>
      </c>
      <c r="B128" s="54" t="s">
        <v>6</v>
      </c>
      <c r="C128" s="55" t="s">
        <v>167</v>
      </c>
      <c r="D128" s="56" t="s">
        <v>347</v>
      </c>
      <c r="E128" s="54" t="s">
        <v>19</v>
      </c>
      <c r="F128" s="122">
        <v>1</v>
      </c>
      <c r="G128" s="58"/>
      <c r="H128" s="57">
        <f>F128*(1+G128/100)</f>
        <v>1</v>
      </c>
      <c r="I128" s="128"/>
      <c r="J128" s="59">
        <f>H128*I128</f>
        <v>0</v>
      </c>
      <c r="K128" s="60"/>
      <c r="L128" s="61">
        <f>H128*K128</f>
        <v>0</v>
      </c>
      <c r="M128" s="60"/>
      <c r="N128" s="61">
        <f>H128*M128</f>
        <v>0</v>
      </c>
    </row>
    <row r="129" spans="1:14" s="62" customFormat="1" ht="12.75" customHeight="1" outlineLevel="2">
      <c r="A129" s="63"/>
      <c r="B129" s="64"/>
      <c r="C129" s="64"/>
      <c r="D129" s="65"/>
      <c r="E129" s="64"/>
      <c r="F129" s="124"/>
      <c r="G129" s="67"/>
      <c r="H129" s="66"/>
      <c r="I129" s="130"/>
      <c r="J129" s="68"/>
      <c r="K129" s="69"/>
      <c r="L129" s="67"/>
      <c r="M129" s="67"/>
      <c r="N129" s="67"/>
    </row>
    <row r="130" spans="1:14" s="45" customFormat="1" ht="16.5" customHeight="1" outlineLevel="1">
      <c r="A130" s="46"/>
      <c r="B130" s="35"/>
      <c r="C130" s="47"/>
      <c r="D130" s="47" t="s">
        <v>246</v>
      </c>
      <c r="E130" s="35"/>
      <c r="F130" s="121"/>
      <c r="G130" s="49"/>
      <c r="H130" s="48"/>
      <c r="I130" s="127"/>
      <c r="J130" s="50">
        <f>SUBTOTAL(9,J131:J137)</f>
        <v>0</v>
      </c>
      <c r="K130" s="51"/>
      <c r="L130" s="52">
        <f>SUBTOTAL(9,L131:L137)</f>
        <v>0</v>
      </c>
      <c r="M130" s="49"/>
      <c r="N130" s="52">
        <f>SUBTOTAL(9,N131:N137)</f>
        <v>0</v>
      </c>
    </row>
    <row r="131" spans="1:14" ht="22.5" outlineLevel="2">
      <c r="A131" s="53">
        <v>1</v>
      </c>
      <c r="B131" s="54" t="s">
        <v>6</v>
      </c>
      <c r="C131" s="55" t="s">
        <v>116</v>
      </c>
      <c r="D131" s="56" t="s">
        <v>436</v>
      </c>
      <c r="E131" s="54" t="s">
        <v>3</v>
      </c>
      <c r="F131" s="122">
        <v>30.551246200000001</v>
      </c>
      <c r="G131" s="58">
        <v>0</v>
      </c>
      <c r="H131" s="57">
        <f>F131*(1+G131/100)</f>
        <v>30.551246200000001</v>
      </c>
      <c r="I131" s="128"/>
      <c r="J131" s="59">
        <f>H131*I131</f>
        <v>0</v>
      </c>
      <c r="K131" s="60"/>
      <c r="L131" s="61"/>
      <c r="M131" s="60"/>
      <c r="N131" s="61">
        <f>H131*M131</f>
        <v>0</v>
      </c>
    </row>
    <row r="132" spans="1:14" outlineLevel="2">
      <c r="A132" s="53">
        <v>2</v>
      </c>
      <c r="B132" s="54" t="s">
        <v>6</v>
      </c>
      <c r="C132" s="55" t="s">
        <v>117</v>
      </c>
      <c r="D132" s="56" t="s">
        <v>407</v>
      </c>
      <c r="E132" s="54" t="s">
        <v>3</v>
      </c>
      <c r="F132" s="122">
        <v>30.551246200000001</v>
      </c>
      <c r="G132" s="58">
        <v>0</v>
      </c>
      <c r="H132" s="57">
        <f>F132*(1+G132/100)</f>
        <v>30.551246200000001</v>
      </c>
      <c r="I132" s="128"/>
      <c r="J132" s="59">
        <f>H132*I132</f>
        <v>0</v>
      </c>
      <c r="K132" s="60"/>
      <c r="L132" s="61"/>
      <c r="M132" s="60"/>
      <c r="N132" s="61">
        <f>H132*M132</f>
        <v>0</v>
      </c>
    </row>
    <row r="133" spans="1:14" outlineLevel="2" collapsed="1">
      <c r="A133" s="53">
        <v>3</v>
      </c>
      <c r="B133" s="54" t="s">
        <v>6</v>
      </c>
      <c r="C133" s="55" t="s">
        <v>118</v>
      </c>
      <c r="D133" s="56" t="s">
        <v>389</v>
      </c>
      <c r="E133" s="54" t="s">
        <v>3</v>
      </c>
      <c r="F133" s="122">
        <v>244.16</v>
      </c>
      <c r="G133" s="58">
        <v>0</v>
      </c>
      <c r="H133" s="57">
        <f>F133*(1+G133/100)</f>
        <v>244.16</v>
      </c>
      <c r="I133" s="128"/>
      <c r="J133" s="59">
        <f>H133*I133</f>
        <v>0</v>
      </c>
      <c r="K133" s="60"/>
      <c r="L133" s="61"/>
      <c r="M133" s="60"/>
      <c r="N133" s="61">
        <f>H133*M133</f>
        <v>0</v>
      </c>
    </row>
    <row r="134" spans="1:14" s="4" customFormat="1" hidden="1" outlineLevel="3">
      <c r="A134" s="5"/>
      <c r="B134" s="6"/>
      <c r="C134" s="6"/>
      <c r="D134" s="7" t="s">
        <v>336</v>
      </c>
      <c r="E134" s="6"/>
      <c r="F134" s="123">
        <v>244.16</v>
      </c>
      <c r="G134" s="8"/>
      <c r="H134" s="9"/>
      <c r="I134" s="129"/>
      <c r="J134" s="10"/>
      <c r="K134" s="11"/>
      <c r="L134" s="8"/>
      <c r="M134" s="8"/>
      <c r="N134" s="8"/>
    </row>
    <row r="135" spans="1:14" ht="22.5" outlineLevel="2">
      <c r="A135" s="53">
        <v>4</v>
      </c>
      <c r="B135" s="54" t="s">
        <v>6</v>
      </c>
      <c r="C135" s="55" t="s">
        <v>119</v>
      </c>
      <c r="D135" s="56" t="s">
        <v>430</v>
      </c>
      <c r="E135" s="54" t="s">
        <v>3</v>
      </c>
      <c r="F135" s="122">
        <v>30.551246200000001</v>
      </c>
      <c r="G135" s="58">
        <v>0</v>
      </c>
      <c r="H135" s="57">
        <f>F135*(1+G135/100)</f>
        <v>30.551246200000001</v>
      </c>
      <c r="I135" s="128"/>
      <c r="J135" s="59">
        <f>H135*I135</f>
        <v>0</v>
      </c>
      <c r="K135" s="60"/>
      <c r="L135" s="61"/>
      <c r="M135" s="60"/>
      <c r="N135" s="61">
        <f>H135*M135</f>
        <v>0</v>
      </c>
    </row>
    <row r="136" spans="1:14" outlineLevel="2">
      <c r="A136" s="53">
        <v>5</v>
      </c>
      <c r="B136" s="54" t="s">
        <v>6</v>
      </c>
      <c r="C136" s="55" t="s">
        <v>120</v>
      </c>
      <c r="D136" s="56" t="s">
        <v>321</v>
      </c>
      <c r="E136" s="54" t="s">
        <v>3</v>
      </c>
      <c r="F136" s="122">
        <v>12.847866255400001</v>
      </c>
      <c r="G136" s="58">
        <v>0</v>
      </c>
      <c r="H136" s="57">
        <f>F136*(1+G136/100)</f>
        <v>12.847866255400001</v>
      </c>
      <c r="I136" s="128"/>
      <c r="J136" s="59">
        <f>H136*I136</f>
        <v>0</v>
      </c>
      <c r="K136" s="60"/>
      <c r="L136" s="61"/>
      <c r="M136" s="60"/>
      <c r="N136" s="61">
        <f>H136*M136</f>
        <v>0</v>
      </c>
    </row>
    <row r="137" spans="1:14" s="62" customFormat="1" ht="12.75" customHeight="1" outlineLevel="2">
      <c r="A137" s="63"/>
      <c r="B137" s="64"/>
      <c r="C137" s="64"/>
      <c r="D137" s="65"/>
      <c r="E137" s="64"/>
      <c r="F137" s="124"/>
      <c r="G137" s="67"/>
      <c r="H137" s="66"/>
      <c r="I137" s="130"/>
      <c r="J137" s="68"/>
      <c r="K137" s="69"/>
      <c r="L137" s="67"/>
      <c r="M137" s="67"/>
      <c r="N137" s="67"/>
    </row>
    <row r="138" spans="1:14" s="45" customFormat="1" ht="16.5" customHeight="1" outlineLevel="1">
      <c r="A138" s="46"/>
      <c r="B138" s="35"/>
      <c r="C138" s="47"/>
      <c r="D138" s="47" t="s">
        <v>253</v>
      </c>
      <c r="E138" s="35"/>
      <c r="F138" s="121"/>
      <c r="G138" s="49"/>
      <c r="H138" s="48"/>
      <c r="I138" s="127"/>
      <c r="J138" s="50">
        <f>SUBTOTAL(9,J139:J144)</f>
        <v>0</v>
      </c>
      <c r="K138" s="51"/>
      <c r="L138" s="52"/>
      <c r="M138" s="49"/>
      <c r="N138" s="52">
        <f>SUBTOTAL(9,N139:N144)</f>
        <v>0</v>
      </c>
    </row>
    <row r="139" spans="1:14" ht="33.75" outlineLevel="2" collapsed="1">
      <c r="A139" s="53">
        <v>1</v>
      </c>
      <c r="B139" s="54" t="s">
        <v>6</v>
      </c>
      <c r="C139" s="55" t="s">
        <v>132</v>
      </c>
      <c r="D139" s="56" t="s">
        <v>467</v>
      </c>
      <c r="E139" s="54" t="s">
        <v>7</v>
      </c>
      <c r="F139" s="122">
        <v>29.58</v>
      </c>
      <c r="G139" s="58">
        <v>0</v>
      </c>
      <c r="H139" s="57">
        <f>F139*(1+G139/100)</f>
        <v>29.58</v>
      </c>
      <c r="I139" s="128"/>
      <c r="J139" s="59">
        <f>H139*I139</f>
        <v>0</v>
      </c>
      <c r="K139" s="60"/>
      <c r="L139" s="61"/>
      <c r="M139" s="60"/>
      <c r="N139" s="61">
        <f>H139*M139</f>
        <v>0</v>
      </c>
    </row>
    <row r="140" spans="1:14" s="4" customFormat="1" hidden="1" outlineLevel="3">
      <c r="A140" s="5"/>
      <c r="B140" s="6"/>
      <c r="C140" s="6"/>
      <c r="D140" s="7" t="s">
        <v>289</v>
      </c>
      <c r="E140" s="6"/>
      <c r="F140" s="123">
        <v>29.58</v>
      </c>
      <c r="G140" s="8"/>
      <c r="H140" s="9"/>
      <c r="I140" s="129"/>
      <c r="J140" s="10"/>
      <c r="K140" s="11"/>
      <c r="L140" s="8"/>
      <c r="M140" s="8"/>
      <c r="N140" s="8"/>
    </row>
    <row r="141" spans="1:14" ht="33.75" outlineLevel="2" collapsed="1">
      <c r="A141" s="53">
        <v>2</v>
      </c>
      <c r="B141" s="54" t="s">
        <v>6</v>
      </c>
      <c r="C141" s="55" t="s">
        <v>133</v>
      </c>
      <c r="D141" s="56" t="s">
        <v>463</v>
      </c>
      <c r="E141" s="54" t="s">
        <v>7</v>
      </c>
      <c r="F141" s="122">
        <v>40.95000000000001</v>
      </c>
      <c r="G141" s="58">
        <v>0</v>
      </c>
      <c r="H141" s="57">
        <f>F141*(1+G141/100)</f>
        <v>40.95000000000001</v>
      </c>
      <c r="I141" s="128"/>
      <c r="J141" s="59">
        <f>H141*I141</f>
        <v>0</v>
      </c>
      <c r="K141" s="60"/>
      <c r="L141" s="61"/>
      <c r="M141" s="60"/>
      <c r="N141" s="61">
        <f>H141*M141</f>
        <v>0</v>
      </c>
    </row>
    <row r="142" spans="1:14" s="4" customFormat="1" hidden="1" outlineLevel="3">
      <c r="A142" s="5"/>
      <c r="B142" s="6"/>
      <c r="C142" s="6"/>
      <c r="D142" s="7" t="s">
        <v>255</v>
      </c>
      <c r="E142" s="6"/>
      <c r="F142" s="123">
        <v>40.95000000000001</v>
      </c>
      <c r="G142" s="8"/>
      <c r="H142" s="9"/>
      <c r="I142" s="129"/>
      <c r="J142" s="10"/>
      <c r="K142" s="11"/>
      <c r="L142" s="8"/>
      <c r="M142" s="8"/>
      <c r="N142" s="8"/>
    </row>
    <row r="143" spans="1:14" outlineLevel="2">
      <c r="A143" s="53">
        <v>3</v>
      </c>
      <c r="B143" s="54" t="s">
        <v>6</v>
      </c>
      <c r="C143" s="55" t="s">
        <v>121</v>
      </c>
      <c r="D143" s="56" t="s">
        <v>424</v>
      </c>
      <c r="E143" s="54" t="s">
        <v>0</v>
      </c>
      <c r="F143" s="122">
        <v>3.21</v>
      </c>
      <c r="G143" s="58">
        <v>0</v>
      </c>
      <c r="H143" s="57">
        <f>F143*(1+G143/100)</f>
        <v>3.21</v>
      </c>
      <c r="I143" s="128">
        <f>SUM(J139:J141)/100</f>
        <v>0</v>
      </c>
      <c r="J143" s="59">
        <f>H143*I143</f>
        <v>0</v>
      </c>
      <c r="K143" s="60"/>
      <c r="L143" s="61"/>
      <c r="M143" s="60"/>
      <c r="N143" s="61">
        <f>H143*M143</f>
        <v>0</v>
      </c>
    </row>
    <row r="144" spans="1:14" s="62" customFormat="1" ht="12.75" customHeight="1" outlineLevel="2">
      <c r="A144" s="63"/>
      <c r="B144" s="64"/>
      <c r="C144" s="64"/>
      <c r="D144" s="65"/>
      <c r="E144" s="64"/>
      <c r="F144" s="124"/>
      <c r="G144" s="67"/>
      <c r="H144" s="66"/>
      <c r="I144" s="130"/>
      <c r="J144" s="68"/>
      <c r="K144" s="69"/>
      <c r="L144" s="67"/>
      <c r="M144" s="67"/>
      <c r="N144" s="67"/>
    </row>
    <row r="145" spans="1:14" s="45" customFormat="1" ht="16.5" customHeight="1" outlineLevel="1">
      <c r="A145" s="46"/>
      <c r="B145" s="35"/>
      <c r="C145" s="47"/>
      <c r="D145" s="47" t="s">
        <v>250</v>
      </c>
      <c r="E145" s="35"/>
      <c r="F145" s="121"/>
      <c r="G145" s="49"/>
      <c r="H145" s="48"/>
      <c r="I145" s="127"/>
      <c r="J145" s="50">
        <f>SUBTOTAL(9,J146:J157)</f>
        <v>0</v>
      </c>
      <c r="K145" s="51"/>
      <c r="L145" s="52"/>
      <c r="M145" s="49"/>
      <c r="N145" s="52">
        <f>SUBTOTAL(9,N146:N157)</f>
        <v>3.0800000000000001E-2</v>
      </c>
    </row>
    <row r="146" spans="1:14" outlineLevel="2">
      <c r="A146" s="53">
        <v>1</v>
      </c>
      <c r="B146" s="54" t="s">
        <v>6</v>
      </c>
      <c r="C146" s="55" t="s">
        <v>61</v>
      </c>
      <c r="D146" s="56" t="s">
        <v>304</v>
      </c>
      <c r="E146" s="54" t="s">
        <v>14</v>
      </c>
      <c r="F146" s="122">
        <v>28</v>
      </c>
      <c r="G146" s="58">
        <v>0</v>
      </c>
      <c r="H146" s="57">
        <f t="shared" ref="H146:H156" si="0">F146*(1+G146/100)</f>
        <v>28</v>
      </c>
      <c r="I146" s="128"/>
      <c r="J146" s="59">
        <f t="shared" ref="J146:J156" si="1">H146*I146</f>
        <v>0</v>
      </c>
      <c r="K146" s="60"/>
      <c r="L146" s="61"/>
      <c r="M146" s="60">
        <v>1.1000000000000001E-3</v>
      </c>
      <c r="N146" s="61">
        <f t="shared" ref="N146:N156" si="2">H146*M146</f>
        <v>3.0800000000000001E-2</v>
      </c>
    </row>
    <row r="147" spans="1:14" outlineLevel="2">
      <c r="A147" s="53">
        <v>2</v>
      </c>
      <c r="B147" s="54" t="s">
        <v>6</v>
      </c>
      <c r="C147" s="55" t="s">
        <v>62</v>
      </c>
      <c r="D147" s="56" t="s">
        <v>295</v>
      </c>
      <c r="E147" s="54" t="s">
        <v>14</v>
      </c>
      <c r="F147" s="122">
        <v>56</v>
      </c>
      <c r="G147" s="58">
        <v>0</v>
      </c>
      <c r="H147" s="57">
        <f t="shared" si="0"/>
        <v>56</v>
      </c>
      <c r="I147" s="128"/>
      <c r="J147" s="59">
        <f t="shared" si="1"/>
        <v>0</v>
      </c>
      <c r="K147" s="60"/>
      <c r="L147" s="61"/>
      <c r="M147" s="60"/>
      <c r="N147" s="61">
        <f t="shared" si="2"/>
        <v>0</v>
      </c>
    </row>
    <row r="148" spans="1:14" outlineLevel="2">
      <c r="A148" s="53">
        <v>3</v>
      </c>
      <c r="B148" s="54" t="s">
        <v>1</v>
      </c>
      <c r="C148" s="55" t="s">
        <v>47</v>
      </c>
      <c r="D148" s="56" t="s">
        <v>265</v>
      </c>
      <c r="E148" s="54" t="s">
        <v>14</v>
      </c>
      <c r="F148" s="122">
        <v>28</v>
      </c>
      <c r="G148" s="58">
        <v>0</v>
      </c>
      <c r="H148" s="57">
        <f t="shared" si="0"/>
        <v>28</v>
      </c>
      <c r="I148" s="128"/>
      <c r="J148" s="59">
        <f t="shared" si="1"/>
        <v>0</v>
      </c>
      <c r="K148" s="60"/>
      <c r="L148" s="61"/>
      <c r="M148" s="60"/>
      <c r="N148" s="61">
        <f t="shared" si="2"/>
        <v>0</v>
      </c>
    </row>
    <row r="149" spans="1:14" outlineLevel="2">
      <c r="A149" s="53">
        <v>4</v>
      </c>
      <c r="B149" s="54" t="s">
        <v>1</v>
      </c>
      <c r="C149" s="55" t="s">
        <v>29</v>
      </c>
      <c r="D149" s="56" t="s">
        <v>403</v>
      </c>
      <c r="E149" s="54" t="s">
        <v>14</v>
      </c>
      <c r="F149" s="122">
        <v>28</v>
      </c>
      <c r="G149" s="58">
        <v>0</v>
      </c>
      <c r="H149" s="57">
        <f t="shared" si="0"/>
        <v>28</v>
      </c>
      <c r="I149" s="128"/>
      <c r="J149" s="59">
        <f t="shared" si="1"/>
        <v>0</v>
      </c>
      <c r="K149" s="60"/>
      <c r="L149" s="61"/>
      <c r="M149" s="60"/>
      <c r="N149" s="61">
        <f t="shared" si="2"/>
        <v>0</v>
      </c>
    </row>
    <row r="150" spans="1:14" outlineLevel="2">
      <c r="A150" s="53">
        <v>5</v>
      </c>
      <c r="B150" s="54" t="s">
        <v>6</v>
      </c>
      <c r="C150" s="55" t="s">
        <v>64</v>
      </c>
      <c r="D150" s="56" t="s">
        <v>264</v>
      </c>
      <c r="E150" s="54" t="s">
        <v>7</v>
      </c>
      <c r="F150" s="122">
        <v>64</v>
      </c>
      <c r="G150" s="58">
        <v>0</v>
      </c>
      <c r="H150" s="57">
        <f t="shared" si="0"/>
        <v>64</v>
      </c>
      <c r="I150" s="128"/>
      <c r="J150" s="59">
        <f t="shared" si="1"/>
        <v>0</v>
      </c>
      <c r="K150" s="60"/>
      <c r="L150" s="61"/>
      <c r="M150" s="60"/>
      <c r="N150" s="61">
        <f t="shared" si="2"/>
        <v>0</v>
      </c>
    </row>
    <row r="151" spans="1:14" outlineLevel="2">
      <c r="A151" s="53">
        <v>6</v>
      </c>
      <c r="B151" s="54" t="s">
        <v>6</v>
      </c>
      <c r="C151" s="55" t="s">
        <v>63</v>
      </c>
      <c r="D151" s="56" t="s">
        <v>267</v>
      </c>
      <c r="E151" s="54" t="s">
        <v>7</v>
      </c>
      <c r="F151" s="122">
        <v>64</v>
      </c>
      <c r="G151" s="58">
        <v>0</v>
      </c>
      <c r="H151" s="57">
        <f t="shared" si="0"/>
        <v>64</v>
      </c>
      <c r="I151" s="128"/>
      <c r="J151" s="59">
        <f t="shared" si="1"/>
        <v>0</v>
      </c>
      <c r="K151" s="60"/>
      <c r="L151" s="61"/>
      <c r="M151" s="60"/>
      <c r="N151" s="61">
        <f t="shared" si="2"/>
        <v>0</v>
      </c>
    </row>
    <row r="152" spans="1:14" ht="22.5" outlineLevel="2">
      <c r="A152" s="53">
        <v>7</v>
      </c>
      <c r="B152" s="54" t="s">
        <v>6</v>
      </c>
      <c r="C152" s="55" t="s">
        <v>92</v>
      </c>
      <c r="D152" s="56" t="s">
        <v>427</v>
      </c>
      <c r="E152" s="54" t="s">
        <v>7</v>
      </c>
      <c r="F152" s="122">
        <v>64</v>
      </c>
      <c r="G152" s="58">
        <v>0</v>
      </c>
      <c r="H152" s="57">
        <f t="shared" si="0"/>
        <v>64</v>
      </c>
      <c r="I152" s="128"/>
      <c r="J152" s="59">
        <f t="shared" si="1"/>
        <v>0</v>
      </c>
      <c r="K152" s="60"/>
      <c r="L152" s="61"/>
      <c r="M152" s="60"/>
      <c r="N152" s="61">
        <f t="shared" si="2"/>
        <v>0</v>
      </c>
    </row>
    <row r="153" spans="1:14" outlineLevel="2">
      <c r="A153" s="53">
        <v>8</v>
      </c>
      <c r="B153" s="54" t="s">
        <v>6</v>
      </c>
      <c r="C153" s="55" t="s">
        <v>93</v>
      </c>
      <c r="D153" s="56" t="s">
        <v>331</v>
      </c>
      <c r="E153" s="54" t="s">
        <v>7</v>
      </c>
      <c r="F153" s="122">
        <v>64</v>
      </c>
      <c r="G153" s="58">
        <v>0</v>
      </c>
      <c r="H153" s="57">
        <f t="shared" si="0"/>
        <v>64</v>
      </c>
      <c r="I153" s="128"/>
      <c r="J153" s="59">
        <f t="shared" si="1"/>
        <v>0</v>
      </c>
      <c r="K153" s="60"/>
      <c r="L153" s="61"/>
      <c r="M153" s="60"/>
      <c r="N153" s="61">
        <f t="shared" si="2"/>
        <v>0</v>
      </c>
    </row>
    <row r="154" spans="1:14" outlineLevel="2">
      <c r="A154" s="53">
        <v>9</v>
      </c>
      <c r="B154" s="54" t="s">
        <v>6</v>
      </c>
      <c r="C154" s="55" t="s">
        <v>94</v>
      </c>
      <c r="D154" s="56" t="s">
        <v>362</v>
      </c>
      <c r="E154" s="54" t="s">
        <v>7</v>
      </c>
      <c r="F154" s="122">
        <v>64</v>
      </c>
      <c r="G154" s="58">
        <v>0</v>
      </c>
      <c r="H154" s="57">
        <f t="shared" si="0"/>
        <v>64</v>
      </c>
      <c r="I154" s="128"/>
      <c r="J154" s="59">
        <f t="shared" si="1"/>
        <v>0</v>
      </c>
      <c r="K154" s="60"/>
      <c r="L154" s="61"/>
      <c r="M154" s="60"/>
      <c r="N154" s="61">
        <f t="shared" si="2"/>
        <v>0</v>
      </c>
    </row>
    <row r="155" spans="1:14" outlineLevel="2">
      <c r="A155" s="53">
        <v>10</v>
      </c>
      <c r="B155" s="54" t="s">
        <v>6</v>
      </c>
      <c r="C155" s="55" t="s">
        <v>95</v>
      </c>
      <c r="D155" s="56" t="s">
        <v>343</v>
      </c>
      <c r="E155" s="54" t="s">
        <v>7</v>
      </c>
      <c r="F155" s="122">
        <v>64</v>
      </c>
      <c r="G155" s="58">
        <v>0</v>
      </c>
      <c r="H155" s="57">
        <f t="shared" si="0"/>
        <v>64</v>
      </c>
      <c r="I155" s="128"/>
      <c r="J155" s="59">
        <f t="shared" si="1"/>
        <v>0</v>
      </c>
      <c r="K155" s="60"/>
      <c r="L155" s="61"/>
      <c r="M155" s="60"/>
      <c r="N155" s="61">
        <f t="shared" si="2"/>
        <v>0</v>
      </c>
    </row>
    <row r="156" spans="1:14" outlineLevel="2">
      <c r="A156" s="53">
        <v>11</v>
      </c>
      <c r="B156" s="54" t="s">
        <v>6</v>
      </c>
      <c r="C156" s="55" t="s">
        <v>122</v>
      </c>
      <c r="D156" s="56" t="s">
        <v>325</v>
      </c>
      <c r="E156" s="54" t="s">
        <v>0</v>
      </c>
      <c r="F156" s="122">
        <v>0.28000000000000003</v>
      </c>
      <c r="G156" s="58">
        <v>0</v>
      </c>
      <c r="H156" s="57">
        <f t="shared" si="0"/>
        <v>0.28000000000000003</v>
      </c>
      <c r="I156" s="128">
        <f>SUM(J146:J155)/100</f>
        <v>0</v>
      </c>
      <c r="J156" s="59">
        <f t="shared" si="1"/>
        <v>0</v>
      </c>
      <c r="K156" s="60"/>
      <c r="L156" s="61"/>
      <c r="M156" s="60"/>
      <c r="N156" s="61">
        <f t="shared" si="2"/>
        <v>0</v>
      </c>
    </row>
    <row r="157" spans="1:14" s="62" customFormat="1" ht="12.75" customHeight="1" outlineLevel="2">
      <c r="A157" s="63"/>
      <c r="B157" s="64"/>
      <c r="C157" s="64"/>
      <c r="D157" s="65"/>
      <c r="E157" s="64"/>
      <c r="F157" s="124"/>
      <c r="G157" s="67"/>
      <c r="H157" s="66"/>
      <c r="I157" s="130"/>
      <c r="J157" s="68"/>
      <c r="K157" s="69"/>
      <c r="L157" s="67"/>
      <c r="M157" s="67"/>
      <c r="N157" s="67"/>
    </row>
    <row r="158" spans="1:14" s="45" customFormat="1" ht="16.5" customHeight="1" outlineLevel="1">
      <c r="A158" s="46"/>
      <c r="B158" s="35"/>
      <c r="C158" s="47"/>
      <c r="D158" s="47" t="s">
        <v>226</v>
      </c>
      <c r="E158" s="35"/>
      <c r="F158" s="121"/>
      <c r="G158" s="49"/>
      <c r="H158" s="48"/>
      <c r="I158" s="127"/>
      <c r="J158" s="50">
        <f>SUBTOTAL(9,J159:J192)</f>
        <v>0</v>
      </c>
      <c r="K158" s="51"/>
      <c r="L158" s="52"/>
      <c r="M158" s="49"/>
      <c r="N158" s="52">
        <f>SUBTOTAL(9,N159:N192)</f>
        <v>0.39466000000000001</v>
      </c>
    </row>
    <row r="159" spans="1:14" outlineLevel="2" collapsed="1">
      <c r="A159" s="53">
        <v>1</v>
      </c>
      <c r="B159" s="54" t="s">
        <v>6</v>
      </c>
      <c r="C159" s="55" t="s">
        <v>65</v>
      </c>
      <c r="D159" s="56" t="s">
        <v>410</v>
      </c>
      <c r="E159" s="54" t="s">
        <v>7</v>
      </c>
      <c r="F159" s="122">
        <v>7</v>
      </c>
      <c r="G159" s="58">
        <v>0</v>
      </c>
      <c r="H159" s="57">
        <f>F159*(1+G159/100)</f>
        <v>7</v>
      </c>
      <c r="I159" s="128"/>
      <c r="J159" s="59">
        <f>H159*I159</f>
        <v>0</v>
      </c>
      <c r="K159" s="60"/>
      <c r="L159" s="61"/>
      <c r="M159" s="60">
        <v>5.638E-2</v>
      </c>
      <c r="N159" s="61">
        <f>H159*M159</f>
        <v>0.39466000000000001</v>
      </c>
    </row>
    <row r="160" spans="1:14" s="4" customFormat="1" hidden="1" outlineLevel="3">
      <c r="A160" s="5"/>
      <c r="B160" s="6"/>
      <c r="C160" s="6"/>
      <c r="D160" s="7" t="s">
        <v>219</v>
      </c>
      <c r="E160" s="6"/>
      <c r="F160" s="123">
        <v>7</v>
      </c>
      <c r="G160" s="8"/>
      <c r="H160" s="9"/>
      <c r="I160" s="129"/>
      <c r="J160" s="10"/>
      <c r="K160" s="11"/>
      <c r="L160" s="8"/>
      <c r="M160" s="8"/>
      <c r="N160" s="8"/>
    </row>
    <row r="161" spans="1:14" outlineLevel="2" collapsed="1">
      <c r="A161" s="53">
        <v>2</v>
      </c>
      <c r="B161" s="54" t="s">
        <v>6</v>
      </c>
      <c r="C161" s="55" t="s">
        <v>136</v>
      </c>
      <c r="D161" s="56" t="s">
        <v>376</v>
      </c>
      <c r="E161" s="54" t="s">
        <v>7</v>
      </c>
      <c r="F161" s="122">
        <v>14.277000000000005</v>
      </c>
      <c r="G161" s="58">
        <v>0</v>
      </c>
      <c r="H161" s="57">
        <f>F161*(1+G161/100)</f>
        <v>14.277000000000005</v>
      </c>
      <c r="I161" s="128"/>
      <c r="J161" s="59">
        <f>H161*I161</f>
        <v>0</v>
      </c>
      <c r="K161" s="60"/>
      <c r="L161" s="61"/>
      <c r="M161" s="60"/>
      <c r="N161" s="61">
        <f>H161*M161</f>
        <v>0</v>
      </c>
    </row>
    <row r="162" spans="1:14" s="4" customFormat="1" hidden="1" outlineLevel="3">
      <c r="A162" s="5"/>
      <c r="B162" s="6"/>
      <c r="C162" s="6"/>
      <c r="D162" s="7" t="s">
        <v>337</v>
      </c>
      <c r="E162" s="6"/>
      <c r="F162" s="123">
        <v>14.277000000000005</v>
      </c>
      <c r="G162" s="8"/>
      <c r="H162" s="9"/>
      <c r="I162" s="129"/>
      <c r="J162" s="10"/>
      <c r="K162" s="11"/>
      <c r="L162" s="8"/>
      <c r="M162" s="8"/>
      <c r="N162" s="8"/>
    </row>
    <row r="163" spans="1:14" outlineLevel="2" collapsed="1">
      <c r="A163" s="53">
        <v>3</v>
      </c>
      <c r="B163" s="54" t="s">
        <v>6</v>
      </c>
      <c r="C163" s="55" t="s">
        <v>66</v>
      </c>
      <c r="D163" s="56" t="s">
        <v>346</v>
      </c>
      <c r="E163" s="54" t="s">
        <v>7</v>
      </c>
      <c r="F163" s="122">
        <v>14.277000000000005</v>
      </c>
      <c r="G163" s="58">
        <v>0</v>
      </c>
      <c r="H163" s="57">
        <f>F163*(1+G163/100)</f>
        <v>14.277000000000005</v>
      </c>
      <c r="I163" s="128"/>
      <c r="J163" s="59">
        <f>H163*I163</f>
        <v>0</v>
      </c>
      <c r="K163" s="60"/>
      <c r="L163" s="61"/>
      <c r="M163" s="60"/>
      <c r="N163" s="61">
        <f>H163*M163</f>
        <v>0</v>
      </c>
    </row>
    <row r="164" spans="1:14" s="4" customFormat="1" hidden="1" outlineLevel="3">
      <c r="A164" s="5"/>
      <c r="B164" s="6"/>
      <c r="C164" s="6"/>
      <c r="D164" s="7" t="s">
        <v>337</v>
      </c>
      <c r="E164" s="6"/>
      <c r="F164" s="123">
        <v>14.277000000000005</v>
      </c>
      <c r="G164" s="8"/>
      <c r="H164" s="9"/>
      <c r="I164" s="129"/>
      <c r="J164" s="10"/>
      <c r="K164" s="11"/>
      <c r="L164" s="8"/>
      <c r="M164" s="8"/>
      <c r="N164" s="8"/>
    </row>
    <row r="165" spans="1:14" outlineLevel="2" collapsed="1">
      <c r="A165" s="53">
        <v>4</v>
      </c>
      <c r="B165" s="54" t="s">
        <v>6</v>
      </c>
      <c r="C165" s="55" t="s">
        <v>135</v>
      </c>
      <c r="D165" s="56" t="s">
        <v>369</v>
      </c>
      <c r="E165" s="54" t="s">
        <v>14</v>
      </c>
      <c r="F165" s="122">
        <v>6</v>
      </c>
      <c r="G165" s="58"/>
      <c r="H165" s="57">
        <f>F165*(1+G165/100)</f>
        <v>6</v>
      </c>
      <c r="I165" s="128"/>
      <c r="J165" s="59">
        <f>H165*I165</f>
        <v>0</v>
      </c>
      <c r="K165" s="60"/>
      <c r="L165" s="61"/>
      <c r="M165" s="60"/>
      <c r="N165" s="61">
        <f>H165*M165</f>
        <v>0</v>
      </c>
    </row>
    <row r="166" spans="1:14" s="4" customFormat="1" hidden="1" outlineLevel="3">
      <c r="A166" s="5"/>
      <c r="B166" s="6"/>
      <c r="C166" s="6"/>
      <c r="D166" s="7" t="s">
        <v>211</v>
      </c>
      <c r="E166" s="6"/>
      <c r="F166" s="123">
        <v>6</v>
      </c>
      <c r="G166" s="8"/>
      <c r="H166" s="9"/>
      <c r="I166" s="129"/>
      <c r="J166" s="10"/>
      <c r="K166" s="11"/>
      <c r="L166" s="8"/>
      <c r="M166" s="8"/>
      <c r="N166" s="8"/>
    </row>
    <row r="167" spans="1:14" outlineLevel="2" collapsed="1">
      <c r="A167" s="53">
        <v>5</v>
      </c>
      <c r="B167" s="54" t="s">
        <v>6</v>
      </c>
      <c r="C167" s="55" t="s">
        <v>67</v>
      </c>
      <c r="D167" s="56" t="s">
        <v>281</v>
      </c>
      <c r="E167" s="54" t="s">
        <v>7</v>
      </c>
      <c r="F167" s="122">
        <v>29.58</v>
      </c>
      <c r="G167" s="58">
        <v>0</v>
      </c>
      <c r="H167" s="57">
        <f>F167*(1+G167/100)</f>
        <v>29.58</v>
      </c>
      <c r="I167" s="128"/>
      <c r="J167" s="59">
        <f>H167*I167</f>
        <v>0</v>
      </c>
      <c r="K167" s="60"/>
      <c r="L167" s="61"/>
      <c r="M167" s="60"/>
      <c r="N167" s="61">
        <f>H167*M167</f>
        <v>0</v>
      </c>
    </row>
    <row r="168" spans="1:14" s="4" customFormat="1" hidden="1" outlineLevel="3">
      <c r="A168" s="5"/>
      <c r="B168" s="6"/>
      <c r="C168" s="6"/>
      <c r="D168" s="7" t="s">
        <v>329</v>
      </c>
      <c r="E168" s="6"/>
      <c r="F168" s="123">
        <v>29.58</v>
      </c>
      <c r="G168" s="8"/>
      <c r="H168" s="9"/>
      <c r="I168" s="129"/>
      <c r="J168" s="10"/>
      <c r="K168" s="11"/>
      <c r="L168" s="8"/>
      <c r="M168" s="8"/>
      <c r="N168" s="8"/>
    </row>
    <row r="169" spans="1:14" outlineLevel="2" collapsed="1">
      <c r="A169" s="53">
        <v>6</v>
      </c>
      <c r="B169" s="54" t="s">
        <v>1</v>
      </c>
      <c r="C169" s="55" t="s">
        <v>193</v>
      </c>
      <c r="D169" s="56" t="s">
        <v>420</v>
      </c>
      <c r="E169" s="54" t="s">
        <v>7</v>
      </c>
      <c r="F169" s="122">
        <v>31.059000000000001</v>
      </c>
      <c r="G169" s="58"/>
      <c r="H169" s="57">
        <f>F169*(1+G169/100)</f>
        <v>31.059000000000001</v>
      </c>
      <c r="I169" s="128"/>
      <c r="J169" s="59">
        <f>H169*I169</f>
        <v>0</v>
      </c>
      <c r="K169" s="60"/>
      <c r="L169" s="61"/>
      <c r="M169" s="60"/>
      <c r="N169" s="61">
        <f>H169*M169</f>
        <v>0</v>
      </c>
    </row>
    <row r="170" spans="1:14" s="4" customFormat="1" hidden="1" outlineLevel="3">
      <c r="A170" s="5"/>
      <c r="B170" s="6"/>
      <c r="C170" s="6"/>
      <c r="D170" s="7" t="s">
        <v>349</v>
      </c>
      <c r="E170" s="6"/>
      <c r="F170" s="123">
        <v>31.059000000000001</v>
      </c>
      <c r="G170" s="8"/>
      <c r="H170" s="9"/>
      <c r="I170" s="129"/>
      <c r="J170" s="10"/>
      <c r="K170" s="11"/>
      <c r="L170" s="8"/>
      <c r="M170" s="8"/>
      <c r="N170" s="8"/>
    </row>
    <row r="171" spans="1:14" ht="22.5" outlineLevel="2" collapsed="1">
      <c r="A171" s="53">
        <v>7</v>
      </c>
      <c r="B171" s="54" t="s">
        <v>6</v>
      </c>
      <c r="C171" s="55" t="s">
        <v>69</v>
      </c>
      <c r="D171" s="56" t="s">
        <v>432</v>
      </c>
      <c r="E171" s="54" t="s">
        <v>7</v>
      </c>
      <c r="F171" s="122">
        <v>133.17000000000002</v>
      </c>
      <c r="G171" s="58">
        <v>0</v>
      </c>
      <c r="H171" s="57">
        <f>F171*(1+G171/100)</f>
        <v>133.17000000000002</v>
      </c>
      <c r="I171" s="128"/>
      <c r="J171" s="59">
        <f>H171*I171</f>
        <v>0</v>
      </c>
      <c r="K171" s="60"/>
      <c r="L171" s="61"/>
      <c r="M171" s="60"/>
      <c r="N171" s="61">
        <f>H171*M171</f>
        <v>0</v>
      </c>
    </row>
    <row r="172" spans="1:14" s="4" customFormat="1" hidden="1" outlineLevel="3">
      <c r="A172" s="5"/>
      <c r="B172" s="6"/>
      <c r="C172" s="6"/>
      <c r="D172" s="7" t="s">
        <v>319</v>
      </c>
      <c r="E172" s="6"/>
      <c r="F172" s="123">
        <v>103.59</v>
      </c>
      <c r="G172" s="8"/>
      <c r="H172" s="9"/>
      <c r="I172" s="129"/>
      <c r="J172" s="10"/>
      <c r="K172" s="11"/>
      <c r="L172" s="8"/>
      <c r="M172" s="8"/>
      <c r="N172" s="8"/>
    </row>
    <row r="173" spans="1:14" s="4" customFormat="1" hidden="1" outlineLevel="3">
      <c r="A173" s="5"/>
      <c r="B173" s="6"/>
      <c r="C173" s="6"/>
      <c r="D173" s="7" t="s">
        <v>328</v>
      </c>
      <c r="E173" s="6"/>
      <c r="F173" s="123">
        <v>29.58</v>
      </c>
      <c r="G173" s="8"/>
      <c r="H173" s="9"/>
      <c r="I173" s="129"/>
      <c r="J173" s="10"/>
      <c r="K173" s="11"/>
      <c r="L173" s="8"/>
      <c r="M173" s="8"/>
      <c r="N173" s="8"/>
    </row>
    <row r="174" spans="1:14" outlineLevel="2" collapsed="1">
      <c r="A174" s="53">
        <v>8</v>
      </c>
      <c r="B174" s="54" t="s">
        <v>1</v>
      </c>
      <c r="C174" s="55" t="s">
        <v>32</v>
      </c>
      <c r="D174" s="56" t="s">
        <v>355</v>
      </c>
      <c r="E174" s="54" t="s">
        <v>7</v>
      </c>
      <c r="F174" s="122">
        <v>113.94900000000001</v>
      </c>
      <c r="G174" s="58">
        <v>0</v>
      </c>
      <c r="H174" s="57">
        <f>F174*(1+G174/100)</f>
        <v>113.94900000000001</v>
      </c>
      <c r="I174" s="128"/>
      <c r="J174" s="59">
        <f>H174*I174</f>
        <v>0</v>
      </c>
      <c r="K174" s="60"/>
      <c r="L174" s="61"/>
      <c r="M174" s="60"/>
      <c r="N174" s="61">
        <f>H174*M174</f>
        <v>0</v>
      </c>
    </row>
    <row r="175" spans="1:14" s="4" customFormat="1" hidden="1" outlineLevel="3">
      <c r="A175" s="5"/>
      <c r="B175" s="6"/>
      <c r="C175" s="6"/>
      <c r="D175" s="7" t="s">
        <v>339</v>
      </c>
      <c r="E175" s="6"/>
      <c r="F175" s="123">
        <v>113.94900000000001</v>
      </c>
      <c r="G175" s="8"/>
      <c r="H175" s="9"/>
      <c r="I175" s="129"/>
      <c r="J175" s="10"/>
      <c r="K175" s="11"/>
      <c r="L175" s="8"/>
      <c r="M175" s="8"/>
      <c r="N175" s="8"/>
    </row>
    <row r="176" spans="1:14" outlineLevel="2" collapsed="1">
      <c r="A176" s="53">
        <v>9</v>
      </c>
      <c r="B176" s="54" t="s">
        <v>1</v>
      </c>
      <c r="C176" s="55" t="s">
        <v>48</v>
      </c>
      <c r="D176" s="56" t="s">
        <v>418</v>
      </c>
      <c r="E176" s="54" t="s">
        <v>7</v>
      </c>
      <c r="F176" s="122">
        <v>32.538000000000004</v>
      </c>
      <c r="G176" s="58">
        <v>0</v>
      </c>
      <c r="H176" s="57">
        <f>F176*(1+G176/100)</f>
        <v>32.538000000000004</v>
      </c>
      <c r="I176" s="128"/>
      <c r="J176" s="59">
        <f>H176*I176</f>
        <v>0</v>
      </c>
      <c r="K176" s="60"/>
      <c r="L176" s="61"/>
      <c r="M176" s="60"/>
      <c r="N176" s="61">
        <f>H176*M176</f>
        <v>0</v>
      </c>
    </row>
    <row r="177" spans="1:14" s="4" customFormat="1" hidden="1" outlineLevel="3">
      <c r="A177" s="5"/>
      <c r="B177" s="6"/>
      <c r="C177" s="6"/>
      <c r="D177" s="7" t="s">
        <v>344</v>
      </c>
      <c r="E177" s="6"/>
      <c r="F177" s="123">
        <v>32.538000000000004</v>
      </c>
      <c r="G177" s="8"/>
      <c r="H177" s="9"/>
      <c r="I177" s="129"/>
      <c r="J177" s="10"/>
      <c r="K177" s="11"/>
      <c r="L177" s="8"/>
      <c r="M177" s="8"/>
      <c r="N177" s="8"/>
    </row>
    <row r="178" spans="1:14" outlineLevel="2" collapsed="1">
      <c r="A178" s="53">
        <v>10</v>
      </c>
      <c r="B178" s="54" t="s">
        <v>6</v>
      </c>
      <c r="C178" s="55" t="s">
        <v>68</v>
      </c>
      <c r="D178" s="56" t="s">
        <v>315</v>
      </c>
      <c r="E178" s="54" t="s">
        <v>7</v>
      </c>
      <c r="F178" s="122">
        <v>25.49</v>
      </c>
      <c r="G178" s="58">
        <v>0</v>
      </c>
      <c r="H178" s="57">
        <f>F178*(1+G178/100)</f>
        <v>25.49</v>
      </c>
      <c r="I178" s="128"/>
      <c r="J178" s="59">
        <f>H178*I178</f>
        <v>0</v>
      </c>
      <c r="K178" s="60"/>
      <c r="L178" s="61"/>
      <c r="M178" s="60"/>
      <c r="N178" s="61">
        <f>H178*M178</f>
        <v>0</v>
      </c>
    </row>
    <row r="179" spans="1:14" s="4" customFormat="1" hidden="1" outlineLevel="3">
      <c r="A179" s="5"/>
      <c r="B179" s="6"/>
      <c r="C179" s="6"/>
      <c r="D179" s="7" t="s">
        <v>345</v>
      </c>
      <c r="E179" s="6"/>
      <c r="F179" s="123">
        <v>8.8100000000000023</v>
      </c>
      <c r="G179" s="8"/>
      <c r="H179" s="9"/>
      <c r="I179" s="129"/>
      <c r="J179" s="10"/>
      <c r="K179" s="11"/>
      <c r="L179" s="8"/>
      <c r="M179" s="8"/>
      <c r="N179" s="8"/>
    </row>
    <row r="180" spans="1:14" s="4" customFormat="1" hidden="1" outlineLevel="3">
      <c r="A180" s="5"/>
      <c r="B180" s="6"/>
      <c r="C180" s="6"/>
      <c r="D180" s="7" t="s">
        <v>348</v>
      </c>
      <c r="E180" s="6"/>
      <c r="F180" s="123">
        <v>16.68</v>
      </c>
      <c r="G180" s="8"/>
      <c r="H180" s="9"/>
      <c r="I180" s="129"/>
      <c r="J180" s="10"/>
      <c r="K180" s="11"/>
      <c r="L180" s="8"/>
      <c r="M180" s="8"/>
      <c r="N180" s="8"/>
    </row>
    <row r="181" spans="1:14" ht="22.5" outlineLevel="2" collapsed="1">
      <c r="A181" s="53">
        <v>11</v>
      </c>
      <c r="B181" s="54" t="s">
        <v>6</v>
      </c>
      <c r="C181" s="55" t="s">
        <v>70</v>
      </c>
      <c r="D181" s="56" t="s">
        <v>441</v>
      </c>
      <c r="E181" s="54" t="s">
        <v>2</v>
      </c>
      <c r="F181" s="122">
        <v>7.8699999999999992</v>
      </c>
      <c r="G181" s="58">
        <v>0</v>
      </c>
      <c r="H181" s="57">
        <f>F181*(1+G181/100)</f>
        <v>7.8699999999999992</v>
      </c>
      <c r="I181" s="128"/>
      <c r="J181" s="59">
        <f>H181*I181</f>
        <v>0</v>
      </c>
      <c r="K181" s="60"/>
      <c r="L181" s="61"/>
      <c r="M181" s="60"/>
      <c r="N181" s="61">
        <f>H181*M181</f>
        <v>0</v>
      </c>
    </row>
    <row r="182" spans="1:14" s="4" customFormat="1" hidden="1" outlineLevel="3">
      <c r="A182" s="5"/>
      <c r="B182" s="6"/>
      <c r="C182" s="6"/>
      <c r="D182" s="7" t="s">
        <v>233</v>
      </c>
      <c r="E182" s="6"/>
      <c r="F182" s="123">
        <v>7.8699999999999992</v>
      </c>
      <c r="G182" s="8"/>
      <c r="H182" s="9"/>
      <c r="I182" s="129"/>
      <c r="J182" s="10"/>
      <c r="K182" s="11"/>
      <c r="L182" s="8"/>
      <c r="M182" s="8"/>
      <c r="N182" s="8"/>
    </row>
    <row r="183" spans="1:14" outlineLevel="2" collapsed="1">
      <c r="A183" s="53">
        <v>12</v>
      </c>
      <c r="B183" s="54" t="s">
        <v>6</v>
      </c>
      <c r="C183" s="55" t="s">
        <v>71</v>
      </c>
      <c r="D183" s="56" t="s">
        <v>335</v>
      </c>
      <c r="E183" s="54" t="s">
        <v>2</v>
      </c>
      <c r="F183" s="122">
        <v>3.05</v>
      </c>
      <c r="G183" s="58">
        <v>0</v>
      </c>
      <c r="H183" s="57">
        <f>F183*(1+G183/100)</f>
        <v>3.05</v>
      </c>
      <c r="I183" s="128"/>
      <c r="J183" s="59">
        <f>H183*I183</f>
        <v>0</v>
      </c>
      <c r="K183" s="60"/>
      <c r="L183" s="61"/>
      <c r="M183" s="60"/>
      <c r="N183" s="61">
        <f>H183*M183</f>
        <v>0</v>
      </c>
    </row>
    <row r="184" spans="1:14" s="4" customFormat="1" hidden="1" outlineLevel="3">
      <c r="A184" s="5"/>
      <c r="B184" s="6"/>
      <c r="C184" s="6"/>
      <c r="D184" s="7" t="s">
        <v>212</v>
      </c>
      <c r="E184" s="6"/>
      <c r="F184" s="123">
        <v>3.05</v>
      </c>
      <c r="G184" s="8"/>
      <c r="H184" s="9"/>
      <c r="I184" s="129"/>
      <c r="J184" s="10"/>
      <c r="K184" s="11"/>
      <c r="L184" s="8"/>
      <c r="M184" s="8"/>
      <c r="N184" s="8"/>
    </row>
    <row r="185" spans="1:14" ht="22.5" outlineLevel="2" collapsed="1">
      <c r="A185" s="53">
        <v>13</v>
      </c>
      <c r="B185" s="54" t="s">
        <v>6</v>
      </c>
      <c r="C185" s="55" t="s">
        <v>72</v>
      </c>
      <c r="D185" s="56" t="s">
        <v>435</v>
      </c>
      <c r="E185" s="54" t="s">
        <v>14</v>
      </c>
      <c r="F185" s="122">
        <v>6</v>
      </c>
      <c r="G185" s="58">
        <v>0</v>
      </c>
      <c r="H185" s="57">
        <f>F185*(1+G185/100)</f>
        <v>6</v>
      </c>
      <c r="I185" s="128"/>
      <c r="J185" s="59">
        <f>H185*I185</f>
        <v>0</v>
      </c>
      <c r="K185" s="60"/>
      <c r="L185" s="61"/>
      <c r="M185" s="60"/>
      <c r="N185" s="61">
        <f>H185*M185</f>
        <v>0</v>
      </c>
    </row>
    <row r="186" spans="1:14" s="4" customFormat="1" hidden="1" outlineLevel="3">
      <c r="A186" s="5"/>
      <c r="B186" s="6"/>
      <c r="C186" s="6"/>
      <c r="D186" s="7" t="s">
        <v>214</v>
      </c>
      <c r="E186" s="6"/>
      <c r="F186" s="123">
        <v>6</v>
      </c>
      <c r="G186" s="8"/>
      <c r="H186" s="9"/>
      <c r="I186" s="129"/>
      <c r="J186" s="10"/>
      <c r="K186" s="11"/>
      <c r="L186" s="8"/>
      <c r="M186" s="8"/>
      <c r="N186" s="8"/>
    </row>
    <row r="187" spans="1:14" outlineLevel="2" collapsed="1">
      <c r="A187" s="53">
        <v>14</v>
      </c>
      <c r="B187" s="54" t="s">
        <v>1</v>
      </c>
      <c r="C187" s="55" t="s">
        <v>30</v>
      </c>
      <c r="D187" s="56" t="s">
        <v>386</v>
      </c>
      <c r="E187" s="54" t="s">
        <v>14</v>
      </c>
      <c r="F187" s="122">
        <v>5</v>
      </c>
      <c r="G187" s="58">
        <v>0</v>
      </c>
      <c r="H187" s="57">
        <f>F187*(1+G187/100)</f>
        <v>5</v>
      </c>
      <c r="I187" s="128"/>
      <c r="J187" s="59">
        <f>H187*I187</f>
        <v>0</v>
      </c>
      <c r="K187" s="60"/>
      <c r="L187" s="61"/>
      <c r="M187" s="60"/>
      <c r="N187" s="61">
        <f>H187*M187</f>
        <v>0</v>
      </c>
    </row>
    <row r="188" spans="1:14" s="4" customFormat="1" hidden="1" outlineLevel="3">
      <c r="A188" s="5"/>
      <c r="B188" s="6"/>
      <c r="C188" s="6"/>
      <c r="D188" s="7" t="s">
        <v>172</v>
      </c>
      <c r="E188" s="6"/>
      <c r="F188" s="123">
        <v>5</v>
      </c>
      <c r="G188" s="8"/>
      <c r="H188" s="9"/>
      <c r="I188" s="129"/>
      <c r="J188" s="10"/>
      <c r="K188" s="11"/>
      <c r="L188" s="8"/>
      <c r="M188" s="8"/>
      <c r="N188" s="8"/>
    </row>
    <row r="189" spans="1:14" outlineLevel="2" collapsed="1">
      <c r="A189" s="53">
        <v>15</v>
      </c>
      <c r="B189" s="54" t="s">
        <v>1</v>
      </c>
      <c r="C189" s="55" t="s">
        <v>31</v>
      </c>
      <c r="D189" s="56" t="s">
        <v>387</v>
      </c>
      <c r="E189" s="54" t="s">
        <v>14</v>
      </c>
      <c r="F189" s="122">
        <v>1</v>
      </c>
      <c r="G189" s="58">
        <v>0</v>
      </c>
      <c r="H189" s="57">
        <f>F189*(1+G189/100)</f>
        <v>1</v>
      </c>
      <c r="I189" s="128"/>
      <c r="J189" s="59">
        <f>H189*I189</f>
        <v>0</v>
      </c>
      <c r="K189" s="60"/>
      <c r="L189" s="61"/>
      <c r="M189" s="60"/>
      <c r="N189" s="61">
        <f>H189*M189</f>
        <v>0</v>
      </c>
    </row>
    <row r="190" spans="1:14" s="4" customFormat="1" hidden="1" outlineLevel="3">
      <c r="A190" s="5"/>
      <c r="B190" s="6"/>
      <c r="C190" s="6"/>
      <c r="D190" s="7" t="s">
        <v>173</v>
      </c>
      <c r="E190" s="6"/>
      <c r="F190" s="123">
        <v>1</v>
      </c>
      <c r="G190" s="8"/>
      <c r="H190" s="9"/>
      <c r="I190" s="129"/>
      <c r="J190" s="10"/>
      <c r="K190" s="11"/>
      <c r="L190" s="8"/>
      <c r="M190" s="8"/>
      <c r="N190" s="8"/>
    </row>
    <row r="191" spans="1:14" outlineLevel="2">
      <c r="A191" s="53">
        <v>16</v>
      </c>
      <c r="B191" s="54" t="s">
        <v>6</v>
      </c>
      <c r="C191" s="55" t="s">
        <v>123</v>
      </c>
      <c r="D191" s="56" t="s">
        <v>392</v>
      </c>
      <c r="E191" s="54" t="s">
        <v>0</v>
      </c>
      <c r="F191" s="122">
        <v>1.52</v>
      </c>
      <c r="G191" s="58">
        <v>0</v>
      </c>
      <c r="H191" s="57">
        <f>F191*(1+G191/100)</f>
        <v>1.52</v>
      </c>
      <c r="I191" s="128">
        <f>SUM(J159:J189)/100</f>
        <v>0</v>
      </c>
      <c r="J191" s="59">
        <f>H191*I191</f>
        <v>0</v>
      </c>
      <c r="K191" s="60"/>
      <c r="L191" s="61"/>
      <c r="M191" s="60"/>
      <c r="N191" s="61">
        <f>H191*M191</f>
        <v>0</v>
      </c>
    </row>
    <row r="192" spans="1:14" s="62" customFormat="1" ht="12.75" customHeight="1" outlineLevel="2">
      <c r="A192" s="63"/>
      <c r="B192" s="64"/>
      <c r="C192" s="64"/>
      <c r="D192" s="65"/>
      <c r="E192" s="64"/>
      <c r="F192" s="124"/>
      <c r="G192" s="67"/>
      <c r="H192" s="66"/>
      <c r="I192" s="130"/>
      <c r="J192" s="68"/>
      <c r="K192" s="69"/>
      <c r="L192" s="67"/>
      <c r="M192" s="67"/>
      <c r="N192" s="67"/>
    </row>
    <row r="193" spans="1:14" s="45" customFormat="1" ht="16.5" customHeight="1" outlineLevel="1">
      <c r="A193" s="46"/>
      <c r="B193" s="35"/>
      <c r="C193" s="47"/>
      <c r="D193" s="47" t="s">
        <v>258</v>
      </c>
      <c r="E193" s="35"/>
      <c r="F193" s="121"/>
      <c r="G193" s="49"/>
      <c r="H193" s="48"/>
      <c r="I193" s="127"/>
      <c r="J193" s="50">
        <f>SUBTOTAL(9,J194:J231)</f>
        <v>0</v>
      </c>
      <c r="K193" s="51"/>
      <c r="L193" s="52"/>
      <c r="M193" s="49"/>
      <c r="N193" s="52">
        <f>SUBTOTAL(9,N194:N231)</f>
        <v>1.4316</v>
      </c>
    </row>
    <row r="194" spans="1:14" ht="22.5" outlineLevel="2" collapsed="1">
      <c r="A194" s="53">
        <v>1</v>
      </c>
      <c r="B194" s="54" t="s">
        <v>6</v>
      </c>
      <c r="C194" s="55" t="s">
        <v>139</v>
      </c>
      <c r="D194" s="56" t="s">
        <v>462</v>
      </c>
      <c r="E194" s="54" t="s">
        <v>14</v>
      </c>
      <c r="F194" s="122">
        <v>13</v>
      </c>
      <c r="G194" s="58"/>
      <c r="H194" s="57">
        <f>F194*(1+G194/100)</f>
        <v>13</v>
      </c>
      <c r="I194" s="128"/>
      <c r="J194" s="59">
        <f>H194*I194</f>
        <v>0</v>
      </c>
      <c r="K194" s="60"/>
      <c r="L194" s="61"/>
      <c r="M194" s="60"/>
      <c r="N194" s="61">
        <f>H194*M194</f>
        <v>0</v>
      </c>
    </row>
    <row r="195" spans="1:14" s="4" customFormat="1" hidden="1" outlineLevel="3">
      <c r="A195" s="5"/>
      <c r="B195" s="6"/>
      <c r="C195" s="6"/>
      <c r="D195" s="7" t="s">
        <v>129</v>
      </c>
      <c r="E195" s="6"/>
      <c r="F195" s="123">
        <v>13</v>
      </c>
      <c r="G195" s="8"/>
      <c r="H195" s="9"/>
      <c r="I195" s="129"/>
      <c r="J195" s="10"/>
      <c r="K195" s="11"/>
      <c r="L195" s="8"/>
      <c r="M195" s="8"/>
      <c r="N195" s="8"/>
    </row>
    <row r="196" spans="1:14" ht="22.5" outlineLevel="2" collapsed="1">
      <c r="A196" s="53">
        <v>2</v>
      </c>
      <c r="B196" s="54" t="s">
        <v>6</v>
      </c>
      <c r="C196" s="55" t="s">
        <v>140</v>
      </c>
      <c r="D196" s="56" t="s">
        <v>459</v>
      </c>
      <c r="E196" s="54" t="s">
        <v>14</v>
      </c>
      <c r="F196" s="122">
        <v>1</v>
      </c>
      <c r="G196" s="58"/>
      <c r="H196" s="57">
        <f>F196*(1+G196/100)</f>
        <v>1</v>
      </c>
      <c r="I196" s="128"/>
      <c r="J196" s="59">
        <f>H196*I196</f>
        <v>0</v>
      </c>
      <c r="K196" s="60"/>
      <c r="L196" s="61"/>
      <c r="M196" s="60"/>
      <c r="N196" s="61">
        <f>H196*M196</f>
        <v>0</v>
      </c>
    </row>
    <row r="197" spans="1:14" s="4" customFormat="1" hidden="1" outlineLevel="3">
      <c r="A197" s="5"/>
      <c r="B197" s="6"/>
      <c r="C197" s="6"/>
      <c r="D197" s="7" t="s">
        <v>35</v>
      </c>
      <c r="E197" s="6"/>
      <c r="F197" s="123">
        <v>1</v>
      </c>
      <c r="G197" s="8"/>
      <c r="H197" s="9"/>
      <c r="I197" s="129"/>
      <c r="J197" s="10"/>
      <c r="K197" s="11"/>
      <c r="L197" s="8"/>
      <c r="M197" s="8"/>
      <c r="N197" s="8"/>
    </row>
    <row r="198" spans="1:14" ht="33.75" outlineLevel="2" collapsed="1">
      <c r="A198" s="53">
        <v>3</v>
      </c>
      <c r="B198" s="54" t="s">
        <v>6</v>
      </c>
      <c r="C198" s="55" t="s">
        <v>141</v>
      </c>
      <c r="D198" s="56" t="s">
        <v>464</v>
      </c>
      <c r="E198" s="54" t="s">
        <v>14</v>
      </c>
      <c r="F198" s="122">
        <v>2</v>
      </c>
      <c r="G198" s="58"/>
      <c r="H198" s="57">
        <f>F198*(1+G198/100)</f>
        <v>2</v>
      </c>
      <c r="I198" s="128"/>
      <c r="J198" s="59">
        <f>H198*I198</f>
        <v>0</v>
      </c>
      <c r="K198" s="60"/>
      <c r="L198" s="61"/>
      <c r="M198" s="60"/>
      <c r="N198" s="61">
        <f>H198*M198</f>
        <v>0</v>
      </c>
    </row>
    <row r="199" spans="1:14" s="4" customFormat="1" hidden="1" outlineLevel="3">
      <c r="A199" s="5"/>
      <c r="B199" s="6"/>
      <c r="C199" s="6"/>
      <c r="D199" s="7" t="s">
        <v>194</v>
      </c>
      <c r="E199" s="6"/>
      <c r="F199" s="123">
        <v>2</v>
      </c>
      <c r="G199" s="8"/>
      <c r="H199" s="9"/>
      <c r="I199" s="129"/>
      <c r="J199" s="10"/>
      <c r="K199" s="11"/>
      <c r="L199" s="8"/>
      <c r="M199" s="8"/>
      <c r="N199" s="8"/>
    </row>
    <row r="200" spans="1:14" ht="22.5" outlineLevel="2" collapsed="1">
      <c r="A200" s="53">
        <v>4</v>
      </c>
      <c r="B200" s="54" t="s">
        <v>6</v>
      </c>
      <c r="C200" s="55" t="s">
        <v>142</v>
      </c>
      <c r="D200" s="56" t="s">
        <v>461</v>
      </c>
      <c r="E200" s="54" t="s">
        <v>14</v>
      </c>
      <c r="F200" s="122">
        <v>2</v>
      </c>
      <c r="G200" s="58"/>
      <c r="H200" s="57">
        <f>F200*(1+G200/100)</f>
        <v>2</v>
      </c>
      <c r="I200" s="128"/>
      <c r="J200" s="59">
        <f>H200*I200</f>
        <v>0</v>
      </c>
      <c r="K200" s="60"/>
      <c r="L200" s="61"/>
      <c r="M200" s="60"/>
      <c r="N200" s="61">
        <f>H200*M200</f>
        <v>0</v>
      </c>
    </row>
    <row r="201" spans="1:14" s="4" customFormat="1" hidden="1" outlineLevel="3">
      <c r="A201" s="5"/>
      <c r="B201" s="6"/>
      <c r="C201" s="6"/>
      <c r="D201" s="7" t="s">
        <v>194</v>
      </c>
      <c r="E201" s="6"/>
      <c r="F201" s="123">
        <v>2</v>
      </c>
      <c r="G201" s="8"/>
      <c r="H201" s="9"/>
      <c r="I201" s="129"/>
      <c r="J201" s="10"/>
      <c r="K201" s="11"/>
      <c r="L201" s="8"/>
      <c r="M201" s="8"/>
      <c r="N201" s="8"/>
    </row>
    <row r="202" spans="1:14" ht="33.75" outlineLevel="2" collapsed="1">
      <c r="A202" s="53">
        <v>5</v>
      </c>
      <c r="B202" s="54" t="s">
        <v>6</v>
      </c>
      <c r="C202" s="55" t="s">
        <v>143</v>
      </c>
      <c r="D202" s="56" t="s">
        <v>481</v>
      </c>
      <c r="E202" s="54" t="s">
        <v>14</v>
      </c>
      <c r="F202" s="122">
        <v>5</v>
      </c>
      <c r="G202" s="58"/>
      <c r="H202" s="57">
        <f>F202*(1+G202/100)</f>
        <v>5</v>
      </c>
      <c r="I202" s="128"/>
      <c r="J202" s="59">
        <f>H202*I202</f>
        <v>0</v>
      </c>
      <c r="K202" s="60"/>
      <c r="L202" s="61"/>
      <c r="M202" s="60"/>
      <c r="N202" s="61">
        <f>H202*M202</f>
        <v>0</v>
      </c>
    </row>
    <row r="203" spans="1:14" s="4" customFormat="1" hidden="1" outlineLevel="3">
      <c r="A203" s="5"/>
      <c r="B203" s="6"/>
      <c r="C203" s="6"/>
      <c r="D203" s="7" t="s">
        <v>130</v>
      </c>
      <c r="E203" s="6"/>
      <c r="F203" s="123">
        <v>5</v>
      </c>
      <c r="G203" s="8"/>
      <c r="H203" s="9"/>
      <c r="I203" s="129"/>
      <c r="J203" s="10"/>
      <c r="K203" s="11"/>
      <c r="L203" s="8"/>
      <c r="M203" s="8"/>
      <c r="N203" s="8"/>
    </row>
    <row r="204" spans="1:14" ht="33.75" outlineLevel="2" collapsed="1">
      <c r="A204" s="53">
        <v>6</v>
      </c>
      <c r="B204" s="54" t="s">
        <v>6</v>
      </c>
      <c r="C204" s="55" t="s">
        <v>144</v>
      </c>
      <c r="D204" s="56" t="s">
        <v>482</v>
      </c>
      <c r="E204" s="54" t="s">
        <v>14</v>
      </c>
      <c r="F204" s="122">
        <v>1</v>
      </c>
      <c r="G204" s="58">
        <v>0</v>
      </c>
      <c r="H204" s="57">
        <f>F204*(1+G204/100)</f>
        <v>1</v>
      </c>
      <c r="I204" s="128"/>
      <c r="J204" s="59">
        <f>H204*I204</f>
        <v>0</v>
      </c>
      <c r="K204" s="60"/>
      <c r="L204" s="61"/>
      <c r="M204" s="60"/>
      <c r="N204" s="61">
        <f>H204*M204</f>
        <v>0</v>
      </c>
    </row>
    <row r="205" spans="1:14" s="4" customFormat="1" hidden="1" outlineLevel="3">
      <c r="A205" s="5"/>
      <c r="B205" s="6"/>
      <c r="C205" s="6"/>
      <c r="D205" s="7" t="s">
        <v>173</v>
      </c>
      <c r="E205" s="6"/>
      <c r="F205" s="123">
        <v>1</v>
      </c>
      <c r="G205" s="8"/>
      <c r="H205" s="9"/>
      <c r="I205" s="129"/>
      <c r="J205" s="10"/>
      <c r="K205" s="11"/>
      <c r="L205" s="8"/>
      <c r="M205" s="8"/>
      <c r="N205" s="8"/>
    </row>
    <row r="206" spans="1:14" ht="33.75" outlineLevel="2" collapsed="1">
      <c r="A206" s="53">
        <v>7</v>
      </c>
      <c r="B206" s="54" t="s">
        <v>6</v>
      </c>
      <c r="C206" s="55" t="s">
        <v>146</v>
      </c>
      <c r="D206" s="56" t="s">
        <v>471</v>
      </c>
      <c r="E206" s="54" t="s">
        <v>14</v>
      </c>
      <c r="F206" s="122">
        <v>18</v>
      </c>
      <c r="G206" s="58"/>
      <c r="H206" s="57">
        <f>F206*(1+G206/100)</f>
        <v>18</v>
      </c>
      <c r="I206" s="128"/>
      <c r="J206" s="59">
        <f>H206*I206</f>
        <v>0</v>
      </c>
      <c r="K206" s="60"/>
      <c r="L206" s="61"/>
      <c r="M206" s="60"/>
      <c r="N206" s="61">
        <f>H206*M206</f>
        <v>0</v>
      </c>
    </row>
    <row r="207" spans="1:14" s="4" customFormat="1" hidden="1" outlineLevel="3">
      <c r="A207" s="5"/>
      <c r="B207" s="6"/>
      <c r="C207" s="6"/>
      <c r="D207" s="7" t="s">
        <v>195</v>
      </c>
      <c r="E207" s="6"/>
      <c r="F207" s="123">
        <v>18</v>
      </c>
      <c r="G207" s="8"/>
      <c r="H207" s="9"/>
      <c r="I207" s="129"/>
      <c r="J207" s="10"/>
      <c r="K207" s="11"/>
      <c r="L207" s="8"/>
      <c r="M207" s="8"/>
      <c r="N207" s="8"/>
    </row>
    <row r="208" spans="1:14" ht="33.75" outlineLevel="2" collapsed="1">
      <c r="A208" s="53">
        <v>8</v>
      </c>
      <c r="B208" s="54" t="s">
        <v>6</v>
      </c>
      <c r="C208" s="55" t="s">
        <v>147</v>
      </c>
      <c r="D208" s="56" t="s">
        <v>469</v>
      </c>
      <c r="E208" s="54" t="s">
        <v>14</v>
      </c>
      <c r="F208" s="122">
        <v>5</v>
      </c>
      <c r="G208" s="58"/>
      <c r="H208" s="57">
        <f>F208*(1+G208/100)</f>
        <v>5</v>
      </c>
      <c r="I208" s="128"/>
      <c r="J208" s="59">
        <f>H208*I208</f>
        <v>0</v>
      </c>
      <c r="K208" s="60"/>
      <c r="L208" s="61"/>
      <c r="M208" s="60"/>
      <c r="N208" s="61">
        <f>H208*M208</f>
        <v>0</v>
      </c>
    </row>
    <row r="209" spans="1:14" s="4" customFormat="1" hidden="1" outlineLevel="3">
      <c r="A209" s="5"/>
      <c r="B209" s="6"/>
      <c r="C209" s="6"/>
      <c r="D209" s="7" t="s">
        <v>174</v>
      </c>
      <c r="E209" s="6"/>
      <c r="F209" s="123">
        <v>5</v>
      </c>
      <c r="G209" s="8"/>
      <c r="H209" s="9"/>
      <c r="I209" s="129"/>
      <c r="J209" s="10"/>
      <c r="K209" s="11"/>
      <c r="L209" s="8"/>
      <c r="M209" s="8"/>
      <c r="N209" s="8"/>
    </row>
    <row r="210" spans="1:14" ht="33.75" outlineLevel="2" collapsed="1">
      <c r="A210" s="53">
        <v>9</v>
      </c>
      <c r="B210" s="54" t="s">
        <v>6</v>
      </c>
      <c r="C210" s="55" t="s">
        <v>145</v>
      </c>
      <c r="D210" s="56" t="s">
        <v>473</v>
      </c>
      <c r="E210" s="54" t="s">
        <v>14</v>
      </c>
      <c r="F210" s="122">
        <v>1</v>
      </c>
      <c r="G210" s="58"/>
      <c r="H210" s="57">
        <f>F210*(1+G210/100)</f>
        <v>1</v>
      </c>
      <c r="I210" s="128"/>
      <c r="J210" s="59">
        <f>H210*I210</f>
        <v>0</v>
      </c>
      <c r="K210" s="60"/>
      <c r="L210" s="61"/>
      <c r="M210" s="60"/>
      <c r="N210" s="61">
        <f>H210*M210</f>
        <v>0</v>
      </c>
    </row>
    <row r="211" spans="1:14" s="4" customFormat="1" hidden="1" outlineLevel="3">
      <c r="A211" s="5"/>
      <c r="B211" s="6"/>
      <c r="C211" s="6"/>
      <c r="D211" s="7" t="s">
        <v>175</v>
      </c>
      <c r="E211" s="6"/>
      <c r="F211" s="123">
        <v>1</v>
      </c>
      <c r="G211" s="8"/>
      <c r="H211" s="9"/>
      <c r="I211" s="129"/>
      <c r="J211" s="10"/>
      <c r="K211" s="11"/>
      <c r="L211" s="8"/>
      <c r="M211" s="8"/>
      <c r="N211" s="8"/>
    </row>
    <row r="212" spans="1:14" ht="33.75" outlineLevel="2" collapsed="1">
      <c r="A212" s="53">
        <v>10</v>
      </c>
      <c r="B212" s="54" t="s">
        <v>6</v>
      </c>
      <c r="C212" s="55" t="s">
        <v>148</v>
      </c>
      <c r="D212" s="56" t="s">
        <v>468</v>
      </c>
      <c r="E212" s="54" t="s">
        <v>14</v>
      </c>
      <c r="F212" s="122">
        <v>1</v>
      </c>
      <c r="G212" s="58"/>
      <c r="H212" s="57">
        <f>F212*(1+G212/100)</f>
        <v>1</v>
      </c>
      <c r="I212" s="128"/>
      <c r="J212" s="59">
        <f>H212*I212</f>
        <v>0</v>
      </c>
      <c r="K212" s="60"/>
      <c r="L212" s="61"/>
      <c r="M212" s="60"/>
      <c r="N212" s="61">
        <f>H212*M212</f>
        <v>0</v>
      </c>
    </row>
    <row r="213" spans="1:14" s="4" customFormat="1" hidden="1" outlineLevel="3">
      <c r="A213" s="5"/>
      <c r="B213" s="6"/>
      <c r="C213" s="6"/>
      <c r="D213" s="7" t="s">
        <v>176</v>
      </c>
      <c r="E213" s="6"/>
      <c r="F213" s="123">
        <v>1</v>
      </c>
      <c r="G213" s="8"/>
      <c r="H213" s="9"/>
      <c r="I213" s="129"/>
      <c r="J213" s="10"/>
      <c r="K213" s="11"/>
      <c r="L213" s="8"/>
      <c r="M213" s="8"/>
      <c r="N213" s="8"/>
    </row>
    <row r="214" spans="1:14" ht="33.75" outlineLevel="2" collapsed="1">
      <c r="A214" s="53">
        <v>11</v>
      </c>
      <c r="B214" s="54" t="s">
        <v>6</v>
      </c>
      <c r="C214" s="55" t="s">
        <v>149</v>
      </c>
      <c r="D214" s="56" t="s">
        <v>470</v>
      </c>
      <c r="E214" s="54" t="s">
        <v>14</v>
      </c>
      <c r="F214" s="122">
        <v>1</v>
      </c>
      <c r="G214" s="58"/>
      <c r="H214" s="57">
        <f>F214*(1+G214/100)</f>
        <v>1</v>
      </c>
      <c r="I214" s="128"/>
      <c r="J214" s="59">
        <f>H214*I214</f>
        <v>0</v>
      </c>
      <c r="K214" s="60"/>
      <c r="L214" s="61"/>
      <c r="M214" s="60"/>
      <c r="N214" s="61">
        <f>H214*M214</f>
        <v>0</v>
      </c>
    </row>
    <row r="215" spans="1:14" s="4" customFormat="1" hidden="1" outlineLevel="3">
      <c r="A215" s="5"/>
      <c r="B215" s="6"/>
      <c r="C215" s="6"/>
      <c r="D215" s="7" t="s">
        <v>196</v>
      </c>
      <c r="E215" s="6"/>
      <c r="F215" s="123">
        <v>1</v>
      </c>
      <c r="G215" s="8"/>
      <c r="H215" s="9"/>
      <c r="I215" s="129"/>
      <c r="J215" s="10"/>
      <c r="K215" s="11"/>
      <c r="L215" s="8"/>
      <c r="M215" s="8"/>
      <c r="N215" s="8"/>
    </row>
    <row r="216" spans="1:14" ht="33.75" outlineLevel="2" collapsed="1">
      <c r="A216" s="53">
        <v>12</v>
      </c>
      <c r="B216" s="54" t="s">
        <v>6</v>
      </c>
      <c r="C216" s="55" t="s">
        <v>150</v>
      </c>
      <c r="D216" s="56" t="s">
        <v>466</v>
      </c>
      <c r="E216" s="54" t="s">
        <v>14</v>
      </c>
      <c r="F216" s="122">
        <v>1</v>
      </c>
      <c r="G216" s="58"/>
      <c r="H216" s="57">
        <f>F216*(1+G216/100)</f>
        <v>1</v>
      </c>
      <c r="I216" s="128"/>
      <c r="J216" s="59">
        <f>H216*I216</f>
        <v>0</v>
      </c>
      <c r="K216" s="60"/>
      <c r="L216" s="61"/>
      <c r="M216" s="60"/>
      <c r="N216" s="61">
        <f>H216*M216</f>
        <v>0</v>
      </c>
    </row>
    <row r="217" spans="1:14" s="4" customFormat="1" hidden="1" outlineLevel="3">
      <c r="A217" s="5"/>
      <c r="B217" s="6"/>
      <c r="C217" s="6"/>
      <c r="D217" s="7" t="s">
        <v>177</v>
      </c>
      <c r="E217" s="6"/>
      <c r="F217" s="123">
        <v>1</v>
      </c>
      <c r="G217" s="8"/>
      <c r="H217" s="9"/>
      <c r="I217" s="129"/>
      <c r="J217" s="10"/>
      <c r="K217" s="11"/>
      <c r="L217" s="8"/>
      <c r="M217" s="8"/>
      <c r="N217" s="8"/>
    </row>
    <row r="218" spans="1:14" ht="33.75" outlineLevel="2" collapsed="1">
      <c r="A218" s="53">
        <v>13</v>
      </c>
      <c r="B218" s="54" t="s">
        <v>6</v>
      </c>
      <c r="C218" s="55" t="s">
        <v>137</v>
      </c>
      <c r="D218" s="56" t="s">
        <v>476</v>
      </c>
      <c r="E218" s="54" t="s">
        <v>14</v>
      </c>
      <c r="F218" s="122">
        <v>1</v>
      </c>
      <c r="G218" s="58"/>
      <c r="H218" s="57">
        <f>F218*(1+G218/100)</f>
        <v>1</v>
      </c>
      <c r="I218" s="128"/>
      <c r="J218" s="59">
        <f>H218*I218</f>
        <v>0</v>
      </c>
      <c r="K218" s="60"/>
      <c r="L218" s="61"/>
      <c r="M218" s="60"/>
      <c r="N218" s="61">
        <f>H218*M218</f>
        <v>0</v>
      </c>
    </row>
    <row r="219" spans="1:14" s="4" customFormat="1" hidden="1" outlineLevel="3">
      <c r="A219" s="5"/>
      <c r="B219" s="6"/>
      <c r="C219" s="6"/>
      <c r="D219" s="7" t="s">
        <v>178</v>
      </c>
      <c r="E219" s="6"/>
      <c r="F219" s="123">
        <v>1</v>
      </c>
      <c r="G219" s="8"/>
      <c r="H219" s="9"/>
      <c r="I219" s="129"/>
      <c r="J219" s="10"/>
      <c r="K219" s="11"/>
      <c r="L219" s="8"/>
      <c r="M219" s="8"/>
      <c r="N219" s="8"/>
    </row>
    <row r="220" spans="1:14" ht="33.75" outlineLevel="2" collapsed="1">
      <c r="A220" s="53">
        <v>14</v>
      </c>
      <c r="B220" s="54" t="s">
        <v>6</v>
      </c>
      <c r="C220" s="55" t="s">
        <v>138</v>
      </c>
      <c r="D220" s="56" t="s">
        <v>477</v>
      </c>
      <c r="E220" s="54" t="s">
        <v>14</v>
      </c>
      <c r="F220" s="122">
        <v>1</v>
      </c>
      <c r="G220" s="58"/>
      <c r="H220" s="57">
        <f>F220*(1+G220/100)</f>
        <v>1</v>
      </c>
      <c r="I220" s="128"/>
      <c r="J220" s="59">
        <f>H220*I220</f>
        <v>0</v>
      </c>
      <c r="K220" s="60"/>
      <c r="L220" s="61"/>
      <c r="M220" s="60"/>
      <c r="N220" s="61">
        <f>H220*M220</f>
        <v>0</v>
      </c>
    </row>
    <row r="221" spans="1:14" s="4" customFormat="1" hidden="1" outlineLevel="3">
      <c r="A221" s="5"/>
      <c r="B221" s="6"/>
      <c r="C221" s="6"/>
      <c r="D221" s="7" t="s">
        <v>179</v>
      </c>
      <c r="E221" s="6"/>
      <c r="F221" s="123">
        <v>1</v>
      </c>
      <c r="G221" s="8"/>
      <c r="H221" s="9"/>
      <c r="I221" s="129"/>
      <c r="J221" s="10"/>
      <c r="K221" s="11"/>
      <c r="L221" s="8"/>
      <c r="M221" s="8"/>
      <c r="N221" s="8"/>
    </row>
    <row r="222" spans="1:14" outlineLevel="2" collapsed="1">
      <c r="A222" s="53">
        <v>15</v>
      </c>
      <c r="B222" s="54" t="s">
        <v>6</v>
      </c>
      <c r="C222" s="55" t="s">
        <v>73</v>
      </c>
      <c r="D222" s="56" t="s">
        <v>363</v>
      </c>
      <c r="E222" s="54" t="s">
        <v>2</v>
      </c>
      <c r="F222" s="122">
        <v>64</v>
      </c>
      <c r="G222" s="58">
        <v>0</v>
      </c>
      <c r="H222" s="57">
        <f>F222*(1+G222/100)</f>
        <v>64</v>
      </c>
      <c r="I222" s="128"/>
      <c r="J222" s="59">
        <f>H222*I222</f>
        <v>0</v>
      </c>
      <c r="K222" s="60"/>
      <c r="L222" s="61"/>
      <c r="M222" s="60">
        <v>1.9650000000000001E-2</v>
      </c>
      <c r="N222" s="61">
        <f>H222*M222</f>
        <v>1.2576000000000001</v>
      </c>
    </row>
    <row r="223" spans="1:14" s="4" customFormat="1" ht="33.75" hidden="1" outlineLevel="3">
      <c r="A223" s="5"/>
      <c r="B223" s="6"/>
      <c r="C223" s="6"/>
      <c r="D223" s="7" t="s">
        <v>310</v>
      </c>
      <c r="E223" s="6"/>
      <c r="F223" s="123">
        <v>0</v>
      </c>
      <c r="G223" s="8"/>
      <c r="H223" s="9"/>
      <c r="I223" s="129"/>
      <c r="J223" s="10"/>
      <c r="K223" s="11"/>
      <c r="L223" s="8"/>
      <c r="M223" s="8"/>
      <c r="N223" s="8"/>
    </row>
    <row r="224" spans="1:14" s="4" customFormat="1" hidden="1" outlineLevel="3">
      <c r="A224" s="5"/>
      <c r="B224" s="6"/>
      <c r="C224" s="6"/>
      <c r="D224" s="7" t="s">
        <v>210</v>
      </c>
      <c r="E224" s="6"/>
      <c r="F224" s="123">
        <v>64</v>
      </c>
      <c r="G224" s="8"/>
      <c r="H224" s="9"/>
      <c r="I224" s="129"/>
      <c r="J224" s="10"/>
      <c r="K224" s="11"/>
      <c r="L224" s="8"/>
      <c r="M224" s="8"/>
      <c r="N224" s="8"/>
    </row>
    <row r="225" spans="1:14" ht="22.5" outlineLevel="2" collapsed="1">
      <c r="A225" s="53">
        <v>16</v>
      </c>
      <c r="B225" s="54" t="s">
        <v>6</v>
      </c>
      <c r="C225" s="55" t="s">
        <v>151</v>
      </c>
      <c r="D225" s="56" t="s">
        <v>457</v>
      </c>
      <c r="E225" s="54" t="s">
        <v>2</v>
      </c>
      <c r="F225" s="122">
        <v>64</v>
      </c>
      <c r="G225" s="58"/>
      <c r="H225" s="57">
        <f>F225*(1+G225/100)</f>
        <v>64</v>
      </c>
      <c r="I225" s="128"/>
      <c r="J225" s="59">
        <f>H225*I225</f>
        <v>0</v>
      </c>
      <c r="K225" s="60"/>
      <c r="L225" s="61"/>
      <c r="M225" s="60"/>
      <c r="N225" s="61">
        <f>H225*M225</f>
        <v>0</v>
      </c>
    </row>
    <row r="226" spans="1:14" s="4" customFormat="1" hidden="1" outlineLevel="3">
      <c r="A226" s="5"/>
      <c r="B226" s="6"/>
      <c r="C226" s="6"/>
      <c r="D226" s="7" t="s">
        <v>210</v>
      </c>
      <c r="E226" s="6"/>
      <c r="F226" s="123">
        <v>64</v>
      </c>
      <c r="G226" s="8"/>
      <c r="H226" s="9"/>
      <c r="I226" s="129"/>
      <c r="J226" s="10"/>
      <c r="K226" s="11"/>
      <c r="L226" s="8"/>
      <c r="M226" s="8"/>
      <c r="N226" s="8"/>
    </row>
    <row r="227" spans="1:14" ht="22.5" outlineLevel="2" collapsed="1">
      <c r="A227" s="53">
        <v>17</v>
      </c>
      <c r="B227" s="54" t="s">
        <v>6</v>
      </c>
      <c r="C227" s="55" t="s">
        <v>153</v>
      </c>
      <c r="D227" s="56" t="s">
        <v>438</v>
      </c>
      <c r="E227" s="54" t="s">
        <v>14</v>
      </c>
      <c r="F227" s="122">
        <v>1</v>
      </c>
      <c r="G227" s="58">
        <v>0</v>
      </c>
      <c r="H227" s="57">
        <f>F227*(1+G227/100)</f>
        <v>1</v>
      </c>
      <c r="I227" s="128"/>
      <c r="J227" s="59">
        <f>H227*I227</f>
        <v>0</v>
      </c>
      <c r="K227" s="60"/>
      <c r="L227" s="61"/>
      <c r="M227" s="60">
        <v>0.17399999999999999</v>
      </c>
      <c r="N227" s="61">
        <f>H227*M227</f>
        <v>0.17399999999999999</v>
      </c>
    </row>
    <row r="228" spans="1:14" s="4" customFormat="1" hidden="1" outlineLevel="3">
      <c r="A228" s="5"/>
      <c r="B228" s="6"/>
      <c r="C228" s="6"/>
      <c r="D228" s="7" t="s">
        <v>200</v>
      </c>
      <c r="E228" s="6"/>
      <c r="F228" s="123">
        <v>1</v>
      </c>
      <c r="G228" s="8"/>
      <c r="H228" s="9"/>
      <c r="I228" s="129"/>
      <c r="J228" s="10"/>
      <c r="K228" s="11"/>
      <c r="L228" s="8"/>
      <c r="M228" s="8"/>
      <c r="N228" s="8"/>
    </row>
    <row r="229" spans="1:14" ht="33.75" outlineLevel="2">
      <c r="A229" s="53">
        <v>18</v>
      </c>
      <c r="B229" s="54" t="s">
        <v>6</v>
      </c>
      <c r="C229" s="55" t="s">
        <v>152</v>
      </c>
      <c r="D229" s="56" t="s">
        <v>472</v>
      </c>
      <c r="E229" s="54" t="s">
        <v>13</v>
      </c>
      <c r="F229" s="122">
        <v>1</v>
      </c>
      <c r="G229" s="58"/>
      <c r="H229" s="57">
        <f>F229*(1+G229/100)</f>
        <v>1</v>
      </c>
      <c r="I229" s="128"/>
      <c r="J229" s="59">
        <f>H229*I229</f>
        <v>0</v>
      </c>
      <c r="K229" s="60"/>
      <c r="L229" s="61"/>
      <c r="M229" s="60"/>
      <c r="N229" s="61">
        <f>H229*M229</f>
        <v>0</v>
      </c>
    </row>
    <row r="230" spans="1:14" outlineLevel="2">
      <c r="A230" s="53">
        <v>19</v>
      </c>
      <c r="B230" s="54" t="s">
        <v>6</v>
      </c>
      <c r="C230" s="55" t="s">
        <v>124</v>
      </c>
      <c r="D230" s="56" t="s">
        <v>380</v>
      </c>
      <c r="E230" s="54" t="s">
        <v>0</v>
      </c>
      <c r="F230" s="122">
        <v>1.08</v>
      </c>
      <c r="G230" s="58">
        <v>0</v>
      </c>
      <c r="H230" s="57">
        <f>F230*(1+G230/100)</f>
        <v>1.08</v>
      </c>
      <c r="I230" s="128">
        <f>SUM(J194:J229)/100</f>
        <v>0</v>
      </c>
      <c r="J230" s="59">
        <f>H230*I230</f>
        <v>0</v>
      </c>
      <c r="K230" s="60"/>
      <c r="L230" s="61"/>
      <c r="M230" s="60"/>
      <c r="N230" s="61">
        <f>H230*M230</f>
        <v>0</v>
      </c>
    </row>
    <row r="231" spans="1:14" s="62" customFormat="1" ht="12.75" customHeight="1" outlineLevel="2">
      <c r="A231" s="63"/>
      <c r="B231" s="64"/>
      <c r="C231" s="64"/>
      <c r="D231" s="65"/>
      <c r="E231" s="64"/>
      <c r="F231" s="124"/>
      <c r="G231" s="67"/>
      <c r="H231" s="66"/>
      <c r="I231" s="130"/>
      <c r="J231" s="68"/>
      <c r="K231" s="69"/>
      <c r="L231" s="67"/>
      <c r="M231" s="67"/>
      <c r="N231" s="67"/>
    </row>
    <row r="232" spans="1:14" s="45" customFormat="1" ht="16.5" customHeight="1" outlineLevel="1">
      <c r="A232" s="46"/>
      <c r="B232" s="35"/>
      <c r="C232" s="47"/>
      <c r="D232" s="47" t="s">
        <v>259</v>
      </c>
      <c r="E232" s="35"/>
      <c r="F232" s="121"/>
      <c r="G232" s="49"/>
      <c r="H232" s="48"/>
      <c r="I232" s="127"/>
      <c r="J232" s="50">
        <f>SUBTOTAL(9,J233:J240)</f>
        <v>0</v>
      </c>
      <c r="K232" s="51"/>
      <c r="L232" s="52"/>
      <c r="M232" s="49"/>
      <c r="N232" s="52">
        <f>SUBTOTAL(9,N233:N240)</f>
        <v>0.37912000000000001</v>
      </c>
    </row>
    <row r="233" spans="1:14" outlineLevel="2" collapsed="1">
      <c r="A233" s="53">
        <v>1</v>
      </c>
      <c r="B233" s="54" t="s">
        <v>6</v>
      </c>
      <c r="C233" s="55" t="s">
        <v>74</v>
      </c>
      <c r="D233" s="56" t="s">
        <v>254</v>
      </c>
      <c r="E233" s="54" t="s">
        <v>7</v>
      </c>
      <c r="F233" s="122">
        <v>94.78</v>
      </c>
      <c r="G233" s="58">
        <v>0</v>
      </c>
      <c r="H233" s="57">
        <f>F233*(1+G233/100)</f>
        <v>94.78</v>
      </c>
      <c r="I233" s="128"/>
      <c r="J233" s="59">
        <f>H233*I233</f>
        <v>0</v>
      </c>
      <c r="K233" s="60"/>
      <c r="L233" s="61"/>
      <c r="M233" s="60">
        <v>4.0000000000000001E-3</v>
      </c>
      <c r="N233" s="61">
        <f>H233*M233</f>
        <v>0.37912000000000001</v>
      </c>
    </row>
    <row r="234" spans="1:14" s="4" customFormat="1" hidden="1" outlineLevel="3">
      <c r="A234" s="5"/>
      <c r="B234" s="6"/>
      <c r="C234" s="6"/>
      <c r="D234" s="7" t="s">
        <v>215</v>
      </c>
      <c r="E234" s="6"/>
      <c r="F234" s="123">
        <v>94.78</v>
      </c>
      <c r="G234" s="8"/>
      <c r="H234" s="9"/>
      <c r="I234" s="129"/>
      <c r="J234" s="10"/>
      <c r="K234" s="11"/>
      <c r="L234" s="8"/>
      <c r="M234" s="8"/>
      <c r="N234" s="8"/>
    </row>
    <row r="235" spans="1:14" ht="22.5" outlineLevel="2" collapsed="1">
      <c r="A235" s="53">
        <v>2</v>
      </c>
      <c r="B235" s="54" t="s">
        <v>6</v>
      </c>
      <c r="C235" s="55" t="s">
        <v>154</v>
      </c>
      <c r="D235" s="56" t="s">
        <v>449</v>
      </c>
      <c r="E235" s="54" t="s">
        <v>14</v>
      </c>
      <c r="F235" s="122">
        <v>16</v>
      </c>
      <c r="G235" s="58"/>
      <c r="H235" s="57">
        <f>F235*(1+G235/100)</f>
        <v>16</v>
      </c>
      <c r="I235" s="128"/>
      <c r="J235" s="59">
        <f>H235*I235</f>
        <v>0</v>
      </c>
      <c r="K235" s="60"/>
      <c r="L235" s="61"/>
      <c r="M235" s="60"/>
      <c r="N235" s="61">
        <f>H235*M235</f>
        <v>0</v>
      </c>
    </row>
    <row r="236" spans="1:14" s="4" customFormat="1" hidden="1" outlineLevel="3">
      <c r="A236" s="5"/>
      <c r="B236" s="6"/>
      <c r="C236" s="6"/>
      <c r="D236" s="7" t="s">
        <v>201</v>
      </c>
      <c r="E236" s="6"/>
      <c r="F236" s="123">
        <v>16</v>
      </c>
      <c r="G236" s="8"/>
      <c r="H236" s="9"/>
      <c r="I236" s="129"/>
      <c r="J236" s="10"/>
      <c r="K236" s="11"/>
      <c r="L236" s="8"/>
      <c r="M236" s="8"/>
      <c r="N236" s="8"/>
    </row>
    <row r="237" spans="1:14" ht="22.5" outlineLevel="2" collapsed="1">
      <c r="A237" s="53">
        <v>3</v>
      </c>
      <c r="B237" s="54" t="s">
        <v>6</v>
      </c>
      <c r="C237" s="55" t="s">
        <v>155</v>
      </c>
      <c r="D237" s="56" t="s">
        <v>448</v>
      </c>
      <c r="E237" s="54" t="s">
        <v>14</v>
      </c>
      <c r="F237" s="122">
        <v>6</v>
      </c>
      <c r="G237" s="58"/>
      <c r="H237" s="57">
        <f>F237*(1+G237/100)</f>
        <v>6</v>
      </c>
      <c r="I237" s="128"/>
      <c r="J237" s="59">
        <f>H237*I237</f>
        <v>0</v>
      </c>
      <c r="K237" s="60"/>
      <c r="L237" s="61"/>
      <c r="M237" s="60"/>
      <c r="N237" s="61">
        <f>H237*M237</f>
        <v>0</v>
      </c>
    </row>
    <row r="238" spans="1:14" s="4" customFormat="1" hidden="1" outlineLevel="3">
      <c r="A238" s="5"/>
      <c r="B238" s="6"/>
      <c r="C238" s="6"/>
      <c r="D238" s="7" t="s">
        <v>202</v>
      </c>
      <c r="E238" s="6"/>
      <c r="F238" s="123">
        <v>6</v>
      </c>
      <c r="G238" s="8"/>
      <c r="H238" s="9"/>
      <c r="I238" s="129"/>
      <c r="J238" s="10"/>
      <c r="K238" s="11"/>
      <c r="L238" s="8"/>
      <c r="M238" s="8"/>
      <c r="N238" s="8"/>
    </row>
    <row r="239" spans="1:14" outlineLevel="2">
      <c r="A239" s="53">
        <v>4</v>
      </c>
      <c r="B239" s="54" t="s">
        <v>6</v>
      </c>
      <c r="C239" s="55" t="s">
        <v>125</v>
      </c>
      <c r="D239" s="56" t="s">
        <v>381</v>
      </c>
      <c r="E239" s="54" t="s">
        <v>0</v>
      </c>
      <c r="F239" s="122">
        <v>1.79</v>
      </c>
      <c r="G239" s="58">
        <v>0</v>
      </c>
      <c r="H239" s="57">
        <f>F239*(1+G239/100)</f>
        <v>1.79</v>
      </c>
      <c r="I239" s="128">
        <f>SUM(J233:J237)/100</f>
        <v>0</v>
      </c>
      <c r="J239" s="59">
        <f>H239*I239</f>
        <v>0</v>
      </c>
      <c r="K239" s="60"/>
      <c r="L239" s="61"/>
      <c r="M239" s="60"/>
      <c r="N239" s="61">
        <f>H239*M239</f>
        <v>0</v>
      </c>
    </row>
    <row r="240" spans="1:14" s="62" customFormat="1" ht="12.75" customHeight="1" outlineLevel="2">
      <c r="A240" s="63"/>
      <c r="B240" s="64"/>
      <c r="C240" s="64"/>
      <c r="D240" s="65"/>
      <c r="E240" s="64"/>
      <c r="F240" s="124"/>
      <c r="G240" s="67"/>
      <c r="H240" s="66"/>
      <c r="I240" s="130"/>
      <c r="J240" s="68"/>
      <c r="K240" s="69"/>
      <c r="L240" s="67"/>
      <c r="M240" s="67"/>
      <c r="N240" s="67"/>
    </row>
    <row r="241" spans="1:14" s="45" customFormat="1" ht="16.5" customHeight="1" outlineLevel="1">
      <c r="A241" s="46"/>
      <c r="B241" s="35"/>
      <c r="C241" s="47"/>
      <c r="D241" s="47" t="s">
        <v>251</v>
      </c>
      <c r="E241" s="35"/>
      <c r="F241" s="121"/>
      <c r="G241" s="49"/>
      <c r="H241" s="48"/>
      <c r="I241" s="127"/>
      <c r="J241" s="50">
        <f>SUBTOTAL(9,J242:J263)</f>
        <v>0</v>
      </c>
      <c r="K241" s="51"/>
      <c r="L241" s="52"/>
      <c r="M241" s="49"/>
      <c r="N241" s="52">
        <f>SUBTOTAL(9,N242:N263)</f>
        <v>0</v>
      </c>
    </row>
    <row r="242" spans="1:14" outlineLevel="2" collapsed="1">
      <c r="A242" s="53">
        <v>1</v>
      </c>
      <c r="B242" s="54" t="s">
        <v>6</v>
      </c>
      <c r="C242" s="55" t="s">
        <v>103</v>
      </c>
      <c r="D242" s="56" t="s">
        <v>294</v>
      </c>
      <c r="E242" s="54" t="s">
        <v>7</v>
      </c>
      <c r="F242" s="122">
        <v>45.03</v>
      </c>
      <c r="G242" s="58">
        <v>0</v>
      </c>
      <c r="H242" s="57">
        <f>F242*(1+G242/100)</f>
        <v>45.03</v>
      </c>
      <c r="I242" s="128"/>
      <c r="J242" s="59">
        <f>H242*I242</f>
        <v>0</v>
      </c>
      <c r="K242" s="60"/>
      <c r="L242" s="61"/>
      <c r="M242" s="60"/>
      <c r="N242" s="61">
        <f>H242*M242</f>
        <v>0</v>
      </c>
    </row>
    <row r="243" spans="1:14" s="4" customFormat="1" hidden="1" outlineLevel="3">
      <c r="A243" s="5"/>
      <c r="B243" s="6"/>
      <c r="C243" s="6"/>
      <c r="D243" s="7" t="s">
        <v>340</v>
      </c>
      <c r="E243" s="6"/>
      <c r="F243" s="123">
        <v>45.03</v>
      </c>
      <c r="G243" s="8"/>
      <c r="H243" s="9"/>
      <c r="I243" s="129"/>
      <c r="J243" s="10"/>
      <c r="K243" s="11"/>
      <c r="L243" s="8"/>
      <c r="M243" s="8"/>
      <c r="N243" s="8"/>
    </row>
    <row r="244" spans="1:14" outlineLevel="2" collapsed="1">
      <c r="A244" s="53">
        <v>2</v>
      </c>
      <c r="B244" s="54" t="s">
        <v>6</v>
      </c>
      <c r="C244" s="55" t="s">
        <v>75</v>
      </c>
      <c r="D244" s="56" t="s">
        <v>312</v>
      </c>
      <c r="E244" s="54" t="s">
        <v>7</v>
      </c>
      <c r="F244" s="122">
        <v>45.03</v>
      </c>
      <c r="G244" s="58">
        <v>0</v>
      </c>
      <c r="H244" s="57">
        <f>F244*(1+G244/100)</f>
        <v>45.03</v>
      </c>
      <c r="I244" s="128"/>
      <c r="J244" s="59">
        <f>H244*I244</f>
        <v>0</v>
      </c>
      <c r="K244" s="60"/>
      <c r="L244" s="61"/>
      <c r="M244" s="60"/>
      <c r="N244" s="61">
        <f>H244*M244</f>
        <v>0</v>
      </c>
    </row>
    <row r="245" spans="1:14" s="4" customFormat="1" hidden="1" outlineLevel="3">
      <c r="A245" s="5"/>
      <c r="B245" s="6"/>
      <c r="C245" s="6"/>
      <c r="D245" s="7" t="s">
        <v>340</v>
      </c>
      <c r="E245" s="6"/>
      <c r="F245" s="123">
        <v>45.03</v>
      </c>
      <c r="G245" s="8"/>
      <c r="H245" s="9"/>
      <c r="I245" s="129"/>
      <c r="J245" s="10"/>
      <c r="K245" s="11"/>
      <c r="L245" s="8"/>
      <c r="M245" s="8"/>
      <c r="N245" s="8"/>
    </row>
    <row r="246" spans="1:14" outlineLevel="2" collapsed="1">
      <c r="A246" s="53">
        <v>3</v>
      </c>
      <c r="B246" s="54" t="s">
        <v>6</v>
      </c>
      <c r="C246" s="55" t="s">
        <v>76</v>
      </c>
      <c r="D246" s="56" t="s">
        <v>391</v>
      </c>
      <c r="E246" s="54" t="s">
        <v>2</v>
      </c>
      <c r="F246" s="122">
        <v>12.6</v>
      </c>
      <c r="G246" s="58">
        <v>0</v>
      </c>
      <c r="H246" s="57">
        <f>F246*(1+G246/100)</f>
        <v>12.6</v>
      </c>
      <c r="I246" s="128"/>
      <c r="J246" s="59">
        <f>H246*I246</f>
        <v>0</v>
      </c>
      <c r="K246" s="60"/>
      <c r="L246" s="61"/>
      <c r="M246" s="60"/>
      <c r="N246" s="61">
        <f>H246*M246</f>
        <v>0</v>
      </c>
    </row>
    <row r="247" spans="1:14" s="4" customFormat="1" hidden="1" outlineLevel="3">
      <c r="A247" s="5"/>
      <c r="B247" s="6"/>
      <c r="C247" s="6"/>
      <c r="D247" s="7" t="s">
        <v>218</v>
      </c>
      <c r="E247" s="6"/>
      <c r="F247" s="123">
        <v>12.6</v>
      </c>
      <c r="G247" s="8"/>
      <c r="H247" s="9"/>
      <c r="I247" s="129"/>
      <c r="J247" s="10"/>
      <c r="K247" s="11"/>
      <c r="L247" s="8"/>
      <c r="M247" s="8"/>
      <c r="N247" s="8"/>
    </row>
    <row r="248" spans="1:14" outlineLevel="2" collapsed="1">
      <c r="A248" s="53">
        <v>4</v>
      </c>
      <c r="B248" s="54" t="s">
        <v>1</v>
      </c>
      <c r="C248" s="55" t="s">
        <v>33</v>
      </c>
      <c r="D248" s="56" t="s">
        <v>368</v>
      </c>
      <c r="E248" s="54" t="s">
        <v>2</v>
      </c>
      <c r="F248" s="122">
        <v>18.899999999999999</v>
      </c>
      <c r="G248" s="58">
        <v>0</v>
      </c>
      <c r="H248" s="57">
        <f>F248*(1+G248/100)</f>
        <v>18.899999999999999</v>
      </c>
      <c r="I248" s="128"/>
      <c r="J248" s="59">
        <f>H248*I248</f>
        <v>0</v>
      </c>
      <c r="K248" s="60"/>
      <c r="L248" s="61"/>
      <c r="M248" s="60"/>
      <c r="N248" s="61">
        <f>H248*M248</f>
        <v>0</v>
      </c>
    </row>
    <row r="249" spans="1:14" s="4" customFormat="1" hidden="1" outlineLevel="3">
      <c r="A249" s="5"/>
      <c r="B249" s="6"/>
      <c r="C249" s="6"/>
      <c r="D249" s="7" t="s">
        <v>224</v>
      </c>
      <c r="E249" s="6"/>
      <c r="F249" s="123">
        <v>18.899999999999999</v>
      </c>
      <c r="G249" s="8"/>
      <c r="H249" s="9"/>
      <c r="I249" s="129"/>
      <c r="J249" s="10"/>
      <c r="K249" s="11"/>
      <c r="L249" s="8"/>
      <c r="M249" s="8"/>
      <c r="N249" s="8"/>
    </row>
    <row r="250" spans="1:14" outlineLevel="2" collapsed="1">
      <c r="A250" s="53">
        <v>5</v>
      </c>
      <c r="B250" s="54" t="s">
        <v>6</v>
      </c>
      <c r="C250" s="55" t="s">
        <v>77</v>
      </c>
      <c r="D250" s="56" t="s">
        <v>350</v>
      </c>
      <c r="E250" s="54" t="s">
        <v>2</v>
      </c>
      <c r="F250" s="122">
        <v>5.6</v>
      </c>
      <c r="G250" s="58">
        <v>0</v>
      </c>
      <c r="H250" s="57">
        <f>F250*(1+G250/100)</f>
        <v>5.6</v>
      </c>
      <c r="I250" s="128"/>
      <c r="J250" s="59">
        <f>H250*I250</f>
        <v>0</v>
      </c>
      <c r="K250" s="60"/>
      <c r="L250" s="61"/>
      <c r="M250" s="60"/>
      <c r="N250" s="61">
        <f>H250*M250</f>
        <v>0</v>
      </c>
    </row>
    <row r="251" spans="1:14" s="4" customFormat="1" hidden="1" outlineLevel="3">
      <c r="A251" s="5"/>
      <c r="B251" s="6"/>
      <c r="C251" s="6"/>
      <c r="D251" s="7" t="s">
        <v>216</v>
      </c>
      <c r="E251" s="6"/>
      <c r="F251" s="123">
        <v>5.6</v>
      </c>
      <c r="G251" s="8"/>
      <c r="H251" s="9"/>
      <c r="I251" s="129"/>
      <c r="J251" s="10"/>
      <c r="K251" s="11"/>
      <c r="L251" s="8"/>
      <c r="M251" s="8"/>
      <c r="N251" s="8"/>
    </row>
    <row r="252" spans="1:14" outlineLevel="2" collapsed="1">
      <c r="A252" s="53">
        <v>6</v>
      </c>
      <c r="B252" s="54" t="s">
        <v>1</v>
      </c>
      <c r="C252" s="55" t="s">
        <v>205</v>
      </c>
      <c r="D252" s="56" t="s">
        <v>399</v>
      </c>
      <c r="E252" s="54" t="s">
        <v>2</v>
      </c>
      <c r="F252" s="122">
        <v>5.8239999999999998</v>
      </c>
      <c r="G252" s="58"/>
      <c r="H252" s="57">
        <f>F252*(1+G252/100)</f>
        <v>5.8239999999999998</v>
      </c>
      <c r="I252" s="128"/>
      <c r="J252" s="59">
        <f>H252*I252</f>
        <v>0</v>
      </c>
      <c r="K252" s="60"/>
      <c r="L252" s="61"/>
      <c r="M252" s="60"/>
      <c r="N252" s="61">
        <f>H252*M252</f>
        <v>0</v>
      </c>
    </row>
    <row r="253" spans="1:14" s="4" customFormat="1" hidden="1" outlineLevel="3">
      <c r="A253" s="5"/>
      <c r="B253" s="6"/>
      <c r="C253" s="6"/>
      <c r="D253" s="7" t="s">
        <v>225</v>
      </c>
      <c r="E253" s="6"/>
      <c r="F253" s="123">
        <v>5.8239999999999998</v>
      </c>
      <c r="G253" s="8"/>
      <c r="H253" s="9"/>
      <c r="I253" s="129"/>
      <c r="J253" s="10"/>
      <c r="K253" s="11"/>
      <c r="L253" s="8"/>
      <c r="M253" s="8"/>
      <c r="N253" s="8"/>
    </row>
    <row r="254" spans="1:14" outlineLevel="2" collapsed="1">
      <c r="A254" s="53">
        <v>7</v>
      </c>
      <c r="B254" s="54" t="s">
        <v>6</v>
      </c>
      <c r="C254" s="55" t="s">
        <v>78</v>
      </c>
      <c r="D254" s="56" t="s">
        <v>406</v>
      </c>
      <c r="E254" s="54" t="s">
        <v>7</v>
      </c>
      <c r="F254" s="122">
        <v>15.45</v>
      </c>
      <c r="G254" s="58">
        <v>0</v>
      </c>
      <c r="H254" s="57">
        <f>F254*(1+G254/100)</f>
        <v>15.45</v>
      </c>
      <c r="I254" s="128"/>
      <c r="J254" s="59">
        <f>H254*I254</f>
        <v>0</v>
      </c>
      <c r="K254" s="60"/>
      <c r="L254" s="61"/>
      <c r="M254" s="60"/>
      <c r="N254" s="61">
        <f>H254*M254</f>
        <v>0</v>
      </c>
    </row>
    <row r="255" spans="1:14" s="4" customFormat="1" hidden="1" outlineLevel="3">
      <c r="A255" s="5"/>
      <c r="B255" s="6"/>
      <c r="C255" s="6"/>
      <c r="D255" s="7" t="s">
        <v>288</v>
      </c>
      <c r="E255" s="6"/>
      <c r="F255" s="123">
        <v>15.45</v>
      </c>
      <c r="G255" s="8"/>
      <c r="H255" s="9"/>
      <c r="I255" s="129"/>
      <c r="J255" s="10"/>
      <c r="K255" s="11"/>
      <c r="L255" s="8"/>
      <c r="M255" s="8"/>
      <c r="N255" s="8"/>
    </row>
    <row r="256" spans="1:14" outlineLevel="2" collapsed="1">
      <c r="A256" s="53">
        <v>8</v>
      </c>
      <c r="B256" s="54" t="s">
        <v>6</v>
      </c>
      <c r="C256" s="55" t="s">
        <v>79</v>
      </c>
      <c r="D256" s="56" t="s">
        <v>405</v>
      </c>
      <c r="E256" s="54" t="s">
        <v>7</v>
      </c>
      <c r="F256" s="122">
        <v>29.58</v>
      </c>
      <c r="G256" s="58">
        <v>0</v>
      </c>
      <c r="H256" s="57">
        <f>F256*(1+G256/100)</f>
        <v>29.58</v>
      </c>
      <c r="I256" s="128"/>
      <c r="J256" s="59">
        <f>H256*I256</f>
        <v>0</v>
      </c>
      <c r="K256" s="60"/>
      <c r="L256" s="61"/>
      <c r="M256" s="60"/>
      <c r="N256" s="61">
        <f>H256*M256</f>
        <v>0</v>
      </c>
    </row>
    <row r="257" spans="1:14" s="4" customFormat="1" hidden="1" outlineLevel="3">
      <c r="A257" s="5"/>
      <c r="B257" s="6"/>
      <c r="C257" s="6"/>
      <c r="D257" s="7" t="s">
        <v>289</v>
      </c>
      <c r="E257" s="6"/>
      <c r="F257" s="123">
        <v>29.58</v>
      </c>
      <c r="G257" s="8"/>
      <c r="H257" s="9"/>
      <c r="I257" s="129"/>
      <c r="J257" s="10"/>
      <c r="K257" s="11"/>
      <c r="L257" s="8"/>
      <c r="M257" s="8"/>
      <c r="N257" s="8"/>
    </row>
    <row r="258" spans="1:14" outlineLevel="2" collapsed="1">
      <c r="A258" s="53">
        <v>9</v>
      </c>
      <c r="B258" s="54" t="s">
        <v>1</v>
      </c>
      <c r="C258" s="55" t="s">
        <v>204</v>
      </c>
      <c r="D258" s="56" t="s">
        <v>301</v>
      </c>
      <c r="E258" s="54" t="s">
        <v>7</v>
      </c>
      <c r="F258" s="122">
        <v>46.831200000000003</v>
      </c>
      <c r="G258" s="58"/>
      <c r="H258" s="57">
        <f>F258*(1+G258/100)</f>
        <v>46.831200000000003</v>
      </c>
      <c r="I258" s="128"/>
      <c r="J258" s="59">
        <f>H258*I258</f>
        <v>0</v>
      </c>
      <c r="K258" s="60"/>
      <c r="L258" s="61"/>
      <c r="M258" s="60"/>
      <c r="N258" s="61">
        <f>H258*M258</f>
        <v>0</v>
      </c>
    </row>
    <row r="259" spans="1:14" s="4" customFormat="1" ht="22.5" hidden="1" outlineLevel="3">
      <c r="A259" s="5"/>
      <c r="B259" s="6"/>
      <c r="C259" s="6"/>
      <c r="D259" s="7" t="s">
        <v>356</v>
      </c>
      <c r="E259" s="6"/>
      <c r="F259" s="123">
        <v>46.831200000000003</v>
      </c>
      <c r="G259" s="8"/>
      <c r="H259" s="9"/>
      <c r="I259" s="129"/>
      <c r="J259" s="10"/>
      <c r="K259" s="11"/>
      <c r="L259" s="8"/>
      <c r="M259" s="8"/>
      <c r="N259" s="8"/>
    </row>
    <row r="260" spans="1:14" outlineLevel="2" collapsed="1">
      <c r="A260" s="53">
        <v>10</v>
      </c>
      <c r="B260" s="54" t="s">
        <v>6</v>
      </c>
      <c r="C260" s="55" t="s">
        <v>80</v>
      </c>
      <c r="D260" s="56" t="s">
        <v>322</v>
      </c>
      <c r="E260" s="54" t="s">
        <v>7</v>
      </c>
      <c r="F260" s="122">
        <v>26.85</v>
      </c>
      <c r="G260" s="58">
        <v>0</v>
      </c>
      <c r="H260" s="57">
        <f>F260*(1+G260/100)</f>
        <v>26.85</v>
      </c>
      <c r="I260" s="128"/>
      <c r="J260" s="59">
        <f>H260*I260</f>
        <v>0</v>
      </c>
      <c r="K260" s="60"/>
      <c r="L260" s="61"/>
      <c r="M260" s="60"/>
      <c r="N260" s="61">
        <f>H260*M260</f>
        <v>0</v>
      </c>
    </row>
    <row r="261" spans="1:14" s="4" customFormat="1" ht="22.5" hidden="1" outlineLevel="3">
      <c r="A261" s="5"/>
      <c r="B261" s="6"/>
      <c r="C261" s="6"/>
      <c r="D261" s="7" t="s">
        <v>378</v>
      </c>
      <c r="E261" s="6"/>
      <c r="F261" s="123">
        <v>26.85</v>
      </c>
      <c r="G261" s="8"/>
      <c r="H261" s="9"/>
      <c r="I261" s="129"/>
      <c r="J261" s="10"/>
      <c r="K261" s="11"/>
      <c r="L261" s="8"/>
      <c r="M261" s="8"/>
      <c r="N261" s="8"/>
    </row>
    <row r="262" spans="1:14" outlineLevel="2">
      <c r="A262" s="53">
        <v>11</v>
      </c>
      <c r="B262" s="54" t="s">
        <v>6</v>
      </c>
      <c r="C262" s="55" t="s">
        <v>126</v>
      </c>
      <c r="D262" s="56" t="s">
        <v>366</v>
      </c>
      <c r="E262" s="54" t="s">
        <v>0</v>
      </c>
      <c r="F262" s="122">
        <v>6.58</v>
      </c>
      <c r="G262" s="58">
        <v>0</v>
      </c>
      <c r="H262" s="57">
        <f>F262*(1+G262/100)</f>
        <v>6.58</v>
      </c>
      <c r="I262" s="128">
        <f>SUM(J242:J260)/100</f>
        <v>0</v>
      </c>
      <c r="J262" s="59">
        <f>H262*I262</f>
        <v>0</v>
      </c>
      <c r="K262" s="60"/>
      <c r="L262" s="61"/>
      <c r="M262" s="60"/>
      <c r="N262" s="61">
        <f>H262*M262</f>
        <v>0</v>
      </c>
    </row>
    <row r="263" spans="1:14" s="62" customFormat="1" ht="12.75" customHeight="1" outlineLevel="2">
      <c r="A263" s="63"/>
      <c r="B263" s="64"/>
      <c r="C263" s="64"/>
      <c r="D263" s="65"/>
      <c r="E263" s="64"/>
      <c r="F263" s="124"/>
      <c r="G263" s="67"/>
      <c r="H263" s="66"/>
      <c r="I263" s="130"/>
      <c r="J263" s="68"/>
      <c r="K263" s="69"/>
      <c r="L263" s="67"/>
      <c r="M263" s="67"/>
      <c r="N263" s="67"/>
    </row>
    <row r="264" spans="1:14" s="45" customFormat="1" ht="16.5" customHeight="1" outlineLevel="1">
      <c r="A264" s="46"/>
      <c r="B264" s="35"/>
      <c r="C264" s="47"/>
      <c r="D264" s="47" t="s">
        <v>221</v>
      </c>
      <c r="E264" s="35"/>
      <c r="F264" s="121"/>
      <c r="G264" s="49"/>
      <c r="H264" s="48"/>
      <c r="I264" s="127"/>
      <c r="J264" s="50">
        <f>SUBTOTAL(9,J265:J291)</f>
        <v>0</v>
      </c>
      <c r="K264" s="51"/>
      <c r="L264" s="52"/>
      <c r="M264" s="49"/>
      <c r="N264" s="52">
        <f>SUBTOTAL(9,N265:N291)</f>
        <v>1.7458199999999999</v>
      </c>
    </row>
    <row r="265" spans="1:14" outlineLevel="2" collapsed="1">
      <c r="A265" s="53">
        <v>1</v>
      </c>
      <c r="B265" s="54" t="s">
        <v>6</v>
      </c>
      <c r="C265" s="55" t="s">
        <v>87</v>
      </c>
      <c r="D265" s="56" t="s">
        <v>311</v>
      </c>
      <c r="E265" s="54" t="s">
        <v>2</v>
      </c>
      <c r="F265" s="122">
        <v>447.6</v>
      </c>
      <c r="G265" s="58">
        <v>0</v>
      </c>
      <c r="H265" s="57">
        <f>F265*(1+G265/100)</f>
        <v>447.6</v>
      </c>
      <c r="I265" s="128"/>
      <c r="J265" s="59">
        <f>H265*I265</f>
        <v>0</v>
      </c>
      <c r="K265" s="60"/>
      <c r="L265" s="61"/>
      <c r="M265" s="60">
        <v>2.9999999999999997E-4</v>
      </c>
      <c r="N265" s="61">
        <f>H265*M265</f>
        <v>0.13427999999999998</v>
      </c>
    </row>
    <row r="266" spans="1:14" s="4" customFormat="1" hidden="1" outlineLevel="3">
      <c r="A266" s="5"/>
      <c r="B266" s="6"/>
      <c r="C266" s="6"/>
      <c r="D266" s="7" t="s">
        <v>275</v>
      </c>
      <c r="E266" s="6"/>
      <c r="F266" s="123">
        <v>447.6</v>
      </c>
      <c r="G266" s="8"/>
      <c r="H266" s="9"/>
      <c r="I266" s="129"/>
      <c r="J266" s="10"/>
      <c r="K266" s="11"/>
      <c r="L266" s="8"/>
      <c r="M266" s="8"/>
      <c r="N266" s="8"/>
    </row>
    <row r="267" spans="1:14" outlineLevel="2" collapsed="1">
      <c r="A267" s="53">
        <v>2</v>
      </c>
      <c r="B267" s="54" t="s">
        <v>6</v>
      </c>
      <c r="C267" s="55" t="s">
        <v>84</v>
      </c>
      <c r="D267" s="56" t="s">
        <v>318</v>
      </c>
      <c r="E267" s="54" t="s">
        <v>7</v>
      </c>
      <c r="F267" s="122">
        <v>537.17999999999995</v>
      </c>
      <c r="G267" s="58">
        <v>0</v>
      </c>
      <c r="H267" s="57">
        <f>F267*(1+G267/100)</f>
        <v>537.17999999999995</v>
      </c>
      <c r="I267" s="128"/>
      <c r="J267" s="59">
        <f>H267*I267</f>
        <v>0</v>
      </c>
      <c r="K267" s="60"/>
      <c r="L267" s="61"/>
      <c r="M267" s="60">
        <v>3.0000000000000001E-3</v>
      </c>
      <c r="N267" s="61">
        <f>H267*M267</f>
        <v>1.61154</v>
      </c>
    </row>
    <row r="268" spans="1:14" s="4" customFormat="1" hidden="1" outlineLevel="3">
      <c r="A268" s="5"/>
      <c r="B268" s="6"/>
      <c r="C268" s="6"/>
      <c r="D268" s="7" t="s">
        <v>277</v>
      </c>
      <c r="E268" s="6"/>
      <c r="F268" s="123">
        <v>537.17999999999995</v>
      </c>
      <c r="G268" s="8"/>
      <c r="H268" s="9"/>
      <c r="I268" s="129"/>
      <c r="J268" s="10"/>
      <c r="K268" s="11"/>
      <c r="L268" s="8"/>
      <c r="M268" s="8"/>
      <c r="N268" s="8"/>
    </row>
    <row r="269" spans="1:14" outlineLevel="2" collapsed="1">
      <c r="A269" s="53">
        <v>3</v>
      </c>
      <c r="B269" s="54" t="s">
        <v>6</v>
      </c>
      <c r="C269" s="55" t="s">
        <v>81</v>
      </c>
      <c r="D269" s="56" t="s">
        <v>240</v>
      </c>
      <c r="E269" s="54" t="s">
        <v>7</v>
      </c>
      <c r="F269" s="122">
        <v>542.58000000000004</v>
      </c>
      <c r="G269" s="58">
        <v>0</v>
      </c>
      <c r="H269" s="57">
        <f>F269*(1+G269/100)</f>
        <v>542.58000000000004</v>
      </c>
      <c r="I269" s="128"/>
      <c r="J269" s="59">
        <f>H269*I269</f>
        <v>0</v>
      </c>
      <c r="K269" s="60"/>
      <c r="L269" s="61"/>
      <c r="M269" s="60"/>
      <c r="N269" s="61">
        <f>H269*M269</f>
        <v>0</v>
      </c>
    </row>
    <row r="270" spans="1:14" s="4" customFormat="1" hidden="1" outlineLevel="3">
      <c r="A270" s="5"/>
      <c r="B270" s="6"/>
      <c r="C270" s="6"/>
      <c r="D270" s="7" t="s">
        <v>278</v>
      </c>
      <c r="E270" s="6"/>
      <c r="F270" s="123">
        <v>542.58000000000004</v>
      </c>
      <c r="G270" s="8"/>
      <c r="H270" s="9"/>
      <c r="I270" s="129"/>
      <c r="J270" s="10"/>
      <c r="K270" s="11"/>
      <c r="L270" s="8"/>
      <c r="M270" s="8"/>
      <c r="N270" s="8"/>
    </row>
    <row r="271" spans="1:14" outlineLevel="2" collapsed="1">
      <c r="A271" s="53">
        <v>4</v>
      </c>
      <c r="B271" s="54" t="s">
        <v>6</v>
      </c>
      <c r="C271" s="55" t="s">
        <v>82</v>
      </c>
      <c r="D271" s="56" t="s">
        <v>382</v>
      </c>
      <c r="E271" s="54" t="s">
        <v>7</v>
      </c>
      <c r="F271" s="122">
        <v>542.58000000000004</v>
      </c>
      <c r="G271" s="58">
        <v>0</v>
      </c>
      <c r="H271" s="57">
        <f>F271*(1+G271/100)</f>
        <v>542.58000000000004</v>
      </c>
      <c r="I271" s="128"/>
      <c r="J271" s="59">
        <f>H271*I271</f>
        <v>0</v>
      </c>
      <c r="K271" s="60"/>
      <c r="L271" s="61"/>
      <c r="M271" s="60"/>
      <c r="N271" s="61">
        <f>H271*M271</f>
        <v>0</v>
      </c>
    </row>
    <row r="272" spans="1:14" s="4" customFormat="1" hidden="1" outlineLevel="3">
      <c r="A272" s="5"/>
      <c r="B272" s="6"/>
      <c r="C272" s="6"/>
      <c r="D272" s="7" t="s">
        <v>278</v>
      </c>
      <c r="E272" s="6"/>
      <c r="F272" s="123">
        <v>542.58000000000004</v>
      </c>
      <c r="G272" s="8"/>
      <c r="H272" s="9"/>
      <c r="I272" s="129"/>
      <c r="J272" s="10"/>
      <c r="K272" s="11"/>
      <c r="L272" s="8"/>
      <c r="M272" s="8"/>
      <c r="N272" s="8"/>
    </row>
    <row r="273" spans="1:14" outlineLevel="2" collapsed="1">
      <c r="A273" s="53">
        <v>5</v>
      </c>
      <c r="B273" s="54" t="s">
        <v>6</v>
      </c>
      <c r="C273" s="55" t="s">
        <v>83</v>
      </c>
      <c r="D273" s="56" t="s">
        <v>383</v>
      </c>
      <c r="E273" s="54" t="s">
        <v>7</v>
      </c>
      <c r="F273" s="122">
        <v>537.18000000000006</v>
      </c>
      <c r="G273" s="58">
        <v>0</v>
      </c>
      <c r="H273" s="57">
        <f>F273*(1+G273/100)</f>
        <v>537.18000000000006</v>
      </c>
      <c r="I273" s="128"/>
      <c r="J273" s="59">
        <f>H273*I273</f>
        <v>0</v>
      </c>
      <c r="K273" s="60"/>
      <c r="L273" s="61"/>
      <c r="M273" s="60"/>
      <c r="N273" s="61">
        <f>H273*M273</f>
        <v>0</v>
      </c>
    </row>
    <row r="274" spans="1:14" s="4" customFormat="1" hidden="1" outlineLevel="3">
      <c r="A274" s="5"/>
      <c r="B274" s="6"/>
      <c r="C274" s="6"/>
      <c r="D274" s="7" t="s">
        <v>278</v>
      </c>
      <c r="E274" s="6"/>
      <c r="F274" s="123">
        <v>542.58000000000004</v>
      </c>
      <c r="G274" s="8"/>
      <c r="H274" s="9"/>
      <c r="I274" s="129"/>
      <c r="J274" s="10"/>
      <c r="K274" s="11"/>
      <c r="L274" s="8"/>
      <c r="M274" s="8"/>
      <c r="N274" s="8"/>
    </row>
    <row r="275" spans="1:14" s="4" customFormat="1" hidden="1" outlineLevel="3">
      <c r="A275" s="5"/>
      <c r="B275" s="6"/>
      <c r="C275" s="6"/>
      <c r="D275" s="7" t="s">
        <v>282</v>
      </c>
      <c r="E275" s="6"/>
      <c r="F275" s="123">
        <v>-5.4</v>
      </c>
      <c r="G275" s="8"/>
      <c r="H275" s="9"/>
      <c r="I275" s="129"/>
      <c r="J275" s="10"/>
      <c r="K275" s="11"/>
      <c r="L275" s="8"/>
      <c r="M275" s="8"/>
      <c r="N275" s="8"/>
    </row>
    <row r="276" spans="1:14" outlineLevel="2" collapsed="1">
      <c r="A276" s="53">
        <v>6</v>
      </c>
      <c r="B276" s="54" t="s">
        <v>6</v>
      </c>
      <c r="C276" s="55" t="s">
        <v>60</v>
      </c>
      <c r="D276" s="56" t="s">
        <v>357</v>
      </c>
      <c r="E276" s="54" t="s">
        <v>7</v>
      </c>
      <c r="F276" s="122">
        <v>5.4</v>
      </c>
      <c r="G276" s="58">
        <v>0</v>
      </c>
      <c r="H276" s="57">
        <f>F276*(1+G276/100)</f>
        <v>5.4</v>
      </c>
      <c r="I276" s="128"/>
      <c r="J276" s="59">
        <f>H276*I276</f>
        <v>0</v>
      </c>
      <c r="K276" s="60"/>
      <c r="L276" s="61"/>
      <c r="M276" s="60"/>
      <c r="N276" s="61">
        <f>H276*M276</f>
        <v>0</v>
      </c>
    </row>
    <row r="277" spans="1:14" s="4" customFormat="1" hidden="1" outlineLevel="3">
      <c r="A277" s="5"/>
      <c r="B277" s="6"/>
      <c r="C277" s="6"/>
      <c r="D277" s="7" t="s">
        <v>272</v>
      </c>
      <c r="E277" s="6"/>
      <c r="F277" s="123">
        <v>5.4</v>
      </c>
      <c r="G277" s="8"/>
      <c r="H277" s="9"/>
      <c r="I277" s="129"/>
      <c r="J277" s="10"/>
      <c r="K277" s="11"/>
      <c r="L277" s="8"/>
      <c r="M277" s="8"/>
      <c r="N277" s="8"/>
    </row>
    <row r="278" spans="1:14" outlineLevel="2" collapsed="1">
      <c r="A278" s="53">
        <v>7</v>
      </c>
      <c r="B278" s="54" t="s">
        <v>6</v>
      </c>
      <c r="C278" s="55" t="s">
        <v>86</v>
      </c>
      <c r="D278" s="56" t="s">
        <v>314</v>
      </c>
      <c r="E278" s="54" t="s">
        <v>7</v>
      </c>
      <c r="F278" s="122">
        <v>542.58000000000004</v>
      </c>
      <c r="G278" s="58">
        <v>0</v>
      </c>
      <c r="H278" s="57">
        <f>F278*(1+G278/100)</f>
        <v>542.58000000000004</v>
      </c>
      <c r="I278" s="128"/>
      <c r="J278" s="59">
        <f>H278*I278</f>
        <v>0</v>
      </c>
      <c r="K278" s="60"/>
      <c r="L278" s="61"/>
      <c r="M278" s="60"/>
      <c r="N278" s="61">
        <f>H278*M278</f>
        <v>0</v>
      </c>
    </row>
    <row r="279" spans="1:14" s="4" customFormat="1" hidden="1" outlineLevel="3">
      <c r="A279" s="5"/>
      <c r="B279" s="6"/>
      <c r="C279" s="6"/>
      <c r="D279" s="7" t="s">
        <v>278</v>
      </c>
      <c r="E279" s="6"/>
      <c r="F279" s="123">
        <v>542.58000000000004</v>
      </c>
      <c r="G279" s="8"/>
      <c r="H279" s="9"/>
      <c r="I279" s="129"/>
      <c r="J279" s="10"/>
      <c r="K279" s="11"/>
      <c r="L279" s="8"/>
      <c r="M279" s="8"/>
      <c r="N279" s="8"/>
    </row>
    <row r="280" spans="1:14" outlineLevel="2" collapsed="1">
      <c r="A280" s="53">
        <v>8</v>
      </c>
      <c r="B280" s="54" t="s">
        <v>6</v>
      </c>
      <c r="C280" s="55" t="s">
        <v>85</v>
      </c>
      <c r="D280" s="56" t="s">
        <v>316</v>
      </c>
      <c r="E280" s="54" t="s">
        <v>2</v>
      </c>
      <c r="F280" s="122">
        <v>180.86</v>
      </c>
      <c r="G280" s="58">
        <v>0</v>
      </c>
      <c r="H280" s="57">
        <f>F280*(1+G280/100)</f>
        <v>180.86</v>
      </c>
      <c r="I280" s="128"/>
      <c r="J280" s="59">
        <f>H280*I280</f>
        <v>0</v>
      </c>
      <c r="K280" s="60"/>
      <c r="L280" s="61"/>
      <c r="M280" s="60"/>
      <c r="N280" s="61">
        <f>H280*M280</f>
        <v>0</v>
      </c>
    </row>
    <row r="281" spans="1:14" s="4" customFormat="1" ht="22.5" hidden="1" outlineLevel="3">
      <c r="A281" s="5"/>
      <c r="B281" s="6"/>
      <c r="C281" s="6"/>
      <c r="D281" s="7" t="s">
        <v>400</v>
      </c>
      <c r="E281" s="6"/>
      <c r="F281" s="123">
        <v>180.86</v>
      </c>
      <c r="G281" s="8"/>
      <c r="H281" s="9"/>
      <c r="I281" s="129"/>
      <c r="J281" s="10"/>
      <c r="K281" s="11"/>
      <c r="L281" s="8"/>
      <c r="M281" s="8"/>
      <c r="N281" s="8"/>
    </row>
    <row r="282" spans="1:14" outlineLevel="2" collapsed="1">
      <c r="A282" s="53">
        <v>9</v>
      </c>
      <c r="B282" s="54" t="s">
        <v>1</v>
      </c>
      <c r="C282" s="55" t="s">
        <v>168</v>
      </c>
      <c r="D282" s="56" t="s">
        <v>422</v>
      </c>
      <c r="E282" s="54" t="s">
        <v>7</v>
      </c>
      <c r="F282" s="122">
        <v>596.83800000000008</v>
      </c>
      <c r="G282" s="58"/>
      <c r="H282" s="57">
        <f>F282*(1+G282/100)</f>
        <v>596.83800000000008</v>
      </c>
      <c r="I282" s="128"/>
      <c r="J282" s="59">
        <f>H282*I282</f>
        <v>0</v>
      </c>
      <c r="K282" s="60"/>
      <c r="L282" s="61"/>
      <c r="M282" s="60"/>
      <c r="N282" s="61">
        <f>H282*M282</f>
        <v>0</v>
      </c>
    </row>
    <row r="283" spans="1:14" s="4" customFormat="1" hidden="1" outlineLevel="3">
      <c r="A283" s="5"/>
      <c r="B283" s="6"/>
      <c r="C283" s="6"/>
      <c r="D283" s="7" t="s">
        <v>286</v>
      </c>
      <c r="E283" s="6"/>
      <c r="F283" s="123">
        <v>596.83800000000008</v>
      </c>
      <c r="G283" s="8"/>
      <c r="H283" s="9"/>
      <c r="I283" s="129"/>
      <c r="J283" s="10"/>
      <c r="K283" s="11"/>
      <c r="L283" s="8"/>
      <c r="M283" s="8"/>
      <c r="N283" s="8"/>
    </row>
    <row r="284" spans="1:14" ht="22.5" outlineLevel="2" collapsed="1">
      <c r="A284" s="53">
        <v>10</v>
      </c>
      <c r="B284" s="54" t="s">
        <v>6</v>
      </c>
      <c r="C284" s="55" t="s">
        <v>88</v>
      </c>
      <c r="D284" s="56" t="s">
        <v>455</v>
      </c>
      <c r="E284" s="54" t="s">
        <v>2</v>
      </c>
      <c r="F284" s="122">
        <v>453.9</v>
      </c>
      <c r="G284" s="58">
        <v>0</v>
      </c>
      <c r="H284" s="57">
        <f>F284*(1+G284/100)</f>
        <v>453.9</v>
      </c>
      <c r="I284" s="128"/>
      <c r="J284" s="59">
        <f>H284*I284</f>
        <v>0</v>
      </c>
      <c r="K284" s="60"/>
      <c r="L284" s="61"/>
      <c r="M284" s="60"/>
      <c r="N284" s="61">
        <f>H284*M284</f>
        <v>0</v>
      </c>
    </row>
    <row r="285" spans="1:14" s="4" customFormat="1" ht="22.5" hidden="1" outlineLevel="3">
      <c r="A285" s="5"/>
      <c r="B285" s="6"/>
      <c r="C285" s="6"/>
      <c r="D285" s="7" t="s">
        <v>377</v>
      </c>
      <c r="E285" s="6"/>
      <c r="F285" s="123">
        <v>453.9</v>
      </c>
      <c r="G285" s="8"/>
      <c r="H285" s="9"/>
      <c r="I285" s="129"/>
      <c r="J285" s="10"/>
      <c r="K285" s="11"/>
      <c r="L285" s="8"/>
      <c r="M285" s="8"/>
      <c r="N285" s="8"/>
    </row>
    <row r="286" spans="1:14" outlineLevel="2" collapsed="1">
      <c r="A286" s="53">
        <v>11</v>
      </c>
      <c r="B286" s="54" t="s">
        <v>1</v>
      </c>
      <c r="C286" s="55" t="s">
        <v>169</v>
      </c>
      <c r="D286" s="56" t="s">
        <v>370</v>
      </c>
      <c r="E286" s="54" t="s">
        <v>2</v>
      </c>
      <c r="F286" s="122">
        <v>462.97800000000001</v>
      </c>
      <c r="G286" s="58"/>
      <c r="H286" s="57">
        <f>F286*(1+G286/100)</f>
        <v>462.97800000000001</v>
      </c>
      <c r="I286" s="128"/>
      <c r="J286" s="59">
        <f>H286*I286</f>
        <v>0</v>
      </c>
      <c r="K286" s="60"/>
      <c r="L286" s="61"/>
      <c r="M286" s="60"/>
      <c r="N286" s="61">
        <f>H286*M286</f>
        <v>0</v>
      </c>
    </row>
    <row r="287" spans="1:14" s="4" customFormat="1" ht="22.5" hidden="1" outlineLevel="3">
      <c r="A287" s="5"/>
      <c r="B287" s="6"/>
      <c r="C287" s="6"/>
      <c r="D287" s="7" t="s">
        <v>411</v>
      </c>
      <c r="E287" s="6"/>
      <c r="F287" s="123">
        <v>462.97800000000001</v>
      </c>
      <c r="G287" s="8"/>
      <c r="H287" s="9"/>
      <c r="I287" s="129"/>
      <c r="J287" s="10"/>
      <c r="K287" s="11"/>
      <c r="L287" s="8"/>
      <c r="M287" s="8"/>
      <c r="N287" s="8"/>
    </row>
    <row r="288" spans="1:14" outlineLevel="2" collapsed="1">
      <c r="A288" s="53">
        <v>12</v>
      </c>
      <c r="B288" s="54" t="s">
        <v>6</v>
      </c>
      <c r="C288" s="55" t="s">
        <v>156</v>
      </c>
      <c r="D288" s="56" t="s">
        <v>320</v>
      </c>
      <c r="E288" s="54" t="s">
        <v>9</v>
      </c>
      <c r="F288" s="122">
        <v>23.549999999999997</v>
      </c>
      <c r="G288" s="58"/>
      <c r="H288" s="57">
        <f>F288*(1+G288/100)</f>
        <v>23.549999999999997</v>
      </c>
      <c r="I288" s="128"/>
      <c r="J288" s="59">
        <f>H288*I288</f>
        <v>0</v>
      </c>
      <c r="K288" s="60"/>
      <c r="L288" s="61"/>
      <c r="M288" s="60"/>
      <c r="N288" s="61">
        <f>H288*M288</f>
        <v>0</v>
      </c>
    </row>
    <row r="289" spans="1:14" s="4" customFormat="1" hidden="1" outlineLevel="3">
      <c r="A289" s="5"/>
      <c r="B289" s="6"/>
      <c r="C289" s="6"/>
      <c r="D289" s="7" t="s">
        <v>252</v>
      </c>
      <c r="E289" s="6"/>
      <c r="F289" s="123">
        <v>23.549999999999997</v>
      </c>
      <c r="G289" s="8"/>
      <c r="H289" s="9"/>
      <c r="I289" s="129"/>
      <c r="J289" s="10"/>
      <c r="K289" s="11"/>
      <c r="L289" s="8"/>
      <c r="M289" s="8"/>
      <c r="N289" s="8"/>
    </row>
    <row r="290" spans="1:14" outlineLevel="2">
      <c r="A290" s="53">
        <v>13</v>
      </c>
      <c r="B290" s="54" t="s">
        <v>6</v>
      </c>
      <c r="C290" s="55" t="s">
        <v>127</v>
      </c>
      <c r="D290" s="56" t="s">
        <v>365</v>
      </c>
      <c r="E290" s="54" t="s">
        <v>0</v>
      </c>
      <c r="F290" s="122">
        <v>0.38</v>
      </c>
      <c r="G290" s="58">
        <v>0</v>
      </c>
      <c r="H290" s="57">
        <f>F290*(1+G290/100)</f>
        <v>0.38</v>
      </c>
      <c r="I290" s="128">
        <f>SUM(J265:J288)/100</f>
        <v>0</v>
      </c>
      <c r="J290" s="59">
        <f>H290*I290</f>
        <v>0</v>
      </c>
      <c r="K290" s="60"/>
      <c r="L290" s="61"/>
      <c r="M290" s="60"/>
      <c r="N290" s="61">
        <f>H290*M290</f>
        <v>0</v>
      </c>
    </row>
    <row r="291" spans="1:14" s="62" customFormat="1" ht="12.75" customHeight="1" outlineLevel="2">
      <c r="A291" s="63"/>
      <c r="B291" s="64"/>
      <c r="C291" s="64"/>
      <c r="D291" s="65"/>
      <c r="E291" s="64"/>
      <c r="F291" s="124"/>
      <c r="G291" s="67"/>
      <c r="H291" s="66"/>
      <c r="I291" s="130"/>
      <c r="J291" s="68"/>
      <c r="K291" s="69"/>
      <c r="L291" s="67"/>
      <c r="M291" s="67"/>
      <c r="N291" s="67"/>
    </row>
    <row r="292" spans="1:14" s="45" customFormat="1" ht="16.5" customHeight="1" outlineLevel="1">
      <c r="A292" s="46"/>
      <c r="B292" s="35"/>
      <c r="C292" s="47"/>
      <c r="D292" s="47" t="s">
        <v>222</v>
      </c>
      <c r="E292" s="35"/>
      <c r="F292" s="121"/>
      <c r="G292" s="49"/>
      <c r="H292" s="48"/>
      <c r="I292" s="127"/>
      <c r="J292" s="50">
        <f>SUBTOTAL(9,J293:J308)</f>
        <v>0</v>
      </c>
      <c r="K292" s="51"/>
      <c r="L292" s="52"/>
      <c r="M292" s="49"/>
      <c r="N292" s="52">
        <f>SUBTOTAL(9,N293:N308)</f>
        <v>0</v>
      </c>
    </row>
    <row r="293" spans="1:14" ht="22.5" outlineLevel="2" collapsed="1">
      <c r="A293" s="53">
        <v>1</v>
      </c>
      <c r="B293" s="54" t="s">
        <v>6</v>
      </c>
      <c r="C293" s="55" t="s">
        <v>89</v>
      </c>
      <c r="D293" s="56" t="s">
        <v>426</v>
      </c>
      <c r="E293" s="54" t="s">
        <v>7</v>
      </c>
      <c r="F293" s="122">
        <v>181.73</v>
      </c>
      <c r="G293" s="58">
        <v>0</v>
      </c>
      <c r="H293" s="57">
        <f>F293*(1+G293/100)</f>
        <v>181.73</v>
      </c>
      <c r="I293" s="128"/>
      <c r="J293" s="59">
        <f>H293*I293</f>
        <v>0</v>
      </c>
      <c r="K293" s="60"/>
      <c r="L293" s="61"/>
      <c r="M293" s="60"/>
      <c r="N293" s="61">
        <f>H293*M293</f>
        <v>0</v>
      </c>
    </row>
    <row r="294" spans="1:14" s="4" customFormat="1" hidden="1" outlineLevel="3">
      <c r="A294" s="5"/>
      <c r="B294" s="6"/>
      <c r="C294" s="6"/>
      <c r="D294" s="7" t="s">
        <v>313</v>
      </c>
      <c r="E294" s="6"/>
      <c r="F294" s="123">
        <v>222.68</v>
      </c>
      <c r="G294" s="8"/>
      <c r="H294" s="9"/>
      <c r="I294" s="129"/>
      <c r="J294" s="10"/>
      <c r="K294" s="11"/>
      <c r="L294" s="8"/>
      <c r="M294" s="8"/>
      <c r="N294" s="8"/>
    </row>
    <row r="295" spans="1:14" s="4" customFormat="1" hidden="1" outlineLevel="3">
      <c r="A295" s="5"/>
      <c r="B295" s="6"/>
      <c r="C295" s="6"/>
      <c r="D295" s="7" t="s">
        <v>263</v>
      </c>
      <c r="E295" s="6"/>
      <c r="F295" s="123">
        <v>-40.95000000000001</v>
      </c>
      <c r="G295" s="8"/>
      <c r="H295" s="9"/>
      <c r="I295" s="129"/>
      <c r="J295" s="10"/>
      <c r="K295" s="11"/>
      <c r="L295" s="8"/>
      <c r="M295" s="8"/>
      <c r="N295" s="8"/>
    </row>
    <row r="296" spans="1:14" outlineLevel="2" collapsed="1">
      <c r="A296" s="53">
        <v>2</v>
      </c>
      <c r="B296" s="54" t="s">
        <v>6</v>
      </c>
      <c r="C296" s="55" t="s">
        <v>90</v>
      </c>
      <c r="D296" s="56" t="s">
        <v>425</v>
      </c>
      <c r="E296" s="54" t="s">
        <v>7</v>
      </c>
      <c r="F296" s="122">
        <v>40.95000000000001</v>
      </c>
      <c r="G296" s="58">
        <v>0</v>
      </c>
      <c r="H296" s="57">
        <f>F296*(1+G296/100)</f>
        <v>40.95000000000001</v>
      </c>
      <c r="I296" s="128"/>
      <c r="J296" s="59">
        <f>H296*I296</f>
        <v>0</v>
      </c>
      <c r="K296" s="60"/>
      <c r="L296" s="61"/>
      <c r="M296" s="60"/>
      <c r="N296" s="61">
        <f>H296*M296</f>
        <v>0</v>
      </c>
    </row>
    <row r="297" spans="1:14" s="4" customFormat="1" hidden="1" outlineLevel="3">
      <c r="A297" s="5"/>
      <c r="B297" s="6"/>
      <c r="C297" s="6"/>
      <c r="D297" s="7" t="s">
        <v>262</v>
      </c>
      <c r="E297" s="6"/>
      <c r="F297" s="123">
        <v>40.95000000000001</v>
      </c>
      <c r="G297" s="8"/>
      <c r="H297" s="9"/>
      <c r="I297" s="129"/>
      <c r="J297" s="10"/>
      <c r="K297" s="11"/>
      <c r="L297" s="8"/>
      <c r="M297" s="8"/>
      <c r="N297" s="8"/>
    </row>
    <row r="298" spans="1:14" outlineLevel="2" collapsed="1">
      <c r="A298" s="53">
        <v>3</v>
      </c>
      <c r="B298" s="54" t="s">
        <v>6</v>
      </c>
      <c r="C298" s="55" t="s">
        <v>91</v>
      </c>
      <c r="D298" s="56" t="s">
        <v>408</v>
      </c>
      <c r="E298" s="54" t="s">
        <v>7</v>
      </c>
      <c r="F298" s="122">
        <v>222.68</v>
      </c>
      <c r="G298" s="58">
        <v>0</v>
      </c>
      <c r="H298" s="57">
        <f>F298*(1+G298/100)</f>
        <v>222.68</v>
      </c>
      <c r="I298" s="128"/>
      <c r="J298" s="59">
        <f>H298*I298</f>
        <v>0</v>
      </c>
      <c r="K298" s="60"/>
      <c r="L298" s="61"/>
      <c r="M298" s="60"/>
      <c r="N298" s="61">
        <f>H298*M298</f>
        <v>0</v>
      </c>
    </row>
    <row r="299" spans="1:14" s="4" customFormat="1" hidden="1" outlineLevel="3">
      <c r="A299" s="5"/>
      <c r="B299" s="6"/>
      <c r="C299" s="6"/>
      <c r="D299" s="7" t="s">
        <v>290</v>
      </c>
      <c r="E299" s="6"/>
      <c r="F299" s="123">
        <v>222.68</v>
      </c>
      <c r="G299" s="8"/>
      <c r="H299" s="9"/>
      <c r="I299" s="129"/>
      <c r="J299" s="10"/>
      <c r="K299" s="11"/>
      <c r="L299" s="8"/>
      <c r="M299" s="8"/>
      <c r="N299" s="8"/>
    </row>
    <row r="300" spans="1:14" outlineLevel="2" collapsed="1">
      <c r="A300" s="53">
        <v>4</v>
      </c>
      <c r="B300" s="54" t="s">
        <v>1</v>
      </c>
      <c r="C300" s="55" t="s">
        <v>206</v>
      </c>
      <c r="D300" s="56" t="s">
        <v>351</v>
      </c>
      <c r="E300" s="54" t="s">
        <v>7</v>
      </c>
      <c r="F300" s="122">
        <v>231.58720000000002</v>
      </c>
      <c r="G300" s="58"/>
      <c r="H300" s="57">
        <f>F300*(1+G300/100)</f>
        <v>231.58720000000002</v>
      </c>
      <c r="I300" s="128"/>
      <c r="J300" s="59">
        <f>H300*I300</f>
        <v>0</v>
      </c>
      <c r="K300" s="60"/>
      <c r="L300" s="61"/>
      <c r="M300" s="60"/>
      <c r="N300" s="61">
        <f>H300*M300</f>
        <v>0</v>
      </c>
    </row>
    <row r="301" spans="1:14" s="4" customFormat="1" hidden="1" outlineLevel="3">
      <c r="A301" s="5"/>
      <c r="B301" s="6"/>
      <c r="C301" s="6"/>
      <c r="D301" s="7" t="s">
        <v>305</v>
      </c>
      <c r="E301" s="6"/>
      <c r="F301" s="123">
        <v>231.58720000000002</v>
      </c>
      <c r="G301" s="8"/>
      <c r="H301" s="9"/>
      <c r="I301" s="129"/>
      <c r="J301" s="10"/>
      <c r="K301" s="11"/>
      <c r="L301" s="8"/>
      <c r="M301" s="8"/>
      <c r="N301" s="8"/>
    </row>
    <row r="302" spans="1:14" ht="22.5" outlineLevel="2" collapsed="1">
      <c r="A302" s="53">
        <v>5</v>
      </c>
      <c r="B302" s="54" t="s">
        <v>6</v>
      </c>
      <c r="C302" s="55" t="s">
        <v>157</v>
      </c>
      <c r="D302" s="56" t="s">
        <v>428</v>
      </c>
      <c r="E302" s="54" t="s">
        <v>2</v>
      </c>
      <c r="F302" s="122">
        <v>146.54428571428573</v>
      </c>
      <c r="G302" s="58">
        <v>0</v>
      </c>
      <c r="H302" s="57">
        <f>F302*(1+G302/100)</f>
        <v>146.54428571428573</v>
      </c>
      <c r="I302" s="128"/>
      <c r="J302" s="59">
        <f>H302*I302</f>
        <v>0</v>
      </c>
      <c r="K302" s="60"/>
      <c r="L302" s="61"/>
      <c r="M302" s="60"/>
      <c r="N302" s="61">
        <f>H302*M302</f>
        <v>0</v>
      </c>
    </row>
    <row r="303" spans="1:14" s="4" customFormat="1" hidden="1" outlineLevel="3">
      <c r="A303" s="5"/>
      <c r="B303" s="6"/>
      <c r="C303" s="6"/>
      <c r="D303" s="7" t="s">
        <v>197</v>
      </c>
      <c r="E303" s="6"/>
      <c r="F303" s="123">
        <v>0</v>
      </c>
      <c r="G303" s="8"/>
      <c r="H303" s="9"/>
      <c r="I303" s="129"/>
      <c r="J303" s="10"/>
      <c r="K303" s="11"/>
      <c r="L303" s="8"/>
      <c r="M303" s="8"/>
      <c r="N303" s="8"/>
    </row>
    <row r="304" spans="1:14" s="4" customFormat="1" hidden="1" outlineLevel="3">
      <c r="A304" s="5"/>
      <c r="B304" s="6"/>
      <c r="C304" s="6"/>
      <c r="D304" s="7" t="s">
        <v>241</v>
      </c>
      <c r="E304" s="6"/>
      <c r="F304" s="123">
        <v>14.23</v>
      </c>
      <c r="G304" s="8"/>
      <c r="H304" s="9"/>
      <c r="I304" s="129"/>
      <c r="J304" s="10"/>
      <c r="K304" s="11"/>
      <c r="L304" s="8"/>
      <c r="M304" s="8"/>
      <c r="N304" s="8"/>
    </row>
    <row r="305" spans="1:14" s="4" customFormat="1" ht="22.5" hidden="1" outlineLevel="3">
      <c r="A305" s="5"/>
      <c r="B305" s="6"/>
      <c r="C305" s="6"/>
      <c r="D305" s="7" t="s">
        <v>270</v>
      </c>
      <c r="E305" s="6"/>
      <c r="F305" s="123">
        <v>61.7</v>
      </c>
      <c r="G305" s="8"/>
      <c r="H305" s="9"/>
      <c r="I305" s="129"/>
      <c r="J305" s="10"/>
      <c r="K305" s="11"/>
      <c r="L305" s="8"/>
      <c r="M305" s="8"/>
      <c r="N305" s="8"/>
    </row>
    <row r="306" spans="1:14" s="4" customFormat="1" hidden="1" outlineLevel="3">
      <c r="A306" s="5"/>
      <c r="B306" s="6"/>
      <c r="C306" s="6"/>
      <c r="D306" s="7" t="s">
        <v>248</v>
      </c>
      <c r="E306" s="6"/>
      <c r="F306" s="123">
        <v>70.614285714285728</v>
      </c>
      <c r="G306" s="8"/>
      <c r="H306" s="9"/>
      <c r="I306" s="129"/>
      <c r="J306" s="10"/>
      <c r="K306" s="11"/>
      <c r="L306" s="8"/>
      <c r="M306" s="8"/>
      <c r="N306" s="8"/>
    </row>
    <row r="307" spans="1:14" outlineLevel="2">
      <c r="A307" s="53">
        <v>6</v>
      </c>
      <c r="B307" s="54" t="s">
        <v>6</v>
      </c>
      <c r="C307" s="55" t="s">
        <v>128</v>
      </c>
      <c r="D307" s="56" t="s">
        <v>364</v>
      </c>
      <c r="E307" s="54" t="s">
        <v>0</v>
      </c>
      <c r="F307" s="122">
        <v>3.37</v>
      </c>
      <c r="G307" s="58">
        <v>0</v>
      </c>
      <c r="H307" s="57">
        <f>F307*(1+G307/100)</f>
        <v>3.37</v>
      </c>
      <c r="I307" s="128">
        <f>SUM(J293:J302)/100</f>
        <v>0</v>
      </c>
      <c r="J307" s="59">
        <f>H307*I307</f>
        <v>0</v>
      </c>
      <c r="K307" s="60"/>
      <c r="L307" s="61"/>
      <c r="M307" s="60"/>
      <c r="N307" s="61">
        <f>H307*M307</f>
        <v>0</v>
      </c>
    </row>
    <row r="308" spans="1:14" s="62" customFormat="1" ht="12.75" customHeight="1" outlineLevel="2">
      <c r="A308" s="63"/>
      <c r="B308" s="64"/>
      <c r="C308" s="64"/>
      <c r="D308" s="65"/>
      <c r="E308" s="64"/>
      <c r="F308" s="124"/>
      <c r="G308" s="67"/>
      <c r="H308" s="66"/>
      <c r="I308" s="130"/>
      <c r="J308" s="68"/>
      <c r="K308" s="69"/>
      <c r="L308" s="67"/>
      <c r="M308" s="67"/>
      <c r="N308" s="67"/>
    </row>
    <row r="309" spans="1:14" s="45" customFormat="1" ht="16.5" customHeight="1" outlineLevel="1">
      <c r="A309" s="46"/>
      <c r="B309" s="35"/>
      <c r="C309" s="47"/>
      <c r="D309" s="47" t="s">
        <v>158</v>
      </c>
      <c r="E309" s="35"/>
      <c r="F309" s="121"/>
      <c r="G309" s="49"/>
      <c r="H309" s="48"/>
      <c r="I309" s="127"/>
      <c r="J309" s="50">
        <f>SUBTOTAL(9,J310:J325)</f>
        <v>0</v>
      </c>
      <c r="K309" s="51"/>
      <c r="L309" s="52"/>
      <c r="M309" s="49"/>
      <c r="N309" s="52">
        <f>SUBTOTAL(9,N310:N325)</f>
        <v>0.3401537</v>
      </c>
    </row>
    <row r="310" spans="1:14" outlineLevel="2" collapsed="1">
      <c r="A310" s="53">
        <v>1</v>
      </c>
      <c r="B310" s="54" t="s">
        <v>6</v>
      </c>
      <c r="C310" s="55" t="s">
        <v>97</v>
      </c>
      <c r="D310" s="56" t="s">
        <v>291</v>
      </c>
      <c r="E310" s="54" t="s">
        <v>7</v>
      </c>
      <c r="F310" s="122">
        <v>1097.27</v>
      </c>
      <c r="G310" s="58">
        <v>0</v>
      </c>
      <c r="H310" s="57">
        <f>F310*(1+G310/100)</f>
        <v>1097.27</v>
      </c>
      <c r="I310" s="128"/>
      <c r="J310" s="59">
        <f>H310*I310</f>
        <v>0</v>
      </c>
      <c r="K310" s="60"/>
      <c r="L310" s="61"/>
      <c r="M310" s="60">
        <v>3.1E-4</v>
      </c>
      <c r="N310" s="61">
        <f>H310*M310</f>
        <v>0.3401537</v>
      </c>
    </row>
    <row r="311" spans="1:14" s="4" customFormat="1" ht="22.5" hidden="1" outlineLevel="3">
      <c r="A311" s="5"/>
      <c r="B311" s="6"/>
      <c r="C311" s="6"/>
      <c r="D311" s="7" t="s">
        <v>446</v>
      </c>
      <c r="E311" s="6"/>
      <c r="F311" s="123">
        <v>531.05999999999995</v>
      </c>
      <c r="G311" s="8"/>
      <c r="H311" s="9"/>
      <c r="I311" s="129"/>
      <c r="J311" s="10"/>
      <c r="K311" s="11"/>
      <c r="L311" s="8"/>
      <c r="M311" s="8"/>
      <c r="N311" s="8"/>
    </row>
    <row r="312" spans="1:14" s="4" customFormat="1" ht="45" hidden="1" outlineLevel="3">
      <c r="A312" s="5"/>
      <c r="B312" s="6"/>
      <c r="C312" s="6"/>
      <c r="D312" s="7" t="s">
        <v>480</v>
      </c>
      <c r="E312" s="6"/>
      <c r="F312" s="123">
        <v>96.02</v>
      </c>
      <c r="G312" s="8"/>
      <c r="H312" s="9"/>
      <c r="I312" s="129"/>
      <c r="J312" s="10"/>
      <c r="K312" s="11"/>
      <c r="L312" s="8"/>
      <c r="M312" s="8"/>
      <c r="N312" s="8"/>
    </row>
    <row r="313" spans="1:14" s="4" customFormat="1" hidden="1" outlineLevel="3">
      <c r="A313" s="5"/>
      <c r="B313" s="6"/>
      <c r="C313" s="6"/>
      <c r="D313" s="7" t="s">
        <v>317</v>
      </c>
      <c r="E313" s="6"/>
      <c r="F313" s="123">
        <v>470.19</v>
      </c>
      <c r="G313" s="8"/>
      <c r="H313" s="9"/>
      <c r="I313" s="129"/>
      <c r="J313" s="10"/>
      <c r="K313" s="11"/>
      <c r="L313" s="8"/>
      <c r="M313" s="8"/>
      <c r="N313" s="8"/>
    </row>
    <row r="314" spans="1:14" outlineLevel="2" collapsed="1">
      <c r="A314" s="53">
        <v>2</v>
      </c>
      <c r="B314" s="54" t="s">
        <v>6</v>
      </c>
      <c r="C314" s="55" t="s">
        <v>98</v>
      </c>
      <c r="D314" s="56" t="s">
        <v>371</v>
      </c>
      <c r="E314" s="54" t="s">
        <v>7</v>
      </c>
      <c r="F314" s="122">
        <v>1097.27</v>
      </c>
      <c r="G314" s="58">
        <v>0</v>
      </c>
      <c r="H314" s="57">
        <f>F314*(1+G314/100)</f>
        <v>1097.27</v>
      </c>
      <c r="I314" s="128"/>
      <c r="J314" s="59">
        <f>H314*I314</f>
        <v>0</v>
      </c>
      <c r="K314" s="60"/>
      <c r="L314" s="61"/>
      <c r="M314" s="60"/>
      <c r="N314" s="61">
        <f>H314*M314</f>
        <v>0</v>
      </c>
    </row>
    <row r="315" spans="1:14" s="4" customFormat="1" hidden="1" outlineLevel="3">
      <c r="A315" s="5"/>
      <c r="B315" s="6"/>
      <c r="C315" s="6"/>
      <c r="D315" s="7" t="s">
        <v>234</v>
      </c>
      <c r="E315" s="6"/>
      <c r="F315" s="123">
        <v>1097.27</v>
      </c>
      <c r="G315" s="8"/>
      <c r="H315" s="9"/>
      <c r="I315" s="129"/>
      <c r="J315" s="10"/>
      <c r="K315" s="11"/>
      <c r="L315" s="8"/>
      <c r="M315" s="8"/>
      <c r="N315" s="8"/>
    </row>
    <row r="316" spans="1:14" outlineLevel="2" collapsed="1">
      <c r="A316" s="53">
        <v>3</v>
      </c>
      <c r="B316" s="54" t="s">
        <v>6</v>
      </c>
      <c r="C316" s="55" t="s">
        <v>99</v>
      </c>
      <c r="D316" s="56" t="s">
        <v>417</v>
      </c>
      <c r="E316" s="54" t="s">
        <v>7</v>
      </c>
      <c r="F316" s="122">
        <v>1682.125</v>
      </c>
      <c r="G316" s="58">
        <v>0</v>
      </c>
      <c r="H316" s="57">
        <f>F316*(1+G316/100)</f>
        <v>1682.125</v>
      </c>
      <c r="I316" s="128"/>
      <c r="J316" s="59">
        <f>H316*I316</f>
        <v>0</v>
      </c>
      <c r="K316" s="60"/>
      <c r="L316" s="61"/>
      <c r="M316" s="60"/>
      <c r="N316" s="61">
        <f>H316*M316</f>
        <v>0</v>
      </c>
    </row>
    <row r="317" spans="1:14" s="4" customFormat="1" hidden="1" outlineLevel="3">
      <c r="A317" s="5"/>
      <c r="B317" s="6"/>
      <c r="C317" s="6"/>
      <c r="D317" s="7" t="s">
        <v>234</v>
      </c>
      <c r="E317" s="6"/>
      <c r="F317" s="123">
        <v>1097.27</v>
      </c>
      <c r="G317" s="8"/>
      <c r="H317" s="9"/>
      <c r="I317" s="129"/>
      <c r="J317" s="10"/>
      <c r="K317" s="11"/>
      <c r="L317" s="8"/>
      <c r="M317" s="8"/>
      <c r="N317" s="8"/>
    </row>
    <row r="318" spans="1:14" s="4" customFormat="1" ht="45" hidden="1" outlineLevel="3">
      <c r="A318" s="5"/>
      <c r="B318" s="6"/>
      <c r="C318" s="6"/>
      <c r="D318" s="7" t="s">
        <v>480</v>
      </c>
      <c r="E318" s="6"/>
      <c r="F318" s="123">
        <v>96.02</v>
      </c>
      <c r="G318" s="8"/>
      <c r="H318" s="9"/>
      <c r="I318" s="129"/>
      <c r="J318" s="10"/>
      <c r="K318" s="11"/>
      <c r="L318" s="8"/>
      <c r="M318" s="8"/>
      <c r="N318" s="8"/>
    </row>
    <row r="319" spans="1:14" s="4" customFormat="1" hidden="1" outlineLevel="3">
      <c r="A319" s="5"/>
      <c r="B319" s="6"/>
      <c r="C319" s="6"/>
      <c r="D319" s="7" t="s">
        <v>317</v>
      </c>
      <c r="E319" s="6"/>
      <c r="F319" s="123">
        <v>470.19</v>
      </c>
      <c r="G319" s="8"/>
      <c r="H319" s="9"/>
      <c r="I319" s="129"/>
      <c r="J319" s="10"/>
      <c r="K319" s="11"/>
      <c r="L319" s="8"/>
      <c r="M319" s="8"/>
      <c r="N319" s="8"/>
    </row>
    <row r="320" spans="1:14" s="4" customFormat="1" ht="22.5" hidden="1" outlineLevel="3">
      <c r="A320" s="5"/>
      <c r="B320" s="6"/>
      <c r="C320" s="6"/>
      <c r="D320" s="7" t="s">
        <v>443</v>
      </c>
      <c r="E320" s="6"/>
      <c r="F320" s="123">
        <v>18.645000000000003</v>
      </c>
      <c r="G320" s="8"/>
      <c r="H320" s="9"/>
      <c r="I320" s="129"/>
      <c r="J320" s="10"/>
      <c r="K320" s="11"/>
      <c r="L320" s="8"/>
      <c r="M320" s="8"/>
      <c r="N320" s="8"/>
    </row>
    <row r="321" spans="1:14" ht="22.5" outlineLevel="2" collapsed="1">
      <c r="A321" s="53">
        <v>4</v>
      </c>
      <c r="B321" s="54" t="s">
        <v>6</v>
      </c>
      <c r="C321" s="55" t="s">
        <v>100</v>
      </c>
      <c r="D321" s="56" t="s">
        <v>423</v>
      </c>
      <c r="E321" s="54" t="s">
        <v>7</v>
      </c>
      <c r="F321" s="122">
        <v>1682.125</v>
      </c>
      <c r="G321" s="58">
        <v>0</v>
      </c>
      <c r="H321" s="57">
        <f>F321*(1+G321/100)</f>
        <v>1682.125</v>
      </c>
      <c r="I321" s="128"/>
      <c r="J321" s="59">
        <f>H321*I321</f>
        <v>0</v>
      </c>
      <c r="K321" s="60"/>
      <c r="L321" s="61"/>
      <c r="M321" s="60"/>
      <c r="N321" s="61">
        <f>H321*M321</f>
        <v>0</v>
      </c>
    </row>
    <row r="322" spans="1:14" s="4" customFormat="1" hidden="1" outlineLevel="3">
      <c r="A322" s="5"/>
      <c r="B322" s="6"/>
      <c r="C322" s="6"/>
      <c r="D322" s="7" t="s">
        <v>236</v>
      </c>
      <c r="E322" s="6"/>
      <c r="F322" s="123">
        <v>1682.125</v>
      </c>
      <c r="G322" s="8"/>
      <c r="H322" s="9"/>
      <c r="I322" s="129"/>
      <c r="J322" s="10"/>
      <c r="K322" s="11"/>
      <c r="L322" s="8"/>
      <c r="M322" s="8"/>
      <c r="N322" s="8"/>
    </row>
    <row r="323" spans="1:14" ht="22.5" outlineLevel="2" collapsed="1">
      <c r="A323" s="53">
        <v>5</v>
      </c>
      <c r="B323" s="54" t="s">
        <v>6</v>
      </c>
      <c r="C323" s="55" t="s">
        <v>96</v>
      </c>
      <c r="D323" s="56" t="s">
        <v>445</v>
      </c>
      <c r="E323" s="54" t="s">
        <v>7</v>
      </c>
      <c r="F323" s="122">
        <v>728.94</v>
      </c>
      <c r="G323" s="58">
        <v>0</v>
      </c>
      <c r="H323" s="57">
        <f>F323*(1+G323/100)</f>
        <v>728.94</v>
      </c>
      <c r="I323" s="128"/>
      <c r="J323" s="59">
        <f>H323*I323</f>
        <v>0</v>
      </c>
      <c r="K323" s="60"/>
      <c r="L323" s="61"/>
      <c r="M323" s="60"/>
      <c r="N323" s="61">
        <f>H323*M323</f>
        <v>0</v>
      </c>
    </row>
    <row r="324" spans="1:14" s="4" customFormat="1" hidden="1" outlineLevel="3">
      <c r="A324" s="5"/>
      <c r="B324" s="6"/>
      <c r="C324" s="6"/>
      <c r="D324" s="7" t="s">
        <v>338</v>
      </c>
      <c r="E324" s="6"/>
      <c r="F324" s="123">
        <v>728.94</v>
      </c>
      <c r="G324" s="8"/>
      <c r="H324" s="9"/>
      <c r="I324" s="129"/>
      <c r="J324" s="10"/>
      <c r="K324" s="11"/>
      <c r="L324" s="8"/>
      <c r="M324" s="8"/>
      <c r="N324" s="8"/>
    </row>
    <row r="325" spans="1:14" s="62" customFormat="1" ht="12.75" customHeight="1" outlineLevel="2">
      <c r="A325" s="63"/>
      <c r="B325" s="64"/>
      <c r="C325" s="64"/>
      <c r="D325" s="65"/>
      <c r="E325" s="64"/>
      <c r="F325" s="124"/>
      <c r="G325" s="67"/>
      <c r="H325" s="66"/>
      <c r="I325" s="130"/>
      <c r="J325" s="68"/>
      <c r="K325" s="69"/>
      <c r="L325" s="67"/>
      <c r="M325" s="67"/>
      <c r="N325" s="67"/>
    </row>
    <row r="326" spans="1:14" s="45" customFormat="1" ht="16.5" customHeight="1" outlineLevel="1">
      <c r="A326" s="46"/>
      <c r="B326" s="35"/>
      <c r="C326" s="47"/>
      <c r="D326" s="47" t="s">
        <v>232</v>
      </c>
      <c r="E326" s="35"/>
      <c r="F326" s="121"/>
      <c r="G326" s="49"/>
      <c r="H326" s="48"/>
      <c r="I326" s="127"/>
      <c r="J326" s="50">
        <f>SUBTOTAL(9,J327:J332)</f>
        <v>0</v>
      </c>
      <c r="K326" s="51"/>
      <c r="L326" s="52"/>
      <c r="M326" s="49"/>
      <c r="N326" s="52">
        <f>SUBTOTAL(9,N327:N332)</f>
        <v>0</v>
      </c>
    </row>
    <row r="327" spans="1:14" outlineLevel="2">
      <c r="A327" s="53">
        <v>1</v>
      </c>
      <c r="B327" s="54" t="s">
        <v>6</v>
      </c>
      <c r="C327" s="55" t="s">
        <v>20</v>
      </c>
      <c r="D327" s="56" t="s">
        <v>341</v>
      </c>
      <c r="E327" s="54" t="s">
        <v>13</v>
      </c>
      <c r="F327" s="122">
        <v>1</v>
      </c>
      <c r="G327" s="58"/>
      <c r="H327" s="57">
        <f>F327*(1+G327/100)</f>
        <v>1</v>
      </c>
      <c r="I327" s="340">
        <f>'El Silnoproud'!$AI$7</f>
        <v>0</v>
      </c>
      <c r="J327" s="59">
        <f>H327*I327</f>
        <v>0</v>
      </c>
      <c r="K327" s="60"/>
      <c r="L327" s="61"/>
      <c r="M327" s="60"/>
      <c r="N327" s="61">
        <f>H327*M327</f>
        <v>0</v>
      </c>
    </row>
    <row r="328" spans="1:14" outlineLevel="2">
      <c r="A328" s="53">
        <v>2</v>
      </c>
      <c r="B328" s="54" t="s">
        <v>6</v>
      </c>
      <c r="C328" s="55" t="s">
        <v>21</v>
      </c>
      <c r="D328" s="56" t="s">
        <v>342</v>
      </c>
      <c r="E328" s="54" t="s">
        <v>13</v>
      </c>
      <c r="F328" s="122">
        <v>1</v>
      </c>
      <c r="G328" s="58"/>
      <c r="H328" s="57">
        <f>F328*(1+G328/100)</f>
        <v>1</v>
      </c>
      <c r="I328" s="340">
        <f>'El Slaboproud'!$AE$7</f>
        <v>0</v>
      </c>
      <c r="J328" s="59">
        <f>H328*I328</f>
        <v>0</v>
      </c>
      <c r="K328" s="60"/>
      <c r="L328" s="61"/>
      <c r="M328" s="60"/>
      <c r="N328" s="61">
        <f>H328*M328</f>
        <v>0</v>
      </c>
    </row>
    <row r="329" spans="1:14" outlineLevel="2">
      <c r="A329" s="53">
        <v>3</v>
      </c>
      <c r="B329" s="54" t="s">
        <v>6</v>
      </c>
      <c r="C329" s="55" t="s">
        <v>22</v>
      </c>
      <c r="D329" s="56" t="s">
        <v>298</v>
      </c>
      <c r="E329" s="54" t="s">
        <v>13</v>
      </c>
      <c r="F329" s="122">
        <v>1</v>
      </c>
      <c r="G329" s="58"/>
      <c r="H329" s="57">
        <f>F329*(1+G329/100)</f>
        <v>1</v>
      </c>
      <c r="I329" s="340">
        <f>'ROZP VZT'!$E$94</f>
        <v>0</v>
      </c>
      <c r="J329" s="59">
        <f>H329*I329</f>
        <v>0</v>
      </c>
      <c r="K329" s="60"/>
      <c r="L329" s="61"/>
      <c r="M329" s="60"/>
      <c r="N329" s="61">
        <f>H329*M329</f>
        <v>0</v>
      </c>
    </row>
    <row r="330" spans="1:14" outlineLevel="2">
      <c r="A330" s="53">
        <v>4</v>
      </c>
      <c r="B330" s="54" t="s">
        <v>6</v>
      </c>
      <c r="C330" s="55" t="s">
        <v>23</v>
      </c>
      <c r="D330" s="56" t="s">
        <v>330</v>
      </c>
      <c r="E330" s="54" t="s">
        <v>13</v>
      </c>
      <c r="F330" s="122">
        <v>1</v>
      </c>
      <c r="G330" s="58"/>
      <c r="H330" s="57">
        <f>F330*(1+G330/100)</f>
        <v>1</v>
      </c>
      <c r="I330" s="340">
        <f>'ROZP ZTI'!$G$5</f>
        <v>0</v>
      </c>
      <c r="J330" s="59">
        <f>H330*I330</f>
        <v>0</v>
      </c>
      <c r="K330" s="60"/>
      <c r="L330" s="61"/>
      <c r="M330" s="60"/>
      <c r="N330" s="61">
        <f>H330*M330</f>
        <v>0</v>
      </c>
    </row>
    <row r="331" spans="1:14" outlineLevel="2">
      <c r="A331" s="53">
        <v>5</v>
      </c>
      <c r="B331" s="54" t="s">
        <v>6</v>
      </c>
      <c r="C331" s="55" t="s">
        <v>24</v>
      </c>
      <c r="D331" s="56" t="s">
        <v>1454</v>
      </c>
      <c r="E331" s="54" t="s">
        <v>13</v>
      </c>
      <c r="F331" s="122">
        <v>1</v>
      </c>
      <c r="G331" s="58"/>
      <c r="H331" s="57">
        <f>F331*(1+G331/100)</f>
        <v>1</v>
      </c>
      <c r="I331" s="340">
        <f>'ROZP Medicinální plyny'!$F$5</f>
        <v>0</v>
      </c>
      <c r="J331" s="59">
        <f>H331*I331</f>
        <v>0</v>
      </c>
      <c r="K331" s="60"/>
      <c r="L331" s="61"/>
      <c r="M331" s="60"/>
      <c r="N331" s="61">
        <f>H331*M331</f>
        <v>0</v>
      </c>
    </row>
    <row r="332" spans="1:14" s="62" customFormat="1" ht="12.75" customHeight="1" outlineLevel="2">
      <c r="A332" s="63"/>
      <c r="B332" s="64"/>
      <c r="C332" s="64"/>
      <c r="D332" s="65"/>
      <c r="E332" s="64"/>
      <c r="F332" s="124"/>
      <c r="G332" s="67"/>
      <c r="H332" s="66"/>
      <c r="I332" s="130"/>
      <c r="J332" s="68"/>
      <c r="K332" s="69"/>
      <c r="L332" s="67"/>
      <c r="M332" s="67"/>
      <c r="N332" s="67"/>
    </row>
    <row r="333" spans="1:14" s="45" customFormat="1" ht="16.5" customHeight="1" outlineLevel="1">
      <c r="A333" s="46"/>
      <c r="B333" s="35"/>
      <c r="C333" s="47"/>
      <c r="D333" s="47" t="s">
        <v>285</v>
      </c>
      <c r="E333" s="35"/>
      <c r="F333" s="121"/>
      <c r="G333" s="49"/>
      <c r="H333" s="48"/>
      <c r="I333" s="127"/>
      <c r="J333" s="50">
        <f>SUBTOTAL(9,J334:J337)</f>
        <v>0</v>
      </c>
      <c r="K333" s="51"/>
      <c r="L333" s="52"/>
      <c r="M333" s="49"/>
      <c r="N333" s="52">
        <f>SUBTOTAL(9,N334:N337)</f>
        <v>0</v>
      </c>
    </row>
    <row r="334" spans="1:14" outlineLevel="2">
      <c r="A334" s="53">
        <v>1</v>
      </c>
      <c r="B334" s="54" t="s">
        <v>5</v>
      </c>
      <c r="C334" s="55" t="s">
        <v>37</v>
      </c>
      <c r="D334" s="56" t="s">
        <v>361</v>
      </c>
      <c r="E334" s="54" t="s">
        <v>13</v>
      </c>
      <c r="F334" s="122">
        <v>1</v>
      </c>
      <c r="G334" s="58"/>
      <c r="H334" s="57">
        <f>F334*(1+G334/100)</f>
        <v>1</v>
      </c>
      <c r="I334" s="128"/>
      <c r="J334" s="59">
        <f>H334*I334</f>
        <v>0</v>
      </c>
      <c r="K334" s="60"/>
      <c r="L334" s="61"/>
      <c r="M334" s="60"/>
      <c r="N334" s="61">
        <f>H334*M334</f>
        <v>0</v>
      </c>
    </row>
    <row r="335" spans="1:14" ht="22.5" outlineLevel="2">
      <c r="A335" s="53">
        <v>2</v>
      </c>
      <c r="B335" s="54" t="s">
        <v>5</v>
      </c>
      <c r="C335" s="55" t="s">
        <v>38</v>
      </c>
      <c r="D335" s="56" t="s">
        <v>451</v>
      </c>
      <c r="E335" s="54" t="s">
        <v>13</v>
      </c>
      <c r="F335" s="122">
        <v>1</v>
      </c>
      <c r="G335" s="58"/>
      <c r="H335" s="57">
        <f>F335*(1+G335/100)</f>
        <v>1</v>
      </c>
      <c r="I335" s="128"/>
      <c r="J335" s="59">
        <f>H335*I335</f>
        <v>0</v>
      </c>
      <c r="K335" s="60"/>
      <c r="L335" s="61"/>
      <c r="M335" s="60"/>
      <c r="N335" s="61">
        <f>H335*M335</f>
        <v>0</v>
      </c>
    </row>
    <row r="336" spans="1:14" outlineLevel="2">
      <c r="A336" s="53">
        <v>3</v>
      </c>
      <c r="B336" s="54" t="s">
        <v>5</v>
      </c>
      <c r="C336" s="55" t="s">
        <v>36</v>
      </c>
      <c r="D336" s="56" t="s">
        <v>276</v>
      </c>
      <c r="E336" s="54" t="s">
        <v>13</v>
      </c>
      <c r="F336" s="122">
        <v>1</v>
      </c>
      <c r="G336" s="58"/>
      <c r="H336" s="57">
        <f>F336*(1+G336/100)</f>
        <v>1</v>
      </c>
      <c r="I336" s="128"/>
      <c r="J336" s="59">
        <f>H336*I336</f>
        <v>0</v>
      </c>
      <c r="K336" s="60"/>
      <c r="L336" s="61"/>
      <c r="M336" s="60"/>
      <c r="N336" s="61">
        <f>H336*M336</f>
        <v>0</v>
      </c>
    </row>
    <row r="337" spans="1:14" s="62" customFormat="1" ht="12.75" customHeight="1" outlineLevel="2">
      <c r="A337" s="63"/>
      <c r="B337" s="64"/>
      <c r="C337" s="64"/>
      <c r="D337" s="65"/>
      <c r="E337" s="64"/>
      <c r="F337" s="124"/>
      <c r="G337" s="67"/>
      <c r="H337" s="66"/>
      <c r="I337" s="130"/>
      <c r="J337" s="68"/>
      <c r="K337" s="69"/>
      <c r="L337" s="67"/>
      <c r="M337" s="67"/>
      <c r="N337" s="67"/>
    </row>
    <row r="338" spans="1:14" s="62" customFormat="1" ht="12.75" customHeight="1" outlineLevel="1">
      <c r="A338" s="63"/>
      <c r="B338" s="64"/>
      <c r="C338" s="64"/>
      <c r="D338" s="65"/>
      <c r="E338" s="64"/>
      <c r="F338" s="124"/>
      <c r="G338" s="67"/>
      <c r="H338" s="66"/>
      <c r="I338" s="130"/>
      <c r="J338" s="68"/>
      <c r="K338" s="69"/>
      <c r="L338" s="67"/>
      <c r="M338" s="67"/>
      <c r="N338" s="67"/>
    </row>
    <row r="339" spans="1:14" s="62" customFormat="1" ht="12.75" customHeight="1">
      <c r="A339" s="63"/>
      <c r="B339" s="64"/>
      <c r="C339" s="64"/>
      <c r="D339" s="65"/>
      <c r="E339" s="64"/>
      <c r="F339" s="124"/>
      <c r="G339" s="67"/>
      <c r="H339" s="66"/>
      <c r="I339" s="130"/>
      <c r="J339" s="68"/>
      <c r="K339" s="69"/>
      <c r="L339" s="67"/>
      <c r="M339" s="67"/>
      <c r="N339" s="67"/>
    </row>
  </sheetData>
  <mergeCells count="3">
    <mergeCell ref="I3:J3"/>
    <mergeCell ref="K3:L3"/>
    <mergeCell ref="M3:N3"/>
  </mergeCells>
  <phoneticPr fontId="0" type="noConversion"/>
  <pageMargins left="0.39370078740157483" right="0.11811023622047245" top="0.86614173228346458" bottom="0.51181102362204722" header="0.39370078740157483" footer="0.15748031496062992"/>
  <pageSetup paperSize="9" scale="90" fitToHeight="9999" orientation="landscape" horizontalDpi="300" verticalDpi="300" r:id="rId1"/>
  <headerFooter alignWithMargins="0">
    <oddFooter>&amp;L&amp;8&amp;F     &amp;A&amp;R&amp;8&amp;D
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J382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/>
  <cols>
    <col min="1" max="1" width="1.42578125" style="132" customWidth="1"/>
    <col min="2" max="2" width="1.5703125" style="132" customWidth="1"/>
    <col min="3" max="3" width="4.7109375" style="132" customWidth="1"/>
    <col min="4" max="4" width="0.140625" style="132" customWidth="1"/>
    <col min="5" max="5" width="1.140625" style="132" customWidth="1"/>
    <col min="6" max="6" width="0" style="132" hidden="1" customWidth="1"/>
    <col min="7" max="7" width="0.7109375" style="132" customWidth="1"/>
    <col min="8" max="8" width="4.5703125" style="132" customWidth="1"/>
    <col min="9" max="9" width="1.140625" style="132" customWidth="1"/>
    <col min="10" max="10" width="0.7109375" style="132" customWidth="1"/>
    <col min="11" max="11" width="0" style="132" hidden="1" customWidth="1"/>
    <col min="12" max="12" width="0.7109375" style="132" customWidth="1"/>
    <col min="13" max="13" width="0" style="132" hidden="1" customWidth="1"/>
    <col min="14" max="15" width="0.85546875" style="132" customWidth="1"/>
    <col min="16" max="16" width="0" style="132" hidden="1" customWidth="1"/>
    <col min="17" max="17" width="1.5703125" style="132" customWidth="1"/>
    <col min="18" max="18" width="0.140625" style="132" customWidth="1"/>
    <col min="19" max="19" width="11.7109375" style="132" customWidth="1"/>
    <col min="20" max="20" width="3.5703125" style="132" customWidth="1"/>
    <col min="21" max="21" width="1" style="132" customWidth="1"/>
    <col min="22" max="22" width="0.42578125" style="132" customWidth="1"/>
    <col min="23" max="23" width="1.28515625" style="132" customWidth="1"/>
    <col min="24" max="25" width="0.85546875" style="132" customWidth="1"/>
    <col min="26" max="26" width="9" style="132" customWidth="1"/>
    <col min="27" max="27" width="16.140625" style="132" customWidth="1"/>
    <col min="28" max="28" width="8.42578125" style="132" customWidth="1"/>
    <col min="29" max="29" width="8.28515625" style="132" customWidth="1"/>
    <col min="30" max="30" width="6.7109375" style="132" customWidth="1"/>
    <col min="31" max="31" width="8.5703125" style="132" customWidth="1"/>
    <col min="32" max="32" width="5" style="132" customWidth="1"/>
    <col min="33" max="33" width="1.28515625" style="132" customWidth="1"/>
    <col min="34" max="34" width="3.42578125" style="132" customWidth="1"/>
    <col min="35" max="35" width="16" style="132" customWidth="1"/>
    <col min="36" max="36" width="0.5703125" style="132" customWidth="1"/>
    <col min="37" max="16384" width="9.140625" style="132"/>
  </cols>
  <sheetData>
    <row r="1" spans="1:36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36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36" s="176" customFormat="1" ht="20.25">
      <c r="A3" s="179" t="s">
        <v>1449</v>
      </c>
      <c r="B3" s="180"/>
      <c r="C3" s="181"/>
      <c r="D3" s="182"/>
      <c r="E3" s="180"/>
      <c r="F3" s="180"/>
    </row>
    <row r="4" spans="1:36" ht="11.25" customHeight="1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</row>
    <row r="5" spans="1:36" ht="0" hidden="1" customHeight="1"/>
    <row r="6" spans="1:36" ht="2.85" customHeight="1"/>
    <row r="7" spans="1:36" ht="21.75" customHeight="1"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19" t="s">
        <v>1448</v>
      </c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4">
        <f>AI100+AI121+AI137+AI154+AI170+AI187+AI206+AI352+AI371</f>
        <v>0</v>
      </c>
    </row>
    <row r="8" spans="1:36" ht="17.100000000000001" customHeight="1">
      <c r="B8" s="360" t="s">
        <v>506</v>
      </c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</row>
    <row r="9" spans="1:36" ht="2.85" customHeight="1"/>
    <row r="10" spans="1:36" ht="11.45" customHeight="1">
      <c r="B10" s="361" t="s">
        <v>507</v>
      </c>
      <c r="C10" s="361"/>
      <c r="D10" s="362" t="s">
        <v>508</v>
      </c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 t="s">
        <v>509</v>
      </c>
      <c r="S10" s="362"/>
      <c r="T10" s="362"/>
      <c r="U10" s="362"/>
      <c r="V10" s="362"/>
      <c r="W10" s="362"/>
      <c r="X10" s="362"/>
      <c r="Y10" s="362"/>
      <c r="Z10" s="362"/>
      <c r="AA10" s="362"/>
      <c r="AB10" s="373" t="s">
        <v>510</v>
      </c>
      <c r="AC10" s="373"/>
      <c r="AD10" s="373" t="s">
        <v>511</v>
      </c>
      <c r="AE10" s="373"/>
      <c r="AF10" s="373" t="s">
        <v>512</v>
      </c>
      <c r="AG10" s="373"/>
      <c r="AH10" s="361" t="s">
        <v>513</v>
      </c>
      <c r="AI10" s="361"/>
    </row>
    <row r="11" spans="1:36" ht="11.45" customHeight="1">
      <c r="A11" s="132" t="s">
        <v>514</v>
      </c>
      <c r="B11" s="133"/>
      <c r="C11" s="134"/>
      <c r="D11" s="135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5"/>
      <c r="S11" s="134"/>
      <c r="T11" s="134"/>
      <c r="U11" s="134"/>
      <c r="V11" s="134"/>
      <c r="W11" s="134"/>
      <c r="X11" s="134"/>
      <c r="Y11" s="134"/>
      <c r="Z11" s="134"/>
      <c r="AA11" s="134"/>
      <c r="AB11" s="133"/>
      <c r="AC11" s="134"/>
      <c r="AD11" s="133"/>
      <c r="AE11" s="134"/>
      <c r="AF11" s="135"/>
      <c r="AG11" s="134"/>
      <c r="AH11" s="133"/>
      <c r="AI11" s="134"/>
    </row>
    <row r="12" spans="1:36" ht="11.45" customHeight="1">
      <c r="B12" s="355">
        <v>1</v>
      </c>
      <c r="C12" s="355"/>
      <c r="D12" s="350" t="s">
        <v>515</v>
      </c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 t="s">
        <v>516</v>
      </c>
      <c r="S12" s="350"/>
      <c r="T12" s="350"/>
      <c r="U12" s="350"/>
      <c r="V12" s="350"/>
      <c r="W12" s="350"/>
      <c r="X12" s="350"/>
      <c r="Y12" s="350"/>
      <c r="Z12" s="350"/>
      <c r="AA12" s="350"/>
      <c r="AB12" s="315"/>
      <c r="AC12" s="315"/>
      <c r="AD12" s="314" t="s">
        <v>517</v>
      </c>
      <c r="AE12" s="314"/>
      <c r="AF12" s="350" t="s">
        <v>2</v>
      </c>
      <c r="AG12" s="350"/>
      <c r="AH12" s="351">
        <f>+AB12*AD12</f>
        <v>0</v>
      </c>
      <c r="AI12" s="351"/>
    </row>
    <row r="13" spans="1:36" ht="11.25" customHeight="1">
      <c r="B13" s="355">
        <v>2</v>
      </c>
      <c r="C13" s="355"/>
      <c r="D13" s="350" t="s">
        <v>518</v>
      </c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 t="s">
        <v>519</v>
      </c>
      <c r="S13" s="350"/>
      <c r="T13" s="350"/>
      <c r="U13" s="350"/>
      <c r="V13" s="350"/>
      <c r="W13" s="350"/>
      <c r="X13" s="350"/>
      <c r="Y13" s="350"/>
      <c r="Z13" s="350"/>
      <c r="AA13" s="350"/>
      <c r="AB13" s="315"/>
      <c r="AC13" s="315"/>
      <c r="AD13" s="314" t="s">
        <v>517</v>
      </c>
      <c r="AE13" s="314"/>
      <c r="AF13" s="350" t="s">
        <v>2</v>
      </c>
      <c r="AG13" s="350"/>
      <c r="AH13" s="351">
        <f t="shared" ref="AH13:AH76" si="0">+AB13*AD13</f>
        <v>0</v>
      </c>
      <c r="AI13" s="351"/>
    </row>
    <row r="14" spans="1:36" ht="11.45" customHeight="1">
      <c r="B14" s="355">
        <v>3</v>
      </c>
      <c r="C14" s="355"/>
      <c r="D14" s="350" t="s">
        <v>520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 t="s">
        <v>521</v>
      </c>
      <c r="S14" s="350"/>
      <c r="T14" s="350"/>
      <c r="U14" s="350"/>
      <c r="V14" s="350"/>
      <c r="W14" s="350"/>
      <c r="X14" s="350"/>
      <c r="Y14" s="350"/>
      <c r="Z14" s="350"/>
      <c r="AA14" s="350"/>
      <c r="AB14" s="315"/>
      <c r="AC14" s="315"/>
      <c r="AD14" s="314" t="s">
        <v>522</v>
      </c>
      <c r="AE14" s="314"/>
      <c r="AF14" s="350" t="s">
        <v>523</v>
      </c>
      <c r="AG14" s="350"/>
      <c r="AH14" s="351">
        <f t="shared" si="0"/>
        <v>0</v>
      </c>
      <c r="AI14" s="351"/>
    </row>
    <row r="15" spans="1:36" ht="11.45" customHeight="1">
      <c r="B15" s="355">
        <v>4</v>
      </c>
      <c r="C15" s="355"/>
      <c r="D15" s="350" t="s">
        <v>524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 t="s">
        <v>525</v>
      </c>
      <c r="S15" s="350"/>
      <c r="T15" s="350"/>
      <c r="U15" s="350"/>
      <c r="V15" s="350"/>
      <c r="W15" s="350"/>
      <c r="X15" s="350"/>
      <c r="Y15" s="350"/>
      <c r="Z15" s="350"/>
      <c r="AA15" s="350"/>
      <c r="AB15" s="315"/>
      <c r="AC15" s="315"/>
      <c r="AD15" s="314" t="s">
        <v>526</v>
      </c>
      <c r="AE15" s="314"/>
      <c r="AF15" s="350" t="s">
        <v>523</v>
      </c>
      <c r="AG15" s="350"/>
      <c r="AH15" s="351">
        <f t="shared" si="0"/>
        <v>0</v>
      </c>
      <c r="AI15" s="351"/>
    </row>
    <row r="16" spans="1:36" ht="11.45" customHeight="1">
      <c r="B16" s="355">
        <v>5</v>
      </c>
      <c r="C16" s="355"/>
      <c r="D16" s="350" t="s">
        <v>527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 t="s">
        <v>528</v>
      </c>
      <c r="S16" s="350"/>
      <c r="T16" s="350"/>
      <c r="U16" s="350"/>
      <c r="V16" s="350"/>
      <c r="W16" s="350"/>
      <c r="X16" s="350"/>
      <c r="Y16" s="350"/>
      <c r="Z16" s="350"/>
      <c r="AA16" s="350"/>
      <c r="AB16" s="315"/>
      <c r="AC16" s="315"/>
      <c r="AD16" s="314" t="s">
        <v>529</v>
      </c>
      <c r="AE16" s="314"/>
      <c r="AF16" s="350" t="s">
        <v>523</v>
      </c>
      <c r="AG16" s="350"/>
      <c r="AH16" s="351">
        <f t="shared" si="0"/>
        <v>0</v>
      </c>
      <c r="AI16" s="351"/>
    </row>
    <row r="17" spans="1:35" ht="11.25" customHeight="1">
      <c r="B17" s="355">
        <v>6</v>
      </c>
      <c r="C17" s="355"/>
      <c r="D17" s="350" t="s">
        <v>530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 t="s">
        <v>531</v>
      </c>
      <c r="S17" s="350"/>
      <c r="T17" s="350"/>
      <c r="U17" s="350"/>
      <c r="V17" s="350"/>
      <c r="W17" s="350"/>
      <c r="X17" s="350"/>
      <c r="Y17" s="350"/>
      <c r="Z17" s="350"/>
      <c r="AA17" s="350"/>
      <c r="AB17" s="315"/>
      <c r="AC17" s="315"/>
      <c r="AD17" s="314" t="s">
        <v>532</v>
      </c>
      <c r="AE17" s="314"/>
      <c r="AF17" s="350" t="s">
        <v>523</v>
      </c>
      <c r="AG17" s="350"/>
      <c r="AH17" s="351">
        <f t="shared" si="0"/>
        <v>0</v>
      </c>
      <c r="AI17" s="351"/>
    </row>
    <row r="18" spans="1:35" ht="11.45" customHeight="1">
      <c r="B18" s="355">
        <v>7</v>
      </c>
      <c r="C18" s="355"/>
      <c r="D18" s="350" t="s">
        <v>533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 t="s">
        <v>534</v>
      </c>
      <c r="S18" s="350"/>
      <c r="T18" s="350"/>
      <c r="U18" s="350"/>
      <c r="V18" s="350"/>
      <c r="W18" s="350"/>
      <c r="X18" s="350"/>
      <c r="Y18" s="350"/>
      <c r="Z18" s="350"/>
      <c r="AA18" s="350"/>
      <c r="AB18" s="315"/>
      <c r="AC18" s="315"/>
      <c r="AD18" s="314" t="s">
        <v>517</v>
      </c>
      <c r="AE18" s="314"/>
      <c r="AF18" s="350" t="s">
        <v>523</v>
      </c>
      <c r="AG18" s="350"/>
      <c r="AH18" s="351">
        <f t="shared" si="0"/>
        <v>0</v>
      </c>
      <c r="AI18" s="351"/>
    </row>
    <row r="19" spans="1:35" ht="11.45" customHeight="1">
      <c r="B19" s="355">
        <v>8</v>
      </c>
      <c r="C19" s="355"/>
      <c r="D19" s="350" t="s">
        <v>535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 t="s">
        <v>536</v>
      </c>
      <c r="S19" s="350"/>
      <c r="T19" s="350"/>
      <c r="U19" s="350"/>
      <c r="V19" s="350"/>
      <c r="W19" s="350"/>
      <c r="X19" s="350"/>
      <c r="Y19" s="350"/>
      <c r="Z19" s="350"/>
      <c r="AA19" s="350"/>
      <c r="AB19" s="315"/>
      <c r="AC19" s="315"/>
      <c r="AD19" s="314" t="s">
        <v>537</v>
      </c>
      <c r="AE19" s="314"/>
      <c r="AF19" s="350" t="s">
        <v>523</v>
      </c>
      <c r="AG19" s="350"/>
      <c r="AH19" s="351">
        <f t="shared" si="0"/>
        <v>0</v>
      </c>
      <c r="AI19" s="351"/>
    </row>
    <row r="20" spans="1:35" ht="11.45" customHeight="1">
      <c r="B20" s="371">
        <v>9</v>
      </c>
      <c r="C20" s="371"/>
      <c r="D20" s="372" t="s">
        <v>538</v>
      </c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 t="s">
        <v>539</v>
      </c>
      <c r="S20" s="372"/>
      <c r="T20" s="372"/>
      <c r="U20" s="372"/>
      <c r="V20" s="372"/>
      <c r="W20" s="372"/>
      <c r="X20" s="372"/>
      <c r="Y20" s="372"/>
      <c r="Z20" s="372"/>
      <c r="AA20" s="372"/>
      <c r="AB20" s="328"/>
      <c r="AC20" s="328"/>
      <c r="AD20" s="337" t="s">
        <v>540</v>
      </c>
      <c r="AE20" s="337"/>
      <c r="AF20" s="372" t="s">
        <v>523</v>
      </c>
      <c r="AG20" s="372"/>
      <c r="AH20" s="351">
        <f t="shared" si="0"/>
        <v>0</v>
      </c>
      <c r="AI20" s="351"/>
    </row>
    <row r="21" spans="1:35" ht="11.25" customHeight="1">
      <c r="B21" s="338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70"/>
      <c r="AI21" s="370"/>
    </row>
    <row r="22" spans="1:35" ht="11.25" customHeight="1">
      <c r="A22" s="136" t="s">
        <v>541</v>
      </c>
      <c r="B22" s="137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351"/>
      <c r="AI22" s="351"/>
    </row>
    <row r="23" spans="1:35" ht="11.45" customHeight="1">
      <c r="B23" s="355">
        <v>10</v>
      </c>
      <c r="C23" s="355"/>
      <c r="D23" s="350" t="s">
        <v>542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 t="s">
        <v>543</v>
      </c>
      <c r="S23" s="350"/>
      <c r="T23" s="350"/>
      <c r="U23" s="350"/>
      <c r="V23" s="350"/>
      <c r="W23" s="350"/>
      <c r="X23" s="350"/>
      <c r="Y23" s="350"/>
      <c r="Z23" s="350"/>
      <c r="AA23" s="350"/>
      <c r="AB23" s="315"/>
      <c r="AC23" s="315"/>
      <c r="AD23" s="314" t="s">
        <v>544</v>
      </c>
      <c r="AE23" s="314"/>
      <c r="AF23" s="350" t="s">
        <v>523</v>
      </c>
      <c r="AG23" s="350"/>
      <c r="AH23" s="351">
        <f t="shared" si="0"/>
        <v>0</v>
      </c>
      <c r="AI23" s="351"/>
    </row>
    <row r="24" spans="1:35" ht="11.45" customHeight="1">
      <c r="B24" s="355">
        <v>11</v>
      </c>
      <c r="C24" s="355"/>
      <c r="D24" s="350" t="s">
        <v>535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 t="s">
        <v>545</v>
      </c>
      <c r="S24" s="350"/>
      <c r="T24" s="350"/>
      <c r="U24" s="350"/>
      <c r="V24" s="350"/>
      <c r="W24" s="350"/>
      <c r="X24" s="350"/>
      <c r="Y24" s="350"/>
      <c r="Z24" s="350"/>
      <c r="AA24" s="350"/>
      <c r="AB24" s="315"/>
      <c r="AC24" s="315"/>
      <c r="AD24" s="314" t="s">
        <v>546</v>
      </c>
      <c r="AE24" s="314"/>
      <c r="AF24" s="350" t="s">
        <v>523</v>
      </c>
      <c r="AG24" s="350"/>
      <c r="AH24" s="351">
        <f t="shared" si="0"/>
        <v>0</v>
      </c>
      <c r="AI24" s="351"/>
    </row>
    <row r="25" spans="1:35" ht="11.45" customHeight="1">
      <c r="B25" s="355">
        <v>12</v>
      </c>
      <c r="C25" s="355"/>
      <c r="D25" s="350" t="s">
        <v>547</v>
      </c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 t="s">
        <v>548</v>
      </c>
      <c r="S25" s="350"/>
      <c r="T25" s="350"/>
      <c r="U25" s="350"/>
      <c r="V25" s="350"/>
      <c r="W25" s="350"/>
      <c r="X25" s="350"/>
      <c r="Y25" s="350"/>
      <c r="Z25" s="350"/>
      <c r="AA25" s="350"/>
      <c r="AB25" s="315"/>
      <c r="AC25" s="315"/>
      <c r="AD25" s="314" t="s">
        <v>549</v>
      </c>
      <c r="AE25" s="314"/>
      <c r="AF25" s="350" t="s">
        <v>523</v>
      </c>
      <c r="AG25" s="350"/>
      <c r="AH25" s="351">
        <f t="shared" si="0"/>
        <v>0</v>
      </c>
      <c r="AI25" s="351"/>
    </row>
    <row r="26" spans="1:35" ht="11.45" customHeight="1">
      <c r="B26" s="355">
        <v>13</v>
      </c>
      <c r="C26" s="355"/>
      <c r="D26" s="350" t="s">
        <v>547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 t="s">
        <v>550</v>
      </c>
      <c r="S26" s="350"/>
      <c r="T26" s="350"/>
      <c r="U26" s="350"/>
      <c r="V26" s="350"/>
      <c r="W26" s="350"/>
      <c r="X26" s="350"/>
      <c r="Y26" s="350"/>
      <c r="Z26" s="350"/>
      <c r="AA26" s="350"/>
      <c r="AB26" s="315"/>
      <c r="AC26" s="315"/>
      <c r="AD26" s="314" t="s">
        <v>551</v>
      </c>
      <c r="AE26" s="314"/>
      <c r="AF26" s="350" t="s">
        <v>523</v>
      </c>
      <c r="AG26" s="350"/>
      <c r="AH26" s="351">
        <f t="shared" si="0"/>
        <v>0</v>
      </c>
      <c r="AI26" s="351"/>
    </row>
    <row r="27" spans="1:35" ht="11.25" customHeight="1">
      <c r="B27" s="355">
        <v>14</v>
      </c>
      <c r="C27" s="355"/>
      <c r="D27" s="350" t="s">
        <v>552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 t="s">
        <v>553</v>
      </c>
      <c r="S27" s="350"/>
      <c r="T27" s="350"/>
      <c r="U27" s="350"/>
      <c r="V27" s="350"/>
      <c r="W27" s="350"/>
      <c r="X27" s="350"/>
      <c r="Y27" s="350"/>
      <c r="Z27" s="350"/>
      <c r="AA27" s="350"/>
      <c r="AB27" s="315"/>
      <c r="AC27" s="315"/>
      <c r="AD27" s="314" t="s">
        <v>554</v>
      </c>
      <c r="AE27" s="314"/>
      <c r="AF27" s="350" t="s">
        <v>523</v>
      </c>
      <c r="AG27" s="350"/>
      <c r="AH27" s="351">
        <f t="shared" si="0"/>
        <v>0</v>
      </c>
      <c r="AI27" s="351"/>
    </row>
    <row r="28" spans="1:35" ht="11.45" customHeight="1">
      <c r="B28" s="355">
        <v>15</v>
      </c>
      <c r="C28" s="355"/>
      <c r="D28" s="350" t="s">
        <v>552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 t="s">
        <v>555</v>
      </c>
      <c r="S28" s="350"/>
      <c r="T28" s="350"/>
      <c r="U28" s="350"/>
      <c r="V28" s="350"/>
      <c r="W28" s="350"/>
      <c r="X28" s="350"/>
      <c r="Y28" s="350"/>
      <c r="Z28" s="350"/>
      <c r="AA28" s="350"/>
      <c r="AB28" s="315"/>
      <c r="AC28" s="315"/>
      <c r="AD28" s="314" t="s">
        <v>556</v>
      </c>
      <c r="AE28" s="314"/>
      <c r="AF28" s="350" t="s">
        <v>523</v>
      </c>
      <c r="AG28" s="350"/>
      <c r="AH28" s="351">
        <f t="shared" si="0"/>
        <v>0</v>
      </c>
      <c r="AI28" s="351"/>
    </row>
    <row r="29" spans="1:35" ht="11.45" customHeight="1">
      <c r="B29" s="355">
        <v>16</v>
      </c>
      <c r="C29" s="355"/>
      <c r="D29" s="350" t="s">
        <v>552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 t="s">
        <v>557</v>
      </c>
      <c r="S29" s="350"/>
      <c r="T29" s="350"/>
      <c r="U29" s="350"/>
      <c r="V29" s="350"/>
      <c r="W29" s="350"/>
      <c r="X29" s="350"/>
      <c r="Y29" s="350"/>
      <c r="Z29" s="350"/>
      <c r="AA29" s="350"/>
      <c r="AB29" s="315"/>
      <c r="AC29" s="315"/>
      <c r="AD29" s="314" t="s">
        <v>549</v>
      </c>
      <c r="AE29" s="314"/>
      <c r="AF29" s="350" t="s">
        <v>523</v>
      </c>
      <c r="AG29" s="350"/>
      <c r="AH29" s="351">
        <f t="shared" si="0"/>
        <v>0</v>
      </c>
      <c r="AI29" s="351"/>
    </row>
    <row r="30" spans="1:35" ht="11.45" customHeight="1">
      <c r="B30" s="355">
        <v>17</v>
      </c>
      <c r="C30" s="355"/>
      <c r="D30" s="350" t="s">
        <v>552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 t="s">
        <v>558</v>
      </c>
      <c r="S30" s="350"/>
      <c r="T30" s="350"/>
      <c r="U30" s="350"/>
      <c r="V30" s="350"/>
      <c r="W30" s="350"/>
      <c r="X30" s="350"/>
      <c r="Y30" s="350"/>
      <c r="Z30" s="350"/>
      <c r="AA30" s="350"/>
      <c r="AB30" s="315"/>
      <c r="AC30" s="315"/>
      <c r="AD30" s="314" t="s">
        <v>559</v>
      </c>
      <c r="AE30" s="314"/>
      <c r="AF30" s="350" t="s">
        <v>523</v>
      </c>
      <c r="AG30" s="350"/>
      <c r="AH30" s="351">
        <f t="shared" si="0"/>
        <v>0</v>
      </c>
      <c r="AI30" s="351"/>
    </row>
    <row r="31" spans="1:35" ht="11.25" customHeight="1">
      <c r="B31" s="355">
        <v>18</v>
      </c>
      <c r="C31" s="355"/>
      <c r="D31" s="350" t="s">
        <v>552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 t="s">
        <v>560</v>
      </c>
      <c r="S31" s="350"/>
      <c r="T31" s="350"/>
      <c r="U31" s="350"/>
      <c r="V31" s="350"/>
      <c r="W31" s="350"/>
      <c r="X31" s="350"/>
      <c r="Y31" s="350"/>
      <c r="Z31" s="350"/>
      <c r="AA31" s="350"/>
      <c r="AB31" s="315"/>
      <c r="AC31" s="315"/>
      <c r="AD31" s="314" t="s">
        <v>549</v>
      </c>
      <c r="AE31" s="314"/>
      <c r="AF31" s="350" t="s">
        <v>523</v>
      </c>
      <c r="AG31" s="350"/>
      <c r="AH31" s="351">
        <f t="shared" si="0"/>
        <v>0</v>
      </c>
      <c r="AI31" s="351"/>
    </row>
    <row r="32" spans="1:35" ht="11.45" customHeight="1">
      <c r="B32" s="355">
        <v>19</v>
      </c>
      <c r="C32" s="355"/>
      <c r="D32" s="350" t="s">
        <v>561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 t="s">
        <v>562</v>
      </c>
      <c r="S32" s="350"/>
      <c r="T32" s="350"/>
      <c r="U32" s="350"/>
      <c r="V32" s="350"/>
      <c r="W32" s="350"/>
      <c r="X32" s="350"/>
      <c r="Y32" s="350"/>
      <c r="Z32" s="350"/>
      <c r="AA32" s="350"/>
      <c r="AB32" s="315"/>
      <c r="AC32" s="315"/>
      <c r="AD32" s="314" t="s">
        <v>563</v>
      </c>
      <c r="AE32" s="314"/>
      <c r="AF32" s="350" t="s">
        <v>523</v>
      </c>
      <c r="AG32" s="350"/>
      <c r="AH32" s="351">
        <f t="shared" si="0"/>
        <v>0</v>
      </c>
      <c r="AI32" s="351"/>
    </row>
    <row r="33" spans="2:35" ht="11.45" customHeight="1">
      <c r="B33" s="355">
        <v>20</v>
      </c>
      <c r="C33" s="355"/>
      <c r="D33" s="350" t="s">
        <v>564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 t="s">
        <v>565</v>
      </c>
      <c r="S33" s="350"/>
      <c r="T33" s="350"/>
      <c r="U33" s="350"/>
      <c r="V33" s="350"/>
      <c r="W33" s="350"/>
      <c r="X33" s="350"/>
      <c r="Y33" s="350"/>
      <c r="Z33" s="350"/>
      <c r="AA33" s="350"/>
      <c r="AB33" s="315"/>
      <c r="AC33" s="315"/>
      <c r="AD33" s="314" t="s">
        <v>549</v>
      </c>
      <c r="AE33" s="314"/>
      <c r="AF33" s="350" t="s">
        <v>523</v>
      </c>
      <c r="AG33" s="350"/>
      <c r="AH33" s="351">
        <f t="shared" si="0"/>
        <v>0</v>
      </c>
      <c r="AI33" s="351"/>
    </row>
    <row r="34" spans="2:35" ht="11.45" customHeight="1">
      <c r="B34" s="355">
        <v>21</v>
      </c>
      <c r="C34" s="355"/>
      <c r="D34" s="350" t="s">
        <v>566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 t="s">
        <v>567</v>
      </c>
      <c r="S34" s="350"/>
      <c r="T34" s="350"/>
      <c r="U34" s="350"/>
      <c r="V34" s="350"/>
      <c r="W34" s="350"/>
      <c r="X34" s="350"/>
      <c r="Y34" s="350"/>
      <c r="Z34" s="350"/>
      <c r="AA34" s="350"/>
      <c r="AB34" s="315"/>
      <c r="AC34" s="315"/>
      <c r="AD34" s="314" t="s">
        <v>529</v>
      </c>
      <c r="AE34" s="314"/>
      <c r="AF34" s="350" t="s">
        <v>523</v>
      </c>
      <c r="AG34" s="350"/>
      <c r="AH34" s="351">
        <f t="shared" si="0"/>
        <v>0</v>
      </c>
      <c r="AI34" s="351"/>
    </row>
    <row r="35" spans="2:35" ht="11.45" customHeight="1">
      <c r="B35" s="355">
        <v>22</v>
      </c>
      <c r="C35" s="355"/>
      <c r="D35" s="350" t="s">
        <v>568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 t="s">
        <v>569</v>
      </c>
      <c r="S35" s="350"/>
      <c r="T35" s="350"/>
      <c r="U35" s="350"/>
      <c r="V35" s="350"/>
      <c r="W35" s="350"/>
      <c r="X35" s="350"/>
      <c r="Y35" s="350"/>
      <c r="Z35" s="350"/>
      <c r="AA35" s="350"/>
      <c r="AB35" s="315"/>
      <c r="AC35" s="315"/>
      <c r="AD35" s="314" t="s">
        <v>570</v>
      </c>
      <c r="AE35" s="314"/>
      <c r="AF35" s="350" t="s">
        <v>523</v>
      </c>
      <c r="AG35" s="350"/>
      <c r="AH35" s="351">
        <f t="shared" si="0"/>
        <v>0</v>
      </c>
      <c r="AI35" s="351"/>
    </row>
    <row r="36" spans="2:35" ht="11.25" customHeight="1">
      <c r="B36" s="355">
        <v>23</v>
      </c>
      <c r="C36" s="355"/>
      <c r="D36" s="350" t="s">
        <v>571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 t="s">
        <v>572</v>
      </c>
      <c r="S36" s="350"/>
      <c r="T36" s="350"/>
      <c r="U36" s="350"/>
      <c r="V36" s="350"/>
      <c r="W36" s="350"/>
      <c r="X36" s="350"/>
      <c r="Y36" s="350"/>
      <c r="Z36" s="350"/>
      <c r="AA36" s="350"/>
      <c r="AB36" s="315"/>
      <c r="AC36" s="315"/>
      <c r="AD36" s="314" t="s">
        <v>517</v>
      </c>
      <c r="AE36" s="314"/>
      <c r="AF36" s="350" t="s">
        <v>523</v>
      </c>
      <c r="AG36" s="350"/>
      <c r="AH36" s="351">
        <f t="shared" si="0"/>
        <v>0</v>
      </c>
      <c r="AI36" s="351"/>
    </row>
    <row r="37" spans="2:35" ht="11.45" customHeight="1">
      <c r="B37" s="355">
        <v>24</v>
      </c>
      <c r="C37" s="355"/>
      <c r="D37" s="350" t="s">
        <v>573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 t="s">
        <v>574</v>
      </c>
      <c r="S37" s="350"/>
      <c r="T37" s="350"/>
      <c r="U37" s="350"/>
      <c r="V37" s="350"/>
      <c r="W37" s="350"/>
      <c r="X37" s="350"/>
      <c r="Y37" s="350"/>
      <c r="Z37" s="350"/>
      <c r="AA37" s="350"/>
      <c r="AB37" s="315"/>
      <c r="AC37" s="315"/>
      <c r="AD37" s="314" t="s">
        <v>532</v>
      </c>
      <c r="AE37" s="314"/>
      <c r="AF37" s="350" t="s">
        <v>523</v>
      </c>
      <c r="AG37" s="350"/>
      <c r="AH37" s="351">
        <f t="shared" si="0"/>
        <v>0</v>
      </c>
      <c r="AI37" s="351"/>
    </row>
    <row r="38" spans="2:35" ht="11.45" customHeight="1">
      <c r="B38" s="355">
        <v>25</v>
      </c>
      <c r="C38" s="355"/>
      <c r="D38" s="350" t="s">
        <v>575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 t="s">
        <v>576</v>
      </c>
      <c r="S38" s="350"/>
      <c r="T38" s="350"/>
      <c r="U38" s="350"/>
      <c r="V38" s="350"/>
      <c r="W38" s="350"/>
      <c r="X38" s="350"/>
      <c r="Y38" s="350"/>
      <c r="Z38" s="350"/>
      <c r="AA38" s="350"/>
      <c r="AB38" s="315"/>
      <c r="AC38" s="315"/>
      <c r="AD38" s="314" t="s">
        <v>577</v>
      </c>
      <c r="AE38" s="314"/>
      <c r="AF38" s="350" t="s">
        <v>523</v>
      </c>
      <c r="AG38" s="350"/>
      <c r="AH38" s="351">
        <f t="shared" si="0"/>
        <v>0</v>
      </c>
      <c r="AI38" s="351"/>
    </row>
    <row r="39" spans="2:35" ht="11.45" customHeight="1">
      <c r="B39" s="355">
        <v>26</v>
      </c>
      <c r="C39" s="355"/>
      <c r="D39" s="350" t="s">
        <v>547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 t="s">
        <v>578</v>
      </c>
      <c r="S39" s="350"/>
      <c r="T39" s="350"/>
      <c r="U39" s="350"/>
      <c r="V39" s="350"/>
      <c r="W39" s="350"/>
      <c r="X39" s="350"/>
      <c r="Y39" s="350"/>
      <c r="Z39" s="350"/>
      <c r="AA39" s="350"/>
      <c r="AB39" s="315"/>
      <c r="AC39" s="315"/>
      <c r="AD39" s="314" t="s">
        <v>579</v>
      </c>
      <c r="AE39" s="314"/>
      <c r="AF39" s="350" t="s">
        <v>523</v>
      </c>
      <c r="AG39" s="350"/>
      <c r="AH39" s="351">
        <f t="shared" si="0"/>
        <v>0</v>
      </c>
      <c r="AI39" s="351"/>
    </row>
    <row r="40" spans="2:35" ht="11.25" customHeight="1">
      <c r="B40" s="355">
        <v>27</v>
      </c>
      <c r="C40" s="355"/>
      <c r="D40" s="350" t="s">
        <v>580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 t="s">
        <v>581</v>
      </c>
      <c r="S40" s="350"/>
      <c r="T40" s="350"/>
      <c r="U40" s="350"/>
      <c r="V40" s="350"/>
      <c r="W40" s="350"/>
      <c r="X40" s="350"/>
      <c r="Y40" s="350"/>
      <c r="Z40" s="350"/>
      <c r="AA40" s="350"/>
      <c r="AB40" s="315"/>
      <c r="AC40" s="315"/>
      <c r="AD40" s="314" t="s">
        <v>582</v>
      </c>
      <c r="AE40" s="314"/>
      <c r="AF40" s="350" t="s">
        <v>523</v>
      </c>
      <c r="AG40" s="350"/>
      <c r="AH40" s="351">
        <f t="shared" si="0"/>
        <v>0</v>
      </c>
      <c r="AI40" s="351"/>
    </row>
    <row r="41" spans="2:35" ht="11.45" customHeight="1">
      <c r="B41" s="355">
        <v>28</v>
      </c>
      <c r="C41" s="355"/>
      <c r="D41" s="350" t="s">
        <v>583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 t="s">
        <v>584</v>
      </c>
      <c r="S41" s="350"/>
      <c r="T41" s="350"/>
      <c r="U41" s="350"/>
      <c r="V41" s="350"/>
      <c r="W41" s="350"/>
      <c r="X41" s="350"/>
      <c r="Y41" s="350"/>
      <c r="Z41" s="350"/>
      <c r="AA41" s="350"/>
      <c r="AB41" s="315"/>
      <c r="AC41" s="315"/>
      <c r="AD41" s="314" t="s">
        <v>546</v>
      </c>
      <c r="AE41" s="314"/>
      <c r="AF41" s="350" t="s">
        <v>2</v>
      </c>
      <c r="AG41" s="350"/>
      <c r="AH41" s="351">
        <f t="shared" si="0"/>
        <v>0</v>
      </c>
      <c r="AI41" s="351"/>
    </row>
    <row r="42" spans="2:35" ht="11.45" customHeight="1">
      <c r="B42" s="355">
        <v>29</v>
      </c>
      <c r="C42" s="355"/>
      <c r="D42" s="350" t="s">
        <v>583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 t="s">
        <v>585</v>
      </c>
      <c r="S42" s="350"/>
      <c r="T42" s="350"/>
      <c r="U42" s="350"/>
      <c r="V42" s="350"/>
      <c r="W42" s="350"/>
      <c r="X42" s="350"/>
      <c r="Y42" s="350"/>
      <c r="Z42" s="350"/>
      <c r="AA42" s="350"/>
      <c r="AB42" s="315"/>
      <c r="AC42" s="315"/>
      <c r="AD42" s="314" t="s">
        <v>544</v>
      </c>
      <c r="AE42" s="314"/>
      <c r="AF42" s="350" t="s">
        <v>2</v>
      </c>
      <c r="AG42" s="350"/>
      <c r="AH42" s="351">
        <f t="shared" si="0"/>
        <v>0</v>
      </c>
      <c r="AI42" s="351"/>
    </row>
    <row r="43" spans="2:35" ht="11.45" customHeight="1">
      <c r="B43" s="355">
        <v>30</v>
      </c>
      <c r="C43" s="355"/>
      <c r="D43" s="350" t="s">
        <v>583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 t="s">
        <v>586</v>
      </c>
      <c r="S43" s="350"/>
      <c r="T43" s="350"/>
      <c r="U43" s="350"/>
      <c r="V43" s="350"/>
      <c r="W43" s="350"/>
      <c r="X43" s="350"/>
      <c r="Y43" s="350"/>
      <c r="Z43" s="350"/>
      <c r="AA43" s="350"/>
      <c r="AB43" s="315"/>
      <c r="AC43" s="315"/>
      <c r="AD43" s="314" t="s">
        <v>544</v>
      </c>
      <c r="AE43" s="314"/>
      <c r="AF43" s="350" t="s">
        <v>2</v>
      </c>
      <c r="AG43" s="350"/>
      <c r="AH43" s="351">
        <f t="shared" si="0"/>
        <v>0</v>
      </c>
      <c r="AI43" s="351"/>
    </row>
    <row r="44" spans="2:35" ht="11.25" customHeight="1">
      <c r="B44" s="355">
        <v>31</v>
      </c>
      <c r="C44" s="355"/>
      <c r="D44" s="350" t="s">
        <v>587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 t="s">
        <v>588</v>
      </c>
      <c r="S44" s="350"/>
      <c r="T44" s="350"/>
      <c r="U44" s="350"/>
      <c r="V44" s="350"/>
      <c r="W44" s="350"/>
      <c r="X44" s="350"/>
      <c r="Y44" s="350"/>
      <c r="Z44" s="350"/>
      <c r="AA44" s="350"/>
      <c r="AB44" s="315"/>
      <c r="AC44" s="315"/>
      <c r="AD44" s="314" t="s">
        <v>589</v>
      </c>
      <c r="AE44" s="314"/>
      <c r="AF44" s="350" t="s">
        <v>2</v>
      </c>
      <c r="AG44" s="350"/>
      <c r="AH44" s="351">
        <f t="shared" si="0"/>
        <v>0</v>
      </c>
      <c r="AI44" s="351"/>
    </row>
    <row r="45" spans="2:35" ht="11.45" customHeight="1">
      <c r="B45" s="355">
        <v>32</v>
      </c>
      <c r="C45" s="355"/>
      <c r="D45" s="350" t="s">
        <v>590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 t="s">
        <v>591</v>
      </c>
      <c r="S45" s="350"/>
      <c r="T45" s="350"/>
      <c r="U45" s="350"/>
      <c r="V45" s="350"/>
      <c r="W45" s="350"/>
      <c r="X45" s="350"/>
      <c r="Y45" s="350"/>
      <c r="Z45" s="350"/>
      <c r="AA45" s="350"/>
      <c r="AB45" s="315"/>
      <c r="AC45" s="315"/>
      <c r="AD45" s="314" t="s">
        <v>592</v>
      </c>
      <c r="AE45" s="314"/>
      <c r="AF45" s="350" t="s">
        <v>2</v>
      </c>
      <c r="AG45" s="350"/>
      <c r="AH45" s="351">
        <f t="shared" si="0"/>
        <v>0</v>
      </c>
      <c r="AI45" s="351"/>
    </row>
    <row r="46" spans="2:35" ht="11.45" customHeight="1">
      <c r="B46" s="355">
        <v>33</v>
      </c>
      <c r="C46" s="355"/>
      <c r="D46" s="350" t="s">
        <v>593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 t="s">
        <v>594</v>
      </c>
      <c r="S46" s="350"/>
      <c r="T46" s="350"/>
      <c r="U46" s="350"/>
      <c r="V46" s="350"/>
      <c r="W46" s="350"/>
      <c r="X46" s="350"/>
      <c r="Y46" s="350"/>
      <c r="Z46" s="350"/>
      <c r="AA46" s="350"/>
      <c r="AB46" s="315"/>
      <c r="AC46" s="315"/>
      <c r="AD46" s="314" t="s">
        <v>595</v>
      </c>
      <c r="AE46" s="314"/>
      <c r="AF46" s="350" t="s">
        <v>2</v>
      </c>
      <c r="AG46" s="350"/>
      <c r="AH46" s="351">
        <f t="shared" si="0"/>
        <v>0</v>
      </c>
      <c r="AI46" s="351"/>
    </row>
    <row r="47" spans="2:35" ht="11.45" customHeight="1">
      <c r="B47" s="355">
        <v>34</v>
      </c>
      <c r="C47" s="355"/>
      <c r="D47" s="350" t="s">
        <v>596</v>
      </c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 t="s">
        <v>597</v>
      </c>
      <c r="S47" s="350"/>
      <c r="T47" s="350"/>
      <c r="U47" s="350"/>
      <c r="V47" s="350"/>
      <c r="W47" s="350"/>
      <c r="X47" s="350"/>
      <c r="Y47" s="350"/>
      <c r="Z47" s="350"/>
      <c r="AA47" s="350"/>
      <c r="AB47" s="315"/>
      <c r="AC47" s="315"/>
      <c r="AD47" s="336">
        <v>1548</v>
      </c>
      <c r="AE47" s="314"/>
      <c r="AF47" s="350" t="s">
        <v>2</v>
      </c>
      <c r="AG47" s="350"/>
      <c r="AH47" s="351">
        <f>+AB47*AD47</f>
        <v>0</v>
      </c>
      <c r="AI47" s="351"/>
    </row>
    <row r="48" spans="2:35" ht="11.45" customHeight="1">
      <c r="B48" s="355">
        <v>35</v>
      </c>
      <c r="C48" s="355"/>
      <c r="D48" s="350" t="s">
        <v>596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 t="s">
        <v>598</v>
      </c>
      <c r="S48" s="350"/>
      <c r="T48" s="350"/>
      <c r="U48" s="350"/>
      <c r="V48" s="350"/>
      <c r="W48" s="350"/>
      <c r="X48" s="350"/>
      <c r="Y48" s="350"/>
      <c r="Z48" s="350"/>
      <c r="AA48" s="350"/>
      <c r="AB48" s="315"/>
      <c r="AC48" s="315"/>
      <c r="AD48" s="314" t="s">
        <v>599</v>
      </c>
      <c r="AE48" s="314"/>
      <c r="AF48" s="350" t="s">
        <v>2</v>
      </c>
      <c r="AG48" s="350"/>
      <c r="AH48" s="351">
        <f t="shared" si="0"/>
        <v>0</v>
      </c>
      <c r="AI48" s="351"/>
    </row>
    <row r="49" spans="2:35" ht="11.25" customHeight="1">
      <c r="B49" s="355">
        <v>36</v>
      </c>
      <c r="C49" s="355"/>
      <c r="D49" s="350" t="s">
        <v>600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 t="s">
        <v>601</v>
      </c>
      <c r="S49" s="350"/>
      <c r="T49" s="350"/>
      <c r="U49" s="350"/>
      <c r="V49" s="350"/>
      <c r="W49" s="350"/>
      <c r="X49" s="350"/>
      <c r="Y49" s="350"/>
      <c r="Z49" s="350"/>
      <c r="AA49" s="350"/>
      <c r="AB49" s="315"/>
      <c r="AC49" s="315"/>
      <c r="AD49" s="314" t="s">
        <v>602</v>
      </c>
      <c r="AE49" s="314"/>
      <c r="AF49" s="350" t="s">
        <v>2</v>
      </c>
      <c r="AG49" s="350"/>
      <c r="AH49" s="351">
        <f t="shared" si="0"/>
        <v>0</v>
      </c>
      <c r="AI49" s="351"/>
    </row>
    <row r="50" spans="2:35" ht="11.45" customHeight="1">
      <c r="B50" s="355">
        <v>37</v>
      </c>
      <c r="C50" s="355"/>
      <c r="D50" s="350" t="s">
        <v>603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 t="s">
        <v>604</v>
      </c>
      <c r="S50" s="350"/>
      <c r="T50" s="350"/>
      <c r="U50" s="350"/>
      <c r="V50" s="350"/>
      <c r="W50" s="350"/>
      <c r="X50" s="350"/>
      <c r="Y50" s="350"/>
      <c r="Z50" s="350"/>
      <c r="AA50" s="350"/>
      <c r="AB50" s="315"/>
      <c r="AC50" s="315"/>
      <c r="AD50" s="314" t="s">
        <v>605</v>
      </c>
      <c r="AE50" s="314"/>
      <c r="AF50" s="350" t="s">
        <v>2</v>
      </c>
      <c r="AG50" s="350"/>
      <c r="AH50" s="351">
        <f t="shared" si="0"/>
        <v>0</v>
      </c>
      <c r="AI50" s="351"/>
    </row>
    <row r="51" spans="2:35" ht="11.45" customHeight="1">
      <c r="B51" s="355">
        <v>38</v>
      </c>
      <c r="C51" s="355"/>
      <c r="D51" s="350" t="s">
        <v>606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 t="s">
        <v>607</v>
      </c>
      <c r="S51" s="350"/>
      <c r="T51" s="350"/>
      <c r="U51" s="350"/>
      <c r="V51" s="350"/>
      <c r="W51" s="350"/>
      <c r="X51" s="350"/>
      <c r="Y51" s="350"/>
      <c r="Z51" s="350"/>
      <c r="AA51" s="350"/>
      <c r="AB51" s="315"/>
      <c r="AC51" s="315"/>
      <c r="AD51" s="336">
        <v>1588</v>
      </c>
      <c r="AE51" s="314"/>
      <c r="AF51" s="350" t="s">
        <v>2</v>
      </c>
      <c r="AG51" s="350"/>
      <c r="AH51" s="351">
        <f t="shared" si="0"/>
        <v>0</v>
      </c>
      <c r="AI51" s="351"/>
    </row>
    <row r="52" spans="2:35" ht="11.45" customHeight="1">
      <c r="B52" s="355">
        <v>39</v>
      </c>
      <c r="C52" s="355"/>
      <c r="D52" s="350" t="s">
        <v>608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 t="s">
        <v>609</v>
      </c>
      <c r="S52" s="350"/>
      <c r="T52" s="350"/>
      <c r="U52" s="350"/>
      <c r="V52" s="350"/>
      <c r="W52" s="350"/>
      <c r="X52" s="350"/>
      <c r="Y52" s="350"/>
      <c r="Z52" s="350"/>
      <c r="AA52" s="350"/>
      <c r="AB52" s="315"/>
      <c r="AC52" s="315"/>
      <c r="AD52" s="314" t="s">
        <v>610</v>
      </c>
      <c r="AE52" s="314"/>
      <c r="AF52" s="350" t="s">
        <v>2</v>
      </c>
      <c r="AG52" s="350"/>
      <c r="AH52" s="351">
        <f t="shared" si="0"/>
        <v>0</v>
      </c>
      <c r="AI52" s="351"/>
    </row>
    <row r="53" spans="2:35" ht="11.25" customHeight="1">
      <c r="B53" s="355">
        <v>40</v>
      </c>
      <c r="C53" s="355"/>
      <c r="D53" s="350" t="s">
        <v>611</v>
      </c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 t="s">
        <v>612</v>
      </c>
      <c r="S53" s="350"/>
      <c r="T53" s="350"/>
      <c r="U53" s="350"/>
      <c r="V53" s="350"/>
      <c r="W53" s="350"/>
      <c r="X53" s="350"/>
      <c r="Y53" s="350"/>
      <c r="Z53" s="350"/>
      <c r="AA53" s="350"/>
      <c r="AB53" s="315"/>
      <c r="AC53" s="315"/>
      <c r="AD53" s="314" t="s">
        <v>613</v>
      </c>
      <c r="AE53" s="314"/>
      <c r="AF53" s="350" t="s">
        <v>2</v>
      </c>
      <c r="AG53" s="350"/>
      <c r="AH53" s="351">
        <f t="shared" si="0"/>
        <v>0</v>
      </c>
      <c r="AI53" s="351"/>
    </row>
    <row r="54" spans="2:35" ht="11.45" customHeight="1">
      <c r="B54" s="355">
        <v>41</v>
      </c>
      <c r="C54" s="355"/>
      <c r="D54" s="350" t="s">
        <v>611</v>
      </c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 t="s">
        <v>614</v>
      </c>
      <c r="S54" s="350"/>
      <c r="T54" s="350"/>
      <c r="U54" s="350"/>
      <c r="V54" s="350"/>
      <c r="W54" s="350"/>
      <c r="X54" s="350"/>
      <c r="Y54" s="350"/>
      <c r="Z54" s="350"/>
      <c r="AA54" s="350"/>
      <c r="AB54" s="315"/>
      <c r="AC54" s="315"/>
      <c r="AD54" s="314" t="s">
        <v>615</v>
      </c>
      <c r="AE54" s="314"/>
      <c r="AF54" s="350" t="s">
        <v>2</v>
      </c>
      <c r="AG54" s="350"/>
      <c r="AH54" s="351">
        <f t="shared" si="0"/>
        <v>0</v>
      </c>
      <c r="AI54" s="351"/>
    </row>
    <row r="55" spans="2:35" ht="11.45" customHeight="1">
      <c r="B55" s="355">
        <v>42</v>
      </c>
      <c r="C55" s="355"/>
      <c r="D55" s="350" t="s">
        <v>616</v>
      </c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 t="s">
        <v>617</v>
      </c>
      <c r="S55" s="350"/>
      <c r="T55" s="350"/>
      <c r="U55" s="350"/>
      <c r="V55" s="350"/>
      <c r="W55" s="350"/>
      <c r="X55" s="350"/>
      <c r="Y55" s="350"/>
      <c r="Z55" s="350"/>
      <c r="AA55" s="350"/>
      <c r="AB55" s="315"/>
      <c r="AC55" s="315"/>
      <c r="AD55" s="314" t="s">
        <v>529</v>
      </c>
      <c r="AE55" s="314"/>
      <c r="AF55" s="350" t="s">
        <v>523</v>
      </c>
      <c r="AG55" s="350"/>
      <c r="AH55" s="351">
        <f t="shared" si="0"/>
        <v>0</v>
      </c>
      <c r="AI55" s="351"/>
    </row>
    <row r="56" spans="2:35" ht="21" customHeight="1">
      <c r="B56" s="355">
        <v>43</v>
      </c>
      <c r="C56" s="355"/>
      <c r="D56" s="350" t="s">
        <v>616</v>
      </c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 t="s">
        <v>618</v>
      </c>
      <c r="S56" s="350"/>
      <c r="T56" s="350"/>
      <c r="U56" s="350"/>
      <c r="V56" s="350"/>
      <c r="W56" s="350"/>
      <c r="X56" s="350"/>
      <c r="Y56" s="350"/>
      <c r="Z56" s="350"/>
      <c r="AA56" s="350"/>
      <c r="AB56" s="315"/>
      <c r="AC56" s="315"/>
      <c r="AD56" s="314" t="s">
        <v>529</v>
      </c>
      <c r="AE56" s="314"/>
      <c r="AF56" s="350" t="s">
        <v>523</v>
      </c>
      <c r="AG56" s="350"/>
      <c r="AH56" s="351">
        <f t="shared" si="0"/>
        <v>0</v>
      </c>
      <c r="AI56" s="351"/>
    </row>
    <row r="57" spans="2:35" ht="11.25" customHeight="1">
      <c r="B57" s="355">
        <v>44</v>
      </c>
      <c r="C57" s="355"/>
      <c r="D57" s="350" t="s">
        <v>619</v>
      </c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 t="s">
        <v>620</v>
      </c>
      <c r="S57" s="350"/>
      <c r="T57" s="350"/>
      <c r="U57" s="350"/>
      <c r="V57" s="350"/>
      <c r="W57" s="350"/>
      <c r="X57" s="350"/>
      <c r="Y57" s="350"/>
      <c r="Z57" s="350"/>
      <c r="AA57" s="350"/>
      <c r="AB57" s="315"/>
      <c r="AC57" s="315"/>
      <c r="AD57" s="314" t="s">
        <v>544</v>
      </c>
      <c r="AE57" s="314"/>
      <c r="AF57" s="350" t="s">
        <v>523</v>
      </c>
      <c r="AG57" s="350"/>
      <c r="AH57" s="351">
        <f t="shared" si="0"/>
        <v>0</v>
      </c>
      <c r="AI57" s="351"/>
    </row>
    <row r="58" spans="2:35" ht="11.45" customHeight="1">
      <c r="B58" s="355">
        <v>45</v>
      </c>
      <c r="C58" s="355"/>
      <c r="D58" s="350" t="s">
        <v>533</v>
      </c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 t="s">
        <v>621</v>
      </c>
      <c r="S58" s="350"/>
      <c r="T58" s="350"/>
      <c r="U58" s="350"/>
      <c r="V58" s="350"/>
      <c r="W58" s="350"/>
      <c r="X58" s="350"/>
      <c r="Y58" s="350"/>
      <c r="Z58" s="350"/>
      <c r="AA58" s="350"/>
      <c r="AB58" s="315"/>
      <c r="AC58" s="315"/>
      <c r="AD58" s="314" t="s">
        <v>570</v>
      </c>
      <c r="AE58" s="314"/>
      <c r="AF58" s="350" t="s">
        <v>523</v>
      </c>
      <c r="AG58" s="350"/>
      <c r="AH58" s="351">
        <f t="shared" si="0"/>
        <v>0</v>
      </c>
      <c r="AI58" s="351"/>
    </row>
    <row r="59" spans="2:35" ht="11.45" customHeight="1">
      <c r="B59" s="355">
        <v>46</v>
      </c>
      <c r="C59" s="355"/>
      <c r="D59" s="350" t="s">
        <v>622</v>
      </c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 t="s">
        <v>623</v>
      </c>
      <c r="S59" s="350"/>
      <c r="T59" s="350"/>
      <c r="U59" s="350"/>
      <c r="V59" s="350"/>
      <c r="W59" s="350"/>
      <c r="X59" s="350"/>
      <c r="Y59" s="350"/>
      <c r="Z59" s="350"/>
      <c r="AA59" s="350"/>
      <c r="AB59" s="315"/>
      <c r="AC59" s="315"/>
      <c r="AD59" s="314" t="s">
        <v>624</v>
      </c>
      <c r="AE59" s="314"/>
      <c r="AF59" s="350" t="s">
        <v>523</v>
      </c>
      <c r="AG59" s="350"/>
      <c r="AH59" s="351">
        <f t="shared" si="0"/>
        <v>0</v>
      </c>
      <c r="AI59" s="351"/>
    </row>
    <row r="60" spans="2:35" ht="11.45" customHeight="1">
      <c r="B60" s="355">
        <v>47</v>
      </c>
      <c r="C60" s="355"/>
      <c r="D60" s="350" t="s">
        <v>625</v>
      </c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 t="s">
        <v>626</v>
      </c>
      <c r="S60" s="350"/>
      <c r="T60" s="350"/>
      <c r="U60" s="350"/>
      <c r="V60" s="350"/>
      <c r="W60" s="350"/>
      <c r="X60" s="350"/>
      <c r="Y60" s="350"/>
      <c r="Z60" s="350"/>
      <c r="AA60" s="350"/>
      <c r="AB60" s="315"/>
      <c r="AC60" s="315"/>
      <c r="AD60" s="314" t="s">
        <v>532</v>
      </c>
      <c r="AE60" s="314"/>
      <c r="AF60" s="350" t="s">
        <v>523</v>
      </c>
      <c r="AG60" s="350"/>
      <c r="AH60" s="351">
        <f t="shared" si="0"/>
        <v>0</v>
      </c>
      <c r="AI60" s="351"/>
    </row>
    <row r="61" spans="2:35" ht="11.45" customHeight="1">
      <c r="B61" s="355">
        <v>48</v>
      </c>
      <c r="C61" s="355"/>
      <c r="D61" s="350" t="s">
        <v>627</v>
      </c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 t="s">
        <v>628</v>
      </c>
      <c r="S61" s="350"/>
      <c r="T61" s="350"/>
      <c r="U61" s="350"/>
      <c r="V61" s="350"/>
      <c r="W61" s="350"/>
      <c r="X61" s="350"/>
      <c r="Y61" s="350"/>
      <c r="Z61" s="350"/>
      <c r="AA61" s="350"/>
      <c r="AB61" s="315"/>
      <c r="AC61" s="315"/>
      <c r="AD61" s="314" t="s">
        <v>629</v>
      </c>
      <c r="AE61" s="314"/>
      <c r="AF61" s="350" t="s">
        <v>523</v>
      </c>
      <c r="AG61" s="350"/>
      <c r="AH61" s="351">
        <f t="shared" si="0"/>
        <v>0</v>
      </c>
      <c r="AI61" s="351"/>
    </row>
    <row r="62" spans="2:35" ht="11.25" customHeight="1">
      <c r="B62" s="355">
        <v>49</v>
      </c>
      <c r="C62" s="355"/>
      <c r="D62" s="350" t="s">
        <v>630</v>
      </c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 t="s">
        <v>631</v>
      </c>
      <c r="S62" s="350"/>
      <c r="T62" s="350"/>
      <c r="U62" s="350"/>
      <c r="V62" s="350"/>
      <c r="W62" s="350"/>
      <c r="X62" s="350"/>
      <c r="Y62" s="350"/>
      <c r="Z62" s="350"/>
      <c r="AA62" s="350"/>
      <c r="AB62" s="315"/>
      <c r="AC62" s="315"/>
      <c r="AD62" s="314" t="s">
        <v>632</v>
      </c>
      <c r="AE62" s="314"/>
      <c r="AF62" s="350" t="s">
        <v>523</v>
      </c>
      <c r="AG62" s="350"/>
      <c r="AH62" s="351">
        <f t="shared" si="0"/>
        <v>0</v>
      </c>
      <c r="AI62" s="351"/>
    </row>
    <row r="63" spans="2:35" ht="11.45" customHeight="1">
      <c r="B63" s="355">
        <v>50</v>
      </c>
      <c r="C63" s="355"/>
      <c r="D63" s="350" t="s">
        <v>633</v>
      </c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 t="s">
        <v>634</v>
      </c>
      <c r="S63" s="350"/>
      <c r="T63" s="350"/>
      <c r="U63" s="350"/>
      <c r="V63" s="350"/>
      <c r="W63" s="350"/>
      <c r="X63" s="350"/>
      <c r="Y63" s="350"/>
      <c r="Z63" s="350"/>
      <c r="AA63" s="350"/>
      <c r="AB63" s="315"/>
      <c r="AC63" s="315"/>
      <c r="AD63" s="314" t="s">
        <v>544</v>
      </c>
      <c r="AE63" s="314"/>
      <c r="AF63" s="350" t="s">
        <v>523</v>
      </c>
      <c r="AG63" s="350"/>
      <c r="AH63" s="351">
        <f t="shared" si="0"/>
        <v>0</v>
      </c>
      <c r="AI63" s="351"/>
    </row>
    <row r="64" spans="2:35" ht="11.45" customHeight="1">
      <c r="B64" s="355">
        <v>51</v>
      </c>
      <c r="C64" s="355"/>
      <c r="D64" s="350" t="s">
        <v>635</v>
      </c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 t="s">
        <v>636</v>
      </c>
      <c r="S64" s="350"/>
      <c r="T64" s="350"/>
      <c r="U64" s="350"/>
      <c r="V64" s="350"/>
      <c r="W64" s="350"/>
      <c r="X64" s="350"/>
      <c r="Y64" s="350"/>
      <c r="Z64" s="350"/>
      <c r="AA64" s="350"/>
      <c r="AB64" s="315"/>
      <c r="AC64" s="315"/>
      <c r="AD64" s="314" t="s">
        <v>570</v>
      </c>
      <c r="AE64" s="314"/>
      <c r="AF64" s="350" t="s">
        <v>523</v>
      </c>
      <c r="AG64" s="350"/>
      <c r="AH64" s="351">
        <f t="shared" si="0"/>
        <v>0</v>
      </c>
      <c r="AI64" s="351"/>
    </row>
    <row r="65" spans="2:35" ht="11.45" customHeight="1">
      <c r="B65" s="355">
        <v>52</v>
      </c>
      <c r="C65" s="355"/>
      <c r="D65" s="350" t="s">
        <v>637</v>
      </c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 t="s">
        <v>638</v>
      </c>
      <c r="S65" s="350"/>
      <c r="T65" s="350"/>
      <c r="U65" s="350"/>
      <c r="V65" s="350"/>
      <c r="W65" s="350"/>
      <c r="X65" s="350"/>
      <c r="Y65" s="350"/>
      <c r="Z65" s="350"/>
      <c r="AA65" s="350"/>
      <c r="AB65" s="315"/>
      <c r="AC65" s="315"/>
      <c r="AD65" s="314" t="s">
        <v>639</v>
      </c>
      <c r="AE65" s="314"/>
      <c r="AF65" s="350" t="s">
        <v>2</v>
      </c>
      <c r="AG65" s="350"/>
      <c r="AH65" s="351">
        <f t="shared" si="0"/>
        <v>0</v>
      </c>
      <c r="AI65" s="351"/>
    </row>
    <row r="66" spans="2:35" ht="11.25" customHeight="1">
      <c r="B66" s="355">
        <v>53</v>
      </c>
      <c r="C66" s="355"/>
      <c r="D66" s="350" t="s">
        <v>640</v>
      </c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 t="s">
        <v>641</v>
      </c>
      <c r="S66" s="350"/>
      <c r="T66" s="350"/>
      <c r="U66" s="350"/>
      <c r="V66" s="350"/>
      <c r="W66" s="350"/>
      <c r="X66" s="350"/>
      <c r="Y66" s="350"/>
      <c r="Z66" s="350"/>
      <c r="AA66" s="350"/>
      <c r="AB66" s="315"/>
      <c r="AC66" s="315"/>
      <c r="AD66" s="314" t="s">
        <v>642</v>
      </c>
      <c r="AE66" s="314"/>
      <c r="AF66" s="350" t="s">
        <v>2</v>
      </c>
      <c r="AG66" s="350"/>
      <c r="AH66" s="351">
        <f t="shared" si="0"/>
        <v>0</v>
      </c>
      <c r="AI66" s="351"/>
    </row>
    <row r="67" spans="2:35" ht="11.45" customHeight="1">
      <c r="B67" s="355">
        <v>54</v>
      </c>
      <c r="C67" s="355"/>
      <c r="D67" s="350" t="s">
        <v>643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 t="s">
        <v>644</v>
      </c>
      <c r="S67" s="350"/>
      <c r="T67" s="350"/>
      <c r="U67" s="350"/>
      <c r="V67" s="350"/>
      <c r="W67" s="350"/>
      <c r="X67" s="350"/>
      <c r="Y67" s="350"/>
      <c r="Z67" s="350"/>
      <c r="AA67" s="350"/>
      <c r="AB67" s="315"/>
      <c r="AC67" s="315"/>
      <c r="AD67" s="314" t="s">
        <v>645</v>
      </c>
      <c r="AE67" s="314"/>
      <c r="AF67" s="350" t="s">
        <v>2</v>
      </c>
      <c r="AG67" s="350"/>
      <c r="AH67" s="351">
        <f t="shared" si="0"/>
        <v>0</v>
      </c>
      <c r="AI67" s="351"/>
    </row>
    <row r="68" spans="2:35" ht="11.45" customHeight="1">
      <c r="B68" s="355">
        <v>55</v>
      </c>
      <c r="C68" s="355"/>
      <c r="D68" s="350" t="s">
        <v>646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 t="s">
        <v>647</v>
      </c>
      <c r="S68" s="350"/>
      <c r="T68" s="350"/>
      <c r="U68" s="350"/>
      <c r="V68" s="350"/>
      <c r="W68" s="350"/>
      <c r="X68" s="350"/>
      <c r="Y68" s="350"/>
      <c r="Z68" s="350"/>
      <c r="AA68" s="350"/>
      <c r="AB68" s="315"/>
      <c r="AC68" s="315"/>
      <c r="AD68" s="314" t="s">
        <v>648</v>
      </c>
      <c r="AE68" s="314"/>
      <c r="AF68" s="350" t="s">
        <v>2</v>
      </c>
      <c r="AG68" s="350"/>
      <c r="AH68" s="351">
        <f t="shared" si="0"/>
        <v>0</v>
      </c>
      <c r="AI68" s="351"/>
    </row>
    <row r="69" spans="2:35" ht="11.45" customHeight="1">
      <c r="B69" s="355">
        <v>56</v>
      </c>
      <c r="C69" s="355"/>
      <c r="D69" s="350" t="s">
        <v>649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 t="s">
        <v>650</v>
      </c>
      <c r="S69" s="350"/>
      <c r="T69" s="350"/>
      <c r="U69" s="350"/>
      <c r="V69" s="350"/>
      <c r="W69" s="350"/>
      <c r="X69" s="350"/>
      <c r="Y69" s="350"/>
      <c r="Z69" s="350"/>
      <c r="AA69" s="350"/>
      <c r="AB69" s="315"/>
      <c r="AC69" s="315"/>
      <c r="AD69" s="314" t="s">
        <v>651</v>
      </c>
      <c r="AE69" s="314"/>
      <c r="AF69" s="350" t="s">
        <v>2</v>
      </c>
      <c r="AG69" s="350"/>
      <c r="AH69" s="351">
        <f t="shared" si="0"/>
        <v>0</v>
      </c>
      <c r="AI69" s="351"/>
    </row>
    <row r="70" spans="2:35" ht="11.25" customHeight="1">
      <c r="B70" s="355">
        <v>57</v>
      </c>
      <c r="C70" s="355"/>
      <c r="D70" s="350" t="s">
        <v>652</v>
      </c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 t="s">
        <v>653</v>
      </c>
      <c r="S70" s="350"/>
      <c r="T70" s="350"/>
      <c r="U70" s="350"/>
      <c r="V70" s="350"/>
      <c r="W70" s="350"/>
      <c r="X70" s="350"/>
      <c r="Y70" s="350"/>
      <c r="Z70" s="350"/>
      <c r="AA70" s="350"/>
      <c r="AB70" s="315"/>
      <c r="AC70" s="315"/>
      <c r="AD70" s="314" t="s">
        <v>592</v>
      </c>
      <c r="AE70" s="314"/>
      <c r="AF70" s="350" t="s">
        <v>2</v>
      </c>
      <c r="AG70" s="350"/>
      <c r="AH70" s="351">
        <f t="shared" si="0"/>
        <v>0</v>
      </c>
      <c r="AI70" s="351"/>
    </row>
    <row r="71" spans="2:35" ht="11.25" customHeight="1">
      <c r="B71" s="355">
        <v>58</v>
      </c>
      <c r="C71" s="355"/>
      <c r="D71" s="350" t="s">
        <v>654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 t="s">
        <v>655</v>
      </c>
      <c r="S71" s="350"/>
      <c r="T71" s="350"/>
      <c r="U71" s="350"/>
      <c r="V71" s="350"/>
      <c r="W71" s="350"/>
      <c r="X71" s="350"/>
      <c r="Y71" s="350"/>
      <c r="Z71" s="350"/>
      <c r="AA71" s="350"/>
      <c r="AB71" s="315"/>
      <c r="AC71" s="315"/>
      <c r="AD71" s="314" t="s">
        <v>656</v>
      </c>
      <c r="AE71" s="314"/>
      <c r="AF71" s="350" t="s">
        <v>2</v>
      </c>
      <c r="AG71" s="350"/>
      <c r="AH71" s="351">
        <f t="shared" si="0"/>
        <v>0</v>
      </c>
      <c r="AI71" s="351"/>
    </row>
    <row r="72" spans="2:35" ht="11.25" customHeight="1">
      <c r="B72" s="355">
        <v>59</v>
      </c>
      <c r="C72" s="355"/>
      <c r="D72" s="350" t="s">
        <v>657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 t="s">
        <v>658</v>
      </c>
      <c r="S72" s="350"/>
      <c r="T72" s="350"/>
      <c r="U72" s="350"/>
      <c r="V72" s="350"/>
      <c r="W72" s="350"/>
      <c r="X72" s="350"/>
      <c r="Y72" s="350"/>
      <c r="Z72" s="350"/>
      <c r="AA72" s="350"/>
      <c r="AB72" s="315"/>
      <c r="AC72" s="315"/>
      <c r="AD72" s="314" t="s">
        <v>659</v>
      </c>
      <c r="AE72" s="314"/>
      <c r="AF72" s="350" t="s">
        <v>523</v>
      </c>
      <c r="AG72" s="350"/>
      <c r="AH72" s="351">
        <f t="shared" si="0"/>
        <v>0</v>
      </c>
      <c r="AI72" s="351"/>
    </row>
    <row r="73" spans="2:35" ht="11.45" customHeight="1">
      <c r="B73" s="355">
        <v>60</v>
      </c>
      <c r="C73" s="355"/>
      <c r="D73" s="350" t="s">
        <v>660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 t="s">
        <v>661</v>
      </c>
      <c r="S73" s="350"/>
      <c r="T73" s="350"/>
      <c r="U73" s="350"/>
      <c r="V73" s="350"/>
      <c r="W73" s="350"/>
      <c r="X73" s="350"/>
      <c r="Y73" s="350"/>
      <c r="Z73" s="350"/>
      <c r="AA73" s="350"/>
      <c r="AB73" s="315"/>
      <c r="AC73" s="315"/>
      <c r="AD73" s="314" t="s">
        <v>563</v>
      </c>
      <c r="AE73" s="314"/>
      <c r="AF73" s="350" t="s">
        <v>2</v>
      </c>
      <c r="AG73" s="350"/>
      <c r="AH73" s="351">
        <f t="shared" si="0"/>
        <v>0</v>
      </c>
      <c r="AI73" s="351"/>
    </row>
    <row r="74" spans="2:35" ht="11.45" customHeight="1">
      <c r="B74" s="355">
        <v>61</v>
      </c>
      <c r="C74" s="355"/>
      <c r="D74" s="350" t="s">
        <v>662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 t="s">
        <v>663</v>
      </c>
      <c r="S74" s="350"/>
      <c r="T74" s="350"/>
      <c r="U74" s="350"/>
      <c r="V74" s="350"/>
      <c r="W74" s="350"/>
      <c r="X74" s="350"/>
      <c r="Y74" s="350"/>
      <c r="Z74" s="350"/>
      <c r="AA74" s="350"/>
      <c r="AB74" s="315"/>
      <c r="AC74" s="315"/>
      <c r="AD74" s="314" t="s">
        <v>517</v>
      </c>
      <c r="AE74" s="314"/>
      <c r="AF74" s="350" t="s">
        <v>523</v>
      </c>
      <c r="AG74" s="350"/>
      <c r="AH74" s="351">
        <f t="shared" si="0"/>
        <v>0</v>
      </c>
      <c r="AI74" s="351"/>
    </row>
    <row r="75" spans="2:35" ht="11.25" customHeight="1">
      <c r="B75" s="355">
        <v>62</v>
      </c>
      <c r="C75" s="355"/>
      <c r="D75" s="350" t="s">
        <v>664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 t="s">
        <v>665</v>
      </c>
      <c r="S75" s="350"/>
      <c r="T75" s="350"/>
      <c r="U75" s="350"/>
      <c r="V75" s="350"/>
      <c r="W75" s="350"/>
      <c r="X75" s="350"/>
      <c r="Y75" s="350"/>
      <c r="Z75" s="350"/>
      <c r="AA75" s="350"/>
      <c r="AB75" s="315"/>
      <c r="AC75" s="315"/>
      <c r="AD75" s="314" t="s">
        <v>666</v>
      </c>
      <c r="AE75" s="314"/>
      <c r="AF75" s="350" t="s">
        <v>523</v>
      </c>
      <c r="AG75" s="350"/>
      <c r="AH75" s="351">
        <f t="shared" si="0"/>
        <v>0</v>
      </c>
      <c r="AI75" s="351"/>
    </row>
    <row r="76" spans="2:35" ht="11.45" customHeight="1">
      <c r="B76" s="355">
        <v>63</v>
      </c>
      <c r="C76" s="355"/>
      <c r="D76" s="350" t="s">
        <v>662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 t="s">
        <v>667</v>
      </c>
      <c r="S76" s="350"/>
      <c r="T76" s="350"/>
      <c r="U76" s="350"/>
      <c r="V76" s="350"/>
      <c r="W76" s="350"/>
      <c r="X76" s="350"/>
      <c r="Y76" s="350"/>
      <c r="Z76" s="350"/>
      <c r="AA76" s="350"/>
      <c r="AB76" s="315"/>
      <c r="AC76" s="315"/>
      <c r="AD76" s="314" t="s">
        <v>529</v>
      </c>
      <c r="AE76" s="314"/>
      <c r="AF76" s="350" t="s">
        <v>523</v>
      </c>
      <c r="AG76" s="350"/>
      <c r="AH76" s="351">
        <f t="shared" si="0"/>
        <v>0</v>
      </c>
      <c r="AI76" s="351"/>
    </row>
    <row r="77" spans="2:35" ht="11.45" customHeight="1">
      <c r="B77" s="355">
        <v>64</v>
      </c>
      <c r="C77" s="355"/>
      <c r="D77" s="350" t="s">
        <v>662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 t="s">
        <v>668</v>
      </c>
      <c r="S77" s="350"/>
      <c r="T77" s="350"/>
      <c r="U77" s="350"/>
      <c r="V77" s="350"/>
      <c r="W77" s="350"/>
      <c r="X77" s="350"/>
      <c r="Y77" s="350"/>
      <c r="Z77" s="350"/>
      <c r="AA77" s="350"/>
      <c r="AB77" s="315"/>
      <c r="AC77" s="315"/>
      <c r="AD77" s="314" t="s">
        <v>669</v>
      </c>
      <c r="AE77" s="314"/>
      <c r="AF77" s="350" t="s">
        <v>523</v>
      </c>
      <c r="AG77" s="350"/>
      <c r="AH77" s="351">
        <f t="shared" ref="AH77:AH99" si="1">+AB77*AD77</f>
        <v>0</v>
      </c>
      <c r="AI77" s="351"/>
    </row>
    <row r="78" spans="2:35" ht="11.45" customHeight="1">
      <c r="B78" s="355">
        <v>65</v>
      </c>
      <c r="C78" s="355"/>
      <c r="D78" s="350" t="s">
        <v>670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 t="s">
        <v>671</v>
      </c>
      <c r="S78" s="350"/>
      <c r="T78" s="350"/>
      <c r="U78" s="350"/>
      <c r="V78" s="350"/>
      <c r="W78" s="350"/>
      <c r="X78" s="350"/>
      <c r="Y78" s="350"/>
      <c r="Z78" s="350"/>
      <c r="AA78" s="350"/>
      <c r="AB78" s="315"/>
      <c r="AC78" s="315"/>
      <c r="AD78" s="314" t="s">
        <v>672</v>
      </c>
      <c r="AE78" s="314"/>
      <c r="AF78" s="350" t="s">
        <v>523</v>
      </c>
      <c r="AG78" s="350"/>
      <c r="AH78" s="351">
        <f t="shared" si="1"/>
        <v>0</v>
      </c>
      <c r="AI78" s="351"/>
    </row>
    <row r="79" spans="2:35" ht="11.25" customHeight="1">
      <c r="B79" s="355">
        <v>66</v>
      </c>
      <c r="C79" s="355"/>
      <c r="D79" s="350" t="s">
        <v>657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 t="s">
        <v>673</v>
      </c>
      <c r="S79" s="350"/>
      <c r="T79" s="350"/>
      <c r="U79" s="350"/>
      <c r="V79" s="350"/>
      <c r="W79" s="350"/>
      <c r="X79" s="350"/>
      <c r="Y79" s="350"/>
      <c r="Z79" s="350"/>
      <c r="AA79" s="350"/>
      <c r="AB79" s="315"/>
      <c r="AC79" s="315"/>
      <c r="AD79" s="314" t="s">
        <v>674</v>
      </c>
      <c r="AE79" s="314"/>
      <c r="AF79" s="350" t="s">
        <v>523</v>
      </c>
      <c r="AG79" s="350"/>
      <c r="AH79" s="351">
        <f t="shared" si="1"/>
        <v>0</v>
      </c>
      <c r="AI79" s="351"/>
    </row>
    <row r="80" spans="2:35" ht="11.45" customHeight="1">
      <c r="B80" s="355">
        <v>67</v>
      </c>
      <c r="C80" s="355"/>
      <c r="D80" s="350" t="s">
        <v>675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 t="s">
        <v>676</v>
      </c>
      <c r="S80" s="350"/>
      <c r="T80" s="350"/>
      <c r="U80" s="350"/>
      <c r="V80" s="350"/>
      <c r="W80" s="350"/>
      <c r="X80" s="350"/>
      <c r="Y80" s="350"/>
      <c r="Z80" s="350"/>
      <c r="AA80" s="350"/>
      <c r="AB80" s="315"/>
      <c r="AC80" s="315"/>
      <c r="AD80" s="314" t="s">
        <v>677</v>
      </c>
      <c r="AE80" s="314"/>
      <c r="AF80" s="350" t="s">
        <v>523</v>
      </c>
      <c r="AG80" s="350"/>
      <c r="AH80" s="351">
        <f t="shared" si="1"/>
        <v>0</v>
      </c>
      <c r="AI80" s="351"/>
    </row>
    <row r="81" spans="2:35" ht="11.45" customHeight="1">
      <c r="B81" s="355">
        <v>68</v>
      </c>
      <c r="C81" s="355"/>
      <c r="D81" s="350" t="s">
        <v>678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 t="s">
        <v>679</v>
      </c>
      <c r="S81" s="350"/>
      <c r="T81" s="350"/>
      <c r="U81" s="350"/>
      <c r="V81" s="350"/>
      <c r="W81" s="350"/>
      <c r="X81" s="350"/>
      <c r="Y81" s="350"/>
      <c r="Z81" s="350"/>
      <c r="AA81" s="350"/>
      <c r="AB81" s="315"/>
      <c r="AC81" s="315"/>
      <c r="AD81" s="314" t="s">
        <v>677</v>
      </c>
      <c r="AE81" s="314"/>
      <c r="AF81" s="350" t="s">
        <v>523</v>
      </c>
      <c r="AG81" s="350"/>
      <c r="AH81" s="351">
        <f t="shared" si="1"/>
        <v>0</v>
      </c>
      <c r="AI81" s="351"/>
    </row>
    <row r="82" spans="2:35" ht="11.25" customHeight="1">
      <c r="B82" s="355">
        <v>69</v>
      </c>
      <c r="C82" s="355"/>
      <c r="D82" s="350" t="s">
        <v>524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 t="s">
        <v>680</v>
      </c>
      <c r="S82" s="350"/>
      <c r="T82" s="350"/>
      <c r="U82" s="350"/>
      <c r="V82" s="350"/>
      <c r="W82" s="350"/>
      <c r="X82" s="350"/>
      <c r="Y82" s="350"/>
      <c r="Z82" s="350"/>
      <c r="AA82" s="350"/>
      <c r="AB82" s="315"/>
      <c r="AC82" s="315"/>
      <c r="AD82" s="314" t="s">
        <v>681</v>
      </c>
      <c r="AE82" s="314"/>
      <c r="AF82" s="350" t="s">
        <v>523</v>
      </c>
      <c r="AG82" s="350"/>
      <c r="AH82" s="351">
        <f t="shared" si="1"/>
        <v>0</v>
      </c>
      <c r="AI82" s="351"/>
    </row>
    <row r="83" spans="2:35" ht="11.45" customHeight="1">
      <c r="B83" s="355">
        <v>70</v>
      </c>
      <c r="C83" s="355"/>
      <c r="D83" s="350" t="s">
        <v>524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 t="s">
        <v>682</v>
      </c>
      <c r="S83" s="350"/>
      <c r="T83" s="350"/>
      <c r="U83" s="350"/>
      <c r="V83" s="350"/>
      <c r="W83" s="350"/>
      <c r="X83" s="350"/>
      <c r="Y83" s="350"/>
      <c r="Z83" s="350"/>
      <c r="AA83" s="350"/>
      <c r="AB83" s="315"/>
      <c r="AC83" s="315"/>
      <c r="AD83" s="314" t="s">
        <v>681</v>
      </c>
      <c r="AE83" s="314"/>
      <c r="AF83" s="350" t="s">
        <v>523</v>
      </c>
      <c r="AG83" s="350"/>
      <c r="AH83" s="351">
        <f t="shared" si="1"/>
        <v>0</v>
      </c>
      <c r="AI83" s="351"/>
    </row>
    <row r="84" spans="2:35" ht="11.25" customHeight="1">
      <c r="B84" s="355">
        <v>71</v>
      </c>
      <c r="C84" s="355"/>
      <c r="D84" s="350" t="s">
        <v>683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 t="s">
        <v>684</v>
      </c>
      <c r="S84" s="350"/>
      <c r="T84" s="350"/>
      <c r="U84" s="350"/>
      <c r="V84" s="350"/>
      <c r="W84" s="350"/>
      <c r="X84" s="350"/>
      <c r="Y84" s="350"/>
      <c r="Z84" s="350"/>
      <c r="AA84" s="350"/>
      <c r="AB84" s="315"/>
      <c r="AC84" s="315"/>
      <c r="AD84" s="314" t="s">
        <v>685</v>
      </c>
      <c r="AE84" s="314"/>
      <c r="AF84" s="350" t="s">
        <v>523</v>
      </c>
      <c r="AG84" s="350"/>
      <c r="AH84" s="351">
        <f t="shared" si="1"/>
        <v>0</v>
      </c>
      <c r="AI84" s="351"/>
    </row>
    <row r="85" spans="2:35" ht="11.45" customHeight="1">
      <c r="B85" s="355">
        <v>72</v>
      </c>
      <c r="C85" s="355"/>
      <c r="D85" s="350" t="s">
        <v>683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 t="s">
        <v>682</v>
      </c>
      <c r="S85" s="350"/>
      <c r="T85" s="350"/>
      <c r="U85" s="350"/>
      <c r="V85" s="350"/>
      <c r="W85" s="350"/>
      <c r="X85" s="350"/>
      <c r="Y85" s="350"/>
      <c r="Z85" s="350"/>
      <c r="AA85" s="350"/>
      <c r="AB85" s="315"/>
      <c r="AC85" s="315"/>
      <c r="AD85" s="314" t="s">
        <v>686</v>
      </c>
      <c r="AE85" s="314"/>
      <c r="AF85" s="350" t="s">
        <v>523</v>
      </c>
      <c r="AG85" s="350"/>
      <c r="AH85" s="351">
        <f t="shared" si="1"/>
        <v>0</v>
      </c>
      <c r="AI85" s="351"/>
    </row>
    <row r="86" spans="2:35" ht="11.45" customHeight="1">
      <c r="B86" s="355">
        <v>73</v>
      </c>
      <c r="C86" s="355"/>
      <c r="D86" s="350" t="s">
        <v>687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 t="s">
        <v>688</v>
      </c>
      <c r="S86" s="350"/>
      <c r="T86" s="350"/>
      <c r="U86" s="350"/>
      <c r="V86" s="350"/>
      <c r="W86" s="350"/>
      <c r="X86" s="350"/>
      <c r="Y86" s="350"/>
      <c r="Z86" s="350"/>
      <c r="AA86" s="350"/>
      <c r="AB86" s="315"/>
      <c r="AC86" s="315"/>
      <c r="AD86" s="314" t="s">
        <v>689</v>
      </c>
      <c r="AE86" s="314"/>
      <c r="AF86" s="350" t="s">
        <v>523</v>
      </c>
      <c r="AG86" s="350"/>
      <c r="AH86" s="351">
        <f t="shared" si="1"/>
        <v>0</v>
      </c>
      <c r="AI86" s="351"/>
    </row>
    <row r="87" spans="2:35" ht="11.45" customHeight="1">
      <c r="B87" s="355">
        <v>74</v>
      </c>
      <c r="C87" s="355"/>
      <c r="D87" s="350" t="s">
        <v>683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 t="s">
        <v>682</v>
      </c>
      <c r="S87" s="350"/>
      <c r="T87" s="350"/>
      <c r="U87" s="350"/>
      <c r="V87" s="350"/>
      <c r="W87" s="350"/>
      <c r="X87" s="350"/>
      <c r="Y87" s="350"/>
      <c r="Z87" s="350"/>
      <c r="AA87" s="350"/>
      <c r="AB87" s="315"/>
      <c r="AC87" s="315"/>
      <c r="AD87" s="314" t="s">
        <v>686</v>
      </c>
      <c r="AE87" s="314"/>
      <c r="AF87" s="350" t="s">
        <v>523</v>
      </c>
      <c r="AG87" s="350"/>
      <c r="AH87" s="351">
        <f t="shared" si="1"/>
        <v>0</v>
      </c>
      <c r="AI87" s="351"/>
    </row>
    <row r="88" spans="2:35" ht="11.25" customHeight="1">
      <c r="B88" s="355">
        <v>75</v>
      </c>
      <c r="C88" s="355"/>
      <c r="D88" s="350" t="s">
        <v>687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 t="s">
        <v>682</v>
      </c>
      <c r="S88" s="350"/>
      <c r="T88" s="350"/>
      <c r="U88" s="350"/>
      <c r="V88" s="350"/>
      <c r="W88" s="350"/>
      <c r="X88" s="350"/>
      <c r="Y88" s="350"/>
      <c r="Z88" s="350"/>
      <c r="AA88" s="350"/>
      <c r="AB88" s="315"/>
      <c r="AC88" s="315"/>
      <c r="AD88" s="314" t="s">
        <v>554</v>
      </c>
      <c r="AE88" s="314"/>
      <c r="AF88" s="350" t="s">
        <v>523</v>
      </c>
      <c r="AG88" s="350"/>
      <c r="AH88" s="351">
        <f t="shared" si="1"/>
        <v>0</v>
      </c>
      <c r="AI88" s="351"/>
    </row>
    <row r="89" spans="2:35" ht="11.45" customHeight="1">
      <c r="B89" s="355">
        <v>76</v>
      </c>
      <c r="C89" s="355"/>
      <c r="D89" s="350" t="s">
        <v>520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 t="s">
        <v>690</v>
      </c>
      <c r="S89" s="350"/>
      <c r="T89" s="350"/>
      <c r="U89" s="350"/>
      <c r="V89" s="350"/>
      <c r="W89" s="350"/>
      <c r="X89" s="350"/>
      <c r="Y89" s="350"/>
      <c r="Z89" s="350"/>
      <c r="AA89" s="350"/>
      <c r="AB89" s="315"/>
      <c r="AC89" s="315"/>
      <c r="AD89" s="314" t="s">
        <v>691</v>
      </c>
      <c r="AE89" s="314"/>
      <c r="AF89" s="350" t="s">
        <v>523</v>
      </c>
      <c r="AG89" s="350"/>
      <c r="AH89" s="351">
        <f t="shared" si="1"/>
        <v>0</v>
      </c>
      <c r="AI89" s="351"/>
    </row>
    <row r="90" spans="2:35" ht="11.45" customHeight="1">
      <c r="B90" s="355">
        <v>77</v>
      </c>
      <c r="C90" s="355"/>
      <c r="D90" s="350" t="s">
        <v>692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 t="s">
        <v>693</v>
      </c>
      <c r="S90" s="350"/>
      <c r="T90" s="350"/>
      <c r="U90" s="350"/>
      <c r="V90" s="350"/>
      <c r="W90" s="350"/>
      <c r="X90" s="350"/>
      <c r="Y90" s="350"/>
      <c r="Z90" s="350"/>
      <c r="AA90" s="350"/>
      <c r="AB90" s="315"/>
      <c r="AC90" s="315"/>
      <c r="AD90" s="314" t="s">
        <v>579</v>
      </c>
      <c r="AE90" s="314"/>
      <c r="AF90" s="350" t="s">
        <v>523</v>
      </c>
      <c r="AG90" s="350"/>
      <c r="AH90" s="351">
        <f t="shared" si="1"/>
        <v>0</v>
      </c>
      <c r="AI90" s="351"/>
    </row>
    <row r="91" spans="2:35" ht="11.45" customHeight="1">
      <c r="B91" s="355">
        <v>78</v>
      </c>
      <c r="C91" s="355"/>
      <c r="D91" s="350" t="s">
        <v>694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 t="s">
        <v>695</v>
      </c>
      <c r="S91" s="350"/>
      <c r="T91" s="350"/>
      <c r="U91" s="350"/>
      <c r="V91" s="350"/>
      <c r="W91" s="350"/>
      <c r="X91" s="350"/>
      <c r="Y91" s="350"/>
      <c r="Z91" s="350"/>
      <c r="AA91" s="350"/>
      <c r="AB91" s="315"/>
      <c r="AC91" s="315"/>
      <c r="AD91" s="314" t="s">
        <v>559</v>
      </c>
      <c r="AE91" s="314"/>
      <c r="AF91" s="350" t="s">
        <v>523</v>
      </c>
      <c r="AG91" s="350"/>
      <c r="AH91" s="351">
        <f t="shared" si="1"/>
        <v>0</v>
      </c>
      <c r="AI91" s="351"/>
    </row>
    <row r="92" spans="2:35" ht="11.45" customHeight="1">
      <c r="B92" s="355">
        <v>79</v>
      </c>
      <c r="C92" s="355"/>
      <c r="D92" s="350" t="s">
        <v>696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 t="s">
        <v>697</v>
      </c>
      <c r="S92" s="350"/>
      <c r="T92" s="350"/>
      <c r="U92" s="350"/>
      <c r="V92" s="350"/>
      <c r="W92" s="350"/>
      <c r="X92" s="350"/>
      <c r="Y92" s="350"/>
      <c r="Z92" s="350"/>
      <c r="AA92" s="350"/>
      <c r="AB92" s="315"/>
      <c r="AC92" s="315"/>
      <c r="AD92" s="314" t="s">
        <v>517</v>
      </c>
      <c r="AE92" s="314"/>
      <c r="AF92" s="350" t="s">
        <v>523</v>
      </c>
      <c r="AG92" s="350"/>
      <c r="AH92" s="351">
        <f t="shared" si="1"/>
        <v>0</v>
      </c>
      <c r="AI92" s="351"/>
    </row>
    <row r="93" spans="2:35" ht="11.25" customHeight="1">
      <c r="B93" s="355">
        <v>80</v>
      </c>
      <c r="C93" s="355"/>
      <c r="D93" s="350" t="s">
        <v>698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 t="s">
        <v>699</v>
      </c>
      <c r="S93" s="350"/>
      <c r="T93" s="350"/>
      <c r="U93" s="350"/>
      <c r="V93" s="350"/>
      <c r="W93" s="350"/>
      <c r="X93" s="350"/>
      <c r="Y93" s="350"/>
      <c r="Z93" s="350"/>
      <c r="AA93" s="350"/>
      <c r="AB93" s="315"/>
      <c r="AC93" s="315"/>
      <c r="AD93" s="314" t="s">
        <v>570</v>
      </c>
      <c r="AE93" s="314"/>
      <c r="AF93" s="350" t="s">
        <v>523</v>
      </c>
      <c r="AG93" s="350"/>
      <c r="AH93" s="351">
        <f t="shared" si="1"/>
        <v>0</v>
      </c>
      <c r="AI93" s="351"/>
    </row>
    <row r="94" spans="2:35" ht="11.45" customHeight="1">
      <c r="B94" s="355">
        <v>81</v>
      </c>
      <c r="C94" s="355"/>
      <c r="D94" s="350" t="s">
        <v>700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 t="s">
        <v>701</v>
      </c>
      <c r="S94" s="350"/>
      <c r="T94" s="350"/>
      <c r="U94" s="350"/>
      <c r="V94" s="350"/>
      <c r="W94" s="350"/>
      <c r="X94" s="350"/>
      <c r="Y94" s="350"/>
      <c r="Z94" s="350"/>
      <c r="AA94" s="350"/>
      <c r="AB94" s="315"/>
      <c r="AC94" s="315"/>
      <c r="AD94" s="314" t="s">
        <v>551</v>
      </c>
      <c r="AE94" s="314"/>
      <c r="AF94" s="350" t="s">
        <v>523</v>
      </c>
      <c r="AG94" s="350"/>
      <c r="AH94" s="351">
        <f t="shared" si="1"/>
        <v>0</v>
      </c>
      <c r="AI94" s="351"/>
    </row>
    <row r="95" spans="2:35" ht="11.45" customHeight="1">
      <c r="B95" s="355">
        <v>82</v>
      </c>
      <c r="C95" s="355"/>
      <c r="D95" s="350" t="s">
        <v>702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 t="s">
        <v>703</v>
      </c>
      <c r="S95" s="350"/>
      <c r="T95" s="350"/>
      <c r="U95" s="350"/>
      <c r="V95" s="350"/>
      <c r="W95" s="350"/>
      <c r="X95" s="350"/>
      <c r="Y95" s="350"/>
      <c r="Z95" s="350"/>
      <c r="AA95" s="350"/>
      <c r="AB95" s="315"/>
      <c r="AC95" s="315"/>
      <c r="AD95" s="314" t="s">
        <v>579</v>
      </c>
      <c r="AE95" s="314"/>
      <c r="AF95" s="350" t="s">
        <v>523</v>
      </c>
      <c r="AG95" s="350"/>
      <c r="AH95" s="351">
        <f t="shared" si="1"/>
        <v>0</v>
      </c>
      <c r="AI95" s="351"/>
    </row>
    <row r="96" spans="2:35" ht="11.45" customHeight="1">
      <c r="B96" s="355">
        <v>83</v>
      </c>
      <c r="C96" s="355"/>
      <c r="D96" s="350" t="s">
        <v>527</v>
      </c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 t="s">
        <v>704</v>
      </c>
      <c r="S96" s="350"/>
      <c r="T96" s="350"/>
      <c r="U96" s="350"/>
      <c r="V96" s="350"/>
      <c r="W96" s="350"/>
      <c r="X96" s="350"/>
      <c r="Y96" s="350"/>
      <c r="Z96" s="350"/>
      <c r="AA96" s="350"/>
      <c r="AB96" s="315"/>
      <c r="AC96" s="315"/>
      <c r="AD96" s="314" t="s">
        <v>517</v>
      </c>
      <c r="AE96" s="314"/>
      <c r="AF96" s="350" t="s">
        <v>523</v>
      </c>
      <c r="AG96" s="350"/>
      <c r="AH96" s="351">
        <f t="shared" si="1"/>
        <v>0</v>
      </c>
      <c r="AI96" s="351"/>
    </row>
    <row r="97" spans="2:35" ht="11.25" customHeight="1">
      <c r="B97" s="355">
        <v>84</v>
      </c>
      <c r="C97" s="355"/>
      <c r="D97" s="350" t="s">
        <v>705</v>
      </c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 t="s">
        <v>706</v>
      </c>
      <c r="S97" s="350"/>
      <c r="T97" s="350"/>
      <c r="U97" s="350"/>
      <c r="V97" s="350"/>
      <c r="W97" s="350"/>
      <c r="X97" s="350"/>
      <c r="Y97" s="350"/>
      <c r="Z97" s="350"/>
      <c r="AA97" s="350"/>
      <c r="AB97" s="315"/>
      <c r="AC97" s="315"/>
      <c r="AD97" s="314" t="s">
        <v>517</v>
      </c>
      <c r="AE97" s="314"/>
      <c r="AF97" s="350" t="s">
        <v>523</v>
      </c>
      <c r="AG97" s="350"/>
      <c r="AH97" s="351">
        <f t="shared" si="1"/>
        <v>0</v>
      </c>
      <c r="AI97" s="351"/>
    </row>
    <row r="98" spans="2:35" ht="11.45" customHeight="1">
      <c r="B98" s="355">
        <v>85</v>
      </c>
      <c r="C98" s="355"/>
      <c r="D98" s="350" t="s">
        <v>533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 t="s">
        <v>707</v>
      </c>
      <c r="S98" s="350"/>
      <c r="T98" s="350"/>
      <c r="U98" s="350"/>
      <c r="V98" s="350"/>
      <c r="W98" s="350"/>
      <c r="X98" s="350"/>
      <c r="Y98" s="350"/>
      <c r="Z98" s="350"/>
      <c r="AA98" s="350"/>
      <c r="AB98" s="315"/>
      <c r="AC98" s="315"/>
      <c r="AD98" s="314" t="s">
        <v>517</v>
      </c>
      <c r="AE98" s="314"/>
      <c r="AF98" s="350" t="s">
        <v>523</v>
      </c>
      <c r="AG98" s="350"/>
      <c r="AH98" s="351">
        <f t="shared" si="1"/>
        <v>0</v>
      </c>
      <c r="AI98" s="351"/>
    </row>
    <row r="99" spans="2:35" ht="11.45" customHeight="1">
      <c r="B99" s="364">
        <v>86</v>
      </c>
      <c r="C99" s="364"/>
      <c r="D99" s="357" t="s">
        <v>708</v>
      </c>
      <c r="E99" s="357"/>
      <c r="F99" s="357"/>
      <c r="G99" s="357"/>
      <c r="H99" s="357"/>
      <c r="I99" s="357"/>
      <c r="J99" s="357"/>
      <c r="K99" s="357"/>
      <c r="L99" s="357"/>
      <c r="M99" s="357"/>
      <c r="N99" s="357"/>
      <c r="O99" s="357"/>
      <c r="P99" s="357"/>
      <c r="Q99" s="357"/>
      <c r="R99" s="357" t="s">
        <v>709</v>
      </c>
      <c r="S99" s="357"/>
      <c r="T99" s="357"/>
      <c r="U99" s="357"/>
      <c r="V99" s="357"/>
      <c r="W99" s="357"/>
      <c r="X99" s="357"/>
      <c r="Y99" s="357"/>
      <c r="Z99" s="357"/>
      <c r="AA99" s="357"/>
      <c r="AB99" s="326"/>
      <c r="AC99" s="326"/>
      <c r="AD99" s="332" t="s">
        <v>615</v>
      </c>
      <c r="AE99" s="332"/>
      <c r="AF99" s="357" t="s">
        <v>2</v>
      </c>
      <c r="AG99" s="357"/>
      <c r="AH99" s="351">
        <f t="shared" si="1"/>
        <v>0</v>
      </c>
      <c r="AI99" s="351"/>
    </row>
    <row r="100" spans="2:35" ht="18" customHeight="1">
      <c r="B100" s="323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8">
        <f>SUM(AH11:AI99)</f>
        <v>0</v>
      </c>
    </row>
    <row r="101" spans="2:35" ht="0" hidden="1" customHeight="1"/>
    <row r="102" spans="2:35" ht="2.85" customHeight="1"/>
    <row r="103" spans="2:35" ht="11.25" customHeight="1"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</row>
    <row r="104" spans="2:35" ht="1.5" customHeight="1"/>
    <row r="105" spans="2:35" ht="0" hidden="1" customHeight="1"/>
    <row r="106" spans="2:35" ht="3" customHeight="1"/>
    <row r="107" spans="2:35" ht="11.25" customHeight="1">
      <c r="B107" s="353"/>
      <c r="C107" s="353"/>
      <c r="D107" s="353"/>
      <c r="E107" s="353"/>
      <c r="F107" s="353"/>
      <c r="G107" s="353"/>
      <c r="H107" s="353"/>
      <c r="I107" s="353"/>
      <c r="J107" s="353"/>
      <c r="L107" s="353"/>
      <c r="M107" s="353"/>
      <c r="N107" s="353"/>
      <c r="O107" s="353"/>
      <c r="P107" s="353"/>
      <c r="Q107" s="353"/>
      <c r="R107" s="353"/>
      <c r="S107" s="353"/>
    </row>
    <row r="108" spans="2:35" ht="5.65" customHeight="1"/>
    <row r="109" spans="2:35" ht="2.85" customHeight="1"/>
    <row r="110" spans="2:35" ht="17.100000000000001" customHeight="1">
      <c r="B110" s="360" t="s">
        <v>710</v>
      </c>
      <c r="C110" s="360"/>
      <c r="D110" s="360"/>
      <c r="E110" s="360"/>
      <c r="F110" s="360"/>
      <c r="G110" s="360"/>
      <c r="H110" s="360"/>
      <c r="I110" s="360"/>
      <c r="J110" s="360"/>
      <c r="K110" s="360"/>
      <c r="L110" s="360"/>
      <c r="M110" s="360"/>
      <c r="N110" s="360"/>
      <c r="O110" s="360"/>
      <c r="P110" s="360"/>
      <c r="Q110" s="360"/>
      <c r="R110" s="360"/>
      <c r="S110" s="360"/>
      <c r="T110" s="360"/>
      <c r="U110" s="360"/>
      <c r="V110" s="360"/>
      <c r="W110" s="360"/>
      <c r="X110" s="360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</row>
    <row r="111" spans="2:35" ht="2.85" customHeight="1"/>
    <row r="112" spans="2:35" ht="11.45" customHeight="1">
      <c r="B112" s="361" t="s">
        <v>507</v>
      </c>
      <c r="C112" s="361"/>
      <c r="D112" s="362" t="s">
        <v>508</v>
      </c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 t="s">
        <v>509</v>
      </c>
      <c r="S112" s="362"/>
      <c r="T112" s="362"/>
      <c r="U112" s="362"/>
      <c r="V112" s="362"/>
      <c r="W112" s="362"/>
      <c r="X112" s="362"/>
      <c r="Y112" s="362"/>
      <c r="Z112" s="362"/>
      <c r="AA112" s="362"/>
      <c r="AB112" s="361" t="s">
        <v>510</v>
      </c>
      <c r="AC112" s="361"/>
      <c r="AD112" s="361" t="s">
        <v>511</v>
      </c>
      <c r="AE112" s="361"/>
      <c r="AF112" s="362" t="s">
        <v>512</v>
      </c>
      <c r="AG112" s="362"/>
      <c r="AH112" s="361" t="s">
        <v>513</v>
      </c>
      <c r="AI112" s="361"/>
    </row>
    <row r="113" spans="2:35" ht="16.5" customHeight="1">
      <c r="B113" s="369" t="s">
        <v>711</v>
      </c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</row>
    <row r="114" spans="2:35" ht="11.45" customHeight="1">
      <c r="B114" s="355">
        <v>1</v>
      </c>
      <c r="C114" s="355"/>
      <c r="D114" s="350" t="s">
        <v>712</v>
      </c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 t="s">
        <v>713</v>
      </c>
      <c r="S114" s="350"/>
      <c r="T114" s="350"/>
      <c r="U114" s="350"/>
      <c r="V114" s="350"/>
      <c r="W114" s="350"/>
      <c r="X114" s="350"/>
      <c r="Y114" s="350"/>
      <c r="Z114" s="350"/>
      <c r="AA114" s="350"/>
      <c r="AB114" s="315"/>
      <c r="AC114" s="315"/>
      <c r="AD114" s="314" t="s">
        <v>554</v>
      </c>
      <c r="AE114" s="314"/>
      <c r="AF114" s="350" t="s">
        <v>523</v>
      </c>
      <c r="AG114" s="350"/>
      <c r="AH114" s="351">
        <f t="shared" ref="AH114:AH116" si="2">+AB114*AD114</f>
        <v>0</v>
      </c>
      <c r="AI114" s="351"/>
    </row>
    <row r="115" spans="2:35" ht="11.25" customHeight="1">
      <c r="B115" s="355">
        <v>2</v>
      </c>
      <c r="C115" s="355"/>
      <c r="D115" s="350" t="s">
        <v>714</v>
      </c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 t="s">
        <v>715</v>
      </c>
      <c r="S115" s="350"/>
      <c r="T115" s="350"/>
      <c r="U115" s="350"/>
      <c r="V115" s="350"/>
      <c r="W115" s="350"/>
      <c r="X115" s="350"/>
      <c r="Y115" s="350"/>
      <c r="Z115" s="350"/>
      <c r="AA115" s="350"/>
      <c r="AB115" s="315"/>
      <c r="AC115" s="315"/>
      <c r="AD115" s="314" t="s">
        <v>517</v>
      </c>
      <c r="AE115" s="314"/>
      <c r="AF115" s="350" t="s">
        <v>523</v>
      </c>
      <c r="AG115" s="350"/>
      <c r="AH115" s="351">
        <f t="shared" si="2"/>
        <v>0</v>
      </c>
      <c r="AI115" s="351"/>
    </row>
    <row r="116" spans="2:35" ht="11.45" customHeight="1">
      <c r="B116" s="364">
        <v>3</v>
      </c>
      <c r="C116" s="364"/>
      <c r="D116" s="357" t="s">
        <v>716</v>
      </c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 t="s">
        <v>717</v>
      </c>
      <c r="S116" s="357"/>
      <c r="T116" s="357"/>
      <c r="U116" s="357"/>
      <c r="V116" s="357"/>
      <c r="W116" s="357"/>
      <c r="X116" s="357"/>
      <c r="Y116" s="357"/>
      <c r="Z116" s="357"/>
      <c r="AA116" s="357"/>
      <c r="AB116" s="326"/>
      <c r="AC116" s="326"/>
      <c r="AD116" s="332" t="s">
        <v>579</v>
      </c>
      <c r="AE116" s="332"/>
      <c r="AF116" s="357" t="s">
        <v>523</v>
      </c>
      <c r="AG116" s="357"/>
      <c r="AH116" s="351">
        <f t="shared" si="2"/>
        <v>0</v>
      </c>
      <c r="AI116" s="351"/>
    </row>
    <row r="117" spans="2:35" ht="11.45" customHeight="1">
      <c r="B117" s="322" t="s">
        <v>505</v>
      </c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</row>
    <row r="118" spans="2:35" ht="17.25" customHeight="1">
      <c r="B118" s="368" t="s">
        <v>718</v>
      </c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368"/>
      <c r="X118" s="368"/>
      <c r="Y118" s="368"/>
      <c r="Z118" s="368"/>
      <c r="AA118" s="368"/>
      <c r="AB118" s="368"/>
      <c r="AC118" s="368"/>
      <c r="AD118" s="368"/>
      <c r="AE118" s="368"/>
      <c r="AF118" s="368"/>
      <c r="AG118" s="368"/>
      <c r="AH118" s="368"/>
      <c r="AI118" s="368"/>
    </row>
    <row r="119" spans="2:35" ht="11.45" customHeight="1">
      <c r="B119" s="355">
        <v>4</v>
      </c>
      <c r="C119" s="355"/>
      <c r="D119" s="350" t="s">
        <v>719</v>
      </c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 t="s">
        <v>720</v>
      </c>
      <c r="S119" s="350"/>
      <c r="T119" s="350"/>
      <c r="U119" s="350"/>
      <c r="V119" s="350"/>
      <c r="W119" s="350"/>
      <c r="X119" s="350"/>
      <c r="Y119" s="350"/>
      <c r="Z119" s="350"/>
      <c r="AA119" s="350"/>
      <c r="AB119" s="315"/>
      <c r="AC119" s="315"/>
      <c r="AD119" s="314" t="s">
        <v>721</v>
      </c>
      <c r="AE119" s="314"/>
      <c r="AF119" s="350" t="s">
        <v>2</v>
      </c>
      <c r="AG119" s="350"/>
      <c r="AH119" s="351">
        <f t="shared" ref="AH119:AH120" si="3">+AB119*AD119</f>
        <v>0</v>
      </c>
      <c r="AI119" s="351"/>
    </row>
    <row r="120" spans="2:35" ht="11.25" customHeight="1">
      <c r="B120" s="364">
        <v>5</v>
      </c>
      <c r="C120" s="364"/>
      <c r="D120" s="357" t="s">
        <v>722</v>
      </c>
      <c r="E120" s="357"/>
      <c r="F120" s="357"/>
      <c r="G120" s="357"/>
      <c r="H120" s="357"/>
      <c r="I120" s="357"/>
      <c r="J120" s="357"/>
      <c r="K120" s="357"/>
      <c r="L120" s="357"/>
      <c r="M120" s="357"/>
      <c r="N120" s="357"/>
      <c r="O120" s="357"/>
      <c r="P120" s="357"/>
      <c r="Q120" s="357"/>
      <c r="R120" s="357" t="s">
        <v>723</v>
      </c>
      <c r="S120" s="357"/>
      <c r="T120" s="357"/>
      <c r="U120" s="357"/>
      <c r="V120" s="357"/>
      <c r="W120" s="357"/>
      <c r="X120" s="357"/>
      <c r="Y120" s="357"/>
      <c r="Z120" s="357"/>
      <c r="AA120" s="357"/>
      <c r="AB120" s="326"/>
      <c r="AC120" s="326"/>
      <c r="AD120" s="332" t="s">
        <v>724</v>
      </c>
      <c r="AE120" s="332"/>
      <c r="AF120" s="357" t="s">
        <v>2</v>
      </c>
      <c r="AG120" s="357"/>
      <c r="AH120" s="351">
        <f t="shared" si="3"/>
        <v>0</v>
      </c>
      <c r="AI120" s="351"/>
    </row>
    <row r="121" spans="2:35" ht="18" customHeight="1">
      <c r="B121" s="323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8">
        <f>SUM(AH113:AI120)</f>
        <v>0</v>
      </c>
    </row>
    <row r="122" spans="2:35" ht="2.85" customHeight="1"/>
    <row r="123" spans="2:35" ht="11.25" customHeight="1">
      <c r="B123" s="354"/>
      <c r="C123" s="354"/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R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B123" s="354"/>
      <c r="AC123" s="354"/>
      <c r="AD123" s="354"/>
      <c r="AE123" s="354"/>
      <c r="AF123" s="354"/>
      <c r="AG123" s="354"/>
      <c r="AH123" s="354"/>
      <c r="AI123" s="354"/>
    </row>
    <row r="124" spans="2:35" ht="1.5" customHeight="1"/>
    <row r="125" spans="2:35" ht="0" hidden="1" customHeight="1"/>
    <row r="126" spans="2:35" ht="3" customHeight="1"/>
    <row r="127" spans="2:35" ht="11.25" customHeight="1">
      <c r="B127" s="353"/>
      <c r="C127" s="353"/>
      <c r="D127" s="353"/>
      <c r="E127" s="353"/>
      <c r="F127" s="353"/>
      <c r="G127" s="353"/>
      <c r="H127" s="353"/>
      <c r="I127" s="353"/>
      <c r="J127" s="353"/>
      <c r="L127" s="353"/>
      <c r="M127" s="353"/>
      <c r="N127" s="353"/>
      <c r="O127" s="353"/>
      <c r="P127" s="353"/>
      <c r="Q127" s="353"/>
      <c r="R127" s="353"/>
      <c r="S127" s="353"/>
    </row>
    <row r="128" spans="2:35" ht="5.65" customHeight="1"/>
    <row r="129" spans="2:35" ht="2.85" customHeight="1"/>
    <row r="130" spans="2:35" ht="0" hidden="1" customHeight="1"/>
    <row r="131" spans="2:35" ht="17.100000000000001" customHeight="1">
      <c r="B131" s="360" t="s">
        <v>725</v>
      </c>
      <c r="C131" s="360"/>
      <c r="D131" s="360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</row>
    <row r="132" spans="2:35" ht="2.85" customHeight="1"/>
    <row r="133" spans="2:35" ht="11.45" customHeight="1">
      <c r="B133" s="361" t="s">
        <v>507</v>
      </c>
      <c r="C133" s="361"/>
      <c r="D133" s="362" t="s">
        <v>508</v>
      </c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 t="s">
        <v>509</v>
      </c>
      <c r="S133" s="362"/>
      <c r="T133" s="362"/>
      <c r="U133" s="362"/>
      <c r="V133" s="362"/>
      <c r="W133" s="362"/>
      <c r="X133" s="362"/>
      <c r="Y133" s="362"/>
      <c r="Z133" s="362"/>
      <c r="AA133" s="362"/>
      <c r="AB133" s="361" t="s">
        <v>510</v>
      </c>
      <c r="AC133" s="361"/>
      <c r="AD133" s="361" t="s">
        <v>511</v>
      </c>
      <c r="AE133" s="361"/>
      <c r="AF133" s="362" t="s">
        <v>512</v>
      </c>
      <c r="AG133" s="362"/>
      <c r="AH133" s="361" t="s">
        <v>513</v>
      </c>
      <c r="AI133" s="361"/>
    </row>
    <row r="134" spans="2:35" ht="11.45" customHeight="1">
      <c r="B134" s="367">
        <v>1</v>
      </c>
      <c r="C134" s="367"/>
      <c r="D134" s="359" t="s">
        <v>726</v>
      </c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 t="s">
        <v>727</v>
      </c>
      <c r="S134" s="359"/>
      <c r="T134" s="359"/>
      <c r="U134" s="359"/>
      <c r="V134" s="359"/>
      <c r="W134" s="359"/>
      <c r="X134" s="359"/>
      <c r="Y134" s="359"/>
      <c r="Z134" s="359"/>
      <c r="AA134" s="359"/>
      <c r="AB134" s="325"/>
      <c r="AC134" s="325"/>
      <c r="AD134" s="333" t="s">
        <v>728</v>
      </c>
      <c r="AE134" s="333"/>
      <c r="AF134" s="359" t="s">
        <v>2</v>
      </c>
      <c r="AG134" s="359"/>
      <c r="AH134" s="351">
        <f t="shared" ref="AH134:AH136" si="4">+AB134*AD134</f>
        <v>0</v>
      </c>
      <c r="AI134" s="351"/>
    </row>
    <row r="135" spans="2:35" ht="11.25" customHeight="1">
      <c r="B135" s="355">
        <v>2</v>
      </c>
      <c r="C135" s="355"/>
      <c r="D135" s="350" t="s">
        <v>729</v>
      </c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 t="s">
        <v>730</v>
      </c>
      <c r="S135" s="350"/>
      <c r="T135" s="350"/>
      <c r="U135" s="350"/>
      <c r="V135" s="350"/>
      <c r="W135" s="350"/>
      <c r="X135" s="350"/>
      <c r="Y135" s="350"/>
      <c r="Z135" s="350"/>
      <c r="AA135" s="350"/>
      <c r="AB135" s="315"/>
      <c r="AC135" s="315"/>
      <c r="AD135" s="314" t="s">
        <v>731</v>
      </c>
      <c r="AE135" s="314"/>
      <c r="AF135" s="350" t="s">
        <v>8</v>
      </c>
      <c r="AG135" s="350"/>
      <c r="AH135" s="351">
        <f t="shared" si="4"/>
        <v>0</v>
      </c>
      <c r="AI135" s="351"/>
    </row>
    <row r="136" spans="2:35" ht="11.45" customHeight="1">
      <c r="B136" s="364">
        <v>3</v>
      </c>
      <c r="C136" s="364"/>
      <c r="D136" s="357" t="s">
        <v>732</v>
      </c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 t="s">
        <v>733</v>
      </c>
      <c r="S136" s="357"/>
      <c r="T136" s="357"/>
      <c r="U136" s="357"/>
      <c r="V136" s="357"/>
      <c r="W136" s="357"/>
      <c r="X136" s="357"/>
      <c r="Y136" s="357"/>
      <c r="Z136" s="357"/>
      <c r="AA136" s="357"/>
      <c r="AB136" s="326"/>
      <c r="AC136" s="326"/>
      <c r="AD136" s="332" t="s">
        <v>532</v>
      </c>
      <c r="AE136" s="332"/>
      <c r="AF136" s="357" t="s">
        <v>7</v>
      </c>
      <c r="AG136" s="357"/>
      <c r="AH136" s="351">
        <f t="shared" si="4"/>
        <v>0</v>
      </c>
      <c r="AI136" s="351"/>
    </row>
    <row r="137" spans="2:35" ht="18" customHeight="1">
      <c r="B137" s="323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8">
        <f>SUM(AH134:AI136)</f>
        <v>0</v>
      </c>
    </row>
    <row r="138" spans="2:35" ht="0" hidden="1" customHeight="1"/>
    <row r="139" spans="2:35" ht="2.85" customHeight="1"/>
    <row r="140" spans="2:35" ht="11.25" customHeight="1">
      <c r="B140" s="354"/>
      <c r="C140" s="354"/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  <c r="AG140" s="354"/>
      <c r="AH140" s="354"/>
      <c r="AI140" s="354"/>
    </row>
    <row r="141" spans="2:35" ht="1.5" customHeight="1"/>
    <row r="142" spans="2:35" ht="0" hidden="1" customHeight="1"/>
    <row r="143" spans="2:35" ht="3" customHeight="1"/>
    <row r="144" spans="2:35" ht="11.25" customHeight="1">
      <c r="B144" s="353"/>
      <c r="C144" s="353"/>
      <c r="D144" s="353"/>
      <c r="E144" s="353"/>
      <c r="F144" s="353"/>
      <c r="G144" s="353"/>
      <c r="H144" s="353"/>
      <c r="I144" s="353"/>
      <c r="J144" s="353"/>
      <c r="L144" s="353"/>
      <c r="M144" s="353"/>
      <c r="N144" s="353"/>
      <c r="O144" s="353"/>
      <c r="P144" s="353"/>
      <c r="Q144" s="353"/>
      <c r="R144" s="353"/>
      <c r="S144" s="353"/>
    </row>
    <row r="145" spans="2:35" ht="5.65" customHeight="1"/>
    <row r="146" spans="2:35" ht="2.85" customHeight="1"/>
    <row r="147" spans="2:35" ht="0" hidden="1" customHeight="1"/>
    <row r="148" spans="2:35" ht="17.100000000000001" customHeight="1">
      <c r="B148" s="360" t="s">
        <v>734</v>
      </c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</row>
    <row r="149" spans="2:35" ht="2.85" customHeight="1"/>
    <row r="150" spans="2:35" ht="11.45" customHeight="1">
      <c r="B150" s="361" t="s">
        <v>507</v>
      </c>
      <c r="C150" s="361"/>
      <c r="D150" s="362" t="s">
        <v>508</v>
      </c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 t="s">
        <v>509</v>
      </c>
      <c r="S150" s="362"/>
      <c r="T150" s="362"/>
      <c r="U150" s="362"/>
      <c r="V150" s="362"/>
      <c r="W150" s="362"/>
      <c r="X150" s="362"/>
      <c r="Y150" s="362"/>
      <c r="Z150" s="362"/>
      <c r="AA150" s="362"/>
      <c r="AB150" s="361" t="s">
        <v>510</v>
      </c>
      <c r="AC150" s="361"/>
      <c r="AD150" s="361" t="s">
        <v>511</v>
      </c>
      <c r="AE150" s="361"/>
      <c r="AF150" s="362" t="s">
        <v>512</v>
      </c>
      <c r="AG150" s="362"/>
      <c r="AH150" s="361" t="s">
        <v>513</v>
      </c>
      <c r="AI150" s="361"/>
    </row>
    <row r="151" spans="2:35" ht="21.75" customHeight="1">
      <c r="B151" s="367">
        <v>1</v>
      </c>
      <c r="C151" s="367"/>
      <c r="D151" s="359" t="s">
        <v>735</v>
      </c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 t="s">
        <v>736</v>
      </c>
      <c r="S151" s="359"/>
      <c r="T151" s="359"/>
      <c r="U151" s="359"/>
      <c r="V151" s="359"/>
      <c r="W151" s="359"/>
      <c r="X151" s="359"/>
      <c r="Y151" s="359"/>
      <c r="Z151" s="359"/>
      <c r="AA151" s="359"/>
      <c r="AB151" s="325"/>
      <c r="AC151" s="325"/>
      <c r="AD151" s="333" t="s">
        <v>529</v>
      </c>
      <c r="AE151" s="333"/>
      <c r="AF151" s="359" t="s">
        <v>14</v>
      </c>
      <c r="AG151" s="359"/>
      <c r="AH151" s="351">
        <f t="shared" ref="AH151:AH153" si="5">+AB151*AD151</f>
        <v>0</v>
      </c>
      <c r="AI151" s="351"/>
    </row>
    <row r="152" spans="2:35" ht="21.75" customHeight="1">
      <c r="B152" s="355">
        <v>2</v>
      </c>
      <c r="C152" s="355"/>
      <c r="D152" s="350" t="s">
        <v>737</v>
      </c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 t="s">
        <v>738</v>
      </c>
      <c r="S152" s="350"/>
      <c r="T152" s="350"/>
      <c r="U152" s="350"/>
      <c r="V152" s="350"/>
      <c r="W152" s="350"/>
      <c r="X152" s="350"/>
      <c r="Y152" s="350"/>
      <c r="Z152" s="350"/>
      <c r="AA152" s="350"/>
      <c r="AB152" s="315"/>
      <c r="AC152" s="315"/>
      <c r="AD152" s="314" t="s">
        <v>577</v>
      </c>
      <c r="AE152" s="314"/>
      <c r="AF152" s="350" t="s">
        <v>14</v>
      </c>
      <c r="AG152" s="350"/>
      <c r="AH152" s="351">
        <f t="shared" si="5"/>
        <v>0</v>
      </c>
      <c r="AI152" s="351"/>
    </row>
    <row r="153" spans="2:35" ht="22.5" customHeight="1">
      <c r="B153" s="364">
        <v>3</v>
      </c>
      <c r="C153" s="364"/>
      <c r="D153" s="357" t="s">
        <v>737</v>
      </c>
      <c r="E153" s="357"/>
      <c r="F153" s="357"/>
      <c r="G153" s="357"/>
      <c r="H153" s="357"/>
      <c r="I153" s="357"/>
      <c r="J153" s="357"/>
      <c r="K153" s="357"/>
      <c r="L153" s="357"/>
      <c r="M153" s="357"/>
      <c r="N153" s="357"/>
      <c r="O153" s="357"/>
      <c r="P153" s="357"/>
      <c r="Q153" s="357"/>
      <c r="R153" s="357" t="s">
        <v>739</v>
      </c>
      <c r="S153" s="357"/>
      <c r="T153" s="357"/>
      <c r="U153" s="357"/>
      <c r="V153" s="357"/>
      <c r="W153" s="357"/>
      <c r="X153" s="357"/>
      <c r="Y153" s="357"/>
      <c r="Z153" s="357"/>
      <c r="AA153" s="357"/>
      <c r="AB153" s="326"/>
      <c r="AC153" s="326"/>
      <c r="AD153" s="332" t="s">
        <v>577</v>
      </c>
      <c r="AE153" s="332"/>
      <c r="AF153" s="357" t="s">
        <v>14</v>
      </c>
      <c r="AG153" s="357"/>
      <c r="AH153" s="351">
        <f t="shared" si="5"/>
        <v>0</v>
      </c>
      <c r="AI153" s="351"/>
    </row>
    <row r="154" spans="2:35" ht="18" customHeight="1">
      <c r="B154" s="323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8">
        <f>SUM(AH151:AI153)</f>
        <v>0</v>
      </c>
    </row>
    <row r="155" spans="2:35" ht="0" hidden="1" customHeight="1"/>
    <row r="156" spans="2:35" ht="2.85" customHeight="1"/>
    <row r="157" spans="2:35" ht="11.25" customHeight="1">
      <c r="B157" s="354"/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</row>
    <row r="158" spans="2:35" ht="1.5" customHeight="1"/>
    <row r="159" spans="2:35" ht="0" hidden="1" customHeight="1"/>
    <row r="160" spans="2:35" ht="3" customHeight="1"/>
    <row r="161" spans="2:35" ht="11.25" customHeight="1">
      <c r="B161" s="353"/>
      <c r="C161" s="353"/>
      <c r="D161" s="353"/>
      <c r="E161" s="353"/>
      <c r="F161" s="353"/>
      <c r="G161" s="353"/>
      <c r="H161" s="353"/>
      <c r="I161" s="353"/>
      <c r="J161" s="353"/>
      <c r="L161" s="353"/>
      <c r="M161" s="353"/>
      <c r="N161" s="353"/>
      <c r="O161" s="353"/>
      <c r="P161" s="353"/>
      <c r="Q161" s="353"/>
      <c r="R161" s="353"/>
      <c r="S161" s="353"/>
    </row>
    <row r="162" spans="2:35" ht="5.65" customHeight="1"/>
    <row r="163" spans="2:35" ht="2.85" customHeight="1"/>
    <row r="164" spans="2:35" ht="0" hidden="1" customHeight="1"/>
    <row r="165" spans="2:35" ht="17.100000000000001" customHeight="1">
      <c r="B165" s="360" t="s">
        <v>740</v>
      </c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</row>
    <row r="166" spans="2:35" ht="2.85" customHeight="1"/>
    <row r="167" spans="2:35" ht="11.45" customHeight="1">
      <c r="B167" s="361" t="s">
        <v>507</v>
      </c>
      <c r="C167" s="361"/>
      <c r="D167" s="362" t="s">
        <v>508</v>
      </c>
      <c r="E167" s="362"/>
      <c r="F167" s="362"/>
      <c r="G167" s="362"/>
      <c r="H167" s="36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 t="s">
        <v>509</v>
      </c>
      <c r="S167" s="362"/>
      <c r="T167" s="362"/>
      <c r="U167" s="362"/>
      <c r="V167" s="362"/>
      <c r="W167" s="362"/>
      <c r="X167" s="362"/>
      <c r="Y167" s="362"/>
      <c r="Z167" s="362"/>
      <c r="AA167" s="362"/>
      <c r="AB167" s="361" t="s">
        <v>510</v>
      </c>
      <c r="AC167" s="361"/>
      <c r="AD167" s="361" t="s">
        <v>511</v>
      </c>
      <c r="AE167" s="361"/>
      <c r="AF167" s="362" t="s">
        <v>512</v>
      </c>
      <c r="AG167" s="362"/>
      <c r="AH167" s="361" t="s">
        <v>513</v>
      </c>
      <c r="AI167" s="361"/>
    </row>
    <row r="168" spans="2:35" ht="21.75" customHeight="1">
      <c r="B168" s="367">
        <v>1</v>
      </c>
      <c r="C168" s="367"/>
      <c r="D168" s="359" t="s">
        <v>741</v>
      </c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 t="s">
        <v>742</v>
      </c>
      <c r="S168" s="359"/>
      <c r="T168" s="359"/>
      <c r="U168" s="359"/>
      <c r="V168" s="359"/>
      <c r="W168" s="359"/>
      <c r="X168" s="359"/>
      <c r="Y168" s="359"/>
      <c r="Z168" s="359"/>
      <c r="AA168" s="359"/>
      <c r="AB168" s="325"/>
      <c r="AC168" s="325"/>
      <c r="AD168" s="333" t="s">
        <v>517</v>
      </c>
      <c r="AE168" s="333"/>
      <c r="AF168" s="359" t="s">
        <v>523</v>
      </c>
      <c r="AG168" s="359"/>
      <c r="AH168" s="351">
        <f t="shared" ref="AH168:AH169" si="6">+AB168*AD168</f>
        <v>0</v>
      </c>
      <c r="AI168" s="351"/>
    </row>
    <row r="169" spans="2:35" ht="21.75" customHeight="1">
      <c r="B169" s="364">
        <v>2</v>
      </c>
      <c r="C169" s="364"/>
      <c r="D169" s="357" t="s">
        <v>741</v>
      </c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 t="s">
        <v>743</v>
      </c>
      <c r="S169" s="357"/>
      <c r="T169" s="357"/>
      <c r="U169" s="357"/>
      <c r="V169" s="357"/>
      <c r="W169" s="357"/>
      <c r="X169" s="357"/>
      <c r="Y169" s="357"/>
      <c r="Z169" s="357"/>
      <c r="AA169" s="357"/>
      <c r="AB169" s="326"/>
      <c r="AC169" s="326"/>
      <c r="AD169" s="332" t="s">
        <v>517</v>
      </c>
      <c r="AE169" s="332"/>
      <c r="AF169" s="357" t="s">
        <v>523</v>
      </c>
      <c r="AG169" s="357"/>
      <c r="AH169" s="351">
        <f t="shared" si="6"/>
        <v>0</v>
      </c>
      <c r="AI169" s="351"/>
    </row>
    <row r="170" spans="2:35" ht="18" customHeight="1">
      <c r="B170" s="323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8">
        <f>SUM(AH168:AI169)</f>
        <v>0</v>
      </c>
    </row>
    <row r="171" spans="2:35" ht="2.85" customHeight="1"/>
    <row r="172" spans="2:35" ht="11.25" customHeight="1">
      <c r="B172" s="354"/>
      <c r="C172" s="354"/>
      <c r="D172" s="354"/>
      <c r="E172" s="354"/>
      <c r="F172" s="354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4"/>
      <c r="U172" s="354"/>
      <c r="V172" s="354"/>
      <c r="W172" s="354"/>
      <c r="X172" s="354"/>
      <c r="Y172" s="354"/>
      <c r="Z172" s="354"/>
      <c r="AA172" s="354"/>
      <c r="AB172" s="354"/>
      <c r="AC172" s="354"/>
      <c r="AD172" s="354"/>
      <c r="AE172" s="354"/>
      <c r="AF172" s="354"/>
      <c r="AG172" s="354"/>
      <c r="AH172" s="354"/>
      <c r="AI172" s="354"/>
    </row>
    <row r="173" spans="2:35" ht="1.5" customHeight="1"/>
    <row r="174" spans="2:35" ht="0" hidden="1" customHeight="1"/>
    <row r="175" spans="2:35" ht="3" customHeight="1"/>
    <row r="176" spans="2:35" ht="11.25" customHeight="1">
      <c r="B176" s="353"/>
      <c r="C176" s="353"/>
      <c r="D176" s="353"/>
      <c r="E176" s="353"/>
      <c r="F176" s="353"/>
      <c r="G176" s="353"/>
      <c r="H176" s="353"/>
      <c r="I176" s="353"/>
      <c r="J176" s="353"/>
      <c r="L176" s="353"/>
      <c r="M176" s="353"/>
      <c r="N176" s="353"/>
      <c r="O176" s="353"/>
      <c r="P176" s="353"/>
      <c r="Q176" s="353"/>
      <c r="R176" s="353"/>
      <c r="S176" s="353"/>
    </row>
    <row r="177" spans="2:35" ht="5.65" customHeight="1"/>
    <row r="178" spans="2:35" ht="2.85" customHeight="1"/>
    <row r="179" spans="2:35" ht="0" hidden="1" customHeight="1"/>
    <row r="180" spans="2:35" ht="17.100000000000001" customHeight="1">
      <c r="B180" s="360" t="s">
        <v>744</v>
      </c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</row>
    <row r="181" spans="2:35" ht="2.85" customHeight="1"/>
    <row r="182" spans="2:35" ht="11.45" customHeight="1">
      <c r="B182" s="361" t="s">
        <v>507</v>
      </c>
      <c r="C182" s="361"/>
      <c r="D182" s="362" t="s">
        <v>508</v>
      </c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 t="s">
        <v>509</v>
      </c>
      <c r="S182" s="362"/>
      <c r="T182" s="362"/>
      <c r="U182" s="362"/>
      <c r="V182" s="362"/>
      <c r="W182" s="362"/>
      <c r="X182" s="362"/>
      <c r="Y182" s="362"/>
      <c r="Z182" s="362"/>
      <c r="AA182" s="362"/>
      <c r="AB182" s="361" t="s">
        <v>510</v>
      </c>
      <c r="AC182" s="361"/>
      <c r="AD182" s="361" t="s">
        <v>511</v>
      </c>
      <c r="AE182" s="361"/>
      <c r="AF182" s="362" t="s">
        <v>512</v>
      </c>
      <c r="AG182" s="362"/>
      <c r="AH182" s="361" t="s">
        <v>513</v>
      </c>
      <c r="AI182" s="361"/>
    </row>
    <row r="183" spans="2:35" ht="11.45" customHeight="1">
      <c r="B183" s="367">
        <v>1</v>
      </c>
      <c r="C183" s="367"/>
      <c r="D183" s="359" t="s">
        <v>745</v>
      </c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 t="s">
        <v>746</v>
      </c>
      <c r="S183" s="359"/>
      <c r="T183" s="359"/>
      <c r="U183" s="359"/>
      <c r="V183" s="359"/>
      <c r="W183" s="359"/>
      <c r="X183" s="359"/>
      <c r="Y183" s="359"/>
      <c r="Z183" s="359"/>
      <c r="AA183" s="359"/>
      <c r="AB183" s="325"/>
      <c r="AC183" s="325"/>
      <c r="AD183" s="333" t="s">
        <v>517</v>
      </c>
      <c r="AE183" s="333"/>
      <c r="AF183" s="359" t="s">
        <v>523</v>
      </c>
      <c r="AG183" s="359"/>
      <c r="AH183" s="351">
        <f t="shared" ref="AH183:AH186" si="7">+AB183*AD183</f>
        <v>0</v>
      </c>
      <c r="AI183" s="351"/>
    </row>
    <row r="184" spans="2:35" ht="11.25" customHeight="1">
      <c r="B184" s="355">
        <v>2</v>
      </c>
      <c r="C184" s="355"/>
      <c r="D184" s="350" t="s">
        <v>747</v>
      </c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 t="s">
        <v>748</v>
      </c>
      <c r="S184" s="350"/>
      <c r="T184" s="350"/>
      <c r="U184" s="350"/>
      <c r="V184" s="350"/>
      <c r="W184" s="350"/>
      <c r="X184" s="350"/>
      <c r="Y184" s="350"/>
      <c r="Z184" s="350"/>
      <c r="AA184" s="350"/>
      <c r="AB184" s="315"/>
      <c r="AC184" s="315"/>
      <c r="AD184" s="314" t="s">
        <v>549</v>
      </c>
      <c r="AE184" s="314"/>
      <c r="AF184" s="350" t="s">
        <v>523</v>
      </c>
      <c r="AG184" s="350"/>
      <c r="AH184" s="351">
        <f t="shared" si="7"/>
        <v>0</v>
      </c>
      <c r="AI184" s="351"/>
    </row>
    <row r="185" spans="2:35" ht="11.45" customHeight="1">
      <c r="B185" s="355">
        <v>3</v>
      </c>
      <c r="C185" s="355"/>
      <c r="D185" s="350" t="s">
        <v>749</v>
      </c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 t="s">
        <v>750</v>
      </c>
      <c r="S185" s="350"/>
      <c r="T185" s="350"/>
      <c r="U185" s="350"/>
      <c r="V185" s="350"/>
      <c r="W185" s="350"/>
      <c r="X185" s="350"/>
      <c r="Y185" s="350"/>
      <c r="Z185" s="350"/>
      <c r="AA185" s="350"/>
      <c r="AB185" s="315"/>
      <c r="AC185" s="315"/>
      <c r="AD185" s="314" t="s">
        <v>549</v>
      </c>
      <c r="AE185" s="314"/>
      <c r="AF185" s="350" t="s">
        <v>523</v>
      </c>
      <c r="AG185" s="350"/>
      <c r="AH185" s="351">
        <f t="shared" si="7"/>
        <v>0</v>
      </c>
      <c r="AI185" s="351"/>
    </row>
    <row r="186" spans="2:35" ht="11.45" customHeight="1">
      <c r="B186" s="364">
        <v>4</v>
      </c>
      <c r="C186" s="364"/>
      <c r="D186" s="357" t="s">
        <v>751</v>
      </c>
      <c r="E186" s="357"/>
      <c r="F186" s="357"/>
      <c r="G186" s="357"/>
      <c r="H186" s="357"/>
      <c r="I186" s="357"/>
      <c r="J186" s="357"/>
      <c r="K186" s="357"/>
      <c r="L186" s="357"/>
      <c r="M186" s="357"/>
      <c r="N186" s="357"/>
      <c r="O186" s="357"/>
      <c r="P186" s="357"/>
      <c r="Q186" s="357"/>
      <c r="R186" s="357" t="s">
        <v>752</v>
      </c>
      <c r="S186" s="357"/>
      <c r="T186" s="357"/>
      <c r="U186" s="357"/>
      <c r="V186" s="357"/>
      <c r="W186" s="357"/>
      <c r="X186" s="357"/>
      <c r="Y186" s="357"/>
      <c r="Z186" s="357"/>
      <c r="AA186" s="357"/>
      <c r="AB186" s="326"/>
      <c r="AC186" s="326"/>
      <c r="AD186" s="332" t="s">
        <v>549</v>
      </c>
      <c r="AE186" s="332"/>
      <c r="AF186" s="357" t="s">
        <v>523</v>
      </c>
      <c r="AG186" s="357"/>
      <c r="AH186" s="351">
        <f t="shared" si="7"/>
        <v>0</v>
      </c>
      <c r="AI186" s="351"/>
    </row>
    <row r="187" spans="2:35" ht="18" customHeight="1">
      <c r="B187" s="323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  <c r="AH187" s="317"/>
      <c r="AI187" s="318">
        <f>SUM(AH183:AI186)</f>
        <v>0</v>
      </c>
    </row>
    <row r="188" spans="2:35" ht="0" hidden="1" customHeight="1"/>
    <row r="189" spans="2:35" ht="2.85" customHeight="1"/>
    <row r="190" spans="2:35" ht="11.25" customHeight="1">
      <c r="B190" s="354"/>
      <c r="C190" s="354"/>
      <c r="D190" s="354"/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4"/>
      <c r="AB190" s="354"/>
      <c r="AC190" s="354"/>
      <c r="AD190" s="354"/>
      <c r="AE190" s="354"/>
      <c r="AF190" s="354"/>
      <c r="AG190" s="354"/>
      <c r="AH190" s="354"/>
      <c r="AI190" s="354"/>
    </row>
    <row r="191" spans="2:35" ht="1.5" customHeight="1"/>
    <row r="192" spans="2:35" ht="0" hidden="1" customHeight="1"/>
    <row r="193" spans="2:35" ht="3" customHeight="1"/>
    <row r="194" spans="2:35" ht="11.25" customHeight="1">
      <c r="B194" s="353"/>
      <c r="C194" s="353"/>
      <c r="D194" s="353"/>
      <c r="E194" s="353"/>
      <c r="F194" s="353"/>
      <c r="G194" s="353"/>
      <c r="H194" s="353"/>
      <c r="I194" s="353"/>
      <c r="J194" s="353"/>
      <c r="L194" s="353"/>
      <c r="M194" s="353"/>
      <c r="N194" s="353"/>
      <c r="O194" s="353"/>
      <c r="P194" s="353"/>
      <c r="Q194" s="353"/>
      <c r="R194" s="353"/>
      <c r="S194" s="353"/>
    </row>
    <row r="195" spans="2:35" ht="5.65" customHeight="1"/>
    <row r="196" spans="2:35" ht="2.85" customHeight="1"/>
    <row r="197" spans="2:35" ht="0" hidden="1" customHeight="1"/>
    <row r="198" spans="2:35" ht="17.100000000000001" customHeight="1">
      <c r="B198" s="360" t="s">
        <v>753</v>
      </c>
      <c r="C198" s="360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</row>
    <row r="199" spans="2:35" ht="2.85" customHeight="1"/>
    <row r="200" spans="2:35" ht="11.45" customHeight="1">
      <c r="B200" s="361" t="s">
        <v>507</v>
      </c>
      <c r="C200" s="361"/>
      <c r="D200" s="362" t="s">
        <v>508</v>
      </c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 t="s">
        <v>509</v>
      </c>
      <c r="S200" s="362"/>
      <c r="T200" s="362"/>
      <c r="U200" s="362"/>
      <c r="V200" s="362"/>
      <c r="W200" s="362"/>
      <c r="X200" s="362"/>
      <c r="Y200" s="362"/>
      <c r="Z200" s="362"/>
      <c r="AA200" s="362"/>
      <c r="AB200" s="361" t="s">
        <v>510</v>
      </c>
      <c r="AC200" s="361"/>
      <c r="AD200" s="361" t="s">
        <v>511</v>
      </c>
      <c r="AE200" s="361"/>
      <c r="AF200" s="362" t="s">
        <v>512</v>
      </c>
      <c r="AG200" s="362"/>
      <c r="AH200" s="361" t="s">
        <v>513</v>
      </c>
      <c r="AI200" s="361"/>
    </row>
    <row r="201" spans="2:35" ht="11.45" customHeight="1">
      <c r="B201" s="367">
        <v>1</v>
      </c>
      <c r="C201" s="367"/>
      <c r="D201" s="359" t="s">
        <v>754</v>
      </c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 t="s">
        <v>755</v>
      </c>
      <c r="S201" s="359"/>
      <c r="T201" s="359"/>
      <c r="U201" s="359"/>
      <c r="V201" s="359"/>
      <c r="W201" s="359"/>
      <c r="X201" s="359"/>
      <c r="Y201" s="359"/>
      <c r="Z201" s="359"/>
      <c r="AA201" s="359"/>
      <c r="AB201" s="325"/>
      <c r="AC201" s="325"/>
      <c r="AD201" s="333" t="s">
        <v>517</v>
      </c>
      <c r="AE201" s="333"/>
      <c r="AF201" s="359" t="s">
        <v>756</v>
      </c>
      <c r="AG201" s="359"/>
      <c r="AH201" s="351">
        <f t="shared" ref="AH201:AH205" si="8">+AB201*AD201</f>
        <v>0</v>
      </c>
      <c r="AI201" s="351"/>
    </row>
    <row r="202" spans="2:35" ht="11.25" customHeight="1">
      <c r="B202" s="355">
        <v>2</v>
      </c>
      <c r="C202" s="355"/>
      <c r="D202" s="350" t="s">
        <v>757</v>
      </c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 t="s">
        <v>758</v>
      </c>
      <c r="S202" s="350"/>
      <c r="T202" s="350"/>
      <c r="U202" s="350"/>
      <c r="V202" s="350"/>
      <c r="W202" s="350"/>
      <c r="X202" s="350"/>
      <c r="Y202" s="350"/>
      <c r="Z202" s="350"/>
      <c r="AA202" s="350"/>
      <c r="AB202" s="315"/>
      <c r="AC202" s="315"/>
      <c r="AD202" s="314" t="s">
        <v>582</v>
      </c>
      <c r="AE202" s="314"/>
      <c r="AF202" s="350" t="s">
        <v>523</v>
      </c>
      <c r="AG202" s="350"/>
      <c r="AH202" s="351">
        <f>+AB202*AD202</f>
        <v>0</v>
      </c>
      <c r="AI202" s="351"/>
    </row>
    <row r="203" spans="2:35" ht="11.45" customHeight="1">
      <c r="B203" s="355">
        <v>3</v>
      </c>
      <c r="C203" s="355"/>
      <c r="D203" s="350" t="s">
        <v>759</v>
      </c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 t="s">
        <v>760</v>
      </c>
      <c r="S203" s="350"/>
      <c r="T203" s="350"/>
      <c r="U203" s="350"/>
      <c r="V203" s="350"/>
      <c r="W203" s="350"/>
      <c r="X203" s="350"/>
      <c r="Y203" s="350"/>
      <c r="Z203" s="350"/>
      <c r="AA203" s="350"/>
      <c r="AB203" s="315"/>
      <c r="AC203" s="315"/>
      <c r="AD203" s="314" t="s">
        <v>532</v>
      </c>
      <c r="AE203" s="314"/>
      <c r="AF203" s="350" t="s">
        <v>761</v>
      </c>
      <c r="AG203" s="350"/>
      <c r="AH203" s="351">
        <f t="shared" si="8"/>
        <v>0</v>
      </c>
      <c r="AI203" s="351"/>
    </row>
    <row r="204" spans="2:35" ht="11.45" customHeight="1">
      <c r="B204" s="355">
        <v>4</v>
      </c>
      <c r="C204" s="355"/>
      <c r="D204" s="350" t="s">
        <v>762</v>
      </c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 t="s">
        <v>763</v>
      </c>
      <c r="S204" s="350"/>
      <c r="T204" s="350"/>
      <c r="U204" s="350"/>
      <c r="V204" s="350"/>
      <c r="W204" s="350"/>
      <c r="X204" s="350"/>
      <c r="Y204" s="350"/>
      <c r="Z204" s="350"/>
      <c r="AA204" s="350"/>
      <c r="AB204" s="315"/>
      <c r="AC204" s="315"/>
      <c r="AD204" s="314" t="s">
        <v>582</v>
      </c>
      <c r="AE204" s="314"/>
      <c r="AF204" s="350" t="s">
        <v>764</v>
      </c>
      <c r="AG204" s="350"/>
      <c r="AH204" s="351">
        <f t="shared" si="8"/>
        <v>0</v>
      </c>
      <c r="AI204" s="351"/>
    </row>
    <row r="205" spans="2:35" ht="11.45" customHeight="1">
      <c r="B205" s="364">
        <v>5</v>
      </c>
      <c r="C205" s="364"/>
      <c r="D205" s="357" t="s">
        <v>765</v>
      </c>
      <c r="E205" s="357"/>
      <c r="F205" s="357"/>
      <c r="G205" s="357"/>
      <c r="H205" s="357"/>
      <c r="I205" s="357"/>
      <c r="J205" s="357"/>
      <c r="K205" s="357"/>
      <c r="L205" s="357"/>
      <c r="M205" s="357"/>
      <c r="N205" s="357"/>
      <c r="O205" s="357"/>
      <c r="P205" s="357"/>
      <c r="Q205" s="357"/>
      <c r="R205" s="357" t="s">
        <v>766</v>
      </c>
      <c r="S205" s="357"/>
      <c r="T205" s="357"/>
      <c r="U205" s="357"/>
      <c r="V205" s="357"/>
      <c r="W205" s="357"/>
      <c r="X205" s="357"/>
      <c r="Y205" s="357"/>
      <c r="Z205" s="357"/>
      <c r="AA205" s="357"/>
      <c r="AB205" s="334"/>
      <c r="AC205" s="334"/>
      <c r="AD205" s="314" t="s">
        <v>689</v>
      </c>
      <c r="AE205" s="335"/>
      <c r="AF205" s="357" t="s">
        <v>764</v>
      </c>
      <c r="AG205" s="357"/>
      <c r="AH205" s="351">
        <f t="shared" si="8"/>
        <v>0</v>
      </c>
      <c r="AI205" s="351"/>
    </row>
    <row r="206" spans="2:35" ht="18" customHeight="1">
      <c r="B206" s="323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8">
        <f>SUM(AH201:AI205)</f>
        <v>0</v>
      </c>
    </row>
    <row r="207" spans="2:35" ht="2.85" customHeight="1"/>
    <row r="208" spans="2:35" ht="11.25" customHeight="1">
      <c r="B208" s="354"/>
      <c r="C208" s="354"/>
      <c r="D208" s="354"/>
      <c r="E208" s="354"/>
      <c r="F208" s="354"/>
      <c r="G208" s="354"/>
      <c r="H208" s="354"/>
      <c r="I208" s="354"/>
      <c r="J208" s="354"/>
      <c r="K208" s="354"/>
      <c r="L208" s="354"/>
      <c r="M208" s="354"/>
      <c r="N208" s="354"/>
      <c r="O208" s="354"/>
      <c r="P208" s="354"/>
      <c r="Q208" s="354"/>
      <c r="R208" s="354"/>
      <c r="S208" s="354"/>
      <c r="T208" s="354"/>
      <c r="U208" s="354"/>
      <c r="V208" s="354"/>
      <c r="W208" s="354"/>
      <c r="X208" s="354"/>
      <c r="Y208" s="354"/>
      <c r="Z208" s="354"/>
      <c r="AA208" s="354"/>
      <c r="AB208" s="354"/>
      <c r="AC208" s="354"/>
      <c r="AD208" s="354"/>
      <c r="AE208" s="354"/>
      <c r="AF208" s="354"/>
      <c r="AG208" s="354"/>
      <c r="AH208" s="354"/>
      <c r="AI208" s="354"/>
    </row>
    <row r="209" spans="2:35" ht="1.5" customHeight="1"/>
    <row r="210" spans="2:35" ht="0" hidden="1" customHeight="1"/>
    <row r="211" spans="2:35" ht="3" customHeight="1"/>
    <row r="212" spans="2:35" ht="11.25" customHeight="1">
      <c r="B212" s="353"/>
      <c r="C212" s="353"/>
      <c r="D212" s="353"/>
      <c r="E212" s="353"/>
      <c r="F212" s="353"/>
      <c r="G212" s="353"/>
      <c r="H212" s="353"/>
      <c r="I212" s="353"/>
      <c r="J212" s="353"/>
      <c r="L212" s="353"/>
      <c r="M212" s="353"/>
      <c r="N212" s="353"/>
      <c r="O212" s="353"/>
      <c r="P212" s="353"/>
      <c r="Q212" s="353"/>
      <c r="R212" s="353"/>
      <c r="S212" s="353"/>
    </row>
    <row r="213" spans="2:35" ht="11.45" customHeight="1"/>
    <row r="214" spans="2:35" ht="2.85" customHeight="1"/>
    <row r="215" spans="2:35" ht="17.100000000000001" customHeight="1">
      <c r="B215" s="360" t="s">
        <v>767</v>
      </c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</row>
    <row r="216" spans="2:35" ht="2.85" customHeight="1"/>
    <row r="217" spans="2:35" ht="11.45" customHeight="1">
      <c r="B217" s="366" t="s">
        <v>507</v>
      </c>
      <c r="C217" s="366"/>
      <c r="D217" s="365" t="s">
        <v>508</v>
      </c>
      <c r="E217" s="365"/>
      <c r="F217" s="365"/>
      <c r="G217" s="365"/>
      <c r="H217" s="365"/>
      <c r="I217" s="365"/>
      <c r="J217" s="365"/>
      <c r="K217" s="365"/>
      <c r="L217" s="365"/>
      <c r="M217" s="365"/>
      <c r="N217" s="365"/>
      <c r="O217" s="365"/>
      <c r="P217" s="365"/>
      <c r="Q217" s="365"/>
      <c r="R217" s="365" t="s">
        <v>509</v>
      </c>
      <c r="S217" s="365"/>
      <c r="T217" s="365"/>
      <c r="U217" s="365"/>
      <c r="V217" s="365"/>
      <c r="W217" s="365"/>
      <c r="X217" s="365"/>
      <c r="Y217" s="365"/>
      <c r="Z217" s="365"/>
      <c r="AA217" s="365"/>
      <c r="AB217" s="366" t="s">
        <v>510</v>
      </c>
      <c r="AC217" s="366"/>
      <c r="AD217" s="366" t="s">
        <v>511</v>
      </c>
      <c r="AE217" s="366"/>
      <c r="AF217" s="365" t="s">
        <v>512</v>
      </c>
      <c r="AG217" s="365"/>
      <c r="AH217" s="366" t="s">
        <v>513</v>
      </c>
      <c r="AI217" s="366"/>
    </row>
    <row r="218" spans="2:35" ht="11.45" customHeight="1">
      <c r="B218" s="367">
        <v>1</v>
      </c>
      <c r="C218" s="367"/>
      <c r="D218" s="359" t="s">
        <v>768</v>
      </c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 t="s">
        <v>769</v>
      </c>
      <c r="S218" s="359"/>
      <c r="T218" s="359"/>
      <c r="U218" s="359"/>
      <c r="V218" s="359"/>
      <c r="W218" s="359"/>
      <c r="X218" s="359"/>
      <c r="Y218" s="359"/>
      <c r="Z218" s="359"/>
      <c r="AA218" s="359"/>
      <c r="AB218" s="325"/>
      <c r="AC218" s="325"/>
      <c r="AD218" s="325">
        <v>10</v>
      </c>
      <c r="AE218" s="325"/>
      <c r="AF218" s="359" t="s">
        <v>523</v>
      </c>
      <c r="AG218" s="359"/>
      <c r="AH218" s="351">
        <f t="shared" ref="AH218:AH281" si="9">+AB218*AD218</f>
        <v>0</v>
      </c>
      <c r="AI218" s="351"/>
    </row>
    <row r="219" spans="2:35" ht="22.5" customHeight="1">
      <c r="B219" s="355">
        <v>2</v>
      </c>
      <c r="C219" s="355"/>
      <c r="D219" s="350" t="s">
        <v>770</v>
      </c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 t="s">
        <v>771</v>
      </c>
      <c r="S219" s="350"/>
      <c r="T219" s="350"/>
      <c r="U219" s="350"/>
      <c r="V219" s="350"/>
      <c r="W219" s="350"/>
      <c r="X219" s="350"/>
      <c r="Y219" s="350"/>
      <c r="Z219" s="350"/>
      <c r="AA219" s="350"/>
      <c r="AB219" s="315"/>
      <c r="AC219" s="315"/>
      <c r="AD219" s="315">
        <v>10</v>
      </c>
      <c r="AE219" s="315"/>
      <c r="AF219" s="350" t="s">
        <v>523</v>
      </c>
      <c r="AG219" s="350"/>
      <c r="AH219" s="351">
        <f t="shared" si="9"/>
        <v>0</v>
      </c>
      <c r="AI219" s="351"/>
    </row>
    <row r="220" spans="2:35" ht="11.45" customHeight="1">
      <c r="B220" s="355">
        <v>3</v>
      </c>
      <c r="C220" s="355"/>
      <c r="D220" s="350" t="s">
        <v>770</v>
      </c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 t="s">
        <v>772</v>
      </c>
      <c r="S220" s="350"/>
      <c r="T220" s="350"/>
      <c r="U220" s="350"/>
      <c r="V220" s="350"/>
      <c r="W220" s="350"/>
      <c r="X220" s="350"/>
      <c r="Y220" s="350"/>
      <c r="Z220" s="350"/>
      <c r="AA220" s="350"/>
      <c r="AB220" s="315"/>
      <c r="AC220" s="315"/>
      <c r="AD220" s="315">
        <v>5</v>
      </c>
      <c r="AE220" s="315"/>
      <c r="AF220" s="350" t="s">
        <v>523</v>
      </c>
      <c r="AG220" s="350"/>
      <c r="AH220" s="351">
        <f t="shared" si="9"/>
        <v>0</v>
      </c>
      <c r="AI220" s="351"/>
    </row>
    <row r="221" spans="2:35" ht="11.45" customHeight="1">
      <c r="B221" s="355">
        <v>4</v>
      </c>
      <c r="C221" s="355"/>
      <c r="D221" s="350" t="s">
        <v>773</v>
      </c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 t="s">
        <v>774</v>
      </c>
      <c r="S221" s="350"/>
      <c r="T221" s="350"/>
      <c r="U221" s="350"/>
      <c r="V221" s="350"/>
      <c r="W221" s="350"/>
      <c r="X221" s="350"/>
      <c r="Y221" s="350"/>
      <c r="Z221" s="350"/>
      <c r="AA221" s="350"/>
      <c r="AB221" s="315"/>
      <c r="AC221" s="315"/>
      <c r="AD221" s="315">
        <v>20</v>
      </c>
      <c r="AE221" s="315"/>
      <c r="AF221" s="350" t="s">
        <v>523</v>
      </c>
      <c r="AG221" s="350"/>
      <c r="AH221" s="351">
        <f t="shared" si="9"/>
        <v>0</v>
      </c>
      <c r="AI221" s="351"/>
    </row>
    <row r="222" spans="2:35" ht="21" customHeight="1">
      <c r="B222" s="355">
        <v>5</v>
      </c>
      <c r="C222" s="355"/>
      <c r="D222" s="350" t="s">
        <v>773</v>
      </c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 t="s">
        <v>775</v>
      </c>
      <c r="S222" s="350"/>
      <c r="T222" s="350"/>
      <c r="U222" s="350"/>
      <c r="V222" s="350"/>
      <c r="W222" s="350"/>
      <c r="X222" s="350"/>
      <c r="Y222" s="350"/>
      <c r="Z222" s="350"/>
      <c r="AA222" s="350"/>
      <c r="AB222" s="315"/>
      <c r="AC222" s="315"/>
      <c r="AD222" s="315">
        <v>20</v>
      </c>
      <c r="AE222" s="315"/>
      <c r="AF222" s="350" t="s">
        <v>523</v>
      </c>
      <c r="AG222" s="350"/>
      <c r="AH222" s="351">
        <f t="shared" si="9"/>
        <v>0</v>
      </c>
      <c r="AI222" s="351"/>
    </row>
    <row r="223" spans="2:35" ht="11.25" customHeight="1">
      <c r="B223" s="355">
        <v>6</v>
      </c>
      <c r="C223" s="355"/>
      <c r="D223" s="350" t="s">
        <v>776</v>
      </c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 t="s">
        <v>777</v>
      </c>
      <c r="S223" s="350"/>
      <c r="T223" s="350"/>
      <c r="U223" s="350"/>
      <c r="V223" s="350"/>
      <c r="W223" s="350"/>
      <c r="X223" s="350"/>
      <c r="Y223" s="350"/>
      <c r="Z223" s="350"/>
      <c r="AA223" s="350"/>
      <c r="AB223" s="315"/>
      <c r="AC223" s="315"/>
      <c r="AD223" s="315">
        <v>28</v>
      </c>
      <c r="AE223" s="315"/>
      <c r="AF223" s="350" t="s">
        <v>523</v>
      </c>
      <c r="AG223" s="350"/>
      <c r="AH223" s="351">
        <f t="shared" si="9"/>
        <v>0</v>
      </c>
      <c r="AI223" s="351"/>
    </row>
    <row r="224" spans="2:35" ht="11.45" customHeight="1">
      <c r="B224" s="355">
        <v>7</v>
      </c>
      <c r="C224" s="355"/>
      <c r="D224" s="350" t="s">
        <v>776</v>
      </c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 t="s">
        <v>778</v>
      </c>
      <c r="S224" s="350"/>
      <c r="T224" s="350"/>
      <c r="U224" s="350"/>
      <c r="V224" s="350"/>
      <c r="W224" s="350"/>
      <c r="X224" s="350"/>
      <c r="Y224" s="350"/>
      <c r="Z224" s="350"/>
      <c r="AA224" s="350"/>
      <c r="AB224" s="315"/>
      <c r="AC224" s="315"/>
      <c r="AD224" s="315">
        <v>14</v>
      </c>
      <c r="AE224" s="315"/>
      <c r="AF224" s="350" t="s">
        <v>523</v>
      </c>
      <c r="AG224" s="350"/>
      <c r="AH224" s="351">
        <f t="shared" si="9"/>
        <v>0</v>
      </c>
      <c r="AI224" s="351"/>
    </row>
    <row r="225" spans="2:35" ht="11.45" customHeight="1">
      <c r="B225" s="355">
        <v>8</v>
      </c>
      <c r="C225" s="355"/>
      <c r="D225" s="350" t="s">
        <v>779</v>
      </c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 t="s">
        <v>777</v>
      </c>
      <c r="S225" s="350"/>
      <c r="T225" s="350"/>
      <c r="U225" s="350"/>
      <c r="V225" s="350"/>
      <c r="W225" s="350"/>
      <c r="X225" s="350"/>
      <c r="Y225" s="350"/>
      <c r="Z225" s="350"/>
      <c r="AA225" s="350"/>
      <c r="AB225" s="315"/>
      <c r="AC225" s="315"/>
      <c r="AD225" s="315">
        <v>18</v>
      </c>
      <c r="AE225" s="315"/>
      <c r="AF225" s="350" t="s">
        <v>523</v>
      </c>
      <c r="AG225" s="350"/>
      <c r="AH225" s="351">
        <f t="shared" si="9"/>
        <v>0</v>
      </c>
      <c r="AI225" s="351"/>
    </row>
    <row r="226" spans="2:35" ht="11.45" customHeight="1">
      <c r="B226" s="355">
        <v>9</v>
      </c>
      <c r="C226" s="355"/>
      <c r="D226" s="350" t="s">
        <v>779</v>
      </c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 t="s">
        <v>780</v>
      </c>
      <c r="S226" s="350"/>
      <c r="T226" s="350"/>
      <c r="U226" s="350"/>
      <c r="V226" s="350"/>
      <c r="W226" s="350"/>
      <c r="X226" s="350"/>
      <c r="Y226" s="350"/>
      <c r="Z226" s="350"/>
      <c r="AA226" s="350"/>
      <c r="AB226" s="315"/>
      <c r="AC226" s="315"/>
      <c r="AD226" s="315">
        <v>6</v>
      </c>
      <c r="AE226" s="315"/>
      <c r="AF226" s="350" t="s">
        <v>523</v>
      </c>
      <c r="AG226" s="350"/>
      <c r="AH226" s="351">
        <f t="shared" si="9"/>
        <v>0</v>
      </c>
      <c r="AI226" s="351"/>
    </row>
    <row r="227" spans="2:35" ht="11.25" customHeight="1">
      <c r="B227" s="355">
        <v>10</v>
      </c>
      <c r="C227" s="355"/>
      <c r="D227" s="350" t="s">
        <v>781</v>
      </c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 t="s">
        <v>782</v>
      </c>
      <c r="S227" s="350"/>
      <c r="T227" s="350"/>
      <c r="U227" s="350"/>
      <c r="V227" s="350"/>
      <c r="W227" s="350"/>
      <c r="X227" s="350"/>
      <c r="Y227" s="350"/>
      <c r="Z227" s="350"/>
      <c r="AA227" s="350"/>
      <c r="AB227" s="315"/>
      <c r="AC227" s="315"/>
      <c r="AD227" s="315">
        <v>28</v>
      </c>
      <c r="AE227" s="315"/>
      <c r="AF227" s="350" t="s">
        <v>523</v>
      </c>
      <c r="AG227" s="350"/>
      <c r="AH227" s="351">
        <f t="shared" si="9"/>
        <v>0</v>
      </c>
      <c r="AI227" s="351"/>
    </row>
    <row r="228" spans="2:35" ht="11.45" customHeight="1">
      <c r="B228" s="355">
        <v>11</v>
      </c>
      <c r="C228" s="355"/>
      <c r="D228" s="350" t="s">
        <v>781</v>
      </c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 t="s">
        <v>783</v>
      </c>
      <c r="S228" s="350"/>
      <c r="T228" s="350"/>
      <c r="U228" s="350"/>
      <c r="V228" s="350"/>
      <c r="W228" s="350"/>
      <c r="X228" s="350"/>
      <c r="Y228" s="350"/>
      <c r="Z228" s="350"/>
      <c r="AA228" s="350"/>
      <c r="AB228" s="315"/>
      <c r="AC228" s="315"/>
      <c r="AD228" s="315">
        <v>7</v>
      </c>
      <c r="AE228" s="315"/>
      <c r="AF228" s="350" t="s">
        <v>523</v>
      </c>
      <c r="AG228" s="350"/>
      <c r="AH228" s="351">
        <f t="shared" si="9"/>
        <v>0</v>
      </c>
      <c r="AI228" s="351"/>
    </row>
    <row r="229" spans="2:35" ht="11.45" customHeight="1">
      <c r="B229" s="355">
        <v>12</v>
      </c>
      <c r="C229" s="355"/>
      <c r="D229" s="350" t="s">
        <v>784</v>
      </c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 t="s">
        <v>785</v>
      </c>
      <c r="S229" s="350"/>
      <c r="T229" s="350"/>
      <c r="U229" s="350"/>
      <c r="V229" s="350"/>
      <c r="W229" s="350"/>
      <c r="X229" s="350"/>
      <c r="Y229" s="350"/>
      <c r="Z229" s="350"/>
      <c r="AA229" s="350"/>
      <c r="AB229" s="315"/>
      <c r="AC229" s="315"/>
      <c r="AD229" s="315">
        <v>54</v>
      </c>
      <c r="AE229" s="315"/>
      <c r="AF229" s="350" t="s">
        <v>523</v>
      </c>
      <c r="AG229" s="350"/>
      <c r="AH229" s="351">
        <f t="shared" si="9"/>
        <v>0</v>
      </c>
      <c r="AI229" s="351"/>
    </row>
    <row r="230" spans="2:35" ht="11.45" customHeight="1">
      <c r="B230" s="355">
        <v>13</v>
      </c>
      <c r="C230" s="355"/>
      <c r="D230" s="350" t="s">
        <v>784</v>
      </c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 t="s">
        <v>786</v>
      </c>
      <c r="S230" s="350"/>
      <c r="T230" s="350"/>
      <c r="U230" s="350"/>
      <c r="V230" s="350"/>
      <c r="W230" s="350"/>
      <c r="X230" s="350"/>
      <c r="Y230" s="350"/>
      <c r="Z230" s="350"/>
      <c r="AA230" s="350"/>
      <c r="AB230" s="315"/>
      <c r="AC230" s="315"/>
      <c r="AD230" s="315">
        <v>27</v>
      </c>
      <c r="AE230" s="315"/>
      <c r="AF230" s="350" t="s">
        <v>523</v>
      </c>
      <c r="AG230" s="350"/>
      <c r="AH230" s="351">
        <f t="shared" si="9"/>
        <v>0</v>
      </c>
      <c r="AI230" s="351"/>
    </row>
    <row r="231" spans="2:35" ht="11.45" customHeight="1">
      <c r="B231" s="355">
        <v>14</v>
      </c>
      <c r="C231" s="355"/>
      <c r="D231" s="350" t="s">
        <v>787</v>
      </c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 t="s">
        <v>788</v>
      </c>
      <c r="S231" s="350"/>
      <c r="T231" s="350"/>
      <c r="U231" s="350"/>
      <c r="V231" s="350"/>
      <c r="W231" s="350"/>
      <c r="X231" s="350"/>
      <c r="Y231" s="350"/>
      <c r="Z231" s="350"/>
      <c r="AA231" s="350"/>
      <c r="AB231" s="315"/>
      <c r="AC231" s="315"/>
      <c r="AD231" s="315">
        <v>26</v>
      </c>
      <c r="AE231" s="315"/>
      <c r="AF231" s="350" t="s">
        <v>523</v>
      </c>
      <c r="AG231" s="350"/>
      <c r="AH231" s="351">
        <f t="shared" si="9"/>
        <v>0</v>
      </c>
      <c r="AI231" s="351"/>
    </row>
    <row r="232" spans="2:35" ht="11.25" customHeight="1">
      <c r="B232" s="355">
        <v>15</v>
      </c>
      <c r="C232" s="355"/>
      <c r="D232" s="350" t="s">
        <v>787</v>
      </c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 t="s">
        <v>789</v>
      </c>
      <c r="S232" s="350"/>
      <c r="T232" s="350"/>
      <c r="U232" s="350"/>
      <c r="V232" s="350"/>
      <c r="W232" s="350"/>
      <c r="X232" s="350"/>
      <c r="Y232" s="350"/>
      <c r="Z232" s="350"/>
      <c r="AA232" s="350"/>
      <c r="AB232" s="315"/>
      <c r="AC232" s="315"/>
      <c r="AD232" s="315">
        <v>13</v>
      </c>
      <c r="AE232" s="315"/>
      <c r="AF232" s="350" t="s">
        <v>523</v>
      </c>
      <c r="AG232" s="350"/>
      <c r="AH232" s="351">
        <f t="shared" si="9"/>
        <v>0</v>
      </c>
      <c r="AI232" s="351"/>
    </row>
    <row r="233" spans="2:35" ht="11.45" customHeight="1">
      <c r="B233" s="355">
        <v>16</v>
      </c>
      <c r="C233" s="355"/>
      <c r="D233" s="350" t="s">
        <v>790</v>
      </c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 t="s">
        <v>791</v>
      </c>
      <c r="S233" s="350"/>
      <c r="T233" s="350"/>
      <c r="U233" s="350"/>
      <c r="V233" s="350"/>
      <c r="W233" s="350"/>
      <c r="X233" s="350"/>
      <c r="Y233" s="350"/>
      <c r="Z233" s="350"/>
      <c r="AA233" s="350"/>
      <c r="AB233" s="315"/>
      <c r="AC233" s="315"/>
      <c r="AD233" s="315">
        <v>6</v>
      </c>
      <c r="AE233" s="315"/>
      <c r="AF233" s="350" t="s">
        <v>523</v>
      </c>
      <c r="AG233" s="350"/>
      <c r="AH233" s="351">
        <f t="shared" si="9"/>
        <v>0</v>
      </c>
      <c r="AI233" s="351"/>
    </row>
    <row r="234" spans="2:35" ht="11.45" customHeight="1">
      <c r="B234" s="355">
        <v>17</v>
      </c>
      <c r="C234" s="355"/>
      <c r="D234" s="350" t="s">
        <v>790</v>
      </c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 t="s">
        <v>792</v>
      </c>
      <c r="S234" s="350"/>
      <c r="T234" s="350"/>
      <c r="U234" s="350"/>
      <c r="V234" s="350"/>
      <c r="W234" s="350"/>
      <c r="X234" s="350"/>
      <c r="Y234" s="350"/>
      <c r="Z234" s="350"/>
      <c r="AA234" s="350"/>
      <c r="AB234" s="315"/>
      <c r="AC234" s="315"/>
      <c r="AD234" s="315">
        <v>6</v>
      </c>
      <c r="AE234" s="315"/>
      <c r="AF234" s="350" t="s">
        <v>523</v>
      </c>
      <c r="AG234" s="350"/>
      <c r="AH234" s="351">
        <f t="shared" si="9"/>
        <v>0</v>
      </c>
      <c r="AI234" s="351"/>
    </row>
    <row r="235" spans="2:35" ht="11.45" customHeight="1">
      <c r="B235" s="355">
        <v>18</v>
      </c>
      <c r="C235" s="355"/>
      <c r="D235" s="350" t="s">
        <v>793</v>
      </c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 t="s">
        <v>794</v>
      </c>
      <c r="S235" s="350"/>
      <c r="T235" s="350"/>
      <c r="U235" s="350"/>
      <c r="V235" s="350"/>
      <c r="W235" s="350"/>
      <c r="X235" s="350"/>
      <c r="Y235" s="350"/>
      <c r="Z235" s="350"/>
      <c r="AA235" s="350"/>
      <c r="AB235" s="315"/>
      <c r="AC235" s="315"/>
      <c r="AD235" s="315">
        <v>6</v>
      </c>
      <c r="AE235" s="315"/>
      <c r="AF235" s="350" t="s">
        <v>523</v>
      </c>
      <c r="AG235" s="350"/>
      <c r="AH235" s="351">
        <f t="shared" si="9"/>
        <v>0</v>
      </c>
      <c r="AI235" s="351"/>
    </row>
    <row r="236" spans="2:35" ht="11.25" customHeight="1">
      <c r="B236" s="355">
        <v>19</v>
      </c>
      <c r="C236" s="355"/>
      <c r="D236" s="350" t="s">
        <v>793</v>
      </c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 t="s">
        <v>795</v>
      </c>
      <c r="S236" s="350"/>
      <c r="T236" s="350"/>
      <c r="U236" s="350"/>
      <c r="V236" s="350"/>
      <c r="W236" s="350"/>
      <c r="X236" s="350"/>
      <c r="Y236" s="350"/>
      <c r="Z236" s="350"/>
      <c r="AA236" s="350"/>
      <c r="AB236" s="315"/>
      <c r="AC236" s="315"/>
      <c r="AD236" s="315">
        <v>8</v>
      </c>
      <c r="AE236" s="315"/>
      <c r="AF236" s="350" t="s">
        <v>523</v>
      </c>
      <c r="AG236" s="350"/>
      <c r="AH236" s="351">
        <f t="shared" si="9"/>
        <v>0</v>
      </c>
      <c r="AI236" s="351"/>
    </row>
    <row r="237" spans="2:35" ht="11.45" customHeight="1">
      <c r="B237" s="355">
        <v>20</v>
      </c>
      <c r="C237" s="355"/>
      <c r="D237" s="350" t="s">
        <v>796</v>
      </c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 t="s">
        <v>797</v>
      </c>
      <c r="S237" s="350"/>
      <c r="T237" s="350"/>
      <c r="U237" s="350"/>
      <c r="V237" s="350"/>
      <c r="W237" s="350"/>
      <c r="X237" s="350"/>
      <c r="Y237" s="350"/>
      <c r="Z237" s="350"/>
      <c r="AA237" s="350"/>
      <c r="AB237" s="315"/>
      <c r="AC237" s="315"/>
      <c r="AD237" s="315">
        <v>6</v>
      </c>
      <c r="AE237" s="315"/>
      <c r="AF237" s="350" t="s">
        <v>523</v>
      </c>
      <c r="AG237" s="350"/>
      <c r="AH237" s="351">
        <f t="shared" si="9"/>
        <v>0</v>
      </c>
      <c r="AI237" s="351"/>
    </row>
    <row r="238" spans="2:35" ht="11.45" customHeight="1">
      <c r="B238" s="355">
        <v>21</v>
      </c>
      <c r="C238" s="355"/>
      <c r="D238" s="350" t="s">
        <v>796</v>
      </c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 t="s">
        <v>798</v>
      </c>
      <c r="S238" s="350"/>
      <c r="T238" s="350"/>
      <c r="U238" s="350"/>
      <c r="V238" s="350"/>
      <c r="W238" s="350"/>
      <c r="X238" s="350"/>
      <c r="Y238" s="350"/>
      <c r="Z238" s="350"/>
      <c r="AA238" s="350"/>
      <c r="AB238" s="315"/>
      <c r="AC238" s="315"/>
      <c r="AD238" s="315">
        <v>6</v>
      </c>
      <c r="AE238" s="315"/>
      <c r="AF238" s="350" t="s">
        <v>523</v>
      </c>
      <c r="AG238" s="350"/>
      <c r="AH238" s="351">
        <f t="shared" si="9"/>
        <v>0</v>
      </c>
      <c r="AI238" s="351"/>
    </row>
    <row r="239" spans="2:35" ht="11.45" customHeight="1">
      <c r="B239" s="355">
        <v>22</v>
      </c>
      <c r="C239" s="355"/>
      <c r="D239" s="350" t="s">
        <v>799</v>
      </c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 t="s">
        <v>800</v>
      </c>
      <c r="S239" s="350"/>
      <c r="T239" s="350"/>
      <c r="U239" s="350"/>
      <c r="V239" s="350"/>
      <c r="W239" s="350"/>
      <c r="X239" s="350"/>
      <c r="Y239" s="350"/>
      <c r="Z239" s="350"/>
      <c r="AA239" s="350"/>
      <c r="AB239" s="315"/>
      <c r="AC239" s="315"/>
      <c r="AD239" s="315">
        <v>6</v>
      </c>
      <c r="AE239" s="315"/>
      <c r="AF239" s="350" t="s">
        <v>523</v>
      </c>
      <c r="AG239" s="350"/>
      <c r="AH239" s="351">
        <f t="shared" si="9"/>
        <v>0</v>
      </c>
      <c r="AI239" s="351"/>
    </row>
    <row r="240" spans="2:35" ht="11.45" customHeight="1">
      <c r="B240" s="355">
        <v>23</v>
      </c>
      <c r="C240" s="355"/>
      <c r="D240" s="350" t="s">
        <v>799</v>
      </c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 t="s">
        <v>801</v>
      </c>
      <c r="S240" s="350"/>
      <c r="T240" s="350"/>
      <c r="U240" s="350"/>
      <c r="V240" s="350"/>
      <c r="W240" s="350"/>
      <c r="X240" s="350"/>
      <c r="Y240" s="350"/>
      <c r="Z240" s="350"/>
      <c r="AA240" s="350"/>
      <c r="AB240" s="315"/>
      <c r="AC240" s="315"/>
      <c r="AD240" s="315">
        <v>32</v>
      </c>
      <c r="AE240" s="315"/>
      <c r="AF240" s="350" t="s">
        <v>523</v>
      </c>
      <c r="AG240" s="350"/>
      <c r="AH240" s="351">
        <f t="shared" si="9"/>
        <v>0</v>
      </c>
      <c r="AI240" s="351"/>
    </row>
    <row r="241" spans="2:35" ht="21.75" customHeight="1">
      <c r="B241" s="355">
        <v>24</v>
      </c>
      <c r="C241" s="355"/>
      <c r="D241" s="350" t="s">
        <v>802</v>
      </c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 t="s">
        <v>803</v>
      </c>
      <c r="S241" s="350"/>
      <c r="T241" s="350"/>
      <c r="U241" s="350"/>
      <c r="V241" s="350"/>
      <c r="W241" s="350"/>
      <c r="X241" s="350"/>
      <c r="Y241" s="350"/>
      <c r="Z241" s="350"/>
      <c r="AA241" s="350"/>
      <c r="AB241" s="315"/>
      <c r="AC241" s="315"/>
      <c r="AD241" s="315">
        <v>6</v>
      </c>
      <c r="AE241" s="315"/>
      <c r="AF241" s="350" t="s">
        <v>523</v>
      </c>
      <c r="AG241" s="350"/>
      <c r="AH241" s="351">
        <f t="shared" si="9"/>
        <v>0</v>
      </c>
      <c r="AI241" s="351"/>
    </row>
    <row r="242" spans="2:35" ht="11.45" customHeight="1">
      <c r="B242" s="355">
        <v>25</v>
      </c>
      <c r="C242" s="355"/>
      <c r="D242" s="350" t="s">
        <v>804</v>
      </c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 t="s">
        <v>805</v>
      </c>
      <c r="S242" s="350"/>
      <c r="T242" s="350"/>
      <c r="U242" s="350"/>
      <c r="V242" s="350"/>
      <c r="W242" s="350"/>
      <c r="X242" s="350"/>
      <c r="Y242" s="350"/>
      <c r="Z242" s="350"/>
      <c r="AA242" s="350"/>
      <c r="AB242" s="315"/>
      <c r="AC242" s="315"/>
      <c r="AD242" s="315">
        <v>3</v>
      </c>
      <c r="AE242" s="315"/>
      <c r="AF242" s="350" t="s">
        <v>523</v>
      </c>
      <c r="AG242" s="350"/>
      <c r="AH242" s="351">
        <f t="shared" si="9"/>
        <v>0</v>
      </c>
      <c r="AI242" s="351"/>
    </row>
    <row r="243" spans="2:35" ht="11.45" customHeight="1">
      <c r="B243" s="355">
        <v>26</v>
      </c>
      <c r="C243" s="355"/>
      <c r="D243" s="350" t="s">
        <v>804</v>
      </c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 t="s">
        <v>792</v>
      </c>
      <c r="S243" s="350"/>
      <c r="T243" s="350"/>
      <c r="U243" s="350"/>
      <c r="V243" s="350"/>
      <c r="W243" s="350"/>
      <c r="X243" s="350"/>
      <c r="Y243" s="350"/>
      <c r="Z243" s="350"/>
      <c r="AA243" s="350"/>
      <c r="AB243" s="315"/>
      <c r="AC243" s="315"/>
      <c r="AD243" s="315">
        <v>6</v>
      </c>
      <c r="AE243" s="315"/>
      <c r="AF243" s="350" t="s">
        <v>523</v>
      </c>
      <c r="AG243" s="350"/>
      <c r="AH243" s="351">
        <f t="shared" si="9"/>
        <v>0</v>
      </c>
      <c r="AI243" s="351"/>
    </row>
    <row r="244" spans="2:35" ht="11.45" customHeight="1">
      <c r="B244" s="355">
        <v>27</v>
      </c>
      <c r="C244" s="355"/>
      <c r="D244" s="350" t="s">
        <v>806</v>
      </c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 t="s">
        <v>807</v>
      </c>
      <c r="S244" s="350"/>
      <c r="T244" s="350"/>
      <c r="U244" s="350"/>
      <c r="V244" s="350"/>
      <c r="W244" s="350"/>
      <c r="X244" s="350"/>
      <c r="Y244" s="350"/>
      <c r="Z244" s="350"/>
      <c r="AA244" s="350"/>
      <c r="AB244" s="315"/>
      <c r="AC244" s="315"/>
      <c r="AD244" s="315">
        <v>2</v>
      </c>
      <c r="AE244" s="315"/>
      <c r="AF244" s="350" t="s">
        <v>523</v>
      </c>
      <c r="AG244" s="350"/>
      <c r="AH244" s="351">
        <f t="shared" si="9"/>
        <v>0</v>
      </c>
      <c r="AI244" s="351"/>
    </row>
    <row r="245" spans="2:35" ht="11.25" customHeight="1">
      <c r="B245" s="355">
        <v>28</v>
      </c>
      <c r="C245" s="355"/>
      <c r="D245" s="350" t="s">
        <v>806</v>
      </c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 t="s">
        <v>792</v>
      </c>
      <c r="S245" s="350"/>
      <c r="T245" s="350"/>
      <c r="U245" s="350"/>
      <c r="V245" s="350"/>
      <c r="W245" s="350"/>
      <c r="X245" s="350"/>
      <c r="Y245" s="350"/>
      <c r="Z245" s="350"/>
      <c r="AA245" s="350"/>
      <c r="AB245" s="315"/>
      <c r="AC245" s="315"/>
      <c r="AD245" s="315">
        <v>4</v>
      </c>
      <c r="AE245" s="315"/>
      <c r="AF245" s="350" t="s">
        <v>523</v>
      </c>
      <c r="AG245" s="350"/>
      <c r="AH245" s="351">
        <f t="shared" si="9"/>
        <v>0</v>
      </c>
      <c r="AI245" s="351"/>
    </row>
    <row r="246" spans="2:35" ht="11.45" customHeight="1">
      <c r="B246" s="355">
        <v>29</v>
      </c>
      <c r="C246" s="355"/>
      <c r="D246" s="350" t="s">
        <v>808</v>
      </c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 t="s">
        <v>809</v>
      </c>
      <c r="S246" s="350"/>
      <c r="T246" s="350"/>
      <c r="U246" s="350"/>
      <c r="V246" s="350"/>
      <c r="W246" s="350"/>
      <c r="X246" s="350"/>
      <c r="Y246" s="350"/>
      <c r="Z246" s="350"/>
      <c r="AA246" s="350"/>
      <c r="AB246" s="315"/>
      <c r="AC246" s="315"/>
      <c r="AD246" s="315">
        <v>1</v>
      </c>
      <c r="AE246" s="315"/>
      <c r="AF246" s="350" t="s">
        <v>523</v>
      </c>
      <c r="AG246" s="350"/>
      <c r="AH246" s="351">
        <f t="shared" si="9"/>
        <v>0</v>
      </c>
      <c r="AI246" s="351"/>
    </row>
    <row r="247" spans="2:35" ht="22.5" customHeight="1">
      <c r="B247" s="355">
        <v>30</v>
      </c>
      <c r="C247" s="355"/>
      <c r="D247" s="350" t="s">
        <v>810</v>
      </c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 t="s">
        <v>811</v>
      </c>
      <c r="S247" s="350"/>
      <c r="T247" s="350"/>
      <c r="U247" s="350"/>
      <c r="V247" s="350"/>
      <c r="W247" s="350"/>
      <c r="X247" s="350"/>
      <c r="Y247" s="350"/>
      <c r="Z247" s="350"/>
      <c r="AA247" s="350"/>
      <c r="AB247" s="315"/>
      <c r="AC247" s="315"/>
      <c r="AD247" s="315">
        <v>4</v>
      </c>
      <c r="AE247" s="315"/>
      <c r="AF247" s="350" t="s">
        <v>523</v>
      </c>
      <c r="AG247" s="350"/>
      <c r="AH247" s="351">
        <f t="shared" si="9"/>
        <v>0</v>
      </c>
      <c r="AI247" s="351"/>
    </row>
    <row r="248" spans="2:35" ht="11.45" customHeight="1">
      <c r="B248" s="355">
        <v>31</v>
      </c>
      <c r="C248" s="355"/>
      <c r="D248" s="350" t="s">
        <v>812</v>
      </c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 t="s">
        <v>813</v>
      </c>
      <c r="S248" s="350"/>
      <c r="T248" s="350"/>
      <c r="U248" s="350"/>
      <c r="V248" s="350"/>
      <c r="W248" s="350"/>
      <c r="X248" s="350"/>
      <c r="Y248" s="350"/>
      <c r="Z248" s="350"/>
      <c r="AA248" s="350"/>
      <c r="AB248" s="315"/>
      <c r="AC248" s="315"/>
      <c r="AD248" s="315">
        <v>19</v>
      </c>
      <c r="AE248" s="315"/>
      <c r="AF248" s="350" t="s">
        <v>523</v>
      </c>
      <c r="AG248" s="350"/>
      <c r="AH248" s="351">
        <f t="shared" si="9"/>
        <v>0</v>
      </c>
      <c r="AI248" s="351"/>
    </row>
    <row r="249" spans="2:35" ht="11.25" customHeight="1">
      <c r="B249" s="355">
        <v>32</v>
      </c>
      <c r="C249" s="355"/>
      <c r="D249" s="350" t="s">
        <v>812</v>
      </c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 t="s">
        <v>814</v>
      </c>
      <c r="S249" s="350"/>
      <c r="T249" s="350"/>
      <c r="U249" s="350"/>
      <c r="V249" s="350"/>
      <c r="W249" s="350"/>
      <c r="X249" s="350"/>
      <c r="Y249" s="350"/>
      <c r="Z249" s="350"/>
      <c r="AA249" s="350"/>
      <c r="AB249" s="315"/>
      <c r="AC249" s="315"/>
      <c r="AD249" s="315">
        <v>19</v>
      </c>
      <c r="AE249" s="315"/>
      <c r="AF249" s="350" t="s">
        <v>523</v>
      </c>
      <c r="AG249" s="350"/>
      <c r="AH249" s="351">
        <f t="shared" si="9"/>
        <v>0</v>
      </c>
      <c r="AI249" s="351"/>
    </row>
    <row r="250" spans="2:35" ht="11.45" customHeight="1">
      <c r="B250" s="355">
        <v>33</v>
      </c>
      <c r="C250" s="355"/>
      <c r="D250" s="350" t="s">
        <v>815</v>
      </c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 t="s">
        <v>816</v>
      </c>
      <c r="S250" s="350"/>
      <c r="T250" s="350"/>
      <c r="U250" s="350"/>
      <c r="V250" s="350"/>
      <c r="W250" s="350"/>
      <c r="X250" s="350"/>
      <c r="Y250" s="350"/>
      <c r="Z250" s="350"/>
      <c r="AA250" s="350"/>
      <c r="AB250" s="315"/>
      <c r="AC250" s="315"/>
      <c r="AD250" s="315">
        <v>1</v>
      </c>
      <c r="AE250" s="315"/>
      <c r="AF250" s="350" t="s">
        <v>2</v>
      </c>
      <c r="AG250" s="350"/>
      <c r="AH250" s="351">
        <f t="shared" si="9"/>
        <v>0</v>
      </c>
      <c r="AI250" s="351"/>
    </row>
    <row r="251" spans="2:35" ht="11.45" customHeight="1">
      <c r="B251" s="355">
        <v>34</v>
      </c>
      <c r="C251" s="355"/>
      <c r="D251" s="350" t="s">
        <v>817</v>
      </c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 t="s">
        <v>818</v>
      </c>
      <c r="S251" s="350"/>
      <c r="T251" s="350"/>
      <c r="U251" s="350"/>
      <c r="V251" s="350"/>
      <c r="W251" s="350"/>
      <c r="X251" s="350"/>
      <c r="Y251" s="350"/>
      <c r="Z251" s="350"/>
      <c r="AA251" s="350"/>
      <c r="AB251" s="315"/>
      <c r="AC251" s="315"/>
      <c r="AD251" s="315">
        <v>1</v>
      </c>
      <c r="AE251" s="315"/>
      <c r="AF251" s="350" t="s">
        <v>2</v>
      </c>
      <c r="AG251" s="350"/>
      <c r="AH251" s="351">
        <f t="shared" si="9"/>
        <v>0</v>
      </c>
      <c r="AI251" s="351"/>
    </row>
    <row r="252" spans="2:35" ht="11.45" customHeight="1">
      <c r="B252" s="355">
        <v>35</v>
      </c>
      <c r="C252" s="355"/>
      <c r="D252" s="350" t="s">
        <v>819</v>
      </c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 t="s">
        <v>820</v>
      </c>
      <c r="S252" s="350"/>
      <c r="T252" s="350"/>
      <c r="U252" s="350"/>
      <c r="V252" s="350"/>
      <c r="W252" s="350"/>
      <c r="X252" s="350"/>
      <c r="Y252" s="350"/>
      <c r="Z252" s="350"/>
      <c r="AA252" s="350"/>
      <c r="AB252" s="315"/>
      <c r="AC252" s="315"/>
      <c r="AD252" s="315">
        <v>20</v>
      </c>
      <c r="AE252" s="315"/>
      <c r="AF252" s="350" t="s">
        <v>2</v>
      </c>
      <c r="AG252" s="350"/>
      <c r="AH252" s="351">
        <f t="shared" si="9"/>
        <v>0</v>
      </c>
      <c r="AI252" s="351"/>
    </row>
    <row r="253" spans="2:35" ht="11.45" customHeight="1">
      <c r="B253" s="355">
        <v>36</v>
      </c>
      <c r="C253" s="355"/>
      <c r="D253" s="350" t="s">
        <v>819</v>
      </c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 t="s">
        <v>821</v>
      </c>
      <c r="S253" s="350"/>
      <c r="T253" s="350"/>
      <c r="U253" s="350"/>
      <c r="V253" s="350"/>
      <c r="W253" s="350"/>
      <c r="X253" s="350"/>
      <c r="Y253" s="350"/>
      <c r="Z253" s="350"/>
      <c r="AA253" s="350"/>
      <c r="AB253" s="315"/>
      <c r="AC253" s="315"/>
      <c r="AD253" s="315">
        <v>10</v>
      </c>
      <c r="AE253" s="315"/>
      <c r="AF253" s="350" t="s">
        <v>2</v>
      </c>
      <c r="AG253" s="350"/>
      <c r="AH253" s="351">
        <f t="shared" si="9"/>
        <v>0</v>
      </c>
      <c r="AI253" s="351"/>
    </row>
    <row r="254" spans="2:35" ht="11.25" customHeight="1">
      <c r="B254" s="355">
        <v>37</v>
      </c>
      <c r="C254" s="355"/>
      <c r="D254" s="350" t="s">
        <v>819</v>
      </c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 t="s">
        <v>822</v>
      </c>
      <c r="S254" s="350"/>
      <c r="T254" s="350"/>
      <c r="U254" s="350"/>
      <c r="V254" s="350"/>
      <c r="W254" s="350"/>
      <c r="X254" s="350"/>
      <c r="Y254" s="350"/>
      <c r="Z254" s="350"/>
      <c r="AA254" s="350"/>
      <c r="AB254" s="315"/>
      <c r="AC254" s="315"/>
      <c r="AD254" s="315">
        <v>10</v>
      </c>
      <c r="AE254" s="315"/>
      <c r="AF254" s="350" t="s">
        <v>2</v>
      </c>
      <c r="AG254" s="350"/>
      <c r="AH254" s="351">
        <f t="shared" si="9"/>
        <v>0</v>
      </c>
      <c r="AI254" s="351"/>
    </row>
    <row r="255" spans="2:35" ht="11.45" customHeight="1">
      <c r="B255" s="355">
        <v>38</v>
      </c>
      <c r="C255" s="355"/>
      <c r="D255" s="350" t="s">
        <v>823</v>
      </c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 t="s">
        <v>824</v>
      </c>
      <c r="S255" s="350"/>
      <c r="T255" s="350"/>
      <c r="U255" s="350"/>
      <c r="V255" s="350"/>
      <c r="W255" s="350"/>
      <c r="X255" s="350"/>
      <c r="Y255" s="350"/>
      <c r="Z255" s="350"/>
      <c r="AA255" s="350"/>
      <c r="AB255" s="315"/>
      <c r="AC255" s="315"/>
      <c r="AD255" s="315">
        <v>142</v>
      </c>
      <c r="AE255" s="315"/>
      <c r="AF255" s="350" t="s">
        <v>2</v>
      </c>
      <c r="AG255" s="350"/>
      <c r="AH255" s="351">
        <f t="shared" si="9"/>
        <v>0</v>
      </c>
      <c r="AI255" s="351"/>
    </row>
    <row r="256" spans="2:35" ht="11.45" customHeight="1">
      <c r="B256" s="355">
        <v>39</v>
      </c>
      <c r="C256" s="355"/>
      <c r="D256" s="350" t="s">
        <v>825</v>
      </c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 t="s">
        <v>594</v>
      </c>
      <c r="S256" s="350"/>
      <c r="T256" s="350"/>
      <c r="U256" s="350"/>
      <c r="V256" s="350"/>
      <c r="W256" s="350"/>
      <c r="X256" s="350"/>
      <c r="Y256" s="350"/>
      <c r="Z256" s="350"/>
      <c r="AA256" s="350"/>
      <c r="AB256" s="315"/>
      <c r="AC256" s="315"/>
      <c r="AD256" s="315">
        <v>388</v>
      </c>
      <c r="AE256" s="315"/>
      <c r="AF256" s="350" t="s">
        <v>2</v>
      </c>
      <c r="AG256" s="350"/>
      <c r="AH256" s="351">
        <f t="shared" si="9"/>
        <v>0</v>
      </c>
      <c r="AI256" s="351"/>
    </row>
    <row r="257" spans="2:35" ht="11.45" customHeight="1">
      <c r="B257" s="355">
        <v>40</v>
      </c>
      <c r="C257" s="355"/>
      <c r="D257" s="350" t="s">
        <v>826</v>
      </c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 t="s">
        <v>604</v>
      </c>
      <c r="S257" s="350"/>
      <c r="T257" s="350"/>
      <c r="U257" s="350"/>
      <c r="V257" s="350"/>
      <c r="W257" s="350"/>
      <c r="X257" s="350"/>
      <c r="Y257" s="350"/>
      <c r="Z257" s="350"/>
      <c r="AA257" s="350"/>
      <c r="AB257" s="315"/>
      <c r="AC257" s="315"/>
      <c r="AD257" s="315">
        <v>34</v>
      </c>
      <c r="AE257" s="315"/>
      <c r="AF257" s="350" t="s">
        <v>2</v>
      </c>
      <c r="AG257" s="350"/>
      <c r="AH257" s="351">
        <f t="shared" si="9"/>
        <v>0</v>
      </c>
      <c r="AI257" s="351"/>
    </row>
    <row r="258" spans="2:35" ht="11.25" customHeight="1">
      <c r="B258" s="355">
        <v>41</v>
      </c>
      <c r="C258" s="355"/>
      <c r="D258" s="350" t="s">
        <v>827</v>
      </c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 t="s">
        <v>828</v>
      </c>
      <c r="S258" s="350"/>
      <c r="T258" s="350"/>
      <c r="U258" s="350"/>
      <c r="V258" s="350"/>
      <c r="W258" s="350"/>
      <c r="X258" s="350"/>
      <c r="Y258" s="350"/>
      <c r="Z258" s="350"/>
      <c r="AA258" s="350"/>
      <c r="AB258" s="315"/>
      <c r="AC258" s="315"/>
      <c r="AD258" s="315">
        <v>80</v>
      </c>
      <c r="AE258" s="315"/>
      <c r="AF258" s="350" t="s">
        <v>2</v>
      </c>
      <c r="AG258" s="350"/>
      <c r="AH258" s="351">
        <f t="shared" si="9"/>
        <v>0</v>
      </c>
      <c r="AI258" s="351"/>
    </row>
    <row r="259" spans="2:35" ht="11.45" customHeight="1">
      <c r="B259" s="355">
        <v>42</v>
      </c>
      <c r="C259" s="355"/>
      <c r="D259" s="350" t="s">
        <v>829</v>
      </c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 t="s">
        <v>830</v>
      </c>
      <c r="S259" s="350"/>
      <c r="T259" s="350"/>
      <c r="U259" s="350"/>
      <c r="V259" s="350"/>
      <c r="W259" s="350"/>
      <c r="X259" s="350"/>
      <c r="Y259" s="350"/>
      <c r="Z259" s="350"/>
      <c r="AA259" s="350"/>
      <c r="AB259" s="315"/>
      <c r="AC259" s="315"/>
      <c r="AD259" s="315">
        <v>105</v>
      </c>
      <c r="AE259" s="315"/>
      <c r="AF259" s="350" t="s">
        <v>2</v>
      </c>
      <c r="AG259" s="350"/>
      <c r="AH259" s="351">
        <f t="shared" si="9"/>
        <v>0</v>
      </c>
      <c r="AI259" s="351"/>
    </row>
    <row r="260" spans="2:35" ht="11.25" customHeight="1">
      <c r="B260" s="355">
        <v>43</v>
      </c>
      <c r="C260" s="355"/>
      <c r="D260" s="350" t="s">
        <v>827</v>
      </c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 t="s">
        <v>831</v>
      </c>
      <c r="S260" s="350"/>
      <c r="T260" s="350"/>
      <c r="U260" s="350"/>
      <c r="V260" s="350"/>
      <c r="W260" s="350"/>
      <c r="X260" s="350"/>
      <c r="Y260" s="350"/>
      <c r="Z260" s="350"/>
      <c r="AA260" s="350"/>
      <c r="AB260" s="315"/>
      <c r="AC260" s="315"/>
      <c r="AD260" s="315">
        <v>8</v>
      </c>
      <c r="AE260" s="315"/>
      <c r="AF260" s="350" t="s">
        <v>523</v>
      </c>
      <c r="AG260" s="350"/>
      <c r="AH260" s="351">
        <f t="shared" si="9"/>
        <v>0</v>
      </c>
      <c r="AI260" s="351"/>
    </row>
    <row r="261" spans="2:35" ht="11.45" customHeight="1">
      <c r="B261" s="355">
        <v>44</v>
      </c>
      <c r="C261" s="355"/>
      <c r="D261" s="350" t="s">
        <v>832</v>
      </c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 t="s">
        <v>833</v>
      </c>
      <c r="S261" s="350"/>
      <c r="T261" s="350"/>
      <c r="U261" s="350"/>
      <c r="V261" s="350"/>
      <c r="W261" s="350"/>
      <c r="X261" s="350"/>
      <c r="Y261" s="350"/>
      <c r="Z261" s="350"/>
      <c r="AA261" s="350"/>
      <c r="AB261" s="315"/>
      <c r="AC261" s="315"/>
      <c r="AD261" s="315">
        <v>94</v>
      </c>
      <c r="AE261" s="315"/>
      <c r="AF261" s="350" t="s">
        <v>2</v>
      </c>
      <c r="AG261" s="350"/>
      <c r="AH261" s="351">
        <f t="shared" si="9"/>
        <v>0</v>
      </c>
      <c r="AI261" s="351"/>
    </row>
    <row r="262" spans="2:35" ht="11.25" customHeight="1">
      <c r="B262" s="355">
        <v>45</v>
      </c>
      <c r="C262" s="355"/>
      <c r="D262" s="350" t="s">
        <v>834</v>
      </c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 t="s">
        <v>835</v>
      </c>
      <c r="S262" s="350"/>
      <c r="T262" s="350"/>
      <c r="U262" s="350"/>
      <c r="V262" s="350"/>
      <c r="W262" s="350"/>
      <c r="X262" s="350"/>
      <c r="Y262" s="350"/>
      <c r="Z262" s="350"/>
      <c r="AA262" s="350"/>
      <c r="AB262" s="315"/>
      <c r="AC262" s="315"/>
      <c r="AD262" s="315">
        <v>1454</v>
      </c>
      <c r="AE262" s="315"/>
      <c r="AF262" s="350" t="s">
        <v>2</v>
      </c>
      <c r="AG262" s="350"/>
      <c r="AH262" s="351">
        <f t="shared" si="9"/>
        <v>0</v>
      </c>
      <c r="AI262" s="351"/>
    </row>
    <row r="263" spans="2:35" ht="11.45" customHeight="1">
      <c r="B263" s="355">
        <v>46</v>
      </c>
      <c r="C263" s="355"/>
      <c r="D263" s="350" t="s">
        <v>834</v>
      </c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 t="s">
        <v>598</v>
      </c>
      <c r="S263" s="350"/>
      <c r="T263" s="350"/>
      <c r="U263" s="350"/>
      <c r="V263" s="350"/>
      <c r="W263" s="350"/>
      <c r="X263" s="350"/>
      <c r="Y263" s="350"/>
      <c r="Z263" s="350"/>
      <c r="AA263" s="350"/>
      <c r="AB263" s="315"/>
      <c r="AC263" s="315"/>
      <c r="AD263" s="315">
        <v>362</v>
      </c>
      <c r="AE263" s="315"/>
      <c r="AF263" s="350" t="s">
        <v>2</v>
      </c>
      <c r="AG263" s="350"/>
      <c r="AH263" s="351">
        <f t="shared" si="9"/>
        <v>0</v>
      </c>
      <c r="AI263" s="351"/>
    </row>
    <row r="264" spans="2:35" ht="11.45" customHeight="1">
      <c r="B264" s="355">
        <v>47</v>
      </c>
      <c r="C264" s="355"/>
      <c r="D264" s="350" t="s">
        <v>826</v>
      </c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 t="s">
        <v>601</v>
      </c>
      <c r="S264" s="350"/>
      <c r="T264" s="350"/>
      <c r="U264" s="350"/>
      <c r="V264" s="350"/>
      <c r="W264" s="350"/>
      <c r="X264" s="350"/>
      <c r="Y264" s="350"/>
      <c r="Z264" s="350"/>
      <c r="AA264" s="350"/>
      <c r="AB264" s="315"/>
      <c r="AC264" s="315"/>
      <c r="AD264" s="315">
        <v>270</v>
      </c>
      <c r="AE264" s="315"/>
      <c r="AF264" s="350" t="s">
        <v>2</v>
      </c>
      <c r="AG264" s="350"/>
      <c r="AH264" s="351">
        <f t="shared" si="9"/>
        <v>0</v>
      </c>
      <c r="AI264" s="351"/>
    </row>
    <row r="265" spans="2:35" ht="11.45" customHeight="1">
      <c r="B265" s="355">
        <v>48</v>
      </c>
      <c r="C265" s="355"/>
      <c r="D265" s="350" t="s">
        <v>836</v>
      </c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 t="s">
        <v>837</v>
      </c>
      <c r="S265" s="350"/>
      <c r="T265" s="350"/>
      <c r="U265" s="350"/>
      <c r="V265" s="350"/>
      <c r="W265" s="350"/>
      <c r="X265" s="350"/>
      <c r="Y265" s="350"/>
      <c r="Z265" s="350"/>
      <c r="AA265" s="350"/>
      <c r="AB265" s="315"/>
      <c r="AC265" s="315"/>
      <c r="AD265" s="315">
        <v>168</v>
      </c>
      <c r="AE265" s="315"/>
      <c r="AF265" s="350" t="s">
        <v>2</v>
      </c>
      <c r="AG265" s="350"/>
      <c r="AH265" s="351">
        <f t="shared" si="9"/>
        <v>0</v>
      </c>
      <c r="AI265" s="351"/>
    </row>
    <row r="266" spans="2:35" ht="11.45" customHeight="1">
      <c r="B266" s="355">
        <v>49</v>
      </c>
      <c r="C266" s="355"/>
      <c r="D266" s="350" t="s">
        <v>838</v>
      </c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 t="s">
        <v>607</v>
      </c>
      <c r="S266" s="350"/>
      <c r="T266" s="350"/>
      <c r="U266" s="350"/>
      <c r="V266" s="350"/>
      <c r="W266" s="350"/>
      <c r="X266" s="350"/>
      <c r="Y266" s="350"/>
      <c r="Z266" s="350"/>
      <c r="AA266" s="350"/>
      <c r="AB266" s="315"/>
      <c r="AC266" s="315"/>
      <c r="AD266" s="315">
        <v>1588</v>
      </c>
      <c r="AE266" s="315"/>
      <c r="AF266" s="350" t="s">
        <v>2</v>
      </c>
      <c r="AG266" s="350"/>
      <c r="AH266" s="351">
        <f t="shared" si="9"/>
        <v>0</v>
      </c>
      <c r="AI266" s="351"/>
    </row>
    <row r="267" spans="2:35" ht="11.25" customHeight="1">
      <c r="B267" s="355">
        <v>50</v>
      </c>
      <c r="C267" s="355"/>
      <c r="D267" s="350" t="s">
        <v>839</v>
      </c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 t="s">
        <v>720</v>
      </c>
      <c r="S267" s="350"/>
      <c r="T267" s="350"/>
      <c r="U267" s="350"/>
      <c r="V267" s="350"/>
      <c r="W267" s="350"/>
      <c r="X267" s="350"/>
      <c r="Y267" s="350"/>
      <c r="Z267" s="350"/>
      <c r="AA267" s="350"/>
      <c r="AB267" s="315"/>
      <c r="AC267" s="315"/>
      <c r="AD267" s="315">
        <v>56</v>
      </c>
      <c r="AE267" s="315"/>
      <c r="AF267" s="350" t="s">
        <v>2</v>
      </c>
      <c r="AG267" s="350"/>
      <c r="AH267" s="351">
        <f t="shared" si="9"/>
        <v>0</v>
      </c>
      <c r="AI267" s="351"/>
    </row>
    <row r="268" spans="2:35" ht="11.45" customHeight="1">
      <c r="B268" s="355">
        <v>51</v>
      </c>
      <c r="C268" s="355"/>
      <c r="D268" s="350" t="s">
        <v>840</v>
      </c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 t="s">
        <v>723</v>
      </c>
      <c r="S268" s="350"/>
      <c r="T268" s="350"/>
      <c r="U268" s="350"/>
      <c r="V268" s="350"/>
      <c r="W268" s="350"/>
      <c r="X268" s="350"/>
      <c r="Y268" s="350"/>
      <c r="Z268" s="350"/>
      <c r="AA268" s="350"/>
      <c r="AB268" s="315"/>
      <c r="AC268" s="315"/>
      <c r="AD268" s="315">
        <v>130</v>
      </c>
      <c r="AE268" s="315"/>
      <c r="AF268" s="350" t="s">
        <v>2</v>
      </c>
      <c r="AG268" s="350"/>
      <c r="AH268" s="351">
        <f t="shared" si="9"/>
        <v>0</v>
      </c>
      <c r="AI268" s="351"/>
    </row>
    <row r="269" spans="2:35" ht="22.5" customHeight="1">
      <c r="B269" s="355">
        <v>52</v>
      </c>
      <c r="C269" s="355"/>
      <c r="D269" s="350" t="s">
        <v>841</v>
      </c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 t="s">
        <v>842</v>
      </c>
      <c r="S269" s="350"/>
      <c r="T269" s="350"/>
      <c r="U269" s="350"/>
      <c r="V269" s="350"/>
      <c r="W269" s="350"/>
      <c r="X269" s="350"/>
      <c r="Y269" s="350"/>
      <c r="Z269" s="350"/>
      <c r="AA269" s="350"/>
      <c r="AB269" s="315"/>
      <c r="AC269" s="315"/>
      <c r="AD269" s="315">
        <v>3</v>
      </c>
      <c r="AE269" s="315"/>
      <c r="AF269" s="350" t="s">
        <v>523</v>
      </c>
      <c r="AG269" s="350"/>
      <c r="AH269" s="351">
        <f t="shared" si="9"/>
        <v>0</v>
      </c>
      <c r="AI269" s="351"/>
    </row>
    <row r="270" spans="2:35" ht="21.75" customHeight="1">
      <c r="B270" s="355">
        <v>53</v>
      </c>
      <c r="C270" s="355"/>
      <c r="D270" s="350" t="s">
        <v>841</v>
      </c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 t="s">
        <v>843</v>
      </c>
      <c r="S270" s="350"/>
      <c r="T270" s="350"/>
      <c r="U270" s="350"/>
      <c r="V270" s="350"/>
      <c r="W270" s="350"/>
      <c r="X270" s="350"/>
      <c r="Y270" s="350"/>
      <c r="Z270" s="350"/>
      <c r="AA270" s="350"/>
      <c r="AB270" s="315"/>
      <c r="AC270" s="315"/>
      <c r="AD270" s="315">
        <v>3</v>
      </c>
      <c r="AE270" s="315"/>
      <c r="AF270" s="350" t="s">
        <v>523</v>
      </c>
      <c r="AG270" s="350"/>
      <c r="AH270" s="351">
        <f t="shared" si="9"/>
        <v>0</v>
      </c>
      <c r="AI270" s="351"/>
    </row>
    <row r="271" spans="2:35" ht="11.25" customHeight="1">
      <c r="B271" s="355">
        <v>54</v>
      </c>
      <c r="C271" s="355"/>
      <c r="D271" s="350" t="s">
        <v>844</v>
      </c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 t="s">
        <v>845</v>
      </c>
      <c r="S271" s="350"/>
      <c r="T271" s="350"/>
      <c r="U271" s="350"/>
      <c r="V271" s="350"/>
      <c r="W271" s="350"/>
      <c r="X271" s="350"/>
      <c r="Y271" s="350"/>
      <c r="Z271" s="350"/>
      <c r="AA271" s="350"/>
      <c r="AB271" s="315"/>
      <c r="AC271" s="315"/>
      <c r="AD271" s="315">
        <v>10</v>
      </c>
      <c r="AE271" s="315"/>
      <c r="AF271" s="350" t="s">
        <v>523</v>
      </c>
      <c r="AG271" s="350"/>
      <c r="AH271" s="351">
        <f t="shared" si="9"/>
        <v>0</v>
      </c>
      <c r="AI271" s="351"/>
    </row>
    <row r="272" spans="2:35" ht="11.25" customHeight="1">
      <c r="B272" s="355">
        <v>55</v>
      </c>
      <c r="C272" s="355"/>
      <c r="D272" s="350" t="s">
        <v>846</v>
      </c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 t="s">
        <v>847</v>
      </c>
      <c r="S272" s="350"/>
      <c r="T272" s="350"/>
      <c r="U272" s="350"/>
      <c r="V272" s="350"/>
      <c r="W272" s="350"/>
      <c r="X272" s="350"/>
      <c r="Y272" s="350"/>
      <c r="Z272" s="350"/>
      <c r="AA272" s="350"/>
      <c r="AB272" s="315"/>
      <c r="AC272" s="315"/>
      <c r="AD272" s="315">
        <v>2</v>
      </c>
      <c r="AE272" s="315"/>
      <c r="AF272" s="350" t="s">
        <v>523</v>
      </c>
      <c r="AG272" s="350"/>
      <c r="AH272" s="351">
        <f t="shared" si="9"/>
        <v>0</v>
      </c>
      <c r="AI272" s="351"/>
    </row>
    <row r="273" spans="2:35" ht="22.5" customHeight="1">
      <c r="B273" s="355">
        <v>56</v>
      </c>
      <c r="C273" s="355"/>
      <c r="D273" s="350" t="s">
        <v>848</v>
      </c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 t="s">
        <v>849</v>
      </c>
      <c r="S273" s="350"/>
      <c r="T273" s="350"/>
      <c r="U273" s="350"/>
      <c r="V273" s="350"/>
      <c r="W273" s="350"/>
      <c r="X273" s="350"/>
      <c r="Y273" s="350"/>
      <c r="Z273" s="350"/>
      <c r="AA273" s="350"/>
      <c r="AB273" s="315"/>
      <c r="AC273" s="315"/>
      <c r="AD273" s="315">
        <v>1</v>
      </c>
      <c r="AE273" s="315"/>
      <c r="AF273" s="350" t="s">
        <v>523</v>
      </c>
      <c r="AG273" s="350"/>
      <c r="AH273" s="351">
        <f t="shared" si="9"/>
        <v>0</v>
      </c>
      <c r="AI273" s="351"/>
    </row>
    <row r="274" spans="2:35" ht="22.5" customHeight="1">
      <c r="B274" s="355">
        <v>57</v>
      </c>
      <c r="C274" s="355"/>
      <c r="D274" s="350" t="s">
        <v>850</v>
      </c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 t="s">
        <v>851</v>
      </c>
      <c r="S274" s="350"/>
      <c r="T274" s="350"/>
      <c r="U274" s="350"/>
      <c r="V274" s="350"/>
      <c r="W274" s="350"/>
      <c r="X274" s="350"/>
      <c r="Y274" s="350"/>
      <c r="Z274" s="350"/>
      <c r="AA274" s="350"/>
      <c r="AB274" s="315"/>
      <c r="AC274" s="315"/>
      <c r="AD274" s="315">
        <v>1</v>
      </c>
      <c r="AE274" s="315"/>
      <c r="AF274" s="350" t="s">
        <v>523</v>
      </c>
      <c r="AG274" s="350"/>
      <c r="AH274" s="351">
        <f t="shared" si="9"/>
        <v>0</v>
      </c>
      <c r="AI274" s="351"/>
    </row>
    <row r="275" spans="2:35" ht="11.45" customHeight="1">
      <c r="B275" s="355">
        <v>58</v>
      </c>
      <c r="C275" s="355"/>
      <c r="D275" s="350" t="s">
        <v>852</v>
      </c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 t="s">
        <v>638</v>
      </c>
      <c r="S275" s="350"/>
      <c r="T275" s="350"/>
      <c r="U275" s="350"/>
      <c r="V275" s="350"/>
      <c r="W275" s="350"/>
      <c r="X275" s="350"/>
      <c r="Y275" s="350"/>
      <c r="Z275" s="350"/>
      <c r="AA275" s="350"/>
      <c r="AB275" s="315"/>
      <c r="AC275" s="315"/>
      <c r="AD275" s="315">
        <v>148</v>
      </c>
      <c r="AE275" s="315"/>
      <c r="AF275" s="350" t="s">
        <v>2</v>
      </c>
      <c r="AG275" s="350"/>
      <c r="AH275" s="351">
        <f t="shared" si="9"/>
        <v>0</v>
      </c>
      <c r="AI275" s="351"/>
    </row>
    <row r="276" spans="2:35" ht="11.25" customHeight="1">
      <c r="B276" s="355">
        <v>59</v>
      </c>
      <c r="C276" s="355"/>
      <c r="D276" s="350" t="s">
        <v>853</v>
      </c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 t="s">
        <v>641</v>
      </c>
      <c r="S276" s="350"/>
      <c r="T276" s="350"/>
      <c r="U276" s="350"/>
      <c r="V276" s="350"/>
      <c r="W276" s="350"/>
      <c r="X276" s="350"/>
      <c r="Y276" s="350"/>
      <c r="Z276" s="350"/>
      <c r="AA276" s="350"/>
      <c r="AB276" s="315"/>
      <c r="AC276" s="315"/>
      <c r="AD276" s="315">
        <v>79</v>
      </c>
      <c r="AE276" s="315"/>
      <c r="AF276" s="350" t="s">
        <v>2</v>
      </c>
      <c r="AG276" s="350"/>
      <c r="AH276" s="351">
        <f t="shared" si="9"/>
        <v>0</v>
      </c>
      <c r="AI276" s="351"/>
    </row>
    <row r="277" spans="2:35" ht="11.45" customHeight="1">
      <c r="B277" s="355">
        <v>60</v>
      </c>
      <c r="C277" s="355"/>
      <c r="D277" s="350" t="s">
        <v>854</v>
      </c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 t="s">
        <v>644</v>
      </c>
      <c r="S277" s="350"/>
      <c r="T277" s="350"/>
      <c r="U277" s="350"/>
      <c r="V277" s="350"/>
      <c r="W277" s="350"/>
      <c r="X277" s="350"/>
      <c r="Y277" s="350"/>
      <c r="Z277" s="350"/>
      <c r="AA277" s="350"/>
      <c r="AB277" s="315"/>
      <c r="AC277" s="315"/>
      <c r="AD277" s="315">
        <v>278</v>
      </c>
      <c r="AE277" s="315"/>
      <c r="AF277" s="350" t="s">
        <v>2</v>
      </c>
      <c r="AG277" s="350"/>
      <c r="AH277" s="351">
        <f t="shared" si="9"/>
        <v>0</v>
      </c>
      <c r="AI277" s="351"/>
    </row>
    <row r="278" spans="2:35" ht="11.45" customHeight="1">
      <c r="B278" s="355">
        <v>61</v>
      </c>
      <c r="C278" s="355"/>
      <c r="D278" s="350" t="s">
        <v>855</v>
      </c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 t="s">
        <v>647</v>
      </c>
      <c r="S278" s="350"/>
      <c r="T278" s="350"/>
      <c r="U278" s="350"/>
      <c r="V278" s="350"/>
      <c r="W278" s="350"/>
      <c r="X278" s="350"/>
      <c r="Y278" s="350"/>
      <c r="Z278" s="350"/>
      <c r="AA278" s="350"/>
      <c r="AB278" s="315"/>
      <c r="AC278" s="315"/>
      <c r="AD278" s="315">
        <v>126</v>
      </c>
      <c r="AE278" s="315"/>
      <c r="AF278" s="350" t="s">
        <v>2</v>
      </c>
      <c r="AG278" s="350"/>
      <c r="AH278" s="351">
        <f t="shared" si="9"/>
        <v>0</v>
      </c>
      <c r="AI278" s="351"/>
    </row>
    <row r="279" spans="2:35" ht="11.45" customHeight="1">
      <c r="B279" s="355">
        <v>62</v>
      </c>
      <c r="C279" s="355"/>
      <c r="D279" s="350" t="s">
        <v>856</v>
      </c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 t="s">
        <v>650</v>
      </c>
      <c r="S279" s="350"/>
      <c r="T279" s="350"/>
      <c r="U279" s="350"/>
      <c r="V279" s="350"/>
      <c r="W279" s="350"/>
      <c r="X279" s="350"/>
      <c r="Y279" s="350"/>
      <c r="Z279" s="350"/>
      <c r="AA279" s="350"/>
      <c r="AB279" s="315"/>
      <c r="AC279" s="315"/>
      <c r="AD279" s="315">
        <v>70</v>
      </c>
      <c r="AE279" s="315"/>
      <c r="AF279" s="350" t="s">
        <v>2</v>
      </c>
      <c r="AG279" s="350"/>
      <c r="AH279" s="351">
        <f t="shared" si="9"/>
        <v>0</v>
      </c>
      <c r="AI279" s="351"/>
    </row>
    <row r="280" spans="2:35" ht="11.25" customHeight="1">
      <c r="B280" s="355">
        <v>63</v>
      </c>
      <c r="C280" s="355"/>
      <c r="D280" s="350" t="s">
        <v>857</v>
      </c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 t="s">
        <v>858</v>
      </c>
      <c r="S280" s="350"/>
      <c r="T280" s="350"/>
      <c r="U280" s="350"/>
      <c r="V280" s="350"/>
      <c r="W280" s="350"/>
      <c r="X280" s="350"/>
      <c r="Y280" s="350"/>
      <c r="Z280" s="350"/>
      <c r="AA280" s="350"/>
      <c r="AB280" s="315"/>
      <c r="AC280" s="315"/>
      <c r="AD280" s="315">
        <v>12</v>
      </c>
      <c r="AE280" s="315"/>
      <c r="AF280" s="350" t="s">
        <v>523</v>
      </c>
      <c r="AG280" s="350"/>
      <c r="AH280" s="351">
        <f t="shared" si="9"/>
        <v>0</v>
      </c>
      <c r="AI280" s="351"/>
    </row>
    <row r="281" spans="2:35" ht="11.45" customHeight="1">
      <c r="B281" s="355">
        <v>64</v>
      </c>
      <c r="C281" s="355"/>
      <c r="D281" s="350" t="s">
        <v>857</v>
      </c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 t="s">
        <v>859</v>
      </c>
      <c r="S281" s="350"/>
      <c r="T281" s="350"/>
      <c r="U281" s="350"/>
      <c r="V281" s="350"/>
      <c r="W281" s="350"/>
      <c r="X281" s="350"/>
      <c r="Y281" s="350"/>
      <c r="Z281" s="350"/>
      <c r="AA281" s="350"/>
      <c r="AB281" s="315"/>
      <c r="AC281" s="315"/>
      <c r="AD281" s="315">
        <v>6</v>
      </c>
      <c r="AE281" s="315"/>
      <c r="AF281" s="350" t="s">
        <v>523</v>
      </c>
      <c r="AG281" s="350"/>
      <c r="AH281" s="351">
        <f t="shared" si="9"/>
        <v>0</v>
      </c>
      <c r="AI281" s="351"/>
    </row>
    <row r="282" spans="2:35" ht="11.45" customHeight="1">
      <c r="B282" s="355">
        <v>65</v>
      </c>
      <c r="C282" s="355"/>
      <c r="D282" s="350" t="s">
        <v>860</v>
      </c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 t="s">
        <v>861</v>
      </c>
      <c r="S282" s="350"/>
      <c r="T282" s="350"/>
      <c r="U282" s="350"/>
      <c r="V282" s="350"/>
      <c r="W282" s="350"/>
      <c r="X282" s="350"/>
      <c r="Y282" s="350"/>
      <c r="Z282" s="350"/>
      <c r="AA282" s="350"/>
      <c r="AB282" s="315"/>
      <c r="AC282" s="315"/>
      <c r="AD282" s="315">
        <v>12</v>
      </c>
      <c r="AE282" s="315"/>
      <c r="AF282" s="350" t="s">
        <v>523</v>
      </c>
      <c r="AG282" s="350"/>
      <c r="AH282" s="351">
        <f t="shared" ref="AH282:AH345" si="10">+AB282*AD282</f>
        <v>0</v>
      </c>
      <c r="AI282" s="351"/>
    </row>
    <row r="283" spans="2:35" ht="11.45" customHeight="1">
      <c r="B283" s="355">
        <v>66</v>
      </c>
      <c r="C283" s="355"/>
      <c r="D283" s="350" t="s">
        <v>860</v>
      </c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 t="s">
        <v>862</v>
      </c>
      <c r="S283" s="350"/>
      <c r="T283" s="350"/>
      <c r="U283" s="350"/>
      <c r="V283" s="350"/>
      <c r="W283" s="350"/>
      <c r="X283" s="350"/>
      <c r="Y283" s="350"/>
      <c r="Z283" s="350"/>
      <c r="AA283" s="350"/>
      <c r="AB283" s="315"/>
      <c r="AC283" s="315"/>
      <c r="AD283" s="315">
        <v>21</v>
      </c>
      <c r="AE283" s="315"/>
      <c r="AF283" s="350" t="s">
        <v>523</v>
      </c>
      <c r="AG283" s="350"/>
      <c r="AH283" s="351">
        <f t="shared" si="10"/>
        <v>0</v>
      </c>
      <c r="AI283" s="351"/>
    </row>
    <row r="284" spans="2:35" ht="11.25" customHeight="1">
      <c r="B284" s="355">
        <v>67</v>
      </c>
      <c r="C284" s="355"/>
      <c r="D284" s="350" t="s">
        <v>860</v>
      </c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 t="s">
        <v>863</v>
      </c>
      <c r="S284" s="350"/>
      <c r="T284" s="350"/>
      <c r="U284" s="350"/>
      <c r="V284" s="350"/>
      <c r="W284" s="350"/>
      <c r="X284" s="350"/>
      <c r="Y284" s="350"/>
      <c r="Z284" s="350"/>
      <c r="AA284" s="350"/>
      <c r="AB284" s="315"/>
      <c r="AC284" s="315"/>
      <c r="AD284" s="315">
        <v>23</v>
      </c>
      <c r="AE284" s="315"/>
      <c r="AF284" s="350" t="s">
        <v>523</v>
      </c>
      <c r="AG284" s="350"/>
      <c r="AH284" s="351">
        <f t="shared" si="10"/>
        <v>0</v>
      </c>
      <c r="AI284" s="351"/>
    </row>
    <row r="285" spans="2:35" ht="11.45" customHeight="1">
      <c r="B285" s="355">
        <v>68</v>
      </c>
      <c r="C285" s="355"/>
      <c r="D285" s="350" t="s">
        <v>860</v>
      </c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 t="s">
        <v>864</v>
      </c>
      <c r="S285" s="350"/>
      <c r="T285" s="350"/>
      <c r="U285" s="350"/>
      <c r="V285" s="350"/>
      <c r="W285" s="350"/>
      <c r="X285" s="350"/>
      <c r="Y285" s="350"/>
      <c r="Z285" s="350"/>
      <c r="AA285" s="350"/>
      <c r="AB285" s="315"/>
      <c r="AC285" s="315"/>
      <c r="AD285" s="315">
        <v>11</v>
      </c>
      <c r="AE285" s="315"/>
      <c r="AF285" s="350" t="s">
        <v>523</v>
      </c>
      <c r="AG285" s="350"/>
      <c r="AH285" s="351">
        <f t="shared" si="10"/>
        <v>0</v>
      </c>
      <c r="AI285" s="351"/>
    </row>
    <row r="286" spans="2:35" ht="11.45" customHeight="1">
      <c r="B286" s="355">
        <v>69</v>
      </c>
      <c r="C286" s="355"/>
      <c r="D286" s="350" t="s">
        <v>860</v>
      </c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 t="s">
        <v>865</v>
      </c>
      <c r="S286" s="350"/>
      <c r="T286" s="350"/>
      <c r="U286" s="350"/>
      <c r="V286" s="350"/>
      <c r="W286" s="350"/>
      <c r="X286" s="350"/>
      <c r="Y286" s="350"/>
      <c r="Z286" s="350"/>
      <c r="AA286" s="350"/>
      <c r="AB286" s="315"/>
      <c r="AC286" s="315"/>
      <c r="AD286" s="315">
        <v>6</v>
      </c>
      <c r="AE286" s="315"/>
      <c r="AF286" s="350" t="s">
        <v>523</v>
      </c>
      <c r="AG286" s="350"/>
      <c r="AH286" s="351">
        <f t="shared" si="10"/>
        <v>0</v>
      </c>
      <c r="AI286" s="351"/>
    </row>
    <row r="287" spans="2:35" ht="11.45" customHeight="1">
      <c r="B287" s="355">
        <v>70</v>
      </c>
      <c r="C287" s="355"/>
      <c r="D287" s="350" t="s">
        <v>866</v>
      </c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 t="s">
        <v>867</v>
      </c>
      <c r="S287" s="350"/>
      <c r="T287" s="350"/>
      <c r="U287" s="350"/>
      <c r="V287" s="350"/>
      <c r="W287" s="350"/>
      <c r="X287" s="350"/>
      <c r="Y287" s="350"/>
      <c r="Z287" s="350"/>
      <c r="AA287" s="350"/>
      <c r="AB287" s="315"/>
      <c r="AC287" s="315"/>
      <c r="AD287" s="315">
        <v>8</v>
      </c>
      <c r="AE287" s="315"/>
      <c r="AF287" s="350" t="s">
        <v>523</v>
      </c>
      <c r="AG287" s="350"/>
      <c r="AH287" s="351">
        <f t="shared" si="10"/>
        <v>0</v>
      </c>
      <c r="AI287" s="351"/>
    </row>
    <row r="288" spans="2:35" ht="11.45" customHeight="1">
      <c r="B288" s="355">
        <v>71</v>
      </c>
      <c r="C288" s="355"/>
      <c r="D288" s="350" t="s">
        <v>866</v>
      </c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 t="s">
        <v>867</v>
      </c>
      <c r="S288" s="350"/>
      <c r="T288" s="350"/>
      <c r="U288" s="350"/>
      <c r="V288" s="350"/>
      <c r="W288" s="350"/>
      <c r="X288" s="350"/>
      <c r="Y288" s="350"/>
      <c r="Z288" s="350"/>
      <c r="AA288" s="350"/>
      <c r="AB288" s="315"/>
      <c r="AC288" s="315"/>
      <c r="AD288" s="315">
        <v>15</v>
      </c>
      <c r="AE288" s="315"/>
      <c r="AF288" s="350" t="s">
        <v>523</v>
      </c>
      <c r="AG288" s="350"/>
      <c r="AH288" s="351">
        <f t="shared" si="10"/>
        <v>0</v>
      </c>
      <c r="AI288" s="351"/>
    </row>
    <row r="289" spans="2:35" ht="11.25" customHeight="1">
      <c r="B289" s="355">
        <v>72</v>
      </c>
      <c r="C289" s="355"/>
      <c r="D289" s="350" t="s">
        <v>866</v>
      </c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 t="s">
        <v>868</v>
      </c>
      <c r="S289" s="350"/>
      <c r="T289" s="350"/>
      <c r="U289" s="350"/>
      <c r="V289" s="350"/>
      <c r="W289" s="350"/>
      <c r="X289" s="350"/>
      <c r="Y289" s="350"/>
      <c r="Z289" s="350"/>
      <c r="AA289" s="350"/>
      <c r="AB289" s="315"/>
      <c r="AC289" s="315"/>
      <c r="AD289" s="315">
        <v>8</v>
      </c>
      <c r="AE289" s="315"/>
      <c r="AF289" s="350" t="s">
        <v>523</v>
      </c>
      <c r="AG289" s="350"/>
      <c r="AH289" s="351">
        <f t="shared" si="10"/>
        <v>0</v>
      </c>
      <c r="AI289" s="351"/>
    </row>
    <row r="290" spans="2:35" ht="11.45" customHeight="1">
      <c r="B290" s="355">
        <v>73</v>
      </c>
      <c r="C290" s="355"/>
      <c r="D290" s="350" t="s">
        <v>866</v>
      </c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 t="s">
        <v>869</v>
      </c>
      <c r="S290" s="350"/>
      <c r="T290" s="350"/>
      <c r="U290" s="350"/>
      <c r="V290" s="350"/>
      <c r="W290" s="350"/>
      <c r="X290" s="350"/>
      <c r="Y290" s="350"/>
      <c r="Z290" s="350"/>
      <c r="AA290" s="350"/>
      <c r="AB290" s="315"/>
      <c r="AC290" s="315"/>
      <c r="AD290" s="315">
        <v>12</v>
      </c>
      <c r="AE290" s="315"/>
      <c r="AF290" s="350" t="s">
        <v>523</v>
      </c>
      <c r="AG290" s="350"/>
      <c r="AH290" s="351">
        <f t="shared" si="10"/>
        <v>0</v>
      </c>
      <c r="AI290" s="351"/>
    </row>
    <row r="291" spans="2:35" ht="11.45" customHeight="1">
      <c r="B291" s="355">
        <v>74</v>
      </c>
      <c r="C291" s="355"/>
      <c r="D291" s="350" t="s">
        <v>866</v>
      </c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 t="s">
        <v>870</v>
      </c>
      <c r="S291" s="350"/>
      <c r="T291" s="350"/>
      <c r="U291" s="350"/>
      <c r="V291" s="350"/>
      <c r="W291" s="350"/>
      <c r="X291" s="350"/>
      <c r="Y291" s="350"/>
      <c r="Z291" s="350"/>
      <c r="AA291" s="350"/>
      <c r="AB291" s="315"/>
      <c r="AC291" s="315"/>
      <c r="AD291" s="315">
        <v>8</v>
      </c>
      <c r="AE291" s="315"/>
      <c r="AF291" s="350" t="s">
        <v>523</v>
      </c>
      <c r="AG291" s="350"/>
      <c r="AH291" s="351">
        <f t="shared" si="10"/>
        <v>0</v>
      </c>
      <c r="AI291" s="351"/>
    </row>
    <row r="292" spans="2:35" ht="11.45" customHeight="1">
      <c r="B292" s="355">
        <v>75</v>
      </c>
      <c r="C292" s="355"/>
      <c r="D292" s="350" t="s">
        <v>871</v>
      </c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 t="s">
        <v>872</v>
      </c>
      <c r="S292" s="350"/>
      <c r="T292" s="350"/>
      <c r="U292" s="350"/>
      <c r="V292" s="350"/>
      <c r="W292" s="350"/>
      <c r="X292" s="350"/>
      <c r="Y292" s="350"/>
      <c r="Z292" s="350"/>
      <c r="AA292" s="350"/>
      <c r="AB292" s="315"/>
      <c r="AC292" s="315"/>
      <c r="AD292" s="315">
        <v>17</v>
      </c>
      <c r="AE292" s="315"/>
      <c r="AF292" s="350" t="s">
        <v>523</v>
      </c>
      <c r="AG292" s="350"/>
      <c r="AH292" s="351">
        <f t="shared" si="10"/>
        <v>0</v>
      </c>
      <c r="AI292" s="351"/>
    </row>
    <row r="293" spans="2:35" ht="11.25" customHeight="1">
      <c r="B293" s="355">
        <v>76</v>
      </c>
      <c r="C293" s="355"/>
      <c r="D293" s="350" t="s">
        <v>871</v>
      </c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 t="s">
        <v>873</v>
      </c>
      <c r="S293" s="350"/>
      <c r="T293" s="350"/>
      <c r="U293" s="350"/>
      <c r="V293" s="350"/>
      <c r="W293" s="350"/>
      <c r="X293" s="350"/>
      <c r="Y293" s="350"/>
      <c r="Z293" s="350"/>
      <c r="AA293" s="350"/>
      <c r="AB293" s="315"/>
      <c r="AC293" s="315"/>
      <c r="AD293" s="315">
        <v>34</v>
      </c>
      <c r="AE293" s="315"/>
      <c r="AF293" s="350" t="s">
        <v>523</v>
      </c>
      <c r="AG293" s="350"/>
      <c r="AH293" s="351">
        <f t="shared" si="10"/>
        <v>0</v>
      </c>
      <c r="AI293" s="351"/>
    </row>
    <row r="294" spans="2:35" ht="11.45" customHeight="1">
      <c r="B294" s="355">
        <v>77</v>
      </c>
      <c r="C294" s="355"/>
      <c r="D294" s="350" t="s">
        <v>874</v>
      </c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 t="s">
        <v>875</v>
      </c>
      <c r="S294" s="350"/>
      <c r="T294" s="350"/>
      <c r="U294" s="350"/>
      <c r="V294" s="350"/>
      <c r="W294" s="350"/>
      <c r="X294" s="350"/>
      <c r="Y294" s="350"/>
      <c r="Z294" s="350"/>
      <c r="AA294" s="350"/>
      <c r="AB294" s="315"/>
      <c r="AC294" s="315"/>
      <c r="AD294" s="315">
        <v>30</v>
      </c>
      <c r="AE294" s="315"/>
      <c r="AF294" s="350" t="s">
        <v>523</v>
      </c>
      <c r="AG294" s="350"/>
      <c r="AH294" s="351">
        <f t="shared" si="10"/>
        <v>0</v>
      </c>
      <c r="AI294" s="351"/>
    </row>
    <row r="295" spans="2:35" ht="11.45" customHeight="1">
      <c r="B295" s="355">
        <v>78</v>
      </c>
      <c r="C295" s="355"/>
      <c r="D295" s="350" t="s">
        <v>874</v>
      </c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 t="s">
        <v>876</v>
      </c>
      <c r="S295" s="350"/>
      <c r="T295" s="350"/>
      <c r="U295" s="350"/>
      <c r="V295" s="350"/>
      <c r="W295" s="350"/>
      <c r="X295" s="350"/>
      <c r="Y295" s="350"/>
      <c r="Z295" s="350"/>
      <c r="AA295" s="350"/>
      <c r="AB295" s="315"/>
      <c r="AC295" s="315"/>
      <c r="AD295" s="315">
        <v>18</v>
      </c>
      <c r="AE295" s="315"/>
      <c r="AF295" s="350" t="s">
        <v>523</v>
      </c>
      <c r="AG295" s="350"/>
      <c r="AH295" s="351">
        <f t="shared" si="10"/>
        <v>0</v>
      </c>
      <c r="AI295" s="351"/>
    </row>
    <row r="296" spans="2:35" ht="11.45" customHeight="1">
      <c r="B296" s="355">
        <v>79</v>
      </c>
      <c r="C296" s="355"/>
      <c r="D296" s="350" t="s">
        <v>874</v>
      </c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 t="s">
        <v>877</v>
      </c>
      <c r="S296" s="350"/>
      <c r="T296" s="350"/>
      <c r="U296" s="350"/>
      <c r="V296" s="350"/>
      <c r="W296" s="350"/>
      <c r="X296" s="350"/>
      <c r="Y296" s="350"/>
      <c r="Z296" s="350"/>
      <c r="AA296" s="350"/>
      <c r="AB296" s="315"/>
      <c r="AC296" s="315"/>
      <c r="AD296" s="315">
        <v>235</v>
      </c>
      <c r="AE296" s="315"/>
      <c r="AF296" s="350" t="s">
        <v>523</v>
      </c>
      <c r="AG296" s="350"/>
      <c r="AH296" s="351">
        <f t="shared" si="10"/>
        <v>0</v>
      </c>
      <c r="AI296" s="351"/>
    </row>
    <row r="297" spans="2:35" ht="11.45" customHeight="1">
      <c r="B297" s="355">
        <v>80</v>
      </c>
      <c r="C297" s="355"/>
      <c r="D297" s="350" t="s">
        <v>878</v>
      </c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 t="s">
        <v>879</v>
      </c>
      <c r="S297" s="350"/>
      <c r="T297" s="350"/>
      <c r="U297" s="350"/>
      <c r="V297" s="350"/>
      <c r="W297" s="350"/>
      <c r="X297" s="350"/>
      <c r="Y297" s="350"/>
      <c r="Z297" s="350"/>
      <c r="AA297" s="350"/>
      <c r="AB297" s="315"/>
      <c r="AC297" s="315"/>
      <c r="AD297" s="315">
        <v>23</v>
      </c>
      <c r="AE297" s="315"/>
      <c r="AF297" s="350" t="s">
        <v>523</v>
      </c>
      <c r="AG297" s="350"/>
      <c r="AH297" s="351">
        <f t="shared" si="10"/>
        <v>0</v>
      </c>
      <c r="AI297" s="351"/>
    </row>
    <row r="298" spans="2:35" ht="11.25" customHeight="1">
      <c r="B298" s="355">
        <v>81</v>
      </c>
      <c r="C298" s="355"/>
      <c r="D298" s="350" t="s">
        <v>880</v>
      </c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 t="s">
        <v>653</v>
      </c>
      <c r="S298" s="350"/>
      <c r="T298" s="350"/>
      <c r="U298" s="350"/>
      <c r="V298" s="350"/>
      <c r="W298" s="350"/>
      <c r="X298" s="350"/>
      <c r="Y298" s="350"/>
      <c r="Z298" s="350"/>
      <c r="AA298" s="350"/>
      <c r="AB298" s="315"/>
      <c r="AC298" s="315"/>
      <c r="AD298" s="315">
        <v>46</v>
      </c>
      <c r="AE298" s="315"/>
      <c r="AF298" s="350" t="s">
        <v>2</v>
      </c>
      <c r="AG298" s="350"/>
      <c r="AH298" s="351">
        <f t="shared" si="10"/>
        <v>0</v>
      </c>
      <c r="AI298" s="351"/>
    </row>
    <row r="299" spans="2:35" ht="11.45" customHeight="1">
      <c r="B299" s="355">
        <v>82</v>
      </c>
      <c r="C299" s="355"/>
      <c r="D299" s="350" t="s">
        <v>878</v>
      </c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 t="s">
        <v>881</v>
      </c>
      <c r="S299" s="350"/>
      <c r="T299" s="350"/>
      <c r="U299" s="350"/>
      <c r="V299" s="350"/>
      <c r="W299" s="350"/>
      <c r="X299" s="350"/>
      <c r="Y299" s="350"/>
      <c r="Z299" s="350"/>
      <c r="AA299" s="350"/>
      <c r="AB299" s="315"/>
      <c r="AC299" s="315"/>
      <c r="AD299" s="315">
        <v>46</v>
      </c>
      <c r="AE299" s="315"/>
      <c r="AF299" s="350" t="s">
        <v>523</v>
      </c>
      <c r="AG299" s="350"/>
      <c r="AH299" s="351">
        <f t="shared" si="10"/>
        <v>0</v>
      </c>
      <c r="AI299" s="351"/>
    </row>
    <row r="300" spans="2:35" ht="11.45" customHeight="1">
      <c r="B300" s="355">
        <v>83</v>
      </c>
      <c r="C300" s="355"/>
      <c r="D300" s="350" t="s">
        <v>829</v>
      </c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 t="s">
        <v>882</v>
      </c>
      <c r="S300" s="350"/>
      <c r="T300" s="350"/>
      <c r="U300" s="350"/>
      <c r="V300" s="350"/>
      <c r="W300" s="350"/>
      <c r="X300" s="350"/>
      <c r="Y300" s="350"/>
      <c r="Z300" s="350"/>
      <c r="AA300" s="350"/>
      <c r="AB300" s="315"/>
      <c r="AC300" s="315"/>
      <c r="AD300" s="315">
        <v>20</v>
      </c>
      <c r="AE300" s="315"/>
      <c r="AF300" s="350" t="s">
        <v>523</v>
      </c>
      <c r="AG300" s="350"/>
      <c r="AH300" s="351">
        <f t="shared" si="10"/>
        <v>0</v>
      </c>
      <c r="AI300" s="351"/>
    </row>
    <row r="301" spans="2:35" ht="11.45" customHeight="1">
      <c r="B301" s="355">
        <v>84</v>
      </c>
      <c r="C301" s="355"/>
      <c r="D301" s="350" t="s">
        <v>883</v>
      </c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 t="s">
        <v>884</v>
      </c>
      <c r="S301" s="350"/>
      <c r="T301" s="350"/>
      <c r="U301" s="350"/>
      <c r="V301" s="350"/>
      <c r="W301" s="350"/>
      <c r="X301" s="350"/>
      <c r="Y301" s="350"/>
      <c r="Z301" s="350"/>
      <c r="AA301" s="350"/>
      <c r="AB301" s="315"/>
      <c r="AC301" s="315"/>
      <c r="AD301" s="315">
        <v>46</v>
      </c>
      <c r="AE301" s="315"/>
      <c r="AF301" s="350" t="s">
        <v>2</v>
      </c>
      <c r="AG301" s="350"/>
      <c r="AH301" s="351">
        <f t="shared" si="10"/>
        <v>0</v>
      </c>
      <c r="AI301" s="351"/>
    </row>
    <row r="302" spans="2:35" ht="11.25" customHeight="1">
      <c r="B302" s="355">
        <v>85</v>
      </c>
      <c r="C302" s="355"/>
      <c r="D302" s="350" t="s">
        <v>885</v>
      </c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 t="s">
        <v>886</v>
      </c>
      <c r="S302" s="350"/>
      <c r="T302" s="350"/>
      <c r="U302" s="350"/>
      <c r="V302" s="350"/>
      <c r="W302" s="350"/>
      <c r="X302" s="350"/>
      <c r="Y302" s="350"/>
      <c r="Z302" s="350"/>
      <c r="AA302" s="350"/>
      <c r="AB302" s="315"/>
      <c r="AC302" s="315"/>
      <c r="AD302" s="315">
        <v>105</v>
      </c>
      <c r="AE302" s="315"/>
      <c r="AF302" s="350" t="s">
        <v>2</v>
      </c>
      <c r="AG302" s="350"/>
      <c r="AH302" s="351">
        <f t="shared" si="10"/>
        <v>0</v>
      </c>
      <c r="AI302" s="351"/>
    </row>
    <row r="303" spans="2:35" ht="11.45" customHeight="1">
      <c r="B303" s="355">
        <v>86</v>
      </c>
      <c r="C303" s="355"/>
      <c r="D303" s="350" t="s">
        <v>887</v>
      </c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 t="s">
        <v>655</v>
      </c>
      <c r="S303" s="350"/>
      <c r="T303" s="350"/>
      <c r="U303" s="350"/>
      <c r="V303" s="350"/>
      <c r="W303" s="350"/>
      <c r="X303" s="350"/>
      <c r="Y303" s="350"/>
      <c r="Z303" s="350"/>
      <c r="AA303" s="350"/>
      <c r="AB303" s="315"/>
      <c r="AC303" s="315"/>
      <c r="AD303" s="315">
        <v>86</v>
      </c>
      <c r="AE303" s="315"/>
      <c r="AF303" s="350" t="s">
        <v>2</v>
      </c>
      <c r="AG303" s="350"/>
      <c r="AH303" s="351">
        <f t="shared" si="10"/>
        <v>0</v>
      </c>
      <c r="AI303" s="351"/>
    </row>
    <row r="304" spans="2:35" ht="11.45" customHeight="1">
      <c r="B304" s="355">
        <v>87</v>
      </c>
      <c r="C304" s="355"/>
      <c r="D304" s="350" t="s">
        <v>888</v>
      </c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 t="s">
        <v>661</v>
      </c>
      <c r="S304" s="350"/>
      <c r="T304" s="350"/>
      <c r="U304" s="350"/>
      <c r="V304" s="350"/>
      <c r="W304" s="350"/>
      <c r="X304" s="350"/>
      <c r="Y304" s="350"/>
      <c r="Z304" s="350"/>
      <c r="AA304" s="350"/>
      <c r="AB304" s="315"/>
      <c r="AC304" s="315"/>
      <c r="AD304" s="315">
        <v>32</v>
      </c>
      <c r="AE304" s="315"/>
      <c r="AF304" s="350" t="s">
        <v>2</v>
      </c>
      <c r="AG304" s="350"/>
      <c r="AH304" s="351">
        <f t="shared" si="10"/>
        <v>0</v>
      </c>
      <c r="AI304" s="351"/>
    </row>
    <row r="305" spans="2:35" ht="11.45" customHeight="1">
      <c r="B305" s="355">
        <v>88</v>
      </c>
      <c r="C305" s="355"/>
      <c r="D305" s="350" t="s">
        <v>889</v>
      </c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 t="s">
        <v>658</v>
      </c>
      <c r="S305" s="350"/>
      <c r="T305" s="350"/>
      <c r="U305" s="350"/>
      <c r="V305" s="350"/>
      <c r="W305" s="350"/>
      <c r="X305" s="350"/>
      <c r="Y305" s="350"/>
      <c r="Z305" s="350"/>
      <c r="AA305" s="350"/>
      <c r="AB305" s="315"/>
      <c r="AC305" s="315"/>
      <c r="AD305" s="315">
        <v>172</v>
      </c>
      <c r="AE305" s="315"/>
      <c r="AF305" s="350" t="s">
        <v>523</v>
      </c>
      <c r="AG305" s="350"/>
      <c r="AH305" s="351">
        <f t="shared" si="10"/>
        <v>0</v>
      </c>
      <c r="AI305" s="351"/>
    </row>
    <row r="306" spans="2:35" ht="11.25" customHeight="1">
      <c r="B306" s="355">
        <v>89</v>
      </c>
      <c r="C306" s="355"/>
      <c r="D306" s="350" t="s">
        <v>890</v>
      </c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 t="s">
        <v>663</v>
      </c>
      <c r="S306" s="350"/>
      <c r="T306" s="350"/>
      <c r="U306" s="350"/>
      <c r="V306" s="350"/>
      <c r="W306" s="350"/>
      <c r="X306" s="350"/>
      <c r="Y306" s="350"/>
      <c r="Z306" s="350"/>
      <c r="AA306" s="350"/>
      <c r="AB306" s="315"/>
      <c r="AC306" s="315"/>
      <c r="AD306" s="315">
        <v>1</v>
      </c>
      <c r="AE306" s="315"/>
      <c r="AF306" s="350" t="s">
        <v>523</v>
      </c>
      <c r="AG306" s="350"/>
      <c r="AH306" s="351">
        <f t="shared" si="10"/>
        <v>0</v>
      </c>
      <c r="AI306" s="351"/>
    </row>
    <row r="307" spans="2:35" ht="11.45" customHeight="1">
      <c r="B307" s="355">
        <v>90</v>
      </c>
      <c r="C307" s="355"/>
      <c r="D307" s="350" t="s">
        <v>891</v>
      </c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 t="s">
        <v>892</v>
      </c>
      <c r="S307" s="350"/>
      <c r="T307" s="350"/>
      <c r="U307" s="350"/>
      <c r="V307" s="350"/>
      <c r="W307" s="350"/>
      <c r="X307" s="350"/>
      <c r="Y307" s="350"/>
      <c r="Z307" s="350"/>
      <c r="AA307" s="350"/>
      <c r="AB307" s="315"/>
      <c r="AC307" s="315"/>
      <c r="AD307" s="315">
        <v>38</v>
      </c>
      <c r="AE307" s="315"/>
      <c r="AF307" s="350" t="s">
        <v>523</v>
      </c>
      <c r="AG307" s="350"/>
      <c r="AH307" s="351">
        <f t="shared" si="10"/>
        <v>0</v>
      </c>
      <c r="AI307" s="351"/>
    </row>
    <row r="308" spans="2:35" ht="11.45" customHeight="1">
      <c r="B308" s="355">
        <v>91</v>
      </c>
      <c r="C308" s="355"/>
      <c r="D308" s="350" t="s">
        <v>893</v>
      </c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 t="s">
        <v>667</v>
      </c>
      <c r="S308" s="350"/>
      <c r="T308" s="350"/>
      <c r="U308" s="350"/>
      <c r="V308" s="350"/>
      <c r="W308" s="350"/>
      <c r="X308" s="350"/>
      <c r="Y308" s="350"/>
      <c r="Z308" s="350"/>
      <c r="AA308" s="350"/>
      <c r="AB308" s="315"/>
      <c r="AC308" s="315"/>
      <c r="AD308" s="315">
        <v>22</v>
      </c>
      <c r="AE308" s="315"/>
      <c r="AF308" s="350" t="s">
        <v>523</v>
      </c>
      <c r="AG308" s="350"/>
      <c r="AH308" s="351">
        <f t="shared" si="10"/>
        <v>0</v>
      </c>
      <c r="AI308" s="351"/>
    </row>
    <row r="309" spans="2:35" ht="11.45" customHeight="1">
      <c r="B309" s="355">
        <v>92</v>
      </c>
      <c r="C309" s="355"/>
      <c r="D309" s="350" t="s">
        <v>893</v>
      </c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 t="s">
        <v>668</v>
      </c>
      <c r="S309" s="350"/>
      <c r="T309" s="350"/>
      <c r="U309" s="350"/>
      <c r="V309" s="350"/>
      <c r="W309" s="350"/>
      <c r="X309" s="350"/>
      <c r="Y309" s="350"/>
      <c r="Z309" s="350"/>
      <c r="AA309" s="350"/>
      <c r="AB309" s="315"/>
      <c r="AC309" s="315"/>
      <c r="AD309" s="315">
        <v>18</v>
      </c>
      <c r="AE309" s="315"/>
      <c r="AF309" s="350" t="s">
        <v>523</v>
      </c>
      <c r="AG309" s="350"/>
      <c r="AH309" s="351">
        <f t="shared" si="10"/>
        <v>0</v>
      </c>
      <c r="AI309" s="351"/>
    </row>
    <row r="310" spans="2:35" ht="11.45" customHeight="1">
      <c r="B310" s="355">
        <v>93</v>
      </c>
      <c r="C310" s="355"/>
      <c r="D310" s="350" t="s">
        <v>894</v>
      </c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 t="s">
        <v>895</v>
      </c>
      <c r="S310" s="350"/>
      <c r="T310" s="350"/>
      <c r="U310" s="350"/>
      <c r="V310" s="350"/>
      <c r="W310" s="350"/>
      <c r="X310" s="350"/>
      <c r="Y310" s="350"/>
      <c r="Z310" s="350"/>
      <c r="AA310" s="350"/>
      <c r="AB310" s="315"/>
      <c r="AC310" s="315"/>
      <c r="AD310" s="315">
        <v>17</v>
      </c>
      <c r="AE310" s="315"/>
      <c r="AF310" s="350" t="s">
        <v>523</v>
      </c>
      <c r="AG310" s="350"/>
      <c r="AH310" s="351">
        <f t="shared" si="10"/>
        <v>0</v>
      </c>
      <c r="AI310" s="351"/>
    </row>
    <row r="311" spans="2:35" ht="11.25" customHeight="1">
      <c r="B311" s="355">
        <v>94</v>
      </c>
      <c r="C311" s="355"/>
      <c r="D311" s="350" t="s">
        <v>889</v>
      </c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 t="s">
        <v>673</v>
      </c>
      <c r="S311" s="350"/>
      <c r="T311" s="350"/>
      <c r="U311" s="350"/>
      <c r="V311" s="350"/>
      <c r="W311" s="350"/>
      <c r="X311" s="350"/>
      <c r="Y311" s="350"/>
      <c r="Z311" s="350"/>
      <c r="AA311" s="350"/>
      <c r="AB311" s="315"/>
      <c r="AC311" s="315"/>
      <c r="AD311" s="315">
        <v>245</v>
      </c>
      <c r="AE311" s="315"/>
      <c r="AF311" s="350" t="s">
        <v>523</v>
      </c>
      <c r="AG311" s="350"/>
      <c r="AH311" s="351">
        <f t="shared" si="10"/>
        <v>0</v>
      </c>
      <c r="AI311" s="351"/>
    </row>
    <row r="312" spans="2:35" ht="11.45" customHeight="1">
      <c r="B312" s="355">
        <v>95</v>
      </c>
      <c r="C312" s="355"/>
      <c r="D312" s="350" t="s">
        <v>896</v>
      </c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 t="s">
        <v>676</v>
      </c>
      <c r="S312" s="350"/>
      <c r="T312" s="350"/>
      <c r="U312" s="350"/>
      <c r="V312" s="350"/>
      <c r="W312" s="350"/>
      <c r="X312" s="350"/>
      <c r="Y312" s="350"/>
      <c r="Z312" s="350"/>
      <c r="AA312" s="350"/>
      <c r="AB312" s="315"/>
      <c r="AC312" s="315"/>
      <c r="AD312" s="315">
        <v>12</v>
      </c>
      <c r="AE312" s="315"/>
      <c r="AF312" s="350" t="s">
        <v>523</v>
      </c>
      <c r="AG312" s="350"/>
      <c r="AH312" s="351">
        <f t="shared" si="10"/>
        <v>0</v>
      </c>
      <c r="AI312" s="351"/>
    </row>
    <row r="313" spans="2:35" ht="11.45" customHeight="1">
      <c r="B313" s="355">
        <v>96</v>
      </c>
      <c r="C313" s="355"/>
      <c r="D313" s="350" t="s">
        <v>897</v>
      </c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 t="s">
        <v>679</v>
      </c>
      <c r="S313" s="350"/>
      <c r="T313" s="350"/>
      <c r="U313" s="350"/>
      <c r="V313" s="350"/>
      <c r="W313" s="350"/>
      <c r="X313" s="350"/>
      <c r="Y313" s="350"/>
      <c r="Z313" s="350"/>
      <c r="AA313" s="350"/>
      <c r="AB313" s="315"/>
      <c r="AC313" s="315"/>
      <c r="AD313" s="315">
        <v>12</v>
      </c>
      <c r="AE313" s="315"/>
      <c r="AF313" s="350" t="s">
        <v>523</v>
      </c>
      <c r="AG313" s="350"/>
      <c r="AH313" s="351">
        <f t="shared" si="10"/>
        <v>0</v>
      </c>
      <c r="AI313" s="351"/>
    </row>
    <row r="314" spans="2:35" ht="11.45" customHeight="1">
      <c r="B314" s="355">
        <v>97</v>
      </c>
      <c r="C314" s="355"/>
      <c r="D314" s="350" t="s">
        <v>898</v>
      </c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 t="s">
        <v>680</v>
      </c>
      <c r="S314" s="350"/>
      <c r="T314" s="350"/>
      <c r="U314" s="350"/>
      <c r="V314" s="350"/>
      <c r="W314" s="350"/>
      <c r="X314" s="350"/>
      <c r="Y314" s="350"/>
      <c r="Z314" s="350"/>
      <c r="AA314" s="350"/>
      <c r="AB314" s="315"/>
      <c r="AC314" s="315"/>
      <c r="AD314" s="315">
        <v>63</v>
      </c>
      <c r="AE314" s="315"/>
      <c r="AF314" s="350" t="s">
        <v>523</v>
      </c>
      <c r="AG314" s="350"/>
      <c r="AH314" s="351">
        <f t="shared" si="10"/>
        <v>0</v>
      </c>
      <c r="AI314" s="351"/>
    </row>
    <row r="315" spans="2:35" ht="11.25" customHeight="1">
      <c r="B315" s="355">
        <v>98</v>
      </c>
      <c r="C315" s="355"/>
      <c r="D315" s="350" t="s">
        <v>898</v>
      </c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 t="s">
        <v>682</v>
      </c>
      <c r="S315" s="350"/>
      <c r="T315" s="350"/>
      <c r="U315" s="350"/>
      <c r="V315" s="350"/>
      <c r="W315" s="350"/>
      <c r="X315" s="350"/>
      <c r="Y315" s="350"/>
      <c r="Z315" s="350"/>
      <c r="AA315" s="350"/>
      <c r="AB315" s="315"/>
      <c r="AC315" s="315"/>
      <c r="AD315" s="315">
        <v>63</v>
      </c>
      <c r="AE315" s="315"/>
      <c r="AF315" s="350" t="s">
        <v>523</v>
      </c>
      <c r="AG315" s="350"/>
      <c r="AH315" s="351">
        <f t="shared" si="10"/>
        <v>0</v>
      </c>
      <c r="AI315" s="351"/>
    </row>
    <row r="316" spans="2:35" ht="11.45" customHeight="1">
      <c r="B316" s="355">
        <v>99</v>
      </c>
      <c r="C316" s="355"/>
      <c r="D316" s="350" t="s">
        <v>899</v>
      </c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 t="s">
        <v>684</v>
      </c>
      <c r="S316" s="350"/>
      <c r="T316" s="350"/>
      <c r="U316" s="350"/>
      <c r="V316" s="350"/>
      <c r="W316" s="350"/>
      <c r="X316" s="350"/>
      <c r="Y316" s="350"/>
      <c r="Z316" s="350"/>
      <c r="AA316" s="350"/>
      <c r="AB316" s="315"/>
      <c r="AC316" s="315"/>
      <c r="AD316" s="315">
        <v>175</v>
      </c>
      <c r="AE316" s="315"/>
      <c r="AF316" s="350" t="s">
        <v>523</v>
      </c>
      <c r="AG316" s="350"/>
      <c r="AH316" s="351">
        <f t="shared" si="10"/>
        <v>0</v>
      </c>
      <c r="AI316" s="351"/>
    </row>
    <row r="317" spans="2:35" ht="11.45" customHeight="1">
      <c r="B317" s="355">
        <v>100</v>
      </c>
      <c r="C317" s="355"/>
      <c r="D317" s="350" t="s">
        <v>899</v>
      </c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 t="s">
        <v>682</v>
      </c>
      <c r="S317" s="350"/>
      <c r="T317" s="350"/>
      <c r="U317" s="350"/>
      <c r="V317" s="350"/>
      <c r="W317" s="350"/>
      <c r="X317" s="350"/>
      <c r="Y317" s="350"/>
      <c r="Z317" s="350"/>
      <c r="AA317" s="350"/>
      <c r="AB317" s="315"/>
      <c r="AC317" s="315"/>
      <c r="AD317" s="315">
        <v>59</v>
      </c>
      <c r="AE317" s="315"/>
      <c r="AF317" s="350" t="s">
        <v>523</v>
      </c>
      <c r="AG317" s="350"/>
      <c r="AH317" s="351">
        <f t="shared" si="10"/>
        <v>0</v>
      </c>
      <c r="AI317" s="351"/>
    </row>
    <row r="318" spans="2:35" ht="11.45" customHeight="1">
      <c r="B318" s="355">
        <v>101</v>
      </c>
      <c r="C318" s="355"/>
      <c r="D318" s="350" t="s">
        <v>900</v>
      </c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 t="s">
        <v>688</v>
      </c>
      <c r="S318" s="350"/>
      <c r="T318" s="350"/>
      <c r="U318" s="350"/>
      <c r="V318" s="350"/>
      <c r="W318" s="350"/>
      <c r="X318" s="350"/>
      <c r="Y318" s="350"/>
      <c r="Z318" s="350"/>
      <c r="AA318" s="350"/>
      <c r="AB318" s="315"/>
      <c r="AC318" s="315"/>
      <c r="AD318" s="315">
        <v>48</v>
      </c>
      <c r="AE318" s="315"/>
      <c r="AF318" s="350" t="s">
        <v>523</v>
      </c>
      <c r="AG318" s="350"/>
      <c r="AH318" s="351">
        <f t="shared" si="10"/>
        <v>0</v>
      </c>
      <c r="AI318" s="351"/>
    </row>
    <row r="319" spans="2:35" ht="11.25" customHeight="1">
      <c r="B319" s="355">
        <v>102</v>
      </c>
      <c r="C319" s="355"/>
      <c r="D319" s="350" t="s">
        <v>900</v>
      </c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 t="s">
        <v>682</v>
      </c>
      <c r="S319" s="350"/>
      <c r="T319" s="350"/>
      <c r="U319" s="350"/>
      <c r="V319" s="350"/>
      <c r="W319" s="350"/>
      <c r="X319" s="350"/>
      <c r="Y319" s="350"/>
      <c r="Z319" s="350"/>
      <c r="AA319" s="350"/>
      <c r="AB319" s="315"/>
      <c r="AC319" s="315"/>
      <c r="AD319" s="315">
        <v>28</v>
      </c>
      <c r="AE319" s="315"/>
      <c r="AF319" s="350" t="s">
        <v>523</v>
      </c>
      <c r="AG319" s="350"/>
      <c r="AH319" s="351">
        <f t="shared" si="10"/>
        <v>0</v>
      </c>
      <c r="AI319" s="351"/>
    </row>
    <row r="320" spans="2:35" ht="11.45" customHeight="1">
      <c r="B320" s="355">
        <v>103</v>
      </c>
      <c r="C320" s="355"/>
      <c r="D320" s="350" t="s">
        <v>901</v>
      </c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 t="s">
        <v>902</v>
      </c>
      <c r="S320" s="350"/>
      <c r="T320" s="350"/>
      <c r="U320" s="350"/>
      <c r="V320" s="350"/>
      <c r="W320" s="350"/>
      <c r="X320" s="350"/>
      <c r="Y320" s="350"/>
      <c r="Z320" s="350"/>
      <c r="AA320" s="350"/>
      <c r="AB320" s="315"/>
      <c r="AC320" s="315"/>
      <c r="AD320" s="315">
        <v>83</v>
      </c>
      <c r="AE320" s="315"/>
      <c r="AF320" s="350" t="s">
        <v>523</v>
      </c>
      <c r="AG320" s="350"/>
      <c r="AH320" s="351">
        <f t="shared" si="10"/>
        <v>0</v>
      </c>
      <c r="AI320" s="351"/>
    </row>
    <row r="321" spans="2:35" ht="11.45" customHeight="1">
      <c r="B321" s="355">
        <v>104</v>
      </c>
      <c r="C321" s="355"/>
      <c r="D321" s="350" t="s">
        <v>903</v>
      </c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 t="s">
        <v>904</v>
      </c>
      <c r="S321" s="350"/>
      <c r="T321" s="350"/>
      <c r="U321" s="350"/>
      <c r="V321" s="350"/>
      <c r="W321" s="350"/>
      <c r="X321" s="350"/>
      <c r="Y321" s="350"/>
      <c r="Z321" s="350"/>
      <c r="AA321" s="350"/>
      <c r="AB321" s="315"/>
      <c r="AC321" s="315"/>
      <c r="AD321" s="315">
        <v>8</v>
      </c>
      <c r="AE321" s="315"/>
      <c r="AF321" s="350" t="s">
        <v>523</v>
      </c>
      <c r="AG321" s="350"/>
      <c r="AH321" s="351">
        <f t="shared" si="10"/>
        <v>0</v>
      </c>
      <c r="AI321" s="351"/>
    </row>
    <row r="322" spans="2:35" ht="11.45" customHeight="1">
      <c r="B322" s="355">
        <v>105</v>
      </c>
      <c r="C322" s="355"/>
      <c r="D322" s="350" t="s">
        <v>905</v>
      </c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 t="s">
        <v>906</v>
      </c>
      <c r="S322" s="350"/>
      <c r="T322" s="350"/>
      <c r="U322" s="350"/>
      <c r="V322" s="350"/>
      <c r="W322" s="350"/>
      <c r="X322" s="350"/>
      <c r="Y322" s="350"/>
      <c r="Z322" s="350"/>
      <c r="AA322" s="350"/>
      <c r="AB322" s="315"/>
      <c r="AC322" s="315"/>
      <c r="AD322" s="315">
        <v>1</v>
      </c>
      <c r="AE322" s="315"/>
      <c r="AF322" s="350" t="s">
        <v>523</v>
      </c>
      <c r="AG322" s="350"/>
      <c r="AH322" s="351">
        <f t="shared" si="10"/>
        <v>0</v>
      </c>
      <c r="AI322" s="351"/>
    </row>
    <row r="323" spans="2:35" ht="11.45" customHeight="1">
      <c r="B323" s="355">
        <v>106</v>
      </c>
      <c r="C323" s="355"/>
      <c r="D323" s="350" t="s">
        <v>907</v>
      </c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 t="s">
        <v>902</v>
      </c>
      <c r="S323" s="350"/>
      <c r="T323" s="350"/>
      <c r="U323" s="350"/>
      <c r="V323" s="350"/>
      <c r="W323" s="350"/>
      <c r="X323" s="350"/>
      <c r="Y323" s="350"/>
      <c r="Z323" s="350"/>
      <c r="AA323" s="350"/>
      <c r="AB323" s="315"/>
      <c r="AC323" s="315"/>
      <c r="AD323" s="315">
        <v>2</v>
      </c>
      <c r="AE323" s="315"/>
      <c r="AF323" s="350" t="s">
        <v>523</v>
      </c>
      <c r="AG323" s="350"/>
      <c r="AH323" s="351">
        <f t="shared" si="10"/>
        <v>0</v>
      </c>
      <c r="AI323" s="351"/>
    </row>
    <row r="324" spans="2:35" ht="11.25" customHeight="1">
      <c r="B324" s="355">
        <v>107</v>
      </c>
      <c r="C324" s="355"/>
      <c r="D324" s="350" t="s">
        <v>901</v>
      </c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 t="s">
        <v>908</v>
      </c>
      <c r="S324" s="350"/>
      <c r="T324" s="350"/>
      <c r="U324" s="350"/>
      <c r="V324" s="350"/>
      <c r="W324" s="350"/>
      <c r="X324" s="350"/>
      <c r="Y324" s="350"/>
      <c r="Z324" s="350"/>
      <c r="AA324" s="350"/>
      <c r="AB324" s="315"/>
      <c r="AC324" s="315"/>
      <c r="AD324" s="315">
        <v>83</v>
      </c>
      <c r="AE324" s="315"/>
      <c r="AF324" s="350" t="s">
        <v>523</v>
      </c>
      <c r="AG324" s="350"/>
      <c r="AH324" s="351">
        <f t="shared" si="10"/>
        <v>0</v>
      </c>
      <c r="AI324" s="351"/>
    </row>
    <row r="325" spans="2:35" ht="11.45" customHeight="1">
      <c r="B325" s="355">
        <v>108</v>
      </c>
      <c r="C325" s="355"/>
      <c r="D325" s="350" t="s">
        <v>901</v>
      </c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 t="s">
        <v>682</v>
      </c>
      <c r="S325" s="350"/>
      <c r="T325" s="350"/>
      <c r="U325" s="350"/>
      <c r="V325" s="350"/>
      <c r="W325" s="350"/>
      <c r="X325" s="350"/>
      <c r="Y325" s="350"/>
      <c r="Z325" s="350"/>
      <c r="AA325" s="350"/>
      <c r="AB325" s="315"/>
      <c r="AC325" s="315"/>
      <c r="AD325" s="315">
        <v>83</v>
      </c>
      <c r="AE325" s="315"/>
      <c r="AF325" s="350" t="s">
        <v>523</v>
      </c>
      <c r="AG325" s="350"/>
      <c r="AH325" s="351">
        <f t="shared" si="10"/>
        <v>0</v>
      </c>
      <c r="AI325" s="351"/>
    </row>
    <row r="326" spans="2:35" ht="11.45" customHeight="1">
      <c r="B326" s="355">
        <v>109</v>
      </c>
      <c r="C326" s="355"/>
      <c r="D326" s="350" t="s">
        <v>907</v>
      </c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 t="s">
        <v>909</v>
      </c>
      <c r="S326" s="350"/>
      <c r="T326" s="350"/>
      <c r="U326" s="350"/>
      <c r="V326" s="350"/>
      <c r="W326" s="350"/>
      <c r="X326" s="350"/>
      <c r="Y326" s="350"/>
      <c r="Z326" s="350"/>
      <c r="AA326" s="350"/>
      <c r="AB326" s="315"/>
      <c r="AC326" s="315"/>
      <c r="AD326" s="315">
        <v>2</v>
      </c>
      <c r="AE326" s="315"/>
      <c r="AF326" s="350" t="s">
        <v>523</v>
      </c>
      <c r="AG326" s="350"/>
      <c r="AH326" s="351">
        <f t="shared" si="10"/>
        <v>0</v>
      </c>
      <c r="AI326" s="351"/>
    </row>
    <row r="327" spans="2:35" ht="11.45" customHeight="1">
      <c r="B327" s="355">
        <v>110</v>
      </c>
      <c r="C327" s="355"/>
      <c r="D327" s="350" t="s">
        <v>907</v>
      </c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 t="s">
        <v>910</v>
      </c>
      <c r="S327" s="350"/>
      <c r="T327" s="350"/>
      <c r="U327" s="350"/>
      <c r="V327" s="350"/>
      <c r="W327" s="350"/>
      <c r="X327" s="350"/>
      <c r="Y327" s="350"/>
      <c r="Z327" s="350"/>
      <c r="AA327" s="350"/>
      <c r="AB327" s="315"/>
      <c r="AC327" s="315"/>
      <c r="AD327" s="315">
        <v>2</v>
      </c>
      <c r="AE327" s="315"/>
      <c r="AF327" s="350" t="s">
        <v>523</v>
      </c>
      <c r="AG327" s="350"/>
      <c r="AH327" s="351">
        <f t="shared" si="10"/>
        <v>0</v>
      </c>
      <c r="AI327" s="351"/>
    </row>
    <row r="328" spans="2:35" ht="11.25" customHeight="1">
      <c r="B328" s="355">
        <v>111</v>
      </c>
      <c r="C328" s="355"/>
      <c r="D328" s="350" t="s">
        <v>907</v>
      </c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 t="s">
        <v>682</v>
      </c>
      <c r="S328" s="350"/>
      <c r="T328" s="350"/>
      <c r="U328" s="350"/>
      <c r="V328" s="350"/>
      <c r="W328" s="350"/>
      <c r="X328" s="350"/>
      <c r="Y328" s="350"/>
      <c r="Z328" s="350"/>
      <c r="AA328" s="350"/>
      <c r="AB328" s="315"/>
      <c r="AC328" s="315"/>
      <c r="AD328" s="315">
        <v>2</v>
      </c>
      <c r="AE328" s="315"/>
      <c r="AF328" s="350" t="s">
        <v>523</v>
      </c>
      <c r="AG328" s="350"/>
      <c r="AH328" s="351">
        <f t="shared" si="10"/>
        <v>0</v>
      </c>
      <c r="AI328" s="351"/>
    </row>
    <row r="329" spans="2:35" ht="11.45" customHeight="1">
      <c r="B329" s="355">
        <v>112</v>
      </c>
      <c r="C329" s="355"/>
      <c r="D329" s="350" t="s">
        <v>911</v>
      </c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 t="s">
        <v>912</v>
      </c>
      <c r="S329" s="350"/>
      <c r="T329" s="350"/>
      <c r="U329" s="350"/>
      <c r="V329" s="350"/>
      <c r="W329" s="350"/>
      <c r="X329" s="350"/>
      <c r="Y329" s="350"/>
      <c r="Z329" s="350"/>
      <c r="AA329" s="350"/>
      <c r="AB329" s="315"/>
      <c r="AC329" s="315"/>
      <c r="AD329" s="315">
        <v>14</v>
      </c>
      <c r="AE329" s="315"/>
      <c r="AF329" s="350" t="s">
        <v>523</v>
      </c>
      <c r="AG329" s="350"/>
      <c r="AH329" s="351">
        <f t="shared" si="10"/>
        <v>0</v>
      </c>
      <c r="AI329" s="351"/>
    </row>
    <row r="330" spans="2:35" ht="11.45" customHeight="1">
      <c r="B330" s="355">
        <v>113</v>
      </c>
      <c r="C330" s="355"/>
      <c r="D330" s="350" t="s">
        <v>911</v>
      </c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 t="s">
        <v>913</v>
      </c>
      <c r="S330" s="350"/>
      <c r="T330" s="350"/>
      <c r="U330" s="350"/>
      <c r="V330" s="350"/>
      <c r="W330" s="350"/>
      <c r="X330" s="350"/>
      <c r="Y330" s="350"/>
      <c r="Z330" s="350"/>
      <c r="AA330" s="350"/>
      <c r="AB330" s="315"/>
      <c r="AC330" s="315"/>
      <c r="AD330" s="315">
        <v>14</v>
      </c>
      <c r="AE330" s="315"/>
      <c r="AF330" s="350" t="s">
        <v>523</v>
      </c>
      <c r="AG330" s="350"/>
      <c r="AH330" s="351">
        <f t="shared" si="10"/>
        <v>0</v>
      </c>
      <c r="AI330" s="351"/>
    </row>
    <row r="331" spans="2:35" ht="11.45" customHeight="1">
      <c r="B331" s="355">
        <v>114</v>
      </c>
      <c r="C331" s="355"/>
      <c r="D331" s="350" t="s">
        <v>911</v>
      </c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 t="s">
        <v>682</v>
      </c>
      <c r="S331" s="350"/>
      <c r="T331" s="350"/>
      <c r="U331" s="350"/>
      <c r="V331" s="350"/>
      <c r="W331" s="350"/>
      <c r="X331" s="350"/>
      <c r="Y331" s="350"/>
      <c r="Z331" s="350"/>
      <c r="AA331" s="350"/>
      <c r="AB331" s="315"/>
      <c r="AC331" s="315"/>
      <c r="AD331" s="315">
        <v>14</v>
      </c>
      <c r="AE331" s="315"/>
      <c r="AF331" s="350" t="s">
        <v>523</v>
      </c>
      <c r="AG331" s="350"/>
      <c r="AH331" s="351">
        <f t="shared" si="10"/>
        <v>0</v>
      </c>
      <c r="AI331" s="351"/>
    </row>
    <row r="332" spans="2:35" ht="11.45" customHeight="1">
      <c r="B332" s="355">
        <v>115</v>
      </c>
      <c r="C332" s="355"/>
      <c r="D332" s="350" t="s">
        <v>903</v>
      </c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 t="s">
        <v>908</v>
      </c>
      <c r="S332" s="350"/>
      <c r="T332" s="350"/>
      <c r="U332" s="350"/>
      <c r="V332" s="350"/>
      <c r="W332" s="350"/>
      <c r="X332" s="350"/>
      <c r="Y332" s="350"/>
      <c r="Z332" s="350"/>
      <c r="AA332" s="350"/>
      <c r="AB332" s="315"/>
      <c r="AC332" s="315"/>
      <c r="AD332" s="315">
        <v>8</v>
      </c>
      <c r="AE332" s="315"/>
      <c r="AF332" s="350" t="s">
        <v>523</v>
      </c>
      <c r="AG332" s="350"/>
      <c r="AH332" s="351">
        <f t="shared" si="10"/>
        <v>0</v>
      </c>
      <c r="AI332" s="351"/>
    </row>
    <row r="333" spans="2:35" ht="11.25" customHeight="1">
      <c r="B333" s="355">
        <v>116</v>
      </c>
      <c r="C333" s="355"/>
      <c r="D333" s="350" t="s">
        <v>903</v>
      </c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 t="s">
        <v>682</v>
      </c>
      <c r="S333" s="350"/>
      <c r="T333" s="350"/>
      <c r="U333" s="350"/>
      <c r="V333" s="350"/>
      <c r="W333" s="350"/>
      <c r="X333" s="350"/>
      <c r="Y333" s="350"/>
      <c r="Z333" s="350"/>
      <c r="AA333" s="350"/>
      <c r="AB333" s="315"/>
      <c r="AC333" s="315"/>
      <c r="AD333" s="315">
        <v>8</v>
      </c>
      <c r="AE333" s="315"/>
      <c r="AF333" s="350" t="s">
        <v>523</v>
      </c>
      <c r="AG333" s="350"/>
      <c r="AH333" s="351">
        <f t="shared" si="10"/>
        <v>0</v>
      </c>
      <c r="AI333" s="351"/>
    </row>
    <row r="334" spans="2:35" ht="11.45" customHeight="1">
      <c r="B334" s="355">
        <v>117</v>
      </c>
      <c r="C334" s="355"/>
      <c r="D334" s="350" t="s">
        <v>905</v>
      </c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 t="s">
        <v>908</v>
      </c>
      <c r="S334" s="350"/>
      <c r="T334" s="350"/>
      <c r="U334" s="350"/>
      <c r="V334" s="350"/>
      <c r="W334" s="350"/>
      <c r="X334" s="350"/>
      <c r="Y334" s="350"/>
      <c r="Z334" s="350"/>
      <c r="AA334" s="350"/>
      <c r="AB334" s="315"/>
      <c r="AC334" s="315"/>
      <c r="AD334" s="315">
        <v>1</v>
      </c>
      <c r="AE334" s="315"/>
      <c r="AF334" s="350" t="s">
        <v>523</v>
      </c>
      <c r="AG334" s="350"/>
      <c r="AH334" s="351">
        <f t="shared" si="10"/>
        <v>0</v>
      </c>
      <c r="AI334" s="351"/>
    </row>
    <row r="335" spans="2:35" ht="11.45" customHeight="1">
      <c r="B335" s="355">
        <v>118</v>
      </c>
      <c r="C335" s="355"/>
      <c r="D335" s="350" t="s">
        <v>905</v>
      </c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 t="s">
        <v>682</v>
      </c>
      <c r="S335" s="350"/>
      <c r="T335" s="350"/>
      <c r="U335" s="350"/>
      <c r="V335" s="350"/>
      <c r="W335" s="350"/>
      <c r="X335" s="350"/>
      <c r="Y335" s="350"/>
      <c r="Z335" s="350"/>
      <c r="AA335" s="350"/>
      <c r="AB335" s="315"/>
      <c r="AC335" s="315"/>
      <c r="AD335" s="315">
        <v>1</v>
      </c>
      <c r="AE335" s="315"/>
      <c r="AF335" s="350" t="s">
        <v>523</v>
      </c>
      <c r="AG335" s="350"/>
      <c r="AH335" s="351">
        <f t="shared" si="10"/>
        <v>0</v>
      </c>
      <c r="AI335" s="351"/>
    </row>
    <row r="336" spans="2:35" ht="11.45" customHeight="1">
      <c r="B336" s="355">
        <v>119</v>
      </c>
      <c r="C336" s="355"/>
      <c r="D336" s="350" t="s">
        <v>914</v>
      </c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 t="s">
        <v>915</v>
      </c>
      <c r="S336" s="350"/>
      <c r="T336" s="350"/>
      <c r="U336" s="350"/>
      <c r="V336" s="350"/>
      <c r="W336" s="350"/>
      <c r="X336" s="350"/>
      <c r="Y336" s="350"/>
      <c r="Z336" s="350"/>
      <c r="AA336" s="350"/>
      <c r="AB336" s="315"/>
      <c r="AC336" s="315"/>
      <c r="AD336" s="315">
        <v>7</v>
      </c>
      <c r="AE336" s="315"/>
      <c r="AF336" s="350" t="s">
        <v>523</v>
      </c>
      <c r="AG336" s="350"/>
      <c r="AH336" s="351">
        <f t="shared" si="10"/>
        <v>0</v>
      </c>
      <c r="AI336" s="351"/>
    </row>
    <row r="337" spans="2:35" ht="11.25" customHeight="1">
      <c r="B337" s="355">
        <v>120</v>
      </c>
      <c r="C337" s="355"/>
      <c r="D337" s="350" t="s">
        <v>914</v>
      </c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 t="s">
        <v>682</v>
      </c>
      <c r="S337" s="350"/>
      <c r="T337" s="350"/>
      <c r="U337" s="350"/>
      <c r="V337" s="350"/>
      <c r="W337" s="350"/>
      <c r="X337" s="350"/>
      <c r="Y337" s="350"/>
      <c r="Z337" s="350"/>
      <c r="AA337" s="350"/>
      <c r="AB337" s="315"/>
      <c r="AC337" s="315"/>
      <c r="AD337" s="315">
        <v>7</v>
      </c>
      <c r="AE337" s="315"/>
      <c r="AF337" s="350" t="s">
        <v>523</v>
      </c>
      <c r="AG337" s="350"/>
      <c r="AH337" s="351">
        <f t="shared" si="10"/>
        <v>0</v>
      </c>
      <c r="AI337" s="351"/>
    </row>
    <row r="338" spans="2:35" ht="11.45" customHeight="1">
      <c r="B338" s="355">
        <v>121</v>
      </c>
      <c r="C338" s="355"/>
      <c r="D338" s="350" t="s">
        <v>914</v>
      </c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 t="s">
        <v>908</v>
      </c>
      <c r="S338" s="350"/>
      <c r="T338" s="350"/>
      <c r="U338" s="350"/>
      <c r="V338" s="350"/>
      <c r="W338" s="350"/>
      <c r="X338" s="350"/>
      <c r="Y338" s="350"/>
      <c r="Z338" s="350"/>
      <c r="AA338" s="350"/>
      <c r="AB338" s="315"/>
      <c r="AC338" s="315"/>
      <c r="AD338" s="315">
        <v>7</v>
      </c>
      <c r="AE338" s="315"/>
      <c r="AF338" s="350" t="s">
        <v>523</v>
      </c>
      <c r="AG338" s="350"/>
      <c r="AH338" s="351">
        <f t="shared" si="10"/>
        <v>0</v>
      </c>
      <c r="AI338" s="351"/>
    </row>
    <row r="339" spans="2:35" ht="11.45" customHeight="1">
      <c r="B339" s="355">
        <v>122</v>
      </c>
      <c r="C339" s="355"/>
      <c r="D339" s="350" t="s">
        <v>916</v>
      </c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 t="s">
        <v>703</v>
      </c>
      <c r="S339" s="350"/>
      <c r="T339" s="350"/>
      <c r="U339" s="350"/>
      <c r="V339" s="350"/>
      <c r="W339" s="350"/>
      <c r="X339" s="350"/>
      <c r="Y339" s="350"/>
      <c r="Z339" s="350"/>
      <c r="AA339" s="350"/>
      <c r="AB339" s="315"/>
      <c r="AC339" s="315"/>
      <c r="AD339" s="315">
        <v>14</v>
      </c>
      <c r="AE339" s="315"/>
      <c r="AF339" s="350" t="s">
        <v>523</v>
      </c>
      <c r="AG339" s="350"/>
      <c r="AH339" s="351">
        <f t="shared" si="10"/>
        <v>0</v>
      </c>
      <c r="AI339" s="351"/>
    </row>
    <row r="340" spans="2:35" ht="11.45" customHeight="1">
      <c r="B340" s="355">
        <v>123</v>
      </c>
      <c r="C340" s="355"/>
      <c r="D340" s="350" t="s">
        <v>916</v>
      </c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 t="s">
        <v>682</v>
      </c>
      <c r="S340" s="350"/>
      <c r="T340" s="350"/>
      <c r="U340" s="350"/>
      <c r="V340" s="350"/>
      <c r="W340" s="350"/>
      <c r="X340" s="350"/>
      <c r="Y340" s="350"/>
      <c r="Z340" s="350"/>
      <c r="AA340" s="350"/>
      <c r="AB340" s="315"/>
      <c r="AC340" s="315"/>
      <c r="AD340" s="315">
        <v>14</v>
      </c>
      <c r="AE340" s="315"/>
      <c r="AF340" s="350" t="s">
        <v>523</v>
      </c>
      <c r="AG340" s="350"/>
      <c r="AH340" s="351">
        <f t="shared" si="10"/>
        <v>0</v>
      </c>
      <c r="AI340" s="351"/>
    </row>
    <row r="341" spans="2:35" ht="11.25" customHeight="1">
      <c r="B341" s="355">
        <v>124</v>
      </c>
      <c r="C341" s="355"/>
      <c r="D341" s="350" t="s">
        <v>917</v>
      </c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 t="s">
        <v>704</v>
      </c>
      <c r="S341" s="350"/>
      <c r="T341" s="350"/>
      <c r="U341" s="350"/>
      <c r="V341" s="350"/>
      <c r="W341" s="350"/>
      <c r="X341" s="350"/>
      <c r="Y341" s="350"/>
      <c r="Z341" s="350"/>
      <c r="AA341" s="350"/>
      <c r="AB341" s="315"/>
      <c r="AC341" s="315"/>
      <c r="AD341" s="315">
        <v>1</v>
      </c>
      <c r="AE341" s="315"/>
      <c r="AF341" s="350" t="s">
        <v>523</v>
      </c>
      <c r="AG341" s="350"/>
      <c r="AH341" s="351">
        <f t="shared" si="10"/>
        <v>0</v>
      </c>
      <c r="AI341" s="351"/>
    </row>
    <row r="342" spans="2:35" ht="11.45" customHeight="1">
      <c r="B342" s="355">
        <v>125</v>
      </c>
      <c r="C342" s="355"/>
      <c r="D342" s="350" t="s">
        <v>917</v>
      </c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 t="s">
        <v>918</v>
      </c>
      <c r="S342" s="350"/>
      <c r="T342" s="350"/>
      <c r="U342" s="350"/>
      <c r="V342" s="350"/>
      <c r="W342" s="350"/>
      <c r="X342" s="350"/>
      <c r="Y342" s="350"/>
      <c r="Z342" s="350"/>
      <c r="AA342" s="350"/>
      <c r="AB342" s="315"/>
      <c r="AC342" s="315"/>
      <c r="AD342" s="315">
        <v>1</v>
      </c>
      <c r="AE342" s="315"/>
      <c r="AF342" s="350" t="s">
        <v>523</v>
      </c>
      <c r="AG342" s="350"/>
      <c r="AH342" s="351">
        <f t="shared" si="10"/>
        <v>0</v>
      </c>
      <c r="AI342" s="351"/>
    </row>
    <row r="343" spans="2:35" ht="11.45" customHeight="1">
      <c r="B343" s="355">
        <v>126</v>
      </c>
      <c r="C343" s="355"/>
      <c r="D343" s="350" t="s">
        <v>919</v>
      </c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 t="s">
        <v>706</v>
      </c>
      <c r="S343" s="350"/>
      <c r="T343" s="350"/>
      <c r="U343" s="350"/>
      <c r="V343" s="350"/>
      <c r="W343" s="350"/>
      <c r="X343" s="350"/>
      <c r="Y343" s="350"/>
      <c r="Z343" s="350"/>
      <c r="AA343" s="350"/>
      <c r="AB343" s="315"/>
      <c r="AC343" s="315"/>
      <c r="AD343" s="315">
        <v>1</v>
      </c>
      <c r="AE343" s="315"/>
      <c r="AF343" s="350" t="s">
        <v>523</v>
      </c>
      <c r="AG343" s="350"/>
      <c r="AH343" s="351">
        <f t="shared" si="10"/>
        <v>0</v>
      </c>
      <c r="AI343" s="351"/>
    </row>
    <row r="344" spans="2:35" ht="11.45" customHeight="1">
      <c r="B344" s="355">
        <v>127</v>
      </c>
      <c r="C344" s="355"/>
      <c r="D344" s="350" t="s">
        <v>919</v>
      </c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 t="s">
        <v>920</v>
      </c>
      <c r="S344" s="350"/>
      <c r="T344" s="350"/>
      <c r="U344" s="350"/>
      <c r="V344" s="350"/>
      <c r="W344" s="350"/>
      <c r="X344" s="350"/>
      <c r="Y344" s="350"/>
      <c r="Z344" s="350"/>
      <c r="AA344" s="350"/>
      <c r="AB344" s="315"/>
      <c r="AC344" s="315"/>
      <c r="AD344" s="315">
        <v>1</v>
      </c>
      <c r="AE344" s="315"/>
      <c r="AF344" s="350" t="s">
        <v>523</v>
      </c>
      <c r="AG344" s="350"/>
      <c r="AH344" s="351">
        <f t="shared" si="10"/>
        <v>0</v>
      </c>
      <c r="AI344" s="351"/>
    </row>
    <row r="345" spans="2:35" ht="11.45" customHeight="1">
      <c r="B345" s="355">
        <v>128</v>
      </c>
      <c r="C345" s="355"/>
      <c r="D345" s="350" t="s">
        <v>919</v>
      </c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 t="s">
        <v>921</v>
      </c>
      <c r="S345" s="350"/>
      <c r="T345" s="350"/>
      <c r="U345" s="350"/>
      <c r="V345" s="350"/>
      <c r="W345" s="350"/>
      <c r="X345" s="350"/>
      <c r="Y345" s="350"/>
      <c r="Z345" s="350"/>
      <c r="AA345" s="350"/>
      <c r="AB345" s="315"/>
      <c r="AC345" s="315"/>
      <c r="AD345" s="315">
        <v>1</v>
      </c>
      <c r="AE345" s="315"/>
      <c r="AF345" s="350" t="s">
        <v>523</v>
      </c>
      <c r="AG345" s="350"/>
      <c r="AH345" s="351">
        <f t="shared" si="10"/>
        <v>0</v>
      </c>
      <c r="AI345" s="351"/>
    </row>
    <row r="346" spans="2:35" ht="11.25" customHeight="1">
      <c r="B346" s="355">
        <v>129</v>
      </c>
      <c r="C346" s="355"/>
      <c r="D346" s="350" t="s">
        <v>919</v>
      </c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 t="s">
        <v>682</v>
      </c>
      <c r="S346" s="350"/>
      <c r="T346" s="350"/>
      <c r="U346" s="350"/>
      <c r="V346" s="350"/>
      <c r="W346" s="350"/>
      <c r="X346" s="350"/>
      <c r="Y346" s="350"/>
      <c r="Z346" s="350"/>
      <c r="AA346" s="350"/>
      <c r="AB346" s="315"/>
      <c r="AC346" s="315"/>
      <c r="AD346" s="315">
        <v>1</v>
      </c>
      <c r="AE346" s="315"/>
      <c r="AF346" s="350" t="s">
        <v>523</v>
      </c>
      <c r="AG346" s="350"/>
      <c r="AH346" s="351">
        <f t="shared" ref="AH346:AH351" si="11">+AB346*AD346</f>
        <v>0</v>
      </c>
      <c r="AI346" s="351"/>
    </row>
    <row r="347" spans="2:35" ht="11.45" customHeight="1">
      <c r="B347" s="355">
        <v>130</v>
      </c>
      <c r="C347" s="355"/>
      <c r="D347" s="350" t="s">
        <v>922</v>
      </c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 t="s">
        <v>923</v>
      </c>
      <c r="S347" s="350"/>
      <c r="T347" s="350"/>
      <c r="U347" s="350"/>
      <c r="V347" s="350"/>
      <c r="W347" s="350"/>
      <c r="X347" s="350"/>
      <c r="Y347" s="350"/>
      <c r="Z347" s="350"/>
      <c r="AA347" s="350"/>
      <c r="AB347" s="315"/>
      <c r="AC347" s="315"/>
      <c r="AD347" s="315">
        <v>1</v>
      </c>
      <c r="AE347" s="315"/>
      <c r="AF347" s="350" t="s">
        <v>523</v>
      </c>
      <c r="AG347" s="350"/>
      <c r="AH347" s="351">
        <f t="shared" si="11"/>
        <v>0</v>
      </c>
      <c r="AI347" s="351"/>
    </row>
    <row r="348" spans="2:35" ht="11.45" customHeight="1">
      <c r="B348" s="355">
        <v>131</v>
      </c>
      <c r="C348" s="355"/>
      <c r="D348" s="350" t="s">
        <v>924</v>
      </c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 t="s">
        <v>925</v>
      </c>
      <c r="S348" s="350"/>
      <c r="T348" s="350"/>
      <c r="U348" s="350"/>
      <c r="V348" s="350"/>
      <c r="W348" s="350"/>
      <c r="X348" s="350"/>
      <c r="Y348" s="350"/>
      <c r="Z348" s="350"/>
      <c r="AA348" s="350"/>
      <c r="AB348" s="315"/>
      <c r="AC348" s="315"/>
      <c r="AD348" s="315">
        <v>6</v>
      </c>
      <c r="AE348" s="315"/>
      <c r="AF348" s="350" t="s">
        <v>523</v>
      </c>
      <c r="AG348" s="350"/>
      <c r="AH348" s="351">
        <f t="shared" si="11"/>
        <v>0</v>
      </c>
      <c r="AI348" s="351"/>
    </row>
    <row r="349" spans="2:35" ht="11.45" customHeight="1">
      <c r="B349" s="355">
        <v>132</v>
      </c>
      <c r="C349" s="355"/>
      <c r="D349" s="350" t="s">
        <v>926</v>
      </c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 t="s">
        <v>927</v>
      </c>
      <c r="S349" s="350"/>
      <c r="T349" s="350"/>
      <c r="U349" s="350"/>
      <c r="V349" s="350"/>
      <c r="W349" s="350"/>
      <c r="X349" s="350"/>
      <c r="Y349" s="350"/>
      <c r="Z349" s="350"/>
      <c r="AA349" s="350"/>
      <c r="AB349" s="315"/>
      <c r="AC349" s="315"/>
      <c r="AD349" s="315">
        <v>6</v>
      </c>
      <c r="AE349" s="315"/>
      <c r="AF349" s="350" t="s">
        <v>523</v>
      </c>
      <c r="AG349" s="350"/>
      <c r="AH349" s="351">
        <f t="shared" si="11"/>
        <v>0</v>
      </c>
      <c r="AI349" s="351"/>
    </row>
    <row r="350" spans="2:35" ht="11.25" customHeight="1">
      <c r="B350" s="355">
        <v>133</v>
      </c>
      <c r="C350" s="355"/>
      <c r="D350" s="350" t="s">
        <v>928</v>
      </c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 t="s">
        <v>929</v>
      </c>
      <c r="S350" s="350"/>
      <c r="T350" s="350"/>
      <c r="U350" s="350"/>
      <c r="V350" s="350"/>
      <c r="W350" s="350"/>
      <c r="X350" s="350"/>
      <c r="Y350" s="350"/>
      <c r="Z350" s="350"/>
      <c r="AA350" s="350"/>
      <c r="AB350" s="315"/>
      <c r="AC350" s="315"/>
      <c r="AD350" s="315">
        <v>1</v>
      </c>
      <c r="AE350" s="315"/>
      <c r="AF350" s="350" t="s">
        <v>523</v>
      </c>
      <c r="AG350" s="350"/>
      <c r="AH350" s="351">
        <f t="shared" si="11"/>
        <v>0</v>
      </c>
      <c r="AI350" s="351"/>
    </row>
    <row r="351" spans="2:35" ht="11.45" customHeight="1">
      <c r="B351" s="364">
        <v>134</v>
      </c>
      <c r="C351" s="364"/>
      <c r="D351" s="357" t="s">
        <v>930</v>
      </c>
      <c r="E351" s="357"/>
      <c r="F351" s="357"/>
      <c r="G351" s="357"/>
      <c r="H351" s="357"/>
      <c r="I351" s="357"/>
      <c r="J351" s="357"/>
      <c r="K351" s="357"/>
      <c r="L351" s="357"/>
      <c r="M351" s="357"/>
      <c r="N351" s="357"/>
      <c r="O351" s="357"/>
      <c r="P351" s="357"/>
      <c r="Q351" s="357"/>
      <c r="R351" s="357" t="s">
        <v>931</v>
      </c>
      <c r="S351" s="357"/>
      <c r="T351" s="357"/>
      <c r="U351" s="357"/>
      <c r="V351" s="357"/>
      <c r="W351" s="357"/>
      <c r="X351" s="357"/>
      <c r="Y351" s="357"/>
      <c r="Z351" s="357"/>
      <c r="AA351" s="357"/>
      <c r="AB351" s="326"/>
      <c r="AC351" s="326"/>
      <c r="AD351" s="326">
        <v>4</v>
      </c>
      <c r="AE351" s="326"/>
      <c r="AF351" s="357" t="s">
        <v>523</v>
      </c>
      <c r="AG351" s="357"/>
      <c r="AH351" s="351">
        <f t="shared" si="11"/>
        <v>0</v>
      </c>
      <c r="AI351" s="351"/>
    </row>
    <row r="352" spans="2:35" ht="18" customHeight="1">
      <c r="B352" s="323"/>
      <c r="C352" s="317"/>
      <c r="D352" s="317"/>
      <c r="E352" s="317"/>
      <c r="F352" s="317"/>
      <c r="G352" s="317"/>
      <c r="H352" s="317"/>
      <c r="I352" s="317"/>
      <c r="J352" s="317"/>
      <c r="K352" s="317"/>
      <c r="L352" s="317"/>
      <c r="M352" s="317"/>
      <c r="N352" s="317"/>
      <c r="O352" s="317"/>
      <c r="P352" s="317"/>
      <c r="Q352" s="317"/>
      <c r="R352" s="317"/>
      <c r="S352" s="317"/>
      <c r="T352" s="317"/>
      <c r="U352" s="317"/>
      <c r="V352" s="317"/>
      <c r="W352" s="317"/>
      <c r="X352" s="317"/>
      <c r="Y352" s="317"/>
      <c r="Z352" s="317"/>
      <c r="AA352" s="317"/>
      <c r="AB352" s="317"/>
      <c r="AC352" s="317"/>
      <c r="AD352" s="317"/>
      <c r="AE352" s="317"/>
      <c r="AF352" s="317"/>
      <c r="AG352" s="317"/>
      <c r="AH352" s="317"/>
      <c r="AI352" s="318">
        <f>SUM(AH218:AJ351)</f>
        <v>0</v>
      </c>
    </row>
    <row r="353" spans="2:35" ht="0" hidden="1" customHeight="1"/>
    <row r="354" spans="2:35" ht="2.85" customHeight="1"/>
    <row r="355" spans="2:35" ht="11.25" customHeight="1">
      <c r="B355" s="354"/>
      <c r="C355" s="354"/>
      <c r="D355" s="354"/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/>
      <c r="P355" s="354"/>
      <c r="Q355" s="354"/>
      <c r="R355" s="354"/>
      <c r="S355" s="354"/>
      <c r="T355" s="354"/>
      <c r="U355" s="354"/>
      <c r="V355" s="354"/>
      <c r="W355" s="354"/>
      <c r="X355" s="354"/>
      <c r="Y355" s="354"/>
      <c r="Z355" s="354"/>
      <c r="AA355" s="354"/>
      <c r="AB355" s="354"/>
      <c r="AC355" s="354"/>
      <c r="AD355" s="354"/>
      <c r="AE355" s="354"/>
      <c r="AF355" s="354"/>
      <c r="AG355" s="354"/>
      <c r="AH355" s="354"/>
      <c r="AI355" s="354"/>
    </row>
    <row r="356" spans="2:35" ht="1.5" customHeight="1"/>
    <row r="357" spans="2:35" ht="11.45" customHeight="1">
      <c r="B357" s="350" t="s">
        <v>504</v>
      </c>
      <c r="C357" s="350"/>
      <c r="D357" s="350"/>
      <c r="E357" s="363" t="s">
        <v>932</v>
      </c>
      <c r="F357" s="36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3"/>
      <c r="R357" s="363"/>
    </row>
    <row r="358" spans="2:35" ht="11.25" customHeight="1">
      <c r="B358" s="350" t="s">
        <v>933</v>
      </c>
      <c r="C358" s="350"/>
      <c r="D358" s="350"/>
      <c r="E358" s="355" t="s">
        <v>934</v>
      </c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</row>
    <row r="359" spans="2:35" ht="0" hidden="1" customHeight="1"/>
    <row r="360" spans="2:35" ht="14.1" customHeight="1"/>
    <row r="361" spans="2:35" ht="15.75" customHeight="1"/>
    <row r="362" spans="2:35" ht="2.85" customHeight="1"/>
    <row r="363" spans="2:35" ht="17.100000000000001" customHeight="1">
      <c r="B363" s="360" t="s">
        <v>935</v>
      </c>
      <c r="C363" s="360"/>
      <c r="D363" s="360"/>
      <c r="E363" s="360"/>
      <c r="F363" s="360"/>
      <c r="G363" s="360"/>
      <c r="H363" s="360"/>
      <c r="I363" s="360"/>
      <c r="J363" s="360"/>
      <c r="K363" s="360"/>
      <c r="L363" s="360"/>
      <c r="M363" s="360"/>
      <c r="N363" s="360"/>
      <c r="O363" s="360"/>
      <c r="P363" s="360"/>
      <c r="Q363" s="360"/>
      <c r="R363" s="360"/>
      <c r="S363" s="360"/>
      <c r="T363" s="360"/>
      <c r="U363" s="360"/>
      <c r="V363" s="360"/>
      <c r="W363" s="360"/>
      <c r="X363" s="360"/>
      <c r="Y363" s="360"/>
      <c r="Z363" s="360"/>
      <c r="AA363" s="360"/>
      <c r="AB363" s="360"/>
      <c r="AC363" s="360"/>
      <c r="AD363" s="360"/>
      <c r="AE363" s="360"/>
      <c r="AF363" s="360"/>
      <c r="AG363" s="360"/>
      <c r="AH363" s="360"/>
      <c r="AI363" s="360"/>
    </row>
    <row r="364" spans="2:35" ht="2.85" customHeight="1"/>
    <row r="365" spans="2:35" ht="11.45" customHeight="1">
      <c r="B365" s="361" t="s">
        <v>507</v>
      </c>
      <c r="C365" s="361"/>
      <c r="D365" s="362" t="s">
        <v>508</v>
      </c>
      <c r="E365" s="362"/>
      <c r="F365" s="362"/>
      <c r="G365" s="362"/>
      <c r="H365" s="362"/>
      <c r="I365" s="362"/>
      <c r="J365" s="362"/>
      <c r="K365" s="362"/>
      <c r="L365" s="362"/>
      <c r="M365" s="362"/>
      <c r="N365" s="362"/>
      <c r="O365" s="362"/>
      <c r="P365" s="362"/>
      <c r="Q365" s="362"/>
      <c r="R365" s="362" t="s">
        <v>509</v>
      </c>
      <c r="S365" s="362"/>
      <c r="T365" s="362"/>
      <c r="U365" s="362"/>
      <c r="V365" s="362"/>
      <c r="W365" s="362"/>
      <c r="X365" s="362"/>
      <c r="Y365" s="362"/>
      <c r="Z365" s="362"/>
      <c r="AA365" s="362"/>
      <c r="AB365" s="361" t="s">
        <v>510</v>
      </c>
      <c r="AC365" s="361"/>
      <c r="AD365" s="361" t="s">
        <v>511</v>
      </c>
      <c r="AE365" s="361"/>
      <c r="AF365" s="362" t="s">
        <v>512</v>
      </c>
      <c r="AG365" s="362"/>
      <c r="AH365" s="361" t="s">
        <v>513</v>
      </c>
      <c r="AI365" s="361"/>
    </row>
    <row r="366" spans="2:35" ht="11.45" customHeight="1">
      <c r="B366" s="358">
        <v>1</v>
      </c>
      <c r="C366" s="358"/>
      <c r="D366" s="359" t="s">
        <v>504</v>
      </c>
      <c r="E366" s="359"/>
      <c r="F366" s="359"/>
      <c r="G366" s="359"/>
      <c r="H366" s="359"/>
      <c r="I366" s="359"/>
      <c r="J366" s="359"/>
      <c r="K366" s="359"/>
      <c r="L366" s="359"/>
      <c r="M366" s="359"/>
      <c r="N366" s="359"/>
      <c r="O366" s="359"/>
      <c r="P366" s="359"/>
      <c r="Q366" s="359"/>
      <c r="R366" s="359" t="s">
        <v>936</v>
      </c>
      <c r="S366" s="359"/>
      <c r="T366" s="359"/>
      <c r="U366" s="359"/>
      <c r="V366" s="359"/>
      <c r="W366" s="359"/>
      <c r="X366" s="359"/>
      <c r="Y366" s="359"/>
      <c r="Z366" s="359"/>
      <c r="AA366" s="359"/>
      <c r="AB366" s="325"/>
      <c r="AC366" s="325"/>
      <c r="AD366" s="325">
        <v>10</v>
      </c>
      <c r="AE366" s="325"/>
      <c r="AF366" s="359" t="s">
        <v>937</v>
      </c>
      <c r="AG366" s="359"/>
      <c r="AH366" s="351">
        <f t="shared" ref="AH366:AH370" si="12">+AB366*AD366</f>
        <v>0</v>
      </c>
      <c r="AI366" s="351"/>
    </row>
    <row r="367" spans="2:35" ht="11.25" customHeight="1">
      <c r="B367" s="349">
        <v>2</v>
      </c>
      <c r="C367" s="349"/>
      <c r="D367" s="350" t="s">
        <v>504</v>
      </c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 t="s">
        <v>938</v>
      </c>
      <c r="S367" s="350"/>
      <c r="T367" s="350"/>
      <c r="U367" s="350"/>
      <c r="V367" s="350"/>
      <c r="W367" s="350"/>
      <c r="X367" s="350"/>
      <c r="Y367" s="350"/>
      <c r="Z367" s="350"/>
      <c r="AA367" s="350"/>
      <c r="AB367" s="315"/>
      <c r="AC367" s="315"/>
      <c r="AD367" s="315">
        <v>15</v>
      </c>
      <c r="AE367" s="315"/>
      <c r="AF367" s="350" t="s">
        <v>937</v>
      </c>
      <c r="AG367" s="350"/>
      <c r="AH367" s="351">
        <f t="shared" si="12"/>
        <v>0</v>
      </c>
      <c r="AI367" s="351"/>
    </row>
    <row r="368" spans="2:35" ht="11.45" customHeight="1">
      <c r="B368" s="349">
        <v>3</v>
      </c>
      <c r="C368" s="349"/>
      <c r="D368" s="350" t="s">
        <v>504</v>
      </c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 t="s">
        <v>939</v>
      </c>
      <c r="S368" s="350"/>
      <c r="T368" s="350"/>
      <c r="U368" s="350"/>
      <c r="V368" s="350"/>
      <c r="W368" s="350"/>
      <c r="X368" s="350"/>
      <c r="Y368" s="350"/>
      <c r="Z368" s="350"/>
      <c r="AA368" s="350"/>
      <c r="AB368" s="315"/>
      <c r="AC368" s="315"/>
      <c r="AD368" s="315">
        <v>10</v>
      </c>
      <c r="AE368" s="315"/>
      <c r="AF368" s="350" t="s">
        <v>937</v>
      </c>
      <c r="AG368" s="350"/>
      <c r="AH368" s="351">
        <f t="shared" si="12"/>
        <v>0</v>
      </c>
      <c r="AI368" s="351"/>
    </row>
    <row r="369" spans="2:35" ht="11.45" customHeight="1">
      <c r="B369" s="349">
        <v>4</v>
      </c>
      <c r="C369" s="349"/>
      <c r="D369" s="350" t="s">
        <v>504</v>
      </c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 t="s">
        <v>940</v>
      </c>
      <c r="S369" s="350"/>
      <c r="T369" s="350"/>
      <c r="U369" s="350"/>
      <c r="V369" s="350"/>
      <c r="W369" s="350"/>
      <c r="X369" s="350"/>
      <c r="Y369" s="350"/>
      <c r="Z369" s="350"/>
      <c r="AA369" s="350"/>
      <c r="AB369" s="315"/>
      <c r="AC369" s="315"/>
      <c r="AD369" s="315">
        <v>6</v>
      </c>
      <c r="AE369" s="315"/>
      <c r="AF369" s="350" t="s">
        <v>937</v>
      </c>
      <c r="AG369" s="350"/>
      <c r="AH369" s="351">
        <f t="shared" si="12"/>
        <v>0</v>
      </c>
      <c r="AI369" s="351"/>
    </row>
    <row r="370" spans="2:35" ht="11.45" customHeight="1">
      <c r="B370" s="356">
        <v>5</v>
      </c>
      <c r="C370" s="356"/>
      <c r="D370" s="357" t="s">
        <v>504</v>
      </c>
      <c r="E370" s="357"/>
      <c r="F370" s="357"/>
      <c r="G370" s="357"/>
      <c r="H370" s="357"/>
      <c r="I370" s="357"/>
      <c r="J370" s="357"/>
      <c r="K370" s="357"/>
      <c r="L370" s="357"/>
      <c r="M370" s="357"/>
      <c r="N370" s="357"/>
      <c r="O370" s="357"/>
      <c r="P370" s="357"/>
      <c r="Q370" s="357"/>
      <c r="R370" s="357" t="s">
        <v>941</v>
      </c>
      <c r="S370" s="357"/>
      <c r="T370" s="357"/>
      <c r="U370" s="357"/>
      <c r="V370" s="357"/>
      <c r="W370" s="357"/>
      <c r="X370" s="357"/>
      <c r="Y370" s="357"/>
      <c r="Z370" s="357"/>
      <c r="AA370" s="357"/>
      <c r="AB370" s="326"/>
      <c r="AC370" s="326"/>
      <c r="AD370" s="326">
        <v>2</v>
      </c>
      <c r="AE370" s="326"/>
      <c r="AF370" s="357" t="s">
        <v>937</v>
      </c>
      <c r="AG370" s="357"/>
      <c r="AH370" s="351">
        <f t="shared" si="12"/>
        <v>0</v>
      </c>
      <c r="AI370" s="351"/>
    </row>
    <row r="371" spans="2:35" ht="18" customHeight="1">
      <c r="B371" s="323"/>
      <c r="C371" s="317"/>
      <c r="D371" s="317"/>
      <c r="E371" s="317"/>
      <c r="F371" s="317"/>
      <c r="G371" s="317"/>
      <c r="H371" s="317"/>
      <c r="I371" s="317"/>
      <c r="J371" s="317"/>
      <c r="K371" s="317"/>
      <c r="L371" s="317"/>
      <c r="M371" s="317"/>
      <c r="N371" s="317"/>
      <c r="O371" s="317"/>
      <c r="P371" s="317"/>
      <c r="Q371" s="317"/>
      <c r="R371" s="317"/>
      <c r="S371" s="317"/>
      <c r="T371" s="317"/>
      <c r="U371" s="317"/>
      <c r="V371" s="317"/>
      <c r="W371" s="317"/>
      <c r="X371" s="317"/>
      <c r="Y371" s="317"/>
      <c r="Z371" s="317"/>
      <c r="AA371" s="317"/>
      <c r="AB371" s="317"/>
      <c r="AC371" s="317"/>
      <c r="AD371" s="317"/>
      <c r="AE371" s="317"/>
      <c r="AF371" s="317"/>
      <c r="AG371" s="317"/>
      <c r="AH371" s="317"/>
      <c r="AI371" s="318">
        <f>SUM(AH366:AI370)</f>
        <v>0</v>
      </c>
    </row>
    <row r="372" spans="2:35" ht="2.85" customHeight="1"/>
    <row r="373" spans="2:35" ht="11.25" customHeight="1">
      <c r="B373" s="354"/>
      <c r="C373" s="354"/>
      <c r="D373" s="354"/>
      <c r="E373" s="354"/>
      <c r="F373" s="354"/>
      <c r="G373" s="354"/>
      <c r="H373" s="354"/>
      <c r="I373" s="354"/>
      <c r="J373" s="354"/>
      <c r="K373" s="354"/>
      <c r="L373" s="354"/>
      <c r="M373" s="354"/>
      <c r="N373" s="354"/>
      <c r="O373" s="354"/>
      <c r="P373" s="354"/>
      <c r="Q373" s="354"/>
      <c r="R373" s="354"/>
      <c r="S373" s="354"/>
      <c r="T373" s="354"/>
      <c r="U373" s="354"/>
      <c r="V373" s="354"/>
      <c r="W373" s="354"/>
      <c r="X373" s="354"/>
      <c r="Y373" s="354"/>
      <c r="Z373" s="354"/>
      <c r="AA373" s="354"/>
      <c r="AB373" s="354"/>
      <c r="AC373" s="354"/>
      <c r="AD373" s="354"/>
      <c r="AE373" s="354"/>
      <c r="AF373" s="354"/>
      <c r="AG373" s="354"/>
      <c r="AH373" s="354"/>
      <c r="AI373" s="354"/>
    </row>
    <row r="374" spans="2:35" ht="1.5" customHeight="1"/>
    <row r="375" spans="2:35" ht="11.25" customHeight="1">
      <c r="C375" s="355"/>
      <c r="D375" s="355"/>
      <c r="E375" s="355"/>
      <c r="G375" s="355"/>
      <c r="H375" s="355"/>
      <c r="I375" s="355"/>
      <c r="J375" s="355"/>
      <c r="K375" s="355"/>
      <c r="L375" s="355"/>
      <c r="M375" s="355"/>
      <c r="N375" s="355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</row>
    <row r="376" spans="2:35" ht="12.75" customHeight="1"/>
    <row r="377" spans="2:35" ht="11.45" customHeight="1">
      <c r="B377" s="352"/>
      <c r="C377" s="352"/>
      <c r="D377" s="352"/>
      <c r="E377" s="352"/>
      <c r="F377" s="352"/>
      <c r="G377" s="352"/>
      <c r="H377" s="352"/>
      <c r="I377" s="352"/>
      <c r="J377" s="352"/>
      <c r="L377" s="353"/>
      <c r="M377" s="353"/>
      <c r="N377" s="353"/>
      <c r="O377" s="353"/>
      <c r="P377" s="353"/>
      <c r="Q377" s="353"/>
      <c r="R377" s="353"/>
      <c r="S377" s="353"/>
    </row>
    <row r="378" spans="2:35" ht="11.25" customHeight="1">
      <c r="B378" s="353"/>
      <c r="C378" s="353"/>
      <c r="D378" s="353"/>
      <c r="E378" s="353"/>
      <c r="F378" s="353"/>
      <c r="G378" s="353"/>
      <c r="H378" s="353"/>
      <c r="I378" s="353"/>
      <c r="J378" s="353"/>
      <c r="K378" s="134"/>
      <c r="L378" s="353"/>
      <c r="M378" s="353"/>
      <c r="N378" s="353"/>
      <c r="O378" s="353"/>
      <c r="P378" s="353"/>
      <c r="Q378" s="353"/>
      <c r="R378" s="353"/>
      <c r="S378" s="353"/>
    </row>
    <row r="379" spans="2:35" ht="0" hidden="1" customHeight="1"/>
    <row r="380" spans="2:35" ht="3" customHeight="1"/>
    <row r="381" spans="2:35" ht="11.25" customHeight="1">
      <c r="B381" s="353"/>
      <c r="C381" s="353"/>
      <c r="D381" s="353"/>
      <c r="E381" s="353"/>
      <c r="F381" s="353"/>
      <c r="G381" s="353"/>
      <c r="H381" s="353"/>
      <c r="I381" s="353"/>
      <c r="J381" s="353"/>
      <c r="L381" s="353"/>
      <c r="M381" s="353"/>
      <c r="N381" s="353"/>
      <c r="O381" s="353"/>
      <c r="P381" s="353"/>
      <c r="Q381" s="353"/>
      <c r="R381" s="353"/>
      <c r="S381" s="353"/>
    </row>
    <row r="382" spans="2:35" ht="0" hidden="1" customHeight="1"/>
  </sheetData>
  <mergeCells count="1348">
    <mergeCell ref="B8:AI8"/>
    <mergeCell ref="B10:C10"/>
    <mergeCell ref="D10:Q10"/>
    <mergeCell ref="R10:AA10"/>
    <mergeCell ref="AB10:AC10"/>
    <mergeCell ref="AD10:AE10"/>
    <mergeCell ref="AF10:AG10"/>
    <mergeCell ref="AH10:AI10"/>
    <mergeCell ref="A4:AJ4"/>
    <mergeCell ref="AH14:AI14"/>
    <mergeCell ref="B15:C15"/>
    <mergeCell ref="D15:Q15"/>
    <mergeCell ref="R15:AA15"/>
    <mergeCell ref="AF15:AG15"/>
    <mergeCell ref="AH15:AI15"/>
    <mergeCell ref="B14:C14"/>
    <mergeCell ref="D14:Q14"/>
    <mergeCell ref="R14:AA14"/>
    <mergeCell ref="AF14:AG14"/>
    <mergeCell ref="AH12:AI12"/>
    <mergeCell ref="B13:C13"/>
    <mergeCell ref="D13:Q13"/>
    <mergeCell ref="R13:AA13"/>
    <mergeCell ref="AF13:AG13"/>
    <mergeCell ref="AH13:AI13"/>
    <mergeCell ref="B12:C12"/>
    <mergeCell ref="D12:Q12"/>
    <mergeCell ref="R12:AA12"/>
    <mergeCell ref="AF12:AG12"/>
    <mergeCell ref="AH18:AI18"/>
    <mergeCell ref="B19:C19"/>
    <mergeCell ref="D19:Q19"/>
    <mergeCell ref="R19:AA19"/>
    <mergeCell ref="AF19:AG19"/>
    <mergeCell ref="AH19:AI19"/>
    <mergeCell ref="B18:C18"/>
    <mergeCell ref="D18:Q18"/>
    <mergeCell ref="R18:AA18"/>
    <mergeCell ref="AF18:AG18"/>
    <mergeCell ref="AH16:AI16"/>
    <mergeCell ref="B17:C17"/>
    <mergeCell ref="D17:Q17"/>
    <mergeCell ref="R17:AA17"/>
    <mergeCell ref="AF17:AG17"/>
    <mergeCell ref="AH17:AI17"/>
    <mergeCell ref="B16:C16"/>
    <mergeCell ref="D16:Q16"/>
    <mergeCell ref="R16:AA16"/>
    <mergeCell ref="AF16:AG16"/>
    <mergeCell ref="AH24:AI24"/>
    <mergeCell ref="B25:C25"/>
    <mergeCell ref="D25:Q25"/>
    <mergeCell ref="R25:AA25"/>
    <mergeCell ref="AF25:AG25"/>
    <mergeCell ref="AH25:AI25"/>
    <mergeCell ref="B24:C24"/>
    <mergeCell ref="D24:Q24"/>
    <mergeCell ref="R24:AA24"/>
    <mergeCell ref="AF24:AG24"/>
    <mergeCell ref="AH20:AI20"/>
    <mergeCell ref="B23:C23"/>
    <mergeCell ref="D23:Q23"/>
    <mergeCell ref="R23:AA23"/>
    <mergeCell ref="AF23:AG23"/>
    <mergeCell ref="AH23:AI23"/>
    <mergeCell ref="AH21:AI21"/>
    <mergeCell ref="B20:C20"/>
    <mergeCell ref="D20:Q20"/>
    <mergeCell ref="R20:AA20"/>
    <mergeCell ref="AF20:AG20"/>
    <mergeCell ref="AH22:AI22"/>
    <mergeCell ref="AH28:AI28"/>
    <mergeCell ref="B29:C29"/>
    <mergeCell ref="D29:Q29"/>
    <mergeCell ref="R29:AA29"/>
    <mergeCell ref="AF29:AG29"/>
    <mergeCell ref="AH29:AI29"/>
    <mergeCell ref="B28:C28"/>
    <mergeCell ref="D28:Q28"/>
    <mergeCell ref="R28:AA28"/>
    <mergeCell ref="AF28:AG28"/>
    <mergeCell ref="AH26:AI26"/>
    <mergeCell ref="B27:C27"/>
    <mergeCell ref="D27:Q27"/>
    <mergeCell ref="R27:AA27"/>
    <mergeCell ref="AF27:AG27"/>
    <mergeCell ref="AH27:AI27"/>
    <mergeCell ref="B26:C26"/>
    <mergeCell ref="D26:Q26"/>
    <mergeCell ref="R26:AA26"/>
    <mergeCell ref="AF26:AG26"/>
    <mergeCell ref="AH32:AI32"/>
    <mergeCell ref="B33:C33"/>
    <mergeCell ref="D33:Q33"/>
    <mergeCell ref="R33:AA33"/>
    <mergeCell ref="AF33:AG33"/>
    <mergeCell ref="AH33:AI33"/>
    <mergeCell ref="B32:C32"/>
    <mergeCell ref="D32:Q32"/>
    <mergeCell ref="R32:AA32"/>
    <mergeCell ref="AF32:AG32"/>
    <mergeCell ref="AH30:AI30"/>
    <mergeCell ref="B31:C31"/>
    <mergeCell ref="D31:Q31"/>
    <mergeCell ref="R31:AA31"/>
    <mergeCell ref="AF31:AG31"/>
    <mergeCell ref="AH31:AI31"/>
    <mergeCell ref="B30:C30"/>
    <mergeCell ref="D30:Q30"/>
    <mergeCell ref="R30:AA30"/>
    <mergeCell ref="AF30:AG30"/>
    <mergeCell ref="AH36:AI36"/>
    <mergeCell ref="B37:C37"/>
    <mergeCell ref="D37:Q37"/>
    <mergeCell ref="R37:AA37"/>
    <mergeCell ref="AF37:AG37"/>
    <mergeCell ref="AH37:AI37"/>
    <mergeCell ref="B36:C36"/>
    <mergeCell ref="D36:Q36"/>
    <mergeCell ref="R36:AA36"/>
    <mergeCell ref="AF36:AG36"/>
    <mergeCell ref="AH34:AI34"/>
    <mergeCell ref="B35:C35"/>
    <mergeCell ref="D35:Q35"/>
    <mergeCell ref="R35:AA35"/>
    <mergeCell ref="AF35:AG35"/>
    <mergeCell ref="AH35:AI35"/>
    <mergeCell ref="B34:C34"/>
    <mergeCell ref="D34:Q34"/>
    <mergeCell ref="R34:AA34"/>
    <mergeCell ref="AF34:AG34"/>
    <mergeCell ref="AH40:AI40"/>
    <mergeCell ref="B41:C41"/>
    <mergeCell ref="D41:Q41"/>
    <mergeCell ref="R41:AA41"/>
    <mergeCell ref="AF41:AG41"/>
    <mergeCell ref="AH41:AI41"/>
    <mergeCell ref="B40:C40"/>
    <mergeCell ref="D40:Q40"/>
    <mergeCell ref="R40:AA40"/>
    <mergeCell ref="AF40:AG40"/>
    <mergeCell ref="AH38:AI38"/>
    <mergeCell ref="B39:C39"/>
    <mergeCell ref="D39:Q39"/>
    <mergeCell ref="R39:AA39"/>
    <mergeCell ref="AF39:AG39"/>
    <mergeCell ref="AH39:AI39"/>
    <mergeCell ref="B38:C38"/>
    <mergeCell ref="D38:Q38"/>
    <mergeCell ref="R38:AA38"/>
    <mergeCell ref="AF38:AG38"/>
    <mergeCell ref="AH44:AI44"/>
    <mergeCell ref="B45:C45"/>
    <mergeCell ref="D45:Q45"/>
    <mergeCell ref="R45:AA45"/>
    <mergeCell ref="AF45:AG45"/>
    <mergeCell ref="AH45:AI45"/>
    <mergeCell ref="B44:C44"/>
    <mergeCell ref="D44:Q44"/>
    <mergeCell ref="R44:AA44"/>
    <mergeCell ref="AF44:AG44"/>
    <mergeCell ref="AH42:AI42"/>
    <mergeCell ref="B43:C43"/>
    <mergeCell ref="D43:Q43"/>
    <mergeCell ref="R43:AA43"/>
    <mergeCell ref="AF43:AG43"/>
    <mergeCell ref="AH43:AI43"/>
    <mergeCell ref="B42:C42"/>
    <mergeCell ref="D42:Q42"/>
    <mergeCell ref="R42:AA42"/>
    <mergeCell ref="AF42:AG42"/>
    <mergeCell ref="AH48:AI48"/>
    <mergeCell ref="B49:C49"/>
    <mergeCell ref="D49:Q49"/>
    <mergeCell ref="R49:AA49"/>
    <mergeCell ref="AF49:AG49"/>
    <mergeCell ref="AH49:AI49"/>
    <mergeCell ref="B48:C48"/>
    <mergeCell ref="D48:Q48"/>
    <mergeCell ref="R48:AA48"/>
    <mergeCell ref="AF48:AG48"/>
    <mergeCell ref="AH46:AI46"/>
    <mergeCell ref="B47:C47"/>
    <mergeCell ref="D47:Q47"/>
    <mergeCell ref="R47:AA47"/>
    <mergeCell ref="AF47:AG47"/>
    <mergeCell ref="AH47:AI47"/>
    <mergeCell ref="B46:C46"/>
    <mergeCell ref="D46:Q46"/>
    <mergeCell ref="R46:AA46"/>
    <mergeCell ref="AF46:AG46"/>
    <mergeCell ref="AH52:AI52"/>
    <mergeCell ref="B53:C53"/>
    <mergeCell ref="D53:Q53"/>
    <mergeCell ref="R53:AA53"/>
    <mergeCell ref="AF53:AG53"/>
    <mergeCell ref="AH53:AI53"/>
    <mergeCell ref="B52:C52"/>
    <mergeCell ref="D52:Q52"/>
    <mergeCell ref="R52:AA52"/>
    <mergeCell ref="AF52:AG52"/>
    <mergeCell ref="AH50:AI50"/>
    <mergeCell ref="B51:C51"/>
    <mergeCell ref="D51:Q51"/>
    <mergeCell ref="R51:AA51"/>
    <mergeCell ref="AF51:AG51"/>
    <mergeCell ref="AH51:AI51"/>
    <mergeCell ref="B50:C50"/>
    <mergeCell ref="D50:Q50"/>
    <mergeCell ref="R50:AA50"/>
    <mergeCell ref="AF50:AG50"/>
    <mergeCell ref="AH56:AI56"/>
    <mergeCell ref="B57:C57"/>
    <mergeCell ref="D57:Q57"/>
    <mergeCell ref="R57:AA57"/>
    <mergeCell ref="AF57:AG57"/>
    <mergeCell ref="AH57:AI57"/>
    <mergeCell ref="B56:C56"/>
    <mergeCell ref="D56:Q56"/>
    <mergeCell ref="R56:AA56"/>
    <mergeCell ref="AF56:AG56"/>
    <mergeCell ref="AH54:AI54"/>
    <mergeCell ref="B55:C55"/>
    <mergeCell ref="D55:Q55"/>
    <mergeCell ref="R55:AA55"/>
    <mergeCell ref="AF55:AG55"/>
    <mergeCell ref="AH55:AI55"/>
    <mergeCell ref="B54:C54"/>
    <mergeCell ref="D54:Q54"/>
    <mergeCell ref="R54:AA54"/>
    <mergeCell ref="AF54:AG54"/>
    <mergeCell ref="AH60:AI60"/>
    <mergeCell ref="B61:C61"/>
    <mergeCell ref="D61:Q61"/>
    <mergeCell ref="R61:AA61"/>
    <mergeCell ref="AF61:AG61"/>
    <mergeCell ref="AH61:AI61"/>
    <mergeCell ref="B60:C60"/>
    <mergeCell ref="D60:Q60"/>
    <mergeCell ref="R60:AA60"/>
    <mergeCell ref="AF60:AG60"/>
    <mergeCell ref="AH58:AI58"/>
    <mergeCell ref="B59:C59"/>
    <mergeCell ref="D59:Q59"/>
    <mergeCell ref="R59:AA59"/>
    <mergeCell ref="AF59:AG59"/>
    <mergeCell ref="AH59:AI59"/>
    <mergeCell ref="B58:C58"/>
    <mergeCell ref="D58:Q58"/>
    <mergeCell ref="R58:AA58"/>
    <mergeCell ref="AF58:AG58"/>
    <mergeCell ref="AH64:AI64"/>
    <mergeCell ref="B65:C65"/>
    <mergeCell ref="D65:Q65"/>
    <mergeCell ref="R65:AA65"/>
    <mergeCell ref="AF65:AG65"/>
    <mergeCell ref="AH65:AI65"/>
    <mergeCell ref="B64:C64"/>
    <mergeCell ref="D64:Q64"/>
    <mergeCell ref="R64:AA64"/>
    <mergeCell ref="AF64:AG64"/>
    <mergeCell ref="AH62:AI62"/>
    <mergeCell ref="B63:C63"/>
    <mergeCell ref="D63:Q63"/>
    <mergeCell ref="R63:AA63"/>
    <mergeCell ref="AF63:AG63"/>
    <mergeCell ref="AH63:AI63"/>
    <mergeCell ref="B62:C62"/>
    <mergeCell ref="D62:Q62"/>
    <mergeCell ref="R62:AA62"/>
    <mergeCell ref="AF62:AG62"/>
    <mergeCell ref="AH68:AI68"/>
    <mergeCell ref="B69:C69"/>
    <mergeCell ref="D69:Q69"/>
    <mergeCell ref="R69:AA69"/>
    <mergeCell ref="AF69:AG69"/>
    <mergeCell ref="AH69:AI69"/>
    <mergeCell ref="B68:C68"/>
    <mergeCell ref="D68:Q68"/>
    <mergeCell ref="R68:AA68"/>
    <mergeCell ref="AF68:AG68"/>
    <mergeCell ref="AH66:AI66"/>
    <mergeCell ref="B67:C67"/>
    <mergeCell ref="D67:Q67"/>
    <mergeCell ref="R67:AA67"/>
    <mergeCell ref="AF67:AG67"/>
    <mergeCell ref="AH67:AI67"/>
    <mergeCell ref="B66:C66"/>
    <mergeCell ref="D66:Q66"/>
    <mergeCell ref="R66:AA66"/>
    <mergeCell ref="AF66:AG66"/>
    <mergeCell ref="AH72:AI72"/>
    <mergeCell ref="B73:C73"/>
    <mergeCell ref="D73:Q73"/>
    <mergeCell ref="R73:AA73"/>
    <mergeCell ref="AF73:AG73"/>
    <mergeCell ref="AH73:AI73"/>
    <mergeCell ref="B72:C72"/>
    <mergeCell ref="D72:Q72"/>
    <mergeCell ref="R72:AA72"/>
    <mergeCell ref="AF72:AG72"/>
    <mergeCell ref="AH70:AI70"/>
    <mergeCell ref="B71:C71"/>
    <mergeCell ref="D71:Q71"/>
    <mergeCell ref="R71:AA71"/>
    <mergeCell ref="AF71:AG71"/>
    <mergeCell ref="AH71:AI71"/>
    <mergeCell ref="B70:C70"/>
    <mergeCell ref="D70:Q70"/>
    <mergeCell ref="R70:AA70"/>
    <mergeCell ref="AF70:AG70"/>
    <mergeCell ref="AH76:AI76"/>
    <mergeCell ref="B77:C77"/>
    <mergeCell ref="D77:Q77"/>
    <mergeCell ref="R77:AA77"/>
    <mergeCell ref="AF77:AG77"/>
    <mergeCell ref="AH77:AI77"/>
    <mergeCell ref="B76:C76"/>
    <mergeCell ref="D76:Q76"/>
    <mergeCell ref="R76:AA76"/>
    <mergeCell ref="AF76:AG76"/>
    <mergeCell ref="AH74:AI74"/>
    <mergeCell ref="B75:C75"/>
    <mergeCell ref="D75:Q75"/>
    <mergeCell ref="R75:AA75"/>
    <mergeCell ref="AF75:AG75"/>
    <mergeCell ref="AH75:AI75"/>
    <mergeCell ref="B74:C74"/>
    <mergeCell ref="D74:Q74"/>
    <mergeCell ref="R74:AA74"/>
    <mergeCell ref="AF74:AG74"/>
    <mergeCell ref="AH80:AI80"/>
    <mergeCell ref="B81:C81"/>
    <mergeCell ref="D81:Q81"/>
    <mergeCell ref="R81:AA81"/>
    <mergeCell ref="AF81:AG81"/>
    <mergeCell ref="AH81:AI81"/>
    <mergeCell ref="B80:C80"/>
    <mergeCell ref="D80:Q80"/>
    <mergeCell ref="R80:AA80"/>
    <mergeCell ref="AF80:AG80"/>
    <mergeCell ref="AH78:AI78"/>
    <mergeCell ref="B79:C79"/>
    <mergeCell ref="D79:Q79"/>
    <mergeCell ref="R79:AA79"/>
    <mergeCell ref="AF79:AG79"/>
    <mergeCell ref="AH79:AI79"/>
    <mergeCell ref="B78:C78"/>
    <mergeCell ref="D78:Q78"/>
    <mergeCell ref="R78:AA78"/>
    <mergeCell ref="AF78:AG78"/>
    <mergeCell ref="AH84:AI84"/>
    <mergeCell ref="B85:C85"/>
    <mergeCell ref="D85:Q85"/>
    <mergeCell ref="R85:AA85"/>
    <mergeCell ref="AF85:AG85"/>
    <mergeCell ref="AH85:AI85"/>
    <mergeCell ref="B84:C84"/>
    <mergeCell ref="D84:Q84"/>
    <mergeCell ref="R84:AA84"/>
    <mergeCell ref="AF84:AG84"/>
    <mergeCell ref="AH82:AI82"/>
    <mergeCell ref="B83:C83"/>
    <mergeCell ref="D83:Q83"/>
    <mergeCell ref="R83:AA83"/>
    <mergeCell ref="AF83:AG83"/>
    <mergeCell ref="AH83:AI83"/>
    <mergeCell ref="B82:C82"/>
    <mergeCell ref="D82:Q82"/>
    <mergeCell ref="R82:AA82"/>
    <mergeCell ref="AF82:AG82"/>
    <mergeCell ref="AH88:AI88"/>
    <mergeCell ref="B89:C89"/>
    <mergeCell ref="D89:Q89"/>
    <mergeCell ref="R89:AA89"/>
    <mergeCell ref="AF89:AG89"/>
    <mergeCell ref="AH89:AI89"/>
    <mergeCell ref="B88:C88"/>
    <mergeCell ref="D88:Q88"/>
    <mergeCell ref="R88:AA88"/>
    <mergeCell ref="AF88:AG88"/>
    <mergeCell ref="AH86:AI86"/>
    <mergeCell ref="B87:C87"/>
    <mergeCell ref="D87:Q87"/>
    <mergeCell ref="R87:AA87"/>
    <mergeCell ref="AF87:AG87"/>
    <mergeCell ref="AH87:AI87"/>
    <mergeCell ref="B86:C86"/>
    <mergeCell ref="D86:Q86"/>
    <mergeCell ref="R86:AA86"/>
    <mergeCell ref="AF86:AG86"/>
    <mergeCell ref="AH92:AI92"/>
    <mergeCell ref="B93:C93"/>
    <mergeCell ref="D93:Q93"/>
    <mergeCell ref="R93:AA93"/>
    <mergeCell ref="AF93:AG93"/>
    <mergeCell ref="AH93:AI93"/>
    <mergeCell ref="B92:C92"/>
    <mergeCell ref="D92:Q92"/>
    <mergeCell ref="R92:AA92"/>
    <mergeCell ref="AF92:AG92"/>
    <mergeCell ref="AH90:AI90"/>
    <mergeCell ref="B91:C91"/>
    <mergeCell ref="D91:Q91"/>
    <mergeCell ref="R91:AA91"/>
    <mergeCell ref="AF91:AG91"/>
    <mergeCell ref="AH91:AI91"/>
    <mergeCell ref="B90:C90"/>
    <mergeCell ref="D90:Q90"/>
    <mergeCell ref="R90:AA90"/>
    <mergeCell ref="AF90:AG90"/>
    <mergeCell ref="AH96:AI96"/>
    <mergeCell ref="B97:C97"/>
    <mergeCell ref="D97:Q97"/>
    <mergeCell ref="R97:AA97"/>
    <mergeCell ref="AF97:AG97"/>
    <mergeCell ref="AH97:AI97"/>
    <mergeCell ref="B96:C96"/>
    <mergeCell ref="D96:Q96"/>
    <mergeCell ref="R96:AA96"/>
    <mergeCell ref="AF96:AG96"/>
    <mergeCell ref="AH94:AI94"/>
    <mergeCell ref="B95:C95"/>
    <mergeCell ref="D95:Q95"/>
    <mergeCell ref="R95:AA95"/>
    <mergeCell ref="AF95:AG95"/>
    <mergeCell ref="AH95:AI95"/>
    <mergeCell ref="B94:C94"/>
    <mergeCell ref="D94:Q94"/>
    <mergeCell ref="R94:AA94"/>
    <mergeCell ref="AF94:AG94"/>
    <mergeCell ref="B103:AI103"/>
    <mergeCell ref="B107:J107"/>
    <mergeCell ref="L107:S107"/>
    <mergeCell ref="B110:AI110"/>
    <mergeCell ref="B112:C112"/>
    <mergeCell ref="D112:Q112"/>
    <mergeCell ref="R112:AA112"/>
    <mergeCell ref="AB112:AC112"/>
    <mergeCell ref="AD112:AE112"/>
    <mergeCell ref="AH98:AI98"/>
    <mergeCell ref="B99:C99"/>
    <mergeCell ref="D99:Q99"/>
    <mergeCell ref="R99:AA99"/>
    <mergeCell ref="AF99:AG99"/>
    <mergeCell ref="AH99:AI99"/>
    <mergeCell ref="B98:C98"/>
    <mergeCell ref="D98:Q98"/>
    <mergeCell ref="R98:AA98"/>
    <mergeCell ref="AF98:AG98"/>
    <mergeCell ref="B118:AI118"/>
    <mergeCell ref="B119:C119"/>
    <mergeCell ref="D119:Q119"/>
    <mergeCell ref="R119:AA119"/>
    <mergeCell ref="AF119:AG119"/>
    <mergeCell ref="AH119:AI119"/>
    <mergeCell ref="AH115:AI115"/>
    <mergeCell ref="B116:C116"/>
    <mergeCell ref="D116:Q116"/>
    <mergeCell ref="R116:AA116"/>
    <mergeCell ref="AF116:AG116"/>
    <mergeCell ref="AH116:AI116"/>
    <mergeCell ref="B115:C115"/>
    <mergeCell ref="D115:Q115"/>
    <mergeCell ref="R115:AA115"/>
    <mergeCell ref="AF115:AG115"/>
    <mergeCell ref="AF112:AG112"/>
    <mergeCell ref="AH112:AI112"/>
    <mergeCell ref="B113:AI113"/>
    <mergeCell ref="B114:C114"/>
    <mergeCell ref="D114:Q114"/>
    <mergeCell ref="R114:AA114"/>
    <mergeCell ref="AF114:AG114"/>
    <mergeCell ref="AH114:AI114"/>
    <mergeCell ref="AH133:AI133"/>
    <mergeCell ref="B134:C134"/>
    <mergeCell ref="D134:Q134"/>
    <mergeCell ref="R134:AA134"/>
    <mergeCell ref="AF134:AG134"/>
    <mergeCell ref="AH134:AI134"/>
    <mergeCell ref="B133:C133"/>
    <mergeCell ref="D133:Q133"/>
    <mergeCell ref="R133:AA133"/>
    <mergeCell ref="AB133:AC133"/>
    <mergeCell ref="AD133:AE133"/>
    <mergeCell ref="AF133:AG133"/>
    <mergeCell ref="AH120:AI120"/>
    <mergeCell ref="B123:AI123"/>
    <mergeCell ref="B127:J127"/>
    <mergeCell ref="L127:S127"/>
    <mergeCell ref="B131:AI131"/>
    <mergeCell ref="B120:C120"/>
    <mergeCell ref="D120:Q120"/>
    <mergeCell ref="R120:AA120"/>
    <mergeCell ref="AF120:AG120"/>
    <mergeCell ref="AF150:AG150"/>
    <mergeCell ref="AH150:AI150"/>
    <mergeCell ref="B151:C151"/>
    <mergeCell ref="D151:Q151"/>
    <mergeCell ref="R151:AA151"/>
    <mergeCell ref="AF151:AG151"/>
    <mergeCell ref="AH151:AI151"/>
    <mergeCell ref="B140:AI140"/>
    <mergeCell ref="B144:J144"/>
    <mergeCell ref="L144:S144"/>
    <mergeCell ref="B148:AI148"/>
    <mergeCell ref="B150:C150"/>
    <mergeCell ref="D150:Q150"/>
    <mergeCell ref="R150:AA150"/>
    <mergeCell ref="AB150:AC150"/>
    <mergeCell ref="AD150:AE150"/>
    <mergeCell ref="AH135:AI135"/>
    <mergeCell ref="B136:C136"/>
    <mergeCell ref="D136:Q136"/>
    <mergeCell ref="R136:AA136"/>
    <mergeCell ref="AF136:AG136"/>
    <mergeCell ref="AH136:AI136"/>
    <mergeCell ref="B135:C135"/>
    <mergeCell ref="D135:Q135"/>
    <mergeCell ref="R135:AA135"/>
    <mergeCell ref="AF135:AG135"/>
    <mergeCell ref="AF167:AG167"/>
    <mergeCell ref="AH167:AI167"/>
    <mergeCell ref="B168:C168"/>
    <mergeCell ref="D168:Q168"/>
    <mergeCell ref="R168:AA168"/>
    <mergeCell ref="AF168:AG168"/>
    <mergeCell ref="AH168:AI168"/>
    <mergeCell ref="B157:AI157"/>
    <mergeCell ref="B161:J161"/>
    <mergeCell ref="L161:S161"/>
    <mergeCell ref="B165:AI165"/>
    <mergeCell ref="B167:C167"/>
    <mergeCell ref="D167:Q167"/>
    <mergeCell ref="R167:AA167"/>
    <mergeCell ref="AB167:AC167"/>
    <mergeCell ref="AD167:AE167"/>
    <mergeCell ref="AH152:AI152"/>
    <mergeCell ref="B153:C153"/>
    <mergeCell ref="D153:Q153"/>
    <mergeCell ref="R153:AA153"/>
    <mergeCell ref="AF153:AG153"/>
    <mergeCell ref="AH153:AI153"/>
    <mergeCell ref="B152:C152"/>
    <mergeCell ref="D152:Q152"/>
    <mergeCell ref="R152:AA152"/>
    <mergeCell ref="AF152:AG152"/>
    <mergeCell ref="AH182:AI182"/>
    <mergeCell ref="B183:C183"/>
    <mergeCell ref="D183:Q183"/>
    <mergeCell ref="R183:AA183"/>
    <mergeCell ref="AF183:AG183"/>
    <mergeCell ref="AH183:AI183"/>
    <mergeCell ref="B182:C182"/>
    <mergeCell ref="D182:Q182"/>
    <mergeCell ref="R182:AA182"/>
    <mergeCell ref="AB182:AC182"/>
    <mergeCell ref="AD182:AE182"/>
    <mergeCell ref="AF182:AG182"/>
    <mergeCell ref="AH169:AI169"/>
    <mergeCell ref="B172:AI172"/>
    <mergeCell ref="B176:J176"/>
    <mergeCell ref="L176:S176"/>
    <mergeCell ref="B180:AI180"/>
    <mergeCell ref="B169:C169"/>
    <mergeCell ref="D169:Q169"/>
    <mergeCell ref="R169:AA169"/>
    <mergeCell ref="AF169:AG169"/>
    <mergeCell ref="AH186:AI186"/>
    <mergeCell ref="B190:AI190"/>
    <mergeCell ref="B194:J194"/>
    <mergeCell ref="L194:S194"/>
    <mergeCell ref="B198:AI198"/>
    <mergeCell ref="B186:C186"/>
    <mergeCell ref="D186:Q186"/>
    <mergeCell ref="R186:AA186"/>
    <mergeCell ref="AF186:AG186"/>
    <mergeCell ref="AH184:AI184"/>
    <mergeCell ref="B185:C185"/>
    <mergeCell ref="D185:Q185"/>
    <mergeCell ref="R185:AA185"/>
    <mergeCell ref="AF185:AG185"/>
    <mergeCell ref="AH185:AI185"/>
    <mergeCell ref="B184:C184"/>
    <mergeCell ref="D184:Q184"/>
    <mergeCell ref="R184:AA184"/>
    <mergeCell ref="AF184:AG184"/>
    <mergeCell ref="AH202:AI202"/>
    <mergeCell ref="B203:C203"/>
    <mergeCell ref="D203:Q203"/>
    <mergeCell ref="R203:AA203"/>
    <mergeCell ref="AF203:AG203"/>
    <mergeCell ref="AH203:AI203"/>
    <mergeCell ref="B202:C202"/>
    <mergeCell ref="D202:Q202"/>
    <mergeCell ref="R202:AA202"/>
    <mergeCell ref="AF202:AG202"/>
    <mergeCell ref="AH200:AI200"/>
    <mergeCell ref="B201:C201"/>
    <mergeCell ref="D201:Q201"/>
    <mergeCell ref="R201:AA201"/>
    <mergeCell ref="AF201:AG201"/>
    <mergeCell ref="AH201:AI201"/>
    <mergeCell ref="B200:C200"/>
    <mergeCell ref="D200:Q200"/>
    <mergeCell ref="R200:AA200"/>
    <mergeCell ref="AB200:AC200"/>
    <mergeCell ref="AD200:AE200"/>
    <mergeCell ref="AF200:AG200"/>
    <mergeCell ref="AF217:AG217"/>
    <mergeCell ref="AH217:AI217"/>
    <mergeCell ref="B218:C218"/>
    <mergeCell ref="D218:Q218"/>
    <mergeCell ref="R218:AA218"/>
    <mergeCell ref="AF218:AG218"/>
    <mergeCell ref="AH218:AI218"/>
    <mergeCell ref="B208:AI208"/>
    <mergeCell ref="B212:J212"/>
    <mergeCell ref="L212:S212"/>
    <mergeCell ref="B215:AI215"/>
    <mergeCell ref="B217:C217"/>
    <mergeCell ref="D217:Q217"/>
    <mergeCell ref="R217:AA217"/>
    <mergeCell ref="AB217:AC217"/>
    <mergeCell ref="AD217:AE217"/>
    <mergeCell ref="AH204:AI204"/>
    <mergeCell ref="B205:C205"/>
    <mergeCell ref="D205:Q205"/>
    <mergeCell ref="R205:AA205"/>
    <mergeCell ref="AF205:AG205"/>
    <mergeCell ref="AH205:AI205"/>
    <mergeCell ref="B204:C204"/>
    <mergeCell ref="D204:Q204"/>
    <mergeCell ref="R204:AA204"/>
    <mergeCell ref="AF204:AG204"/>
    <mergeCell ref="AH221:AI221"/>
    <mergeCell ref="B222:C222"/>
    <mergeCell ref="D222:Q222"/>
    <mergeCell ref="R222:AA222"/>
    <mergeCell ref="AF222:AG222"/>
    <mergeCell ref="AH222:AI222"/>
    <mergeCell ref="B221:C221"/>
    <mergeCell ref="D221:Q221"/>
    <mergeCell ref="R221:AA221"/>
    <mergeCell ref="AF221:AG221"/>
    <mergeCell ref="AH219:AI219"/>
    <mergeCell ref="B220:C220"/>
    <mergeCell ref="D220:Q220"/>
    <mergeCell ref="R220:AA220"/>
    <mergeCell ref="AF220:AG220"/>
    <mergeCell ref="AH220:AI220"/>
    <mergeCell ref="B219:C219"/>
    <mergeCell ref="D219:Q219"/>
    <mergeCell ref="R219:AA219"/>
    <mergeCell ref="AF219:AG219"/>
    <mergeCell ref="AH225:AI225"/>
    <mergeCell ref="B226:C226"/>
    <mergeCell ref="D226:Q226"/>
    <mergeCell ref="R226:AA226"/>
    <mergeCell ref="AF226:AG226"/>
    <mergeCell ref="AH226:AI226"/>
    <mergeCell ref="B225:C225"/>
    <mergeCell ref="D225:Q225"/>
    <mergeCell ref="R225:AA225"/>
    <mergeCell ref="AF225:AG225"/>
    <mergeCell ref="AH223:AI223"/>
    <mergeCell ref="B224:C224"/>
    <mergeCell ref="D224:Q224"/>
    <mergeCell ref="R224:AA224"/>
    <mergeCell ref="AF224:AG224"/>
    <mergeCell ref="AH224:AI224"/>
    <mergeCell ref="B223:C223"/>
    <mergeCell ref="D223:Q223"/>
    <mergeCell ref="R223:AA223"/>
    <mergeCell ref="AF223:AG223"/>
    <mergeCell ref="AH229:AI229"/>
    <mergeCell ref="B230:C230"/>
    <mergeCell ref="D230:Q230"/>
    <mergeCell ref="R230:AA230"/>
    <mergeCell ref="AF230:AG230"/>
    <mergeCell ref="AH230:AI230"/>
    <mergeCell ref="B229:C229"/>
    <mergeCell ref="D229:Q229"/>
    <mergeCell ref="R229:AA229"/>
    <mergeCell ref="AF229:AG229"/>
    <mergeCell ref="AH227:AI227"/>
    <mergeCell ref="B228:C228"/>
    <mergeCell ref="D228:Q228"/>
    <mergeCell ref="R228:AA228"/>
    <mergeCell ref="AF228:AG228"/>
    <mergeCell ref="AH228:AI228"/>
    <mergeCell ref="B227:C227"/>
    <mergeCell ref="D227:Q227"/>
    <mergeCell ref="R227:AA227"/>
    <mergeCell ref="AF227:AG227"/>
    <mergeCell ref="AH233:AI233"/>
    <mergeCell ref="B234:C234"/>
    <mergeCell ref="D234:Q234"/>
    <mergeCell ref="R234:AA234"/>
    <mergeCell ref="AF234:AG234"/>
    <mergeCell ref="AH234:AI234"/>
    <mergeCell ref="B233:C233"/>
    <mergeCell ref="D233:Q233"/>
    <mergeCell ref="R233:AA233"/>
    <mergeCell ref="AF233:AG233"/>
    <mergeCell ref="AH231:AI231"/>
    <mergeCell ref="B232:C232"/>
    <mergeCell ref="D232:Q232"/>
    <mergeCell ref="R232:AA232"/>
    <mergeCell ref="AF232:AG232"/>
    <mergeCell ref="AH232:AI232"/>
    <mergeCell ref="B231:C231"/>
    <mergeCell ref="D231:Q231"/>
    <mergeCell ref="R231:AA231"/>
    <mergeCell ref="AF231:AG231"/>
    <mergeCell ref="AH237:AI237"/>
    <mergeCell ref="B238:C238"/>
    <mergeCell ref="D238:Q238"/>
    <mergeCell ref="R238:AA238"/>
    <mergeCell ref="AF238:AG238"/>
    <mergeCell ref="AH238:AI238"/>
    <mergeCell ref="B237:C237"/>
    <mergeCell ref="D237:Q237"/>
    <mergeCell ref="R237:AA237"/>
    <mergeCell ref="AF237:AG237"/>
    <mergeCell ref="AH235:AI235"/>
    <mergeCell ref="B236:C236"/>
    <mergeCell ref="D236:Q236"/>
    <mergeCell ref="R236:AA236"/>
    <mergeCell ref="AF236:AG236"/>
    <mergeCell ref="AH236:AI236"/>
    <mergeCell ref="B235:C235"/>
    <mergeCell ref="D235:Q235"/>
    <mergeCell ref="R235:AA235"/>
    <mergeCell ref="AF235:AG235"/>
    <mergeCell ref="AH241:AI241"/>
    <mergeCell ref="B242:C242"/>
    <mergeCell ref="D242:Q242"/>
    <mergeCell ref="R242:AA242"/>
    <mergeCell ref="AF242:AG242"/>
    <mergeCell ref="AH242:AI242"/>
    <mergeCell ref="B241:C241"/>
    <mergeCell ref="D241:Q241"/>
    <mergeCell ref="R241:AA241"/>
    <mergeCell ref="AF241:AG241"/>
    <mergeCell ref="AH239:AI239"/>
    <mergeCell ref="B240:C240"/>
    <mergeCell ref="D240:Q240"/>
    <mergeCell ref="R240:AA240"/>
    <mergeCell ref="AF240:AG240"/>
    <mergeCell ref="AH240:AI240"/>
    <mergeCell ref="B239:C239"/>
    <mergeCell ref="D239:Q239"/>
    <mergeCell ref="R239:AA239"/>
    <mergeCell ref="AF239:AG239"/>
    <mergeCell ref="AH245:AI245"/>
    <mergeCell ref="B246:C246"/>
    <mergeCell ref="D246:Q246"/>
    <mergeCell ref="R246:AA246"/>
    <mergeCell ref="AF246:AG246"/>
    <mergeCell ref="AH246:AI246"/>
    <mergeCell ref="B245:C245"/>
    <mergeCell ref="D245:Q245"/>
    <mergeCell ref="R245:AA245"/>
    <mergeCell ref="AF245:AG245"/>
    <mergeCell ref="AH243:AI243"/>
    <mergeCell ref="B244:C244"/>
    <mergeCell ref="D244:Q244"/>
    <mergeCell ref="R244:AA244"/>
    <mergeCell ref="AF244:AG244"/>
    <mergeCell ref="AH244:AI244"/>
    <mergeCell ref="B243:C243"/>
    <mergeCell ref="D243:Q243"/>
    <mergeCell ref="R243:AA243"/>
    <mergeCell ref="AF243:AG243"/>
    <mergeCell ref="AH249:AI249"/>
    <mergeCell ref="B250:C250"/>
    <mergeCell ref="D250:Q250"/>
    <mergeCell ref="R250:AA250"/>
    <mergeCell ref="AF250:AG250"/>
    <mergeCell ref="AH250:AI250"/>
    <mergeCell ref="B249:C249"/>
    <mergeCell ref="D249:Q249"/>
    <mergeCell ref="R249:AA249"/>
    <mergeCell ref="AF249:AG249"/>
    <mergeCell ref="AH247:AI247"/>
    <mergeCell ref="B248:C248"/>
    <mergeCell ref="D248:Q248"/>
    <mergeCell ref="R248:AA248"/>
    <mergeCell ref="AF248:AG248"/>
    <mergeCell ref="AH248:AI248"/>
    <mergeCell ref="B247:C247"/>
    <mergeCell ref="D247:Q247"/>
    <mergeCell ref="R247:AA247"/>
    <mergeCell ref="AF247:AG247"/>
    <mergeCell ref="AH253:AI253"/>
    <mergeCell ref="B254:C254"/>
    <mergeCell ref="D254:Q254"/>
    <mergeCell ref="R254:AA254"/>
    <mergeCell ref="AF254:AG254"/>
    <mergeCell ref="AH254:AI254"/>
    <mergeCell ref="B253:C253"/>
    <mergeCell ref="D253:Q253"/>
    <mergeCell ref="R253:AA253"/>
    <mergeCell ref="AF253:AG253"/>
    <mergeCell ref="AH251:AI251"/>
    <mergeCell ref="B252:C252"/>
    <mergeCell ref="D252:Q252"/>
    <mergeCell ref="R252:AA252"/>
    <mergeCell ref="AF252:AG252"/>
    <mergeCell ref="AH252:AI252"/>
    <mergeCell ref="B251:C251"/>
    <mergeCell ref="D251:Q251"/>
    <mergeCell ref="R251:AA251"/>
    <mergeCell ref="AF251:AG251"/>
    <mergeCell ref="AH257:AI257"/>
    <mergeCell ref="B258:C258"/>
    <mergeCell ref="D258:Q258"/>
    <mergeCell ref="R258:AA258"/>
    <mergeCell ref="AF258:AG258"/>
    <mergeCell ref="AH258:AI258"/>
    <mergeCell ref="B257:C257"/>
    <mergeCell ref="D257:Q257"/>
    <mergeCell ref="R257:AA257"/>
    <mergeCell ref="AF257:AG257"/>
    <mergeCell ref="AH255:AI255"/>
    <mergeCell ref="B256:C256"/>
    <mergeCell ref="D256:Q256"/>
    <mergeCell ref="R256:AA256"/>
    <mergeCell ref="AF256:AG256"/>
    <mergeCell ref="AH256:AI256"/>
    <mergeCell ref="B255:C255"/>
    <mergeCell ref="D255:Q255"/>
    <mergeCell ref="R255:AA255"/>
    <mergeCell ref="AF255:AG255"/>
    <mergeCell ref="AH261:AI261"/>
    <mergeCell ref="B262:C262"/>
    <mergeCell ref="D262:Q262"/>
    <mergeCell ref="R262:AA262"/>
    <mergeCell ref="AF262:AG262"/>
    <mergeCell ref="AH262:AI262"/>
    <mergeCell ref="B261:C261"/>
    <mergeCell ref="D261:Q261"/>
    <mergeCell ref="R261:AA261"/>
    <mergeCell ref="AF261:AG261"/>
    <mergeCell ref="AH259:AI259"/>
    <mergeCell ref="B260:C260"/>
    <mergeCell ref="D260:Q260"/>
    <mergeCell ref="R260:AA260"/>
    <mergeCell ref="AF260:AG260"/>
    <mergeCell ref="AH260:AI260"/>
    <mergeCell ref="B259:C259"/>
    <mergeCell ref="D259:Q259"/>
    <mergeCell ref="R259:AA259"/>
    <mergeCell ref="AF259:AG259"/>
    <mergeCell ref="AH265:AI265"/>
    <mergeCell ref="B266:C266"/>
    <mergeCell ref="D266:Q266"/>
    <mergeCell ref="R266:AA266"/>
    <mergeCell ref="AF266:AG266"/>
    <mergeCell ref="AH266:AI266"/>
    <mergeCell ref="B265:C265"/>
    <mergeCell ref="D265:Q265"/>
    <mergeCell ref="R265:AA265"/>
    <mergeCell ref="AF265:AG265"/>
    <mergeCell ref="AH263:AI263"/>
    <mergeCell ref="B264:C264"/>
    <mergeCell ref="D264:Q264"/>
    <mergeCell ref="R264:AA264"/>
    <mergeCell ref="AF264:AG264"/>
    <mergeCell ref="AH264:AI264"/>
    <mergeCell ref="B263:C263"/>
    <mergeCell ref="D263:Q263"/>
    <mergeCell ref="R263:AA263"/>
    <mergeCell ref="AF263:AG263"/>
    <mergeCell ref="AH269:AI269"/>
    <mergeCell ref="B270:C270"/>
    <mergeCell ref="D270:Q270"/>
    <mergeCell ref="R270:AA270"/>
    <mergeCell ref="AF270:AG270"/>
    <mergeCell ref="AH270:AI270"/>
    <mergeCell ref="B269:C269"/>
    <mergeCell ref="D269:Q269"/>
    <mergeCell ref="R269:AA269"/>
    <mergeCell ref="AF269:AG269"/>
    <mergeCell ref="AH267:AI267"/>
    <mergeCell ref="B268:C268"/>
    <mergeCell ref="D268:Q268"/>
    <mergeCell ref="R268:AA268"/>
    <mergeCell ref="AF268:AG268"/>
    <mergeCell ref="AH268:AI268"/>
    <mergeCell ref="B267:C267"/>
    <mergeCell ref="D267:Q267"/>
    <mergeCell ref="R267:AA267"/>
    <mergeCell ref="AF267:AG267"/>
    <mergeCell ref="AH273:AI273"/>
    <mergeCell ref="B274:C274"/>
    <mergeCell ref="D274:Q274"/>
    <mergeCell ref="R274:AA274"/>
    <mergeCell ref="AF274:AG274"/>
    <mergeCell ref="AH274:AI274"/>
    <mergeCell ref="B273:C273"/>
    <mergeCell ref="D273:Q273"/>
    <mergeCell ref="R273:AA273"/>
    <mergeCell ref="AF273:AG273"/>
    <mergeCell ref="AH271:AI271"/>
    <mergeCell ref="B272:C272"/>
    <mergeCell ref="D272:Q272"/>
    <mergeCell ref="R272:AA272"/>
    <mergeCell ref="AF272:AG272"/>
    <mergeCell ref="AH272:AI272"/>
    <mergeCell ref="B271:C271"/>
    <mergeCell ref="D271:Q271"/>
    <mergeCell ref="R271:AA271"/>
    <mergeCell ref="AF271:AG271"/>
    <mergeCell ref="AH277:AI277"/>
    <mergeCell ref="B278:C278"/>
    <mergeCell ref="D278:Q278"/>
    <mergeCell ref="R278:AA278"/>
    <mergeCell ref="AF278:AG278"/>
    <mergeCell ref="AH278:AI278"/>
    <mergeCell ref="B277:C277"/>
    <mergeCell ref="D277:Q277"/>
    <mergeCell ref="R277:AA277"/>
    <mergeCell ref="AF277:AG277"/>
    <mergeCell ref="AH275:AI275"/>
    <mergeCell ref="B276:C276"/>
    <mergeCell ref="D276:Q276"/>
    <mergeCell ref="R276:AA276"/>
    <mergeCell ref="AF276:AG276"/>
    <mergeCell ref="AH276:AI276"/>
    <mergeCell ref="B275:C275"/>
    <mergeCell ref="D275:Q275"/>
    <mergeCell ref="R275:AA275"/>
    <mergeCell ref="AF275:AG275"/>
    <mergeCell ref="AH281:AI281"/>
    <mergeCell ref="B282:C282"/>
    <mergeCell ref="D282:Q282"/>
    <mergeCell ref="R282:AA282"/>
    <mergeCell ref="AF282:AG282"/>
    <mergeCell ref="AH282:AI282"/>
    <mergeCell ref="B281:C281"/>
    <mergeCell ref="D281:Q281"/>
    <mergeCell ref="R281:AA281"/>
    <mergeCell ref="AF281:AG281"/>
    <mergeCell ref="AH279:AI279"/>
    <mergeCell ref="B280:C280"/>
    <mergeCell ref="D280:Q280"/>
    <mergeCell ref="R280:AA280"/>
    <mergeCell ref="AF280:AG280"/>
    <mergeCell ref="AH280:AI280"/>
    <mergeCell ref="B279:C279"/>
    <mergeCell ref="D279:Q279"/>
    <mergeCell ref="R279:AA279"/>
    <mergeCell ref="AF279:AG279"/>
    <mergeCell ref="AH285:AI285"/>
    <mergeCell ref="B286:C286"/>
    <mergeCell ref="D286:Q286"/>
    <mergeCell ref="R286:AA286"/>
    <mergeCell ref="AF286:AG286"/>
    <mergeCell ref="AH286:AI286"/>
    <mergeCell ref="B285:C285"/>
    <mergeCell ref="D285:Q285"/>
    <mergeCell ref="R285:AA285"/>
    <mergeCell ref="AF285:AG285"/>
    <mergeCell ref="AH283:AI283"/>
    <mergeCell ref="B284:C284"/>
    <mergeCell ref="D284:Q284"/>
    <mergeCell ref="R284:AA284"/>
    <mergeCell ref="AF284:AG284"/>
    <mergeCell ref="AH284:AI284"/>
    <mergeCell ref="B283:C283"/>
    <mergeCell ref="D283:Q283"/>
    <mergeCell ref="R283:AA283"/>
    <mergeCell ref="AF283:AG283"/>
    <mergeCell ref="AH289:AI289"/>
    <mergeCell ref="B290:C290"/>
    <mergeCell ref="D290:Q290"/>
    <mergeCell ref="R290:AA290"/>
    <mergeCell ref="AF290:AG290"/>
    <mergeCell ref="AH290:AI290"/>
    <mergeCell ref="B289:C289"/>
    <mergeCell ref="D289:Q289"/>
    <mergeCell ref="R289:AA289"/>
    <mergeCell ref="AF289:AG289"/>
    <mergeCell ref="AH287:AI287"/>
    <mergeCell ref="B288:C288"/>
    <mergeCell ref="D288:Q288"/>
    <mergeCell ref="R288:AA288"/>
    <mergeCell ref="AF288:AG288"/>
    <mergeCell ref="AH288:AI288"/>
    <mergeCell ref="B287:C287"/>
    <mergeCell ref="D287:Q287"/>
    <mergeCell ref="R287:AA287"/>
    <mergeCell ref="AF287:AG287"/>
    <mergeCell ref="AH293:AI293"/>
    <mergeCell ref="B294:C294"/>
    <mergeCell ref="D294:Q294"/>
    <mergeCell ref="R294:AA294"/>
    <mergeCell ref="AF294:AG294"/>
    <mergeCell ref="AH294:AI294"/>
    <mergeCell ref="B293:C293"/>
    <mergeCell ref="D293:Q293"/>
    <mergeCell ref="R293:AA293"/>
    <mergeCell ref="AF293:AG293"/>
    <mergeCell ref="AH291:AI291"/>
    <mergeCell ref="B292:C292"/>
    <mergeCell ref="D292:Q292"/>
    <mergeCell ref="R292:AA292"/>
    <mergeCell ref="AF292:AG292"/>
    <mergeCell ref="AH292:AI292"/>
    <mergeCell ref="B291:C291"/>
    <mergeCell ref="D291:Q291"/>
    <mergeCell ref="R291:AA291"/>
    <mergeCell ref="AF291:AG291"/>
    <mergeCell ref="AH297:AI297"/>
    <mergeCell ref="B298:C298"/>
    <mergeCell ref="D298:Q298"/>
    <mergeCell ref="R298:AA298"/>
    <mergeCell ref="AF298:AG298"/>
    <mergeCell ref="AH298:AI298"/>
    <mergeCell ref="B297:C297"/>
    <mergeCell ref="D297:Q297"/>
    <mergeCell ref="R297:AA297"/>
    <mergeCell ref="AF297:AG297"/>
    <mergeCell ref="AH295:AI295"/>
    <mergeCell ref="B296:C296"/>
    <mergeCell ref="D296:Q296"/>
    <mergeCell ref="R296:AA296"/>
    <mergeCell ref="AF296:AG296"/>
    <mergeCell ref="AH296:AI296"/>
    <mergeCell ref="B295:C295"/>
    <mergeCell ref="D295:Q295"/>
    <mergeCell ref="R295:AA295"/>
    <mergeCell ref="AF295:AG295"/>
    <mergeCell ref="AH301:AI301"/>
    <mergeCell ref="B302:C302"/>
    <mergeCell ref="D302:Q302"/>
    <mergeCell ref="R302:AA302"/>
    <mergeCell ref="AF302:AG302"/>
    <mergeCell ref="AH302:AI302"/>
    <mergeCell ref="B301:C301"/>
    <mergeCell ref="D301:Q301"/>
    <mergeCell ref="R301:AA301"/>
    <mergeCell ref="AF301:AG301"/>
    <mergeCell ref="AH299:AI299"/>
    <mergeCell ref="B300:C300"/>
    <mergeCell ref="D300:Q300"/>
    <mergeCell ref="R300:AA300"/>
    <mergeCell ref="AF300:AG300"/>
    <mergeCell ref="AH300:AI300"/>
    <mergeCell ref="B299:C299"/>
    <mergeCell ref="D299:Q299"/>
    <mergeCell ref="R299:AA299"/>
    <mergeCell ref="AF299:AG299"/>
    <mergeCell ref="AH305:AI305"/>
    <mergeCell ref="B306:C306"/>
    <mergeCell ref="D306:Q306"/>
    <mergeCell ref="R306:AA306"/>
    <mergeCell ref="AF306:AG306"/>
    <mergeCell ref="AH306:AI306"/>
    <mergeCell ref="B305:C305"/>
    <mergeCell ref="D305:Q305"/>
    <mergeCell ref="R305:AA305"/>
    <mergeCell ref="AF305:AG305"/>
    <mergeCell ref="AH303:AI303"/>
    <mergeCell ref="B304:C304"/>
    <mergeCell ref="D304:Q304"/>
    <mergeCell ref="R304:AA304"/>
    <mergeCell ref="AF304:AG304"/>
    <mergeCell ref="AH304:AI304"/>
    <mergeCell ref="B303:C303"/>
    <mergeCell ref="D303:Q303"/>
    <mergeCell ref="R303:AA303"/>
    <mergeCell ref="AF303:AG303"/>
    <mergeCell ref="AH309:AI309"/>
    <mergeCell ref="B310:C310"/>
    <mergeCell ref="D310:Q310"/>
    <mergeCell ref="R310:AA310"/>
    <mergeCell ref="AF310:AG310"/>
    <mergeCell ref="AH310:AI310"/>
    <mergeCell ref="B309:C309"/>
    <mergeCell ref="D309:Q309"/>
    <mergeCell ref="R309:AA309"/>
    <mergeCell ref="AF309:AG309"/>
    <mergeCell ref="AH307:AI307"/>
    <mergeCell ref="B308:C308"/>
    <mergeCell ref="D308:Q308"/>
    <mergeCell ref="R308:AA308"/>
    <mergeCell ref="AF308:AG308"/>
    <mergeCell ref="AH308:AI308"/>
    <mergeCell ref="B307:C307"/>
    <mergeCell ref="D307:Q307"/>
    <mergeCell ref="R307:AA307"/>
    <mergeCell ref="AF307:AG307"/>
    <mergeCell ref="AH313:AI313"/>
    <mergeCell ref="B314:C314"/>
    <mergeCell ref="D314:Q314"/>
    <mergeCell ref="R314:AA314"/>
    <mergeCell ref="AF314:AG314"/>
    <mergeCell ref="AH314:AI314"/>
    <mergeCell ref="B313:C313"/>
    <mergeCell ref="D313:Q313"/>
    <mergeCell ref="R313:AA313"/>
    <mergeCell ref="AF313:AG313"/>
    <mergeCell ref="AH311:AI311"/>
    <mergeCell ref="B312:C312"/>
    <mergeCell ref="D312:Q312"/>
    <mergeCell ref="R312:AA312"/>
    <mergeCell ref="AF312:AG312"/>
    <mergeCell ref="AH312:AI312"/>
    <mergeCell ref="B311:C311"/>
    <mergeCell ref="D311:Q311"/>
    <mergeCell ref="R311:AA311"/>
    <mergeCell ref="AF311:AG311"/>
    <mergeCell ref="AH317:AI317"/>
    <mergeCell ref="B318:C318"/>
    <mergeCell ref="D318:Q318"/>
    <mergeCell ref="R318:AA318"/>
    <mergeCell ref="AF318:AG318"/>
    <mergeCell ref="AH318:AI318"/>
    <mergeCell ref="B317:C317"/>
    <mergeCell ref="D317:Q317"/>
    <mergeCell ref="R317:AA317"/>
    <mergeCell ref="AF317:AG317"/>
    <mergeCell ref="AH315:AI315"/>
    <mergeCell ref="B316:C316"/>
    <mergeCell ref="D316:Q316"/>
    <mergeCell ref="R316:AA316"/>
    <mergeCell ref="AF316:AG316"/>
    <mergeCell ref="AH316:AI316"/>
    <mergeCell ref="B315:C315"/>
    <mergeCell ref="D315:Q315"/>
    <mergeCell ref="R315:AA315"/>
    <mergeCell ref="AF315:AG315"/>
    <mergeCell ref="AH321:AI321"/>
    <mergeCell ref="B322:C322"/>
    <mergeCell ref="D322:Q322"/>
    <mergeCell ref="R322:AA322"/>
    <mergeCell ref="AF322:AG322"/>
    <mergeCell ref="AH322:AI322"/>
    <mergeCell ref="B321:C321"/>
    <mergeCell ref="D321:Q321"/>
    <mergeCell ref="R321:AA321"/>
    <mergeCell ref="AF321:AG321"/>
    <mergeCell ref="AH319:AI319"/>
    <mergeCell ref="B320:C320"/>
    <mergeCell ref="D320:Q320"/>
    <mergeCell ref="R320:AA320"/>
    <mergeCell ref="AF320:AG320"/>
    <mergeCell ref="AH320:AI320"/>
    <mergeCell ref="B319:C319"/>
    <mergeCell ref="D319:Q319"/>
    <mergeCell ref="R319:AA319"/>
    <mergeCell ref="AF319:AG319"/>
    <mergeCell ref="AH325:AI325"/>
    <mergeCell ref="B326:C326"/>
    <mergeCell ref="D326:Q326"/>
    <mergeCell ref="R326:AA326"/>
    <mergeCell ref="AF326:AG326"/>
    <mergeCell ref="AH326:AI326"/>
    <mergeCell ref="B325:C325"/>
    <mergeCell ref="D325:Q325"/>
    <mergeCell ref="R325:AA325"/>
    <mergeCell ref="AF325:AG325"/>
    <mergeCell ref="AH323:AI323"/>
    <mergeCell ref="B324:C324"/>
    <mergeCell ref="D324:Q324"/>
    <mergeCell ref="R324:AA324"/>
    <mergeCell ref="AF324:AG324"/>
    <mergeCell ref="AH324:AI324"/>
    <mergeCell ref="B323:C323"/>
    <mergeCell ref="D323:Q323"/>
    <mergeCell ref="R323:AA323"/>
    <mergeCell ref="AF323:AG323"/>
    <mergeCell ref="AH329:AI329"/>
    <mergeCell ref="B330:C330"/>
    <mergeCell ref="D330:Q330"/>
    <mergeCell ref="R330:AA330"/>
    <mergeCell ref="AF330:AG330"/>
    <mergeCell ref="AH330:AI330"/>
    <mergeCell ref="B329:C329"/>
    <mergeCell ref="D329:Q329"/>
    <mergeCell ref="R329:AA329"/>
    <mergeCell ref="AF329:AG329"/>
    <mergeCell ref="AH327:AI327"/>
    <mergeCell ref="B328:C328"/>
    <mergeCell ref="D328:Q328"/>
    <mergeCell ref="R328:AA328"/>
    <mergeCell ref="AF328:AG328"/>
    <mergeCell ref="AH328:AI328"/>
    <mergeCell ref="B327:C327"/>
    <mergeCell ref="D327:Q327"/>
    <mergeCell ref="R327:AA327"/>
    <mergeCell ref="AF327:AG327"/>
    <mergeCell ref="AH333:AI333"/>
    <mergeCell ref="B334:C334"/>
    <mergeCell ref="D334:Q334"/>
    <mergeCell ref="R334:AA334"/>
    <mergeCell ref="AF334:AG334"/>
    <mergeCell ref="AH334:AI334"/>
    <mergeCell ref="B333:C333"/>
    <mergeCell ref="D333:Q333"/>
    <mergeCell ref="R333:AA333"/>
    <mergeCell ref="AF333:AG333"/>
    <mergeCell ref="AH331:AI331"/>
    <mergeCell ref="B332:C332"/>
    <mergeCell ref="D332:Q332"/>
    <mergeCell ref="R332:AA332"/>
    <mergeCell ref="AF332:AG332"/>
    <mergeCell ref="AH332:AI332"/>
    <mergeCell ref="B331:C331"/>
    <mergeCell ref="D331:Q331"/>
    <mergeCell ref="R331:AA331"/>
    <mergeCell ref="AF331:AG331"/>
    <mergeCell ref="AH337:AI337"/>
    <mergeCell ref="B338:C338"/>
    <mergeCell ref="D338:Q338"/>
    <mergeCell ref="R338:AA338"/>
    <mergeCell ref="AF338:AG338"/>
    <mergeCell ref="AH338:AI338"/>
    <mergeCell ref="B337:C337"/>
    <mergeCell ref="D337:Q337"/>
    <mergeCell ref="R337:AA337"/>
    <mergeCell ref="AF337:AG337"/>
    <mergeCell ref="AH335:AI335"/>
    <mergeCell ref="B336:C336"/>
    <mergeCell ref="D336:Q336"/>
    <mergeCell ref="R336:AA336"/>
    <mergeCell ref="AF336:AG336"/>
    <mergeCell ref="AH336:AI336"/>
    <mergeCell ref="B335:C335"/>
    <mergeCell ref="D335:Q335"/>
    <mergeCell ref="R335:AA335"/>
    <mergeCell ref="AF335:AG335"/>
    <mergeCell ref="AH341:AI341"/>
    <mergeCell ref="B342:C342"/>
    <mergeCell ref="D342:Q342"/>
    <mergeCell ref="R342:AA342"/>
    <mergeCell ref="AF342:AG342"/>
    <mergeCell ref="AH342:AI342"/>
    <mergeCell ref="B341:C341"/>
    <mergeCell ref="D341:Q341"/>
    <mergeCell ref="R341:AA341"/>
    <mergeCell ref="AF341:AG341"/>
    <mergeCell ref="AH339:AI339"/>
    <mergeCell ref="B340:C340"/>
    <mergeCell ref="D340:Q340"/>
    <mergeCell ref="R340:AA340"/>
    <mergeCell ref="AF340:AG340"/>
    <mergeCell ref="AH340:AI340"/>
    <mergeCell ref="B339:C339"/>
    <mergeCell ref="D339:Q339"/>
    <mergeCell ref="R339:AA339"/>
    <mergeCell ref="AF339:AG339"/>
    <mergeCell ref="AH345:AI345"/>
    <mergeCell ref="B346:C346"/>
    <mergeCell ref="D346:Q346"/>
    <mergeCell ref="R346:AA346"/>
    <mergeCell ref="AF346:AG346"/>
    <mergeCell ref="AH346:AI346"/>
    <mergeCell ref="B345:C345"/>
    <mergeCell ref="D345:Q345"/>
    <mergeCell ref="R345:AA345"/>
    <mergeCell ref="AF345:AG345"/>
    <mergeCell ref="AH343:AI343"/>
    <mergeCell ref="B344:C344"/>
    <mergeCell ref="D344:Q344"/>
    <mergeCell ref="R344:AA344"/>
    <mergeCell ref="AF344:AG344"/>
    <mergeCell ref="AH344:AI344"/>
    <mergeCell ref="B343:C343"/>
    <mergeCell ref="D343:Q343"/>
    <mergeCell ref="R343:AA343"/>
    <mergeCell ref="AF343:AG343"/>
    <mergeCell ref="AH349:AI349"/>
    <mergeCell ref="B350:C350"/>
    <mergeCell ref="D350:Q350"/>
    <mergeCell ref="R350:AA350"/>
    <mergeCell ref="AF350:AG350"/>
    <mergeCell ref="AH350:AI350"/>
    <mergeCell ref="B349:C349"/>
    <mergeCell ref="D349:Q349"/>
    <mergeCell ref="R349:AA349"/>
    <mergeCell ref="AF349:AG349"/>
    <mergeCell ref="AH347:AI347"/>
    <mergeCell ref="B348:C348"/>
    <mergeCell ref="D348:Q348"/>
    <mergeCell ref="R348:AA348"/>
    <mergeCell ref="AF348:AG348"/>
    <mergeCell ref="AH348:AI348"/>
    <mergeCell ref="B347:C347"/>
    <mergeCell ref="D347:Q347"/>
    <mergeCell ref="R347:AA347"/>
    <mergeCell ref="AF347:AG347"/>
    <mergeCell ref="B366:C366"/>
    <mergeCell ref="D366:Q366"/>
    <mergeCell ref="R366:AA366"/>
    <mergeCell ref="AF366:AG366"/>
    <mergeCell ref="B363:AI363"/>
    <mergeCell ref="B365:C365"/>
    <mergeCell ref="D365:Q365"/>
    <mergeCell ref="R365:AA365"/>
    <mergeCell ref="AB365:AC365"/>
    <mergeCell ref="AD365:AE365"/>
    <mergeCell ref="AF365:AG365"/>
    <mergeCell ref="AH365:AI365"/>
    <mergeCell ref="AH351:AI351"/>
    <mergeCell ref="B355:AI355"/>
    <mergeCell ref="B357:D357"/>
    <mergeCell ref="E357:R357"/>
    <mergeCell ref="B358:D358"/>
    <mergeCell ref="E358:R358"/>
    <mergeCell ref="B351:C351"/>
    <mergeCell ref="D351:Q351"/>
    <mergeCell ref="R351:AA351"/>
    <mergeCell ref="AF351:AG351"/>
    <mergeCell ref="AH366:AI366"/>
    <mergeCell ref="B367:C367"/>
    <mergeCell ref="D367:Q367"/>
    <mergeCell ref="R367:AA367"/>
    <mergeCell ref="AF367:AG367"/>
    <mergeCell ref="AH367:AI367"/>
    <mergeCell ref="B377:J377"/>
    <mergeCell ref="L377:S377"/>
    <mergeCell ref="B378:J378"/>
    <mergeCell ref="L378:S378"/>
    <mergeCell ref="B381:J381"/>
    <mergeCell ref="L381:S381"/>
    <mergeCell ref="AH370:AI370"/>
    <mergeCell ref="B373:AI373"/>
    <mergeCell ref="C375:E375"/>
    <mergeCell ref="G375:N375"/>
    <mergeCell ref="O375:X375"/>
    <mergeCell ref="B370:C370"/>
    <mergeCell ref="D370:Q370"/>
    <mergeCell ref="R370:AA370"/>
    <mergeCell ref="AF370:AG370"/>
    <mergeCell ref="AH368:AI368"/>
    <mergeCell ref="B369:C369"/>
    <mergeCell ref="D369:Q369"/>
    <mergeCell ref="R369:AA369"/>
    <mergeCell ref="AF369:AG369"/>
    <mergeCell ref="AH369:AI369"/>
    <mergeCell ref="B368:C368"/>
    <mergeCell ref="D368:Q368"/>
    <mergeCell ref="R368:AA368"/>
    <mergeCell ref="AF368:AG368"/>
  </mergeCells>
  <pageMargins left="0.6692913385826772" right="0" top="0.6692913385826772" bottom="0.59055118110236227" header="3.937007874015748E-2" footer="0.21"/>
  <pageSetup paperSize="9" scale="99" orientation="landscape" horizontalDpi="300" verticalDpi="300" r:id="rId1"/>
  <headerFooter alignWithMargins="0">
    <oddFooter>&amp;L&amp;F     &amp;A&amp;R&amp;D
&amp;P z &amp;N</oddFooter>
  </headerFooter>
  <rowBreaks count="1" manualBreakCount="1">
    <brk id="1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E137"/>
  <sheetViews>
    <sheetView showGridLines="0" tabSelected="1" zoomScaleNormal="100" workbookViewId="0">
      <pane ySplit="4" topLeftCell="A111" activePane="bottomLeft" state="frozen"/>
      <selection pane="bottomLeft" activeCell="AB143" sqref="AB143"/>
    </sheetView>
  </sheetViews>
  <sheetFormatPr defaultRowHeight="15"/>
  <cols>
    <col min="1" max="1" width="4.42578125" style="132" customWidth="1"/>
    <col min="2" max="2" width="6.85546875" style="132" customWidth="1"/>
    <col min="3" max="3" width="1.140625" style="132" hidden="1" customWidth="1"/>
    <col min="4" max="4" width="0.140625" style="132" hidden="1" customWidth="1"/>
    <col min="5" max="5" width="1.140625" style="132" customWidth="1"/>
    <col min="6" max="6" width="0" style="132" hidden="1" customWidth="1"/>
    <col min="7" max="7" width="0.7109375" style="132" customWidth="1"/>
    <col min="8" max="8" width="4.5703125" style="132" customWidth="1"/>
    <col min="9" max="9" width="1.85546875" style="132" customWidth="1"/>
    <col min="10" max="10" width="0" style="132" hidden="1" customWidth="1"/>
    <col min="11" max="11" width="0.7109375" style="132" customWidth="1"/>
    <col min="12" max="12" width="0" style="132" hidden="1" customWidth="1"/>
    <col min="13" max="13" width="1.85546875" style="132" customWidth="1"/>
    <col min="14" max="14" width="0" style="132" hidden="1" customWidth="1"/>
    <col min="15" max="15" width="1.5703125" style="132" customWidth="1"/>
    <col min="16" max="16" width="0.140625" style="132" customWidth="1"/>
    <col min="17" max="17" width="11.7109375" style="132" customWidth="1"/>
    <col min="18" max="18" width="3.5703125" style="132" customWidth="1"/>
    <col min="19" max="19" width="1" style="132" customWidth="1"/>
    <col min="20" max="20" width="1.7109375" style="132" customWidth="1"/>
    <col min="21" max="21" width="1.85546875" style="132" customWidth="1"/>
    <col min="22" max="22" width="9" style="132" customWidth="1"/>
    <col min="23" max="23" width="11.5703125" style="132" customWidth="1"/>
    <col min="24" max="24" width="8.5703125" style="132" customWidth="1"/>
    <col min="25" max="25" width="8.28515625" style="132" customWidth="1"/>
    <col min="26" max="26" width="6.28515625" style="132" customWidth="1"/>
    <col min="27" max="27" width="8.5703125" style="132" customWidth="1"/>
    <col min="28" max="28" width="5" style="132" customWidth="1"/>
    <col min="29" max="29" width="1.28515625" style="132" customWidth="1"/>
    <col min="30" max="30" width="3.42578125" style="132" customWidth="1"/>
    <col min="31" max="31" width="12.7109375" style="132" customWidth="1"/>
    <col min="32" max="32" width="0.5703125" style="132" customWidth="1"/>
    <col min="33" max="16384" width="9.140625" style="132"/>
  </cols>
  <sheetData>
    <row r="1" spans="1:31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31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31" s="342" customFormat="1" ht="20.25">
      <c r="A3" s="78" t="s">
        <v>1447</v>
      </c>
      <c r="C3" s="343"/>
      <c r="D3" s="344"/>
    </row>
    <row r="4" spans="1:31" ht="0" hidden="1" customHeight="1"/>
    <row r="5" spans="1:31" ht="2.85" customHeight="1"/>
    <row r="6" spans="1:31" ht="20.25" customHeight="1"/>
    <row r="7" spans="1:31" ht="20.25" customHeight="1"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45" t="s">
        <v>1448</v>
      </c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4">
        <f>+AE53+AE109+AE124+AE137</f>
        <v>0</v>
      </c>
    </row>
    <row r="8" spans="1:31" ht="17.100000000000001" customHeight="1">
      <c r="B8" s="387" t="s">
        <v>942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</row>
    <row r="9" spans="1:31" ht="2.85" customHeight="1"/>
    <row r="10" spans="1:31" ht="11.45" customHeight="1">
      <c r="B10" s="378" t="s">
        <v>507</v>
      </c>
      <c r="C10" s="378"/>
      <c r="D10" s="380" t="s">
        <v>508</v>
      </c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 t="s">
        <v>509</v>
      </c>
      <c r="Q10" s="380"/>
      <c r="R10" s="380"/>
      <c r="S10" s="380"/>
      <c r="T10" s="380"/>
      <c r="U10" s="380"/>
      <c r="V10" s="380"/>
      <c r="W10" s="380"/>
      <c r="X10" s="388" t="s">
        <v>510</v>
      </c>
      <c r="Y10" s="388"/>
      <c r="Z10" s="388" t="s">
        <v>511</v>
      </c>
      <c r="AA10" s="388"/>
      <c r="AB10" s="388" t="s">
        <v>512</v>
      </c>
      <c r="AC10" s="388"/>
      <c r="AD10" s="378" t="s">
        <v>513</v>
      </c>
      <c r="AE10" s="378"/>
    </row>
    <row r="11" spans="1:31" ht="11.45" customHeight="1">
      <c r="B11" s="355">
        <v>1</v>
      </c>
      <c r="C11" s="355"/>
      <c r="D11" s="350" t="s">
        <v>943</v>
      </c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 t="s">
        <v>944</v>
      </c>
      <c r="Q11" s="350"/>
      <c r="R11" s="350"/>
      <c r="S11" s="350"/>
      <c r="T11" s="350"/>
      <c r="U11" s="350"/>
      <c r="V11" s="350"/>
      <c r="W11" s="350"/>
      <c r="X11" s="327"/>
      <c r="Y11" s="327"/>
      <c r="Z11" s="327" t="s">
        <v>945</v>
      </c>
      <c r="AA11" s="327"/>
      <c r="AB11" s="386" t="s">
        <v>2</v>
      </c>
      <c r="AC11" s="386"/>
      <c r="AD11" s="379">
        <f>+X11*Z11</f>
        <v>0</v>
      </c>
      <c r="AE11" s="379"/>
    </row>
    <row r="12" spans="1:31" ht="11.25" customHeight="1">
      <c r="B12" s="355">
        <v>2</v>
      </c>
      <c r="C12" s="355"/>
      <c r="D12" s="350" t="s">
        <v>946</v>
      </c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 t="s">
        <v>947</v>
      </c>
      <c r="Q12" s="350"/>
      <c r="R12" s="350"/>
      <c r="S12" s="350"/>
      <c r="T12" s="350"/>
      <c r="U12" s="350"/>
      <c r="V12" s="350"/>
      <c r="W12" s="350"/>
      <c r="X12" s="327"/>
      <c r="Y12" s="327"/>
      <c r="Z12" s="327" t="s">
        <v>948</v>
      </c>
      <c r="AA12" s="327"/>
      <c r="AB12" s="386" t="s">
        <v>523</v>
      </c>
      <c r="AC12" s="386"/>
      <c r="AD12" s="379">
        <f t="shared" ref="AD12:AD52" si="0">+X12*Z12</f>
        <v>0</v>
      </c>
      <c r="AE12" s="379"/>
    </row>
    <row r="13" spans="1:31" ht="11.45" customHeight="1">
      <c r="B13" s="355">
        <v>3</v>
      </c>
      <c r="C13" s="355"/>
      <c r="D13" s="350" t="s">
        <v>949</v>
      </c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 t="s">
        <v>950</v>
      </c>
      <c r="Q13" s="350"/>
      <c r="R13" s="350"/>
      <c r="S13" s="350"/>
      <c r="T13" s="350"/>
      <c r="U13" s="350"/>
      <c r="V13" s="350"/>
      <c r="W13" s="350"/>
      <c r="X13" s="327"/>
      <c r="Y13" s="327"/>
      <c r="Z13" s="327" t="s">
        <v>579</v>
      </c>
      <c r="AA13" s="327"/>
      <c r="AB13" s="386" t="s">
        <v>523</v>
      </c>
      <c r="AC13" s="386"/>
      <c r="AD13" s="379">
        <f t="shared" si="0"/>
        <v>0</v>
      </c>
      <c r="AE13" s="379"/>
    </row>
    <row r="14" spans="1:31" ht="11.45" customHeight="1">
      <c r="B14" s="355">
        <v>4</v>
      </c>
      <c r="C14" s="355"/>
      <c r="D14" s="350" t="s">
        <v>951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 t="s">
        <v>952</v>
      </c>
      <c r="Q14" s="350"/>
      <c r="R14" s="350"/>
      <c r="S14" s="350"/>
      <c r="T14" s="350"/>
      <c r="U14" s="350"/>
      <c r="V14" s="350"/>
      <c r="W14" s="350"/>
      <c r="X14" s="327"/>
      <c r="Y14" s="327"/>
      <c r="Z14" s="327" t="s">
        <v>544</v>
      </c>
      <c r="AA14" s="327"/>
      <c r="AB14" s="386" t="s">
        <v>523</v>
      </c>
      <c r="AC14" s="386"/>
      <c r="AD14" s="379">
        <f t="shared" si="0"/>
        <v>0</v>
      </c>
      <c r="AE14" s="379"/>
    </row>
    <row r="15" spans="1:31" ht="11.45" customHeight="1">
      <c r="B15" s="355">
        <v>5</v>
      </c>
      <c r="C15" s="355"/>
      <c r="D15" s="350" t="s">
        <v>953</v>
      </c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 t="s">
        <v>954</v>
      </c>
      <c r="Q15" s="350"/>
      <c r="R15" s="350"/>
      <c r="S15" s="350"/>
      <c r="T15" s="350"/>
      <c r="U15" s="350"/>
      <c r="V15" s="350"/>
      <c r="W15" s="350"/>
      <c r="X15" s="327"/>
      <c r="Y15" s="327"/>
      <c r="Z15" s="327" t="s">
        <v>945</v>
      </c>
      <c r="AA15" s="327"/>
      <c r="AB15" s="386" t="s">
        <v>2</v>
      </c>
      <c r="AC15" s="386"/>
      <c r="AD15" s="379">
        <f t="shared" si="0"/>
        <v>0</v>
      </c>
      <c r="AE15" s="379"/>
    </row>
    <row r="16" spans="1:31" ht="11.25" customHeight="1">
      <c r="B16" s="355">
        <v>6</v>
      </c>
      <c r="C16" s="355"/>
      <c r="D16" s="350" t="s">
        <v>955</v>
      </c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 t="s">
        <v>956</v>
      </c>
      <c r="Q16" s="350"/>
      <c r="R16" s="350"/>
      <c r="S16" s="350"/>
      <c r="T16" s="350"/>
      <c r="U16" s="350"/>
      <c r="V16" s="350"/>
      <c r="W16" s="350"/>
      <c r="X16" s="327"/>
      <c r="Y16" s="327"/>
      <c r="Z16" s="327" t="s">
        <v>957</v>
      </c>
      <c r="AA16" s="327"/>
      <c r="AB16" s="386" t="s">
        <v>2</v>
      </c>
      <c r="AC16" s="386"/>
      <c r="AD16" s="379">
        <f t="shared" si="0"/>
        <v>0</v>
      </c>
      <c r="AE16" s="379"/>
    </row>
    <row r="17" spans="2:31" ht="11.45" customHeight="1">
      <c r="B17" s="355">
        <v>7</v>
      </c>
      <c r="C17" s="355"/>
      <c r="D17" s="350" t="s">
        <v>958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 t="s">
        <v>959</v>
      </c>
      <c r="Q17" s="350"/>
      <c r="R17" s="350"/>
      <c r="S17" s="350"/>
      <c r="T17" s="350"/>
      <c r="U17" s="350"/>
      <c r="V17" s="350"/>
      <c r="W17" s="350"/>
      <c r="X17" s="327"/>
      <c r="Y17" s="327"/>
      <c r="Z17" s="327" t="s">
        <v>651</v>
      </c>
      <c r="AA17" s="327"/>
      <c r="AB17" s="386" t="s">
        <v>2</v>
      </c>
      <c r="AC17" s="386"/>
      <c r="AD17" s="379">
        <f t="shared" si="0"/>
        <v>0</v>
      </c>
      <c r="AE17" s="379"/>
    </row>
    <row r="18" spans="2:31" ht="11.45" customHeight="1">
      <c r="B18" s="355">
        <v>8</v>
      </c>
      <c r="C18" s="355"/>
      <c r="D18" s="350" t="s">
        <v>960</v>
      </c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 t="s">
        <v>961</v>
      </c>
      <c r="Q18" s="350"/>
      <c r="R18" s="350"/>
      <c r="S18" s="350"/>
      <c r="T18" s="350"/>
      <c r="U18" s="350"/>
      <c r="V18" s="350"/>
      <c r="W18" s="350"/>
      <c r="X18" s="327"/>
      <c r="Y18" s="327"/>
      <c r="Z18" s="327" t="s">
        <v>517</v>
      </c>
      <c r="AA18" s="327"/>
      <c r="AB18" s="386" t="s">
        <v>523</v>
      </c>
      <c r="AC18" s="386"/>
      <c r="AD18" s="379">
        <f t="shared" si="0"/>
        <v>0</v>
      </c>
      <c r="AE18" s="379"/>
    </row>
    <row r="19" spans="2:31" ht="11.45" customHeight="1">
      <c r="B19" s="355">
        <v>9</v>
      </c>
      <c r="C19" s="355"/>
      <c r="D19" s="350" t="s">
        <v>962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 t="s">
        <v>963</v>
      </c>
      <c r="Q19" s="350"/>
      <c r="R19" s="350"/>
      <c r="S19" s="350"/>
      <c r="T19" s="350"/>
      <c r="U19" s="350"/>
      <c r="V19" s="350"/>
      <c r="W19" s="350"/>
      <c r="X19" s="327"/>
      <c r="Y19" s="327"/>
      <c r="Z19" s="327" t="s">
        <v>731</v>
      </c>
      <c r="AA19" s="327"/>
      <c r="AB19" s="386" t="s">
        <v>523</v>
      </c>
      <c r="AC19" s="386"/>
      <c r="AD19" s="379">
        <f t="shared" si="0"/>
        <v>0</v>
      </c>
      <c r="AE19" s="379"/>
    </row>
    <row r="20" spans="2:31" ht="11.25" customHeight="1">
      <c r="B20" s="355">
        <v>10</v>
      </c>
      <c r="C20" s="355"/>
      <c r="D20" s="350" t="s">
        <v>964</v>
      </c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 t="s">
        <v>965</v>
      </c>
      <c r="Q20" s="350"/>
      <c r="R20" s="350"/>
      <c r="S20" s="350"/>
      <c r="T20" s="350"/>
      <c r="U20" s="350"/>
      <c r="V20" s="350"/>
      <c r="W20" s="350"/>
      <c r="X20" s="327"/>
      <c r="Y20" s="327"/>
      <c r="Z20" s="327" t="s">
        <v>517</v>
      </c>
      <c r="AA20" s="327"/>
      <c r="AB20" s="386" t="s">
        <v>523</v>
      </c>
      <c r="AC20" s="386"/>
      <c r="AD20" s="379">
        <f t="shared" si="0"/>
        <v>0</v>
      </c>
      <c r="AE20" s="379"/>
    </row>
    <row r="21" spans="2:31" ht="11.45" customHeight="1">
      <c r="B21" s="355">
        <v>11</v>
      </c>
      <c r="C21" s="355"/>
      <c r="D21" s="350" t="s">
        <v>966</v>
      </c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 t="s">
        <v>967</v>
      </c>
      <c r="Q21" s="350"/>
      <c r="R21" s="350"/>
      <c r="S21" s="350"/>
      <c r="T21" s="350"/>
      <c r="U21" s="350"/>
      <c r="V21" s="350"/>
      <c r="W21" s="350"/>
      <c r="X21" s="327"/>
      <c r="Y21" s="327"/>
      <c r="Z21" s="327" t="s">
        <v>517</v>
      </c>
      <c r="AA21" s="327"/>
      <c r="AB21" s="386" t="s">
        <v>523</v>
      </c>
      <c r="AC21" s="386"/>
      <c r="AD21" s="379">
        <f t="shared" si="0"/>
        <v>0</v>
      </c>
      <c r="AE21" s="379"/>
    </row>
    <row r="22" spans="2:31" ht="11.45" customHeight="1">
      <c r="B22" s="355">
        <v>12</v>
      </c>
      <c r="C22" s="355"/>
      <c r="D22" s="350" t="s">
        <v>968</v>
      </c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 t="s">
        <v>969</v>
      </c>
      <c r="Q22" s="350"/>
      <c r="R22" s="350"/>
      <c r="S22" s="350"/>
      <c r="T22" s="350"/>
      <c r="U22" s="350"/>
      <c r="V22" s="350"/>
      <c r="W22" s="350"/>
      <c r="X22" s="327"/>
      <c r="Y22" s="327"/>
      <c r="Z22" s="327" t="s">
        <v>563</v>
      </c>
      <c r="AA22" s="327"/>
      <c r="AB22" s="386" t="s">
        <v>523</v>
      </c>
      <c r="AC22" s="386"/>
      <c r="AD22" s="379">
        <f t="shared" si="0"/>
        <v>0</v>
      </c>
      <c r="AE22" s="379"/>
    </row>
    <row r="23" spans="2:31" ht="11.45" customHeight="1">
      <c r="B23" s="355">
        <v>13</v>
      </c>
      <c r="C23" s="355"/>
      <c r="D23" s="350" t="s">
        <v>970</v>
      </c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 t="s">
        <v>971</v>
      </c>
      <c r="Q23" s="350"/>
      <c r="R23" s="350"/>
      <c r="S23" s="350"/>
      <c r="T23" s="350"/>
      <c r="U23" s="350"/>
      <c r="V23" s="350"/>
      <c r="W23" s="350"/>
      <c r="X23" s="327"/>
      <c r="Y23" s="327"/>
      <c r="Z23" s="327" t="s">
        <v>570</v>
      </c>
      <c r="AA23" s="327"/>
      <c r="AB23" s="386" t="s">
        <v>523</v>
      </c>
      <c r="AC23" s="386"/>
      <c r="AD23" s="379">
        <f t="shared" si="0"/>
        <v>0</v>
      </c>
      <c r="AE23" s="379"/>
    </row>
    <row r="24" spans="2:31" ht="11.45" customHeight="1">
      <c r="B24" s="355">
        <v>14</v>
      </c>
      <c r="C24" s="355"/>
      <c r="D24" s="350" t="s">
        <v>972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 t="s">
        <v>973</v>
      </c>
      <c r="Q24" s="350"/>
      <c r="R24" s="350"/>
      <c r="S24" s="350"/>
      <c r="T24" s="350"/>
      <c r="U24" s="350"/>
      <c r="V24" s="350"/>
      <c r="W24" s="350"/>
      <c r="X24" s="327"/>
      <c r="Y24" s="327"/>
      <c r="Z24" s="327" t="s">
        <v>579</v>
      </c>
      <c r="AA24" s="327"/>
      <c r="AB24" s="386" t="s">
        <v>523</v>
      </c>
      <c r="AC24" s="386"/>
      <c r="AD24" s="379">
        <f t="shared" si="0"/>
        <v>0</v>
      </c>
      <c r="AE24" s="379"/>
    </row>
    <row r="25" spans="2:31" ht="11.25" customHeight="1">
      <c r="B25" s="355">
        <v>15</v>
      </c>
      <c r="C25" s="355"/>
      <c r="D25" s="350" t="s">
        <v>974</v>
      </c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 t="s">
        <v>975</v>
      </c>
      <c r="Q25" s="350"/>
      <c r="R25" s="350"/>
      <c r="S25" s="350"/>
      <c r="T25" s="350"/>
      <c r="U25" s="350"/>
      <c r="V25" s="350"/>
      <c r="W25" s="350"/>
      <c r="X25" s="327"/>
      <c r="Y25" s="327"/>
      <c r="Z25" s="327" t="s">
        <v>517</v>
      </c>
      <c r="AA25" s="327"/>
      <c r="AB25" s="386" t="s">
        <v>523</v>
      </c>
      <c r="AC25" s="386"/>
      <c r="AD25" s="379">
        <f t="shared" si="0"/>
        <v>0</v>
      </c>
      <c r="AE25" s="379"/>
    </row>
    <row r="26" spans="2:31" ht="11.45" customHeight="1">
      <c r="B26" s="355">
        <v>16</v>
      </c>
      <c r="C26" s="355"/>
      <c r="D26" s="350" t="s">
        <v>976</v>
      </c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 t="s">
        <v>977</v>
      </c>
      <c r="Q26" s="350"/>
      <c r="R26" s="350"/>
      <c r="S26" s="350"/>
      <c r="T26" s="350"/>
      <c r="U26" s="350"/>
      <c r="V26" s="350"/>
      <c r="W26" s="350"/>
      <c r="X26" s="327"/>
      <c r="Y26" s="327"/>
      <c r="Z26" s="327" t="s">
        <v>517</v>
      </c>
      <c r="AA26" s="327"/>
      <c r="AB26" s="386" t="s">
        <v>523</v>
      </c>
      <c r="AC26" s="386"/>
      <c r="AD26" s="379">
        <f t="shared" si="0"/>
        <v>0</v>
      </c>
      <c r="AE26" s="379"/>
    </row>
    <row r="27" spans="2:31" ht="11.45" customHeight="1">
      <c r="B27" s="355">
        <v>17</v>
      </c>
      <c r="C27" s="355"/>
      <c r="D27" s="350" t="s">
        <v>978</v>
      </c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 t="s">
        <v>979</v>
      </c>
      <c r="Q27" s="350"/>
      <c r="R27" s="350"/>
      <c r="S27" s="350"/>
      <c r="T27" s="350"/>
      <c r="U27" s="350"/>
      <c r="V27" s="350"/>
      <c r="W27" s="350"/>
      <c r="X27" s="327"/>
      <c r="Y27" s="327"/>
      <c r="Z27" s="327" t="s">
        <v>980</v>
      </c>
      <c r="AA27" s="327"/>
      <c r="AB27" s="386" t="s">
        <v>523</v>
      </c>
      <c r="AC27" s="386"/>
      <c r="AD27" s="379">
        <f t="shared" si="0"/>
        <v>0</v>
      </c>
      <c r="AE27" s="379"/>
    </row>
    <row r="28" spans="2:31" ht="11.45" customHeight="1">
      <c r="B28" s="355">
        <v>18</v>
      </c>
      <c r="C28" s="355"/>
      <c r="D28" s="350" t="s">
        <v>981</v>
      </c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 t="s">
        <v>982</v>
      </c>
      <c r="Q28" s="350"/>
      <c r="R28" s="350"/>
      <c r="S28" s="350"/>
      <c r="T28" s="350"/>
      <c r="U28" s="350"/>
      <c r="V28" s="350"/>
      <c r="W28" s="350"/>
      <c r="X28" s="327"/>
      <c r="Y28" s="327"/>
      <c r="Z28" s="327" t="s">
        <v>517</v>
      </c>
      <c r="AA28" s="327"/>
      <c r="AB28" s="386" t="s">
        <v>523</v>
      </c>
      <c r="AC28" s="386"/>
      <c r="AD28" s="379">
        <f t="shared" si="0"/>
        <v>0</v>
      </c>
      <c r="AE28" s="379"/>
    </row>
    <row r="29" spans="2:31" ht="11.25" customHeight="1">
      <c r="B29" s="355">
        <v>19</v>
      </c>
      <c r="C29" s="355"/>
      <c r="D29" s="350" t="s">
        <v>983</v>
      </c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 t="s">
        <v>984</v>
      </c>
      <c r="Q29" s="350"/>
      <c r="R29" s="350"/>
      <c r="S29" s="350"/>
      <c r="T29" s="350"/>
      <c r="U29" s="350"/>
      <c r="V29" s="350"/>
      <c r="W29" s="350"/>
      <c r="X29" s="327"/>
      <c r="Y29" s="327"/>
      <c r="Z29" s="327" t="s">
        <v>563</v>
      </c>
      <c r="AA29" s="327"/>
      <c r="AB29" s="386" t="s">
        <v>523</v>
      </c>
      <c r="AC29" s="386"/>
      <c r="AD29" s="379">
        <f t="shared" si="0"/>
        <v>0</v>
      </c>
      <c r="AE29" s="379"/>
    </row>
    <row r="30" spans="2:31" ht="11.45" customHeight="1">
      <c r="B30" s="355">
        <v>20</v>
      </c>
      <c r="C30" s="355"/>
      <c r="D30" s="350" t="s">
        <v>985</v>
      </c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 t="s">
        <v>986</v>
      </c>
      <c r="Q30" s="350"/>
      <c r="R30" s="350"/>
      <c r="S30" s="350"/>
      <c r="T30" s="350"/>
      <c r="U30" s="350"/>
      <c r="V30" s="350"/>
      <c r="W30" s="350"/>
      <c r="X30" s="327"/>
      <c r="Y30" s="327"/>
      <c r="Z30" s="327" t="s">
        <v>563</v>
      </c>
      <c r="AA30" s="327"/>
      <c r="AB30" s="386" t="s">
        <v>523</v>
      </c>
      <c r="AC30" s="386"/>
      <c r="AD30" s="379">
        <f t="shared" si="0"/>
        <v>0</v>
      </c>
      <c r="AE30" s="379"/>
    </row>
    <row r="31" spans="2:31" ht="11.45" customHeight="1">
      <c r="B31" s="355">
        <v>21</v>
      </c>
      <c r="C31" s="355"/>
      <c r="D31" s="350" t="s">
        <v>987</v>
      </c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 t="s">
        <v>988</v>
      </c>
      <c r="Q31" s="350"/>
      <c r="R31" s="350"/>
      <c r="S31" s="350"/>
      <c r="T31" s="350"/>
      <c r="U31" s="350"/>
      <c r="V31" s="350"/>
      <c r="W31" s="350"/>
      <c r="X31" s="327"/>
      <c r="Y31" s="327"/>
      <c r="Z31" s="327" t="s">
        <v>563</v>
      </c>
      <c r="AA31" s="327"/>
      <c r="AB31" s="386" t="s">
        <v>523</v>
      </c>
      <c r="AC31" s="386"/>
      <c r="AD31" s="379">
        <f t="shared" si="0"/>
        <v>0</v>
      </c>
      <c r="AE31" s="379"/>
    </row>
    <row r="32" spans="2:31" ht="11.45" customHeight="1">
      <c r="B32" s="355">
        <v>22</v>
      </c>
      <c r="C32" s="355"/>
      <c r="D32" s="350" t="s">
        <v>989</v>
      </c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 t="s">
        <v>990</v>
      </c>
      <c r="Q32" s="350"/>
      <c r="R32" s="350"/>
      <c r="S32" s="350"/>
      <c r="T32" s="350"/>
      <c r="U32" s="350"/>
      <c r="V32" s="350"/>
      <c r="W32" s="350"/>
      <c r="X32" s="327"/>
      <c r="Y32" s="327"/>
      <c r="Z32" s="327" t="s">
        <v>563</v>
      </c>
      <c r="AA32" s="327"/>
      <c r="AB32" s="386" t="s">
        <v>523</v>
      </c>
      <c r="AC32" s="386"/>
      <c r="AD32" s="379">
        <f t="shared" si="0"/>
        <v>0</v>
      </c>
      <c r="AE32" s="379"/>
    </row>
    <row r="33" spans="2:31" ht="11.45" customHeight="1">
      <c r="B33" s="355">
        <v>23</v>
      </c>
      <c r="C33" s="355"/>
      <c r="D33" s="350" t="s">
        <v>991</v>
      </c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 t="s">
        <v>992</v>
      </c>
      <c r="Q33" s="350"/>
      <c r="R33" s="350"/>
      <c r="S33" s="350"/>
      <c r="T33" s="350"/>
      <c r="U33" s="350"/>
      <c r="V33" s="350"/>
      <c r="W33" s="350"/>
      <c r="X33" s="327"/>
      <c r="Y33" s="327"/>
      <c r="Z33" s="327" t="s">
        <v>677</v>
      </c>
      <c r="AA33" s="327"/>
      <c r="AB33" s="386" t="s">
        <v>523</v>
      </c>
      <c r="AC33" s="386"/>
      <c r="AD33" s="379">
        <f t="shared" si="0"/>
        <v>0</v>
      </c>
      <c r="AE33" s="379"/>
    </row>
    <row r="34" spans="2:31" ht="11.25" customHeight="1">
      <c r="B34" s="355">
        <v>24</v>
      </c>
      <c r="C34" s="355"/>
      <c r="D34" s="350" t="s">
        <v>993</v>
      </c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 t="s">
        <v>994</v>
      </c>
      <c r="Q34" s="350"/>
      <c r="R34" s="350"/>
      <c r="S34" s="350"/>
      <c r="T34" s="350"/>
      <c r="U34" s="350"/>
      <c r="V34" s="350"/>
      <c r="W34" s="350"/>
      <c r="X34" s="327"/>
      <c r="Y34" s="327"/>
      <c r="Z34" s="327" t="s">
        <v>517</v>
      </c>
      <c r="AA34" s="327"/>
      <c r="AB34" s="386" t="s">
        <v>523</v>
      </c>
      <c r="AC34" s="386"/>
      <c r="AD34" s="379">
        <f t="shared" si="0"/>
        <v>0</v>
      </c>
      <c r="AE34" s="379"/>
    </row>
    <row r="35" spans="2:31" ht="11.45" customHeight="1">
      <c r="B35" s="355">
        <v>25</v>
      </c>
      <c r="C35" s="355"/>
      <c r="D35" s="350" t="s">
        <v>995</v>
      </c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 t="s">
        <v>996</v>
      </c>
      <c r="Q35" s="350"/>
      <c r="R35" s="350"/>
      <c r="S35" s="350"/>
      <c r="T35" s="350"/>
      <c r="U35" s="350"/>
      <c r="V35" s="350"/>
      <c r="W35" s="350"/>
      <c r="X35" s="327"/>
      <c r="Y35" s="327"/>
      <c r="Z35" s="327" t="s">
        <v>517</v>
      </c>
      <c r="AA35" s="327"/>
      <c r="AB35" s="386" t="s">
        <v>523</v>
      </c>
      <c r="AC35" s="386"/>
      <c r="AD35" s="379">
        <f t="shared" si="0"/>
        <v>0</v>
      </c>
      <c r="AE35" s="379"/>
    </row>
    <row r="36" spans="2:31" ht="11.45" customHeight="1">
      <c r="B36" s="355">
        <v>26</v>
      </c>
      <c r="C36" s="355"/>
      <c r="D36" s="350" t="s">
        <v>997</v>
      </c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 t="s">
        <v>998</v>
      </c>
      <c r="Q36" s="350"/>
      <c r="R36" s="350"/>
      <c r="S36" s="350"/>
      <c r="T36" s="350"/>
      <c r="U36" s="350"/>
      <c r="V36" s="350"/>
      <c r="W36" s="350"/>
      <c r="X36" s="327"/>
      <c r="Y36" s="327"/>
      <c r="Z36" s="327" t="s">
        <v>549</v>
      </c>
      <c r="AA36" s="327"/>
      <c r="AB36" s="386" t="s">
        <v>523</v>
      </c>
      <c r="AC36" s="386"/>
      <c r="AD36" s="379">
        <f t="shared" si="0"/>
        <v>0</v>
      </c>
      <c r="AE36" s="379"/>
    </row>
    <row r="37" spans="2:31" ht="11.45" customHeight="1">
      <c r="B37" s="355">
        <v>27</v>
      </c>
      <c r="C37" s="355"/>
      <c r="D37" s="350" t="s">
        <v>999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 t="s">
        <v>1000</v>
      </c>
      <c r="Q37" s="350"/>
      <c r="R37" s="350"/>
      <c r="S37" s="350"/>
      <c r="T37" s="350"/>
      <c r="U37" s="350"/>
      <c r="V37" s="350"/>
      <c r="W37" s="350"/>
      <c r="X37" s="327"/>
      <c r="Y37" s="327"/>
      <c r="Z37" s="327" t="s">
        <v>559</v>
      </c>
      <c r="AA37" s="327"/>
      <c r="AB37" s="386" t="s">
        <v>523</v>
      </c>
      <c r="AC37" s="386"/>
      <c r="AD37" s="379">
        <f t="shared" si="0"/>
        <v>0</v>
      </c>
      <c r="AE37" s="379"/>
    </row>
    <row r="38" spans="2:31" ht="11.25" customHeight="1">
      <c r="B38" s="355">
        <v>28</v>
      </c>
      <c r="C38" s="355"/>
      <c r="D38" s="350" t="s">
        <v>1001</v>
      </c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 t="s">
        <v>1002</v>
      </c>
      <c r="Q38" s="350"/>
      <c r="R38" s="350"/>
      <c r="S38" s="350"/>
      <c r="T38" s="350"/>
      <c r="U38" s="350"/>
      <c r="V38" s="350"/>
      <c r="W38" s="350"/>
      <c r="X38" s="327"/>
      <c r="Y38" s="327"/>
      <c r="Z38" s="327" t="s">
        <v>517</v>
      </c>
      <c r="AA38" s="327"/>
      <c r="AB38" s="386" t="s">
        <v>523</v>
      </c>
      <c r="AC38" s="386"/>
      <c r="AD38" s="379">
        <f t="shared" si="0"/>
        <v>0</v>
      </c>
      <c r="AE38" s="379"/>
    </row>
    <row r="39" spans="2:31" ht="11.45" customHeight="1">
      <c r="B39" s="355">
        <v>29</v>
      </c>
      <c r="C39" s="355"/>
      <c r="D39" s="350" t="s">
        <v>1003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 t="s">
        <v>1004</v>
      </c>
      <c r="Q39" s="350"/>
      <c r="R39" s="350"/>
      <c r="S39" s="350"/>
      <c r="T39" s="350"/>
      <c r="U39" s="350"/>
      <c r="V39" s="350"/>
      <c r="W39" s="350"/>
      <c r="X39" s="327"/>
      <c r="Y39" s="327"/>
      <c r="Z39" s="327" t="s">
        <v>556</v>
      </c>
      <c r="AA39" s="327"/>
      <c r="AB39" s="386" t="s">
        <v>523</v>
      </c>
      <c r="AC39" s="386"/>
      <c r="AD39" s="379">
        <f t="shared" si="0"/>
        <v>0</v>
      </c>
      <c r="AE39" s="379"/>
    </row>
    <row r="40" spans="2:31" ht="11.45" customHeight="1">
      <c r="B40" s="355">
        <v>30</v>
      </c>
      <c r="C40" s="355"/>
      <c r="D40" s="350" t="s">
        <v>1005</v>
      </c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 t="s">
        <v>1006</v>
      </c>
      <c r="Q40" s="350"/>
      <c r="R40" s="350"/>
      <c r="S40" s="350"/>
      <c r="T40" s="350"/>
      <c r="U40" s="350"/>
      <c r="V40" s="350"/>
      <c r="W40" s="350"/>
      <c r="X40" s="327"/>
      <c r="Y40" s="327"/>
      <c r="Z40" s="327" t="s">
        <v>517</v>
      </c>
      <c r="AA40" s="327"/>
      <c r="AB40" s="386" t="s">
        <v>523</v>
      </c>
      <c r="AC40" s="386"/>
      <c r="AD40" s="379">
        <f t="shared" si="0"/>
        <v>0</v>
      </c>
      <c r="AE40" s="379"/>
    </row>
    <row r="41" spans="2:31" ht="11.45" customHeight="1">
      <c r="B41" s="355">
        <v>31</v>
      </c>
      <c r="C41" s="355"/>
      <c r="D41" s="350" t="s">
        <v>1007</v>
      </c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 t="s">
        <v>1008</v>
      </c>
      <c r="Q41" s="350"/>
      <c r="R41" s="350"/>
      <c r="S41" s="350"/>
      <c r="T41" s="350"/>
      <c r="U41" s="350"/>
      <c r="V41" s="350"/>
      <c r="W41" s="350"/>
      <c r="X41" s="327"/>
      <c r="Y41" s="327"/>
      <c r="Z41" s="327" t="s">
        <v>544</v>
      </c>
      <c r="AA41" s="327"/>
      <c r="AB41" s="386" t="s">
        <v>523</v>
      </c>
      <c r="AC41" s="386"/>
      <c r="AD41" s="379">
        <f t="shared" si="0"/>
        <v>0</v>
      </c>
      <c r="AE41" s="379"/>
    </row>
    <row r="42" spans="2:31" ht="11.25" customHeight="1">
      <c r="B42" s="355">
        <v>32</v>
      </c>
      <c r="C42" s="355"/>
      <c r="D42" s="350" t="s">
        <v>1009</v>
      </c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 t="s">
        <v>1010</v>
      </c>
      <c r="Q42" s="350"/>
      <c r="R42" s="350"/>
      <c r="S42" s="350"/>
      <c r="T42" s="350"/>
      <c r="U42" s="350"/>
      <c r="V42" s="350"/>
      <c r="W42" s="350"/>
      <c r="X42" s="327"/>
      <c r="Y42" s="327"/>
      <c r="Z42" s="327" t="s">
        <v>517</v>
      </c>
      <c r="AA42" s="327"/>
      <c r="AB42" s="386" t="s">
        <v>523</v>
      </c>
      <c r="AC42" s="386"/>
      <c r="AD42" s="379">
        <f t="shared" si="0"/>
        <v>0</v>
      </c>
      <c r="AE42" s="379"/>
    </row>
    <row r="43" spans="2:31" ht="11.45" customHeight="1">
      <c r="B43" s="355">
        <v>33</v>
      </c>
      <c r="C43" s="355"/>
      <c r="D43" s="350" t="s">
        <v>1011</v>
      </c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 t="s">
        <v>1012</v>
      </c>
      <c r="Q43" s="350"/>
      <c r="R43" s="350"/>
      <c r="S43" s="350"/>
      <c r="T43" s="350"/>
      <c r="U43" s="350"/>
      <c r="V43" s="350"/>
      <c r="W43" s="350"/>
      <c r="X43" s="327"/>
      <c r="Y43" s="327"/>
      <c r="Z43" s="327" t="s">
        <v>517</v>
      </c>
      <c r="AA43" s="327"/>
      <c r="AB43" s="386" t="s">
        <v>523</v>
      </c>
      <c r="AC43" s="386"/>
      <c r="AD43" s="379">
        <f t="shared" si="0"/>
        <v>0</v>
      </c>
      <c r="AE43" s="379"/>
    </row>
    <row r="44" spans="2:31" ht="11.45" customHeight="1">
      <c r="B44" s="355">
        <v>34</v>
      </c>
      <c r="C44" s="355"/>
      <c r="D44" s="350" t="s">
        <v>960</v>
      </c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 t="s">
        <v>1013</v>
      </c>
      <c r="Q44" s="350"/>
      <c r="R44" s="350"/>
      <c r="S44" s="350"/>
      <c r="T44" s="350"/>
      <c r="U44" s="350"/>
      <c r="V44" s="350"/>
      <c r="W44" s="350"/>
      <c r="X44" s="327"/>
      <c r="Y44" s="327"/>
      <c r="Z44" s="327" t="s">
        <v>1014</v>
      </c>
      <c r="AA44" s="327"/>
      <c r="AB44" s="386" t="s">
        <v>523</v>
      </c>
      <c r="AC44" s="386"/>
      <c r="AD44" s="379">
        <f t="shared" si="0"/>
        <v>0</v>
      </c>
      <c r="AE44" s="379"/>
    </row>
    <row r="45" spans="2:31" ht="11.45" customHeight="1">
      <c r="B45" s="355">
        <v>35</v>
      </c>
      <c r="C45" s="355"/>
      <c r="D45" s="350" t="s">
        <v>960</v>
      </c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 t="s">
        <v>1015</v>
      </c>
      <c r="Q45" s="350"/>
      <c r="R45" s="350"/>
      <c r="S45" s="350"/>
      <c r="T45" s="350"/>
      <c r="U45" s="350"/>
      <c r="V45" s="350"/>
      <c r="W45" s="350"/>
      <c r="X45" s="327"/>
      <c r="Y45" s="327"/>
      <c r="Z45" s="327" t="s">
        <v>517</v>
      </c>
      <c r="AA45" s="327"/>
      <c r="AB45" s="386" t="s">
        <v>523</v>
      </c>
      <c r="AC45" s="386"/>
      <c r="AD45" s="379">
        <f t="shared" si="0"/>
        <v>0</v>
      </c>
      <c r="AE45" s="379"/>
    </row>
    <row r="46" spans="2:31" ht="11.45" customHeight="1">
      <c r="B46" s="355">
        <v>36</v>
      </c>
      <c r="C46" s="355"/>
      <c r="D46" s="350" t="s">
        <v>960</v>
      </c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 t="s">
        <v>1016</v>
      </c>
      <c r="Q46" s="350"/>
      <c r="R46" s="350"/>
      <c r="S46" s="350"/>
      <c r="T46" s="350"/>
      <c r="U46" s="350"/>
      <c r="V46" s="350"/>
      <c r="W46" s="350"/>
      <c r="X46" s="327"/>
      <c r="Y46" s="327"/>
      <c r="Z46" s="327" t="s">
        <v>517</v>
      </c>
      <c r="AA46" s="327"/>
      <c r="AB46" s="386" t="s">
        <v>523</v>
      </c>
      <c r="AC46" s="386"/>
      <c r="AD46" s="379">
        <f t="shared" si="0"/>
        <v>0</v>
      </c>
      <c r="AE46" s="379"/>
    </row>
    <row r="47" spans="2:31" ht="11.25" customHeight="1">
      <c r="B47" s="355">
        <v>37</v>
      </c>
      <c r="C47" s="355"/>
      <c r="D47" s="350" t="s">
        <v>1017</v>
      </c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 t="s">
        <v>1018</v>
      </c>
      <c r="Q47" s="350"/>
      <c r="R47" s="350"/>
      <c r="S47" s="350"/>
      <c r="T47" s="350"/>
      <c r="U47" s="350"/>
      <c r="V47" s="350"/>
      <c r="W47" s="350"/>
      <c r="X47" s="327"/>
      <c r="Y47" s="327"/>
      <c r="Z47" s="327" t="s">
        <v>1019</v>
      </c>
      <c r="AA47" s="327"/>
      <c r="AB47" s="386" t="s">
        <v>2</v>
      </c>
      <c r="AC47" s="386"/>
      <c r="AD47" s="379">
        <f t="shared" si="0"/>
        <v>0</v>
      </c>
      <c r="AE47" s="379"/>
    </row>
    <row r="48" spans="2:31" ht="11.45" customHeight="1">
      <c r="B48" s="355">
        <v>38</v>
      </c>
      <c r="C48" s="355"/>
      <c r="D48" s="350" t="s">
        <v>1020</v>
      </c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 t="s">
        <v>1021</v>
      </c>
      <c r="Q48" s="350"/>
      <c r="R48" s="350"/>
      <c r="S48" s="350"/>
      <c r="T48" s="350"/>
      <c r="U48" s="350"/>
      <c r="V48" s="350"/>
      <c r="W48" s="350"/>
      <c r="X48" s="327"/>
      <c r="Y48" s="327"/>
      <c r="Z48" s="327" t="s">
        <v>1022</v>
      </c>
      <c r="AA48" s="327"/>
      <c r="AB48" s="386" t="s">
        <v>523</v>
      </c>
      <c r="AC48" s="386"/>
      <c r="AD48" s="379">
        <f t="shared" si="0"/>
        <v>0</v>
      </c>
      <c r="AE48" s="379"/>
    </row>
    <row r="49" spans="2:31" ht="11.45" customHeight="1">
      <c r="B49" s="355">
        <v>39</v>
      </c>
      <c r="C49" s="355"/>
      <c r="D49" s="350" t="s">
        <v>1023</v>
      </c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 t="s">
        <v>1024</v>
      </c>
      <c r="Q49" s="350"/>
      <c r="R49" s="350"/>
      <c r="S49" s="350"/>
      <c r="T49" s="350"/>
      <c r="U49" s="350"/>
      <c r="V49" s="350"/>
      <c r="W49" s="350"/>
      <c r="X49" s="327"/>
      <c r="Y49" s="327"/>
      <c r="Z49" s="327" t="s">
        <v>1025</v>
      </c>
      <c r="AA49" s="327"/>
      <c r="AB49" s="386" t="s">
        <v>2</v>
      </c>
      <c r="AC49" s="386"/>
      <c r="AD49" s="379">
        <f t="shared" si="0"/>
        <v>0</v>
      </c>
      <c r="AE49" s="379"/>
    </row>
    <row r="50" spans="2:31" ht="11.45" customHeight="1">
      <c r="B50" s="355">
        <v>40</v>
      </c>
      <c r="C50" s="355"/>
      <c r="D50" s="350" t="s">
        <v>1026</v>
      </c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 t="s">
        <v>1027</v>
      </c>
      <c r="Q50" s="350"/>
      <c r="R50" s="350"/>
      <c r="S50" s="350"/>
      <c r="T50" s="350"/>
      <c r="U50" s="350"/>
      <c r="V50" s="350"/>
      <c r="W50" s="350"/>
      <c r="X50" s="327"/>
      <c r="Y50" s="327"/>
      <c r="Z50" s="327" t="s">
        <v>1028</v>
      </c>
      <c r="AA50" s="327"/>
      <c r="AB50" s="386" t="s">
        <v>2</v>
      </c>
      <c r="AC50" s="386"/>
      <c r="AD50" s="379">
        <f t="shared" si="0"/>
        <v>0</v>
      </c>
      <c r="AE50" s="379"/>
    </row>
    <row r="51" spans="2:31" ht="11.25" customHeight="1">
      <c r="B51" s="355">
        <v>41</v>
      </c>
      <c r="C51" s="355"/>
      <c r="D51" s="350" t="s">
        <v>1029</v>
      </c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 t="s">
        <v>1030</v>
      </c>
      <c r="Q51" s="350"/>
      <c r="R51" s="350"/>
      <c r="S51" s="350"/>
      <c r="T51" s="350"/>
      <c r="U51" s="350"/>
      <c r="V51" s="350"/>
      <c r="W51" s="350"/>
      <c r="X51" s="327"/>
      <c r="Y51" s="327"/>
      <c r="Z51" s="327" t="s">
        <v>582</v>
      </c>
      <c r="AA51" s="327"/>
      <c r="AB51" s="386" t="s">
        <v>523</v>
      </c>
      <c r="AC51" s="386"/>
      <c r="AD51" s="379">
        <f t="shared" si="0"/>
        <v>0</v>
      </c>
      <c r="AE51" s="379"/>
    </row>
    <row r="52" spans="2:31" ht="11.45" customHeight="1">
      <c r="B52" s="355">
        <v>42</v>
      </c>
      <c r="C52" s="355"/>
      <c r="D52" s="350" t="s">
        <v>1031</v>
      </c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 t="s">
        <v>1032</v>
      </c>
      <c r="Q52" s="350"/>
      <c r="R52" s="350"/>
      <c r="S52" s="350"/>
      <c r="T52" s="350"/>
      <c r="U52" s="350"/>
      <c r="V52" s="350"/>
      <c r="W52" s="350"/>
      <c r="X52" s="327"/>
      <c r="Y52" s="327"/>
      <c r="Z52" s="327" t="s">
        <v>551</v>
      </c>
      <c r="AA52" s="327"/>
      <c r="AB52" s="386" t="s">
        <v>523</v>
      </c>
      <c r="AC52" s="386"/>
      <c r="AD52" s="379">
        <f t="shared" si="0"/>
        <v>0</v>
      </c>
      <c r="AE52" s="379"/>
    </row>
    <row r="53" spans="2:31" ht="18" customHeight="1">
      <c r="B53" s="329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1">
        <f>SUM(AD11:AE52)</f>
        <v>0</v>
      </c>
    </row>
    <row r="54" spans="2:31" ht="0" hidden="1" customHeight="1"/>
    <row r="55" spans="2:31" ht="2.85" customHeight="1"/>
    <row r="56" spans="2:31" ht="11.25" customHeight="1">
      <c r="B56" s="354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</row>
    <row r="57" spans="2:31" ht="1.5" customHeight="1"/>
    <row r="58" spans="2:31" ht="0" hidden="1" customHeight="1"/>
    <row r="59" spans="2:31" ht="3" customHeight="1"/>
    <row r="60" spans="2:31" ht="11.25" customHeight="1">
      <c r="B60" s="353"/>
      <c r="C60" s="353"/>
      <c r="D60" s="353"/>
      <c r="E60" s="353"/>
      <c r="F60" s="353"/>
      <c r="G60" s="353"/>
      <c r="H60" s="353"/>
      <c r="I60" s="353"/>
      <c r="K60" s="353"/>
      <c r="L60" s="353"/>
      <c r="M60" s="353"/>
      <c r="N60" s="353"/>
      <c r="O60" s="353"/>
      <c r="P60" s="353"/>
      <c r="Q60" s="353"/>
    </row>
    <row r="61" spans="2:31" ht="11.45" customHeight="1"/>
    <row r="62" spans="2:31" ht="2.85" customHeight="1"/>
    <row r="63" spans="2:31" ht="0" hidden="1" customHeight="1"/>
    <row r="64" spans="2:31" ht="17.100000000000001" customHeight="1">
      <c r="B64" s="360" t="s">
        <v>767</v>
      </c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60"/>
    </row>
    <row r="65" spans="2:31" ht="2.85" customHeight="1"/>
    <row r="66" spans="2:31" ht="11.45" customHeight="1">
      <c r="B66" s="384" t="s">
        <v>507</v>
      </c>
      <c r="C66" s="384"/>
      <c r="D66" s="385" t="s">
        <v>508</v>
      </c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 t="s">
        <v>509</v>
      </c>
      <c r="Q66" s="385"/>
      <c r="R66" s="385"/>
      <c r="S66" s="385"/>
      <c r="T66" s="385"/>
      <c r="U66" s="385"/>
      <c r="V66" s="385"/>
      <c r="W66" s="385"/>
      <c r="X66" s="384" t="s">
        <v>510</v>
      </c>
      <c r="Y66" s="384"/>
      <c r="Z66" s="384" t="s">
        <v>511</v>
      </c>
      <c r="AA66" s="384"/>
      <c r="AB66" s="385" t="s">
        <v>512</v>
      </c>
      <c r="AC66" s="385"/>
      <c r="AD66" s="384" t="s">
        <v>513</v>
      </c>
      <c r="AE66" s="384"/>
    </row>
    <row r="67" spans="2:31" ht="11.45" customHeight="1">
      <c r="B67" s="355">
        <v>1</v>
      </c>
      <c r="C67" s="355"/>
      <c r="D67" s="350" t="s">
        <v>1033</v>
      </c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 t="s">
        <v>1034</v>
      </c>
      <c r="Q67" s="350"/>
      <c r="R67" s="350"/>
      <c r="S67" s="350"/>
      <c r="T67" s="350"/>
      <c r="U67" s="350"/>
      <c r="V67" s="350"/>
      <c r="W67" s="350"/>
      <c r="X67" s="341"/>
      <c r="Y67" s="341"/>
      <c r="Z67" s="341">
        <v>400</v>
      </c>
      <c r="AA67" s="341"/>
      <c r="AB67" s="350" t="s">
        <v>2</v>
      </c>
      <c r="AC67" s="350"/>
      <c r="AD67" s="379">
        <f t="shared" ref="AD67:AD108" si="1">+X67*Z67</f>
        <v>0</v>
      </c>
      <c r="AE67" s="379"/>
    </row>
    <row r="68" spans="2:31" ht="11.25" customHeight="1">
      <c r="B68" s="355">
        <v>2</v>
      </c>
      <c r="C68" s="355"/>
      <c r="D68" s="350" t="s">
        <v>1035</v>
      </c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 t="s">
        <v>1036</v>
      </c>
      <c r="Q68" s="350"/>
      <c r="R68" s="350"/>
      <c r="S68" s="350"/>
      <c r="T68" s="350"/>
      <c r="U68" s="350"/>
      <c r="V68" s="350"/>
      <c r="W68" s="350"/>
      <c r="X68" s="341"/>
      <c r="Y68" s="341"/>
      <c r="Z68" s="341">
        <v>400</v>
      </c>
      <c r="AA68" s="341"/>
      <c r="AB68" s="350" t="s">
        <v>2</v>
      </c>
      <c r="AC68" s="350"/>
      <c r="AD68" s="379">
        <f t="shared" si="1"/>
        <v>0</v>
      </c>
      <c r="AE68" s="379"/>
    </row>
    <row r="69" spans="2:31" ht="11.45" customHeight="1">
      <c r="B69" s="355">
        <v>3</v>
      </c>
      <c r="C69" s="355"/>
      <c r="D69" s="350" t="s">
        <v>1037</v>
      </c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 t="s">
        <v>1038</v>
      </c>
      <c r="Q69" s="350"/>
      <c r="R69" s="350"/>
      <c r="S69" s="350"/>
      <c r="T69" s="350"/>
      <c r="U69" s="350"/>
      <c r="V69" s="350"/>
      <c r="W69" s="350"/>
      <c r="X69" s="341"/>
      <c r="Y69" s="341"/>
      <c r="Z69" s="341">
        <v>84</v>
      </c>
      <c r="AA69" s="341"/>
      <c r="AB69" s="350" t="s">
        <v>523</v>
      </c>
      <c r="AC69" s="350"/>
      <c r="AD69" s="379">
        <f t="shared" si="1"/>
        <v>0</v>
      </c>
      <c r="AE69" s="379"/>
    </row>
    <row r="70" spans="2:31" ht="11.45" customHeight="1">
      <c r="B70" s="355">
        <v>4</v>
      </c>
      <c r="C70" s="355"/>
      <c r="D70" s="350" t="s">
        <v>1039</v>
      </c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 t="s">
        <v>1040</v>
      </c>
      <c r="Q70" s="350"/>
      <c r="R70" s="350"/>
      <c r="S70" s="350"/>
      <c r="T70" s="350"/>
      <c r="U70" s="350"/>
      <c r="V70" s="350"/>
      <c r="W70" s="350"/>
      <c r="X70" s="341"/>
      <c r="Y70" s="341"/>
      <c r="Z70" s="341">
        <v>14</v>
      </c>
      <c r="AA70" s="341"/>
      <c r="AB70" s="350" t="s">
        <v>523</v>
      </c>
      <c r="AC70" s="350"/>
      <c r="AD70" s="379">
        <f t="shared" si="1"/>
        <v>0</v>
      </c>
      <c r="AE70" s="379"/>
    </row>
    <row r="71" spans="2:31" ht="11.45" customHeight="1">
      <c r="B71" s="355">
        <v>5</v>
      </c>
      <c r="C71" s="355"/>
      <c r="D71" s="350" t="s">
        <v>1041</v>
      </c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 t="s">
        <v>1042</v>
      </c>
      <c r="Q71" s="350"/>
      <c r="R71" s="350"/>
      <c r="S71" s="350"/>
      <c r="T71" s="350"/>
      <c r="U71" s="350"/>
      <c r="V71" s="350"/>
      <c r="W71" s="350"/>
      <c r="X71" s="341"/>
      <c r="Y71" s="341"/>
      <c r="Z71" s="341">
        <v>10</v>
      </c>
      <c r="AA71" s="341"/>
      <c r="AB71" s="350" t="s">
        <v>523</v>
      </c>
      <c r="AC71" s="350"/>
      <c r="AD71" s="379">
        <f t="shared" si="1"/>
        <v>0</v>
      </c>
      <c r="AE71" s="379"/>
    </row>
    <row r="72" spans="2:31" ht="11.25" customHeight="1">
      <c r="B72" s="355">
        <v>6</v>
      </c>
      <c r="C72" s="355"/>
      <c r="D72" s="350" t="s">
        <v>1043</v>
      </c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 t="s">
        <v>723</v>
      </c>
      <c r="Q72" s="350"/>
      <c r="R72" s="350"/>
      <c r="S72" s="350"/>
      <c r="T72" s="350"/>
      <c r="U72" s="350"/>
      <c r="V72" s="350"/>
      <c r="W72" s="350"/>
      <c r="X72" s="341"/>
      <c r="Y72" s="341"/>
      <c r="Z72" s="341">
        <v>490</v>
      </c>
      <c r="AA72" s="341"/>
      <c r="AB72" s="350" t="s">
        <v>2</v>
      </c>
      <c r="AC72" s="350"/>
      <c r="AD72" s="379">
        <f t="shared" si="1"/>
        <v>0</v>
      </c>
      <c r="AE72" s="379"/>
    </row>
    <row r="73" spans="2:31" ht="11.45" customHeight="1">
      <c r="B73" s="355">
        <v>7</v>
      </c>
      <c r="C73" s="355"/>
      <c r="D73" s="350" t="s">
        <v>1044</v>
      </c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 t="s">
        <v>959</v>
      </c>
      <c r="Q73" s="350"/>
      <c r="R73" s="350"/>
      <c r="S73" s="350"/>
      <c r="T73" s="350"/>
      <c r="U73" s="350"/>
      <c r="V73" s="350"/>
      <c r="W73" s="350"/>
      <c r="X73" s="341"/>
      <c r="Y73" s="341"/>
      <c r="Z73" s="341">
        <v>70</v>
      </c>
      <c r="AA73" s="341"/>
      <c r="AB73" s="350" t="s">
        <v>2</v>
      </c>
      <c r="AC73" s="350"/>
      <c r="AD73" s="379">
        <f t="shared" si="1"/>
        <v>0</v>
      </c>
      <c r="AE73" s="379"/>
    </row>
    <row r="74" spans="2:31" ht="11.45" customHeight="1">
      <c r="B74" s="355">
        <v>8</v>
      </c>
      <c r="C74" s="355"/>
      <c r="D74" s="350" t="s">
        <v>960</v>
      </c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 t="s">
        <v>979</v>
      </c>
      <c r="Q74" s="350"/>
      <c r="R74" s="350"/>
      <c r="S74" s="350"/>
      <c r="T74" s="350"/>
      <c r="U74" s="350"/>
      <c r="V74" s="350"/>
      <c r="W74" s="350"/>
      <c r="X74" s="341"/>
      <c r="Y74" s="341"/>
      <c r="Z74" s="341">
        <v>50</v>
      </c>
      <c r="AA74" s="341"/>
      <c r="AB74" s="350" t="s">
        <v>523</v>
      </c>
      <c r="AC74" s="350"/>
      <c r="AD74" s="379">
        <f t="shared" si="1"/>
        <v>0</v>
      </c>
      <c r="AE74" s="379"/>
    </row>
    <row r="75" spans="2:31" ht="11.45" customHeight="1">
      <c r="B75" s="355">
        <v>9</v>
      </c>
      <c r="C75" s="355"/>
      <c r="D75" s="350" t="s">
        <v>960</v>
      </c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 t="s">
        <v>1045</v>
      </c>
      <c r="Q75" s="350"/>
      <c r="R75" s="350"/>
      <c r="S75" s="350"/>
      <c r="T75" s="350"/>
      <c r="U75" s="350"/>
      <c r="V75" s="350"/>
      <c r="W75" s="350"/>
      <c r="X75" s="341"/>
      <c r="Y75" s="341"/>
      <c r="Z75" s="341">
        <v>1</v>
      </c>
      <c r="AA75" s="341"/>
      <c r="AB75" s="350" t="s">
        <v>523</v>
      </c>
      <c r="AC75" s="350"/>
      <c r="AD75" s="379">
        <f t="shared" si="1"/>
        <v>0</v>
      </c>
      <c r="AE75" s="379"/>
    </row>
    <row r="76" spans="2:31" ht="11.25" customHeight="1">
      <c r="B76" s="355">
        <v>10</v>
      </c>
      <c r="C76" s="355"/>
      <c r="D76" s="350" t="s">
        <v>962</v>
      </c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 t="s">
        <v>1046</v>
      </c>
      <c r="Q76" s="350"/>
      <c r="R76" s="350"/>
      <c r="S76" s="350"/>
      <c r="T76" s="350"/>
      <c r="U76" s="350"/>
      <c r="V76" s="350"/>
      <c r="W76" s="350"/>
      <c r="X76" s="341"/>
      <c r="Y76" s="341"/>
      <c r="Z76" s="341">
        <v>15</v>
      </c>
      <c r="AA76" s="341"/>
      <c r="AB76" s="350" t="s">
        <v>523</v>
      </c>
      <c r="AC76" s="350"/>
      <c r="AD76" s="379">
        <f t="shared" si="1"/>
        <v>0</v>
      </c>
      <c r="AE76" s="379"/>
    </row>
    <row r="77" spans="2:31" ht="11.45" customHeight="1">
      <c r="B77" s="355">
        <v>11</v>
      </c>
      <c r="C77" s="355"/>
      <c r="D77" s="350" t="s">
        <v>964</v>
      </c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 t="s">
        <v>1047</v>
      </c>
      <c r="Q77" s="350"/>
      <c r="R77" s="350"/>
      <c r="S77" s="350"/>
      <c r="T77" s="350"/>
      <c r="U77" s="350"/>
      <c r="V77" s="350"/>
      <c r="W77" s="350"/>
      <c r="X77" s="341"/>
      <c r="Y77" s="341"/>
      <c r="Z77" s="341">
        <v>1</v>
      </c>
      <c r="AA77" s="341"/>
      <c r="AB77" s="350" t="s">
        <v>523</v>
      </c>
      <c r="AC77" s="350"/>
      <c r="AD77" s="379">
        <f t="shared" si="1"/>
        <v>0</v>
      </c>
      <c r="AE77" s="379"/>
    </row>
    <row r="78" spans="2:31" ht="11.45" customHeight="1">
      <c r="B78" s="355">
        <v>12</v>
      </c>
      <c r="C78" s="355"/>
      <c r="D78" s="350" t="s">
        <v>966</v>
      </c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 t="s">
        <v>967</v>
      </c>
      <c r="Q78" s="350"/>
      <c r="R78" s="350"/>
      <c r="S78" s="350"/>
      <c r="T78" s="350"/>
      <c r="U78" s="350"/>
      <c r="V78" s="350"/>
      <c r="W78" s="350"/>
      <c r="X78" s="341"/>
      <c r="Y78" s="341"/>
      <c r="Z78" s="341">
        <v>1</v>
      </c>
      <c r="AA78" s="341"/>
      <c r="AB78" s="350" t="s">
        <v>523</v>
      </c>
      <c r="AC78" s="350"/>
      <c r="AD78" s="379">
        <f t="shared" si="1"/>
        <v>0</v>
      </c>
      <c r="AE78" s="379"/>
    </row>
    <row r="79" spans="2:31" ht="11.45" customHeight="1">
      <c r="B79" s="355">
        <v>13</v>
      </c>
      <c r="C79" s="355"/>
      <c r="D79" s="350" t="s">
        <v>968</v>
      </c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 t="s">
        <v>969</v>
      </c>
      <c r="Q79" s="350"/>
      <c r="R79" s="350"/>
      <c r="S79" s="350"/>
      <c r="T79" s="350"/>
      <c r="U79" s="350"/>
      <c r="V79" s="350"/>
      <c r="W79" s="350"/>
      <c r="X79" s="341"/>
      <c r="Y79" s="341"/>
      <c r="Z79" s="341">
        <v>32</v>
      </c>
      <c r="AA79" s="341"/>
      <c r="AB79" s="350" t="s">
        <v>523</v>
      </c>
      <c r="AC79" s="350"/>
      <c r="AD79" s="379">
        <f t="shared" si="1"/>
        <v>0</v>
      </c>
      <c r="AE79" s="379"/>
    </row>
    <row r="80" spans="2:31" ht="11.45" customHeight="1">
      <c r="B80" s="355">
        <v>14</v>
      </c>
      <c r="C80" s="355"/>
      <c r="D80" s="350" t="s">
        <v>987</v>
      </c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 t="s">
        <v>988</v>
      </c>
      <c r="Q80" s="350"/>
      <c r="R80" s="350"/>
      <c r="S80" s="350"/>
      <c r="T80" s="350"/>
      <c r="U80" s="350"/>
      <c r="V80" s="350"/>
      <c r="W80" s="350"/>
      <c r="X80" s="341"/>
      <c r="Y80" s="341"/>
      <c r="Z80" s="341">
        <v>32</v>
      </c>
      <c r="AA80" s="341"/>
      <c r="AB80" s="350" t="s">
        <v>523</v>
      </c>
      <c r="AC80" s="350"/>
      <c r="AD80" s="379">
        <f t="shared" si="1"/>
        <v>0</v>
      </c>
      <c r="AE80" s="379"/>
    </row>
    <row r="81" spans="2:31" ht="11.25" customHeight="1">
      <c r="B81" s="355">
        <v>15</v>
      </c>
      <c r="C81" s="355"/>
      <c r="D81" s="350" t="s">
        <v>970</v>
      </c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 t="s">
        <v>971</v>
      </c>
      <c r="Q81" s="350"/>
      <c r="R81" s="350"/>
      <c r="S81" s="350"/>
      <c r="T81" s="350"/>
      <c r="U81" s="350"/>
      <c r="V81" s="350"/>
      <c r="W81" s="350"/>
      <c r="X81" s="341"/>
      <c r="Y81" s="341"/>
      <c r="Z81" s="341">
        <v>2</v>
      </c>
      <c r="AA81" s="341"/>
      <c r="AB81" s="350" t="s">
        <v>523</v>
      </c>
      <c r="AC81" s="350"/>
      <c r="AD81" s="379">
        <f t="shared" si="1"/>
        <v>0</v>
      </c>
      <c r="AE81" s="379"/>
    </row>
    <row r="82" spans="2:31" ht="11.45" customHeight="1">
      <c r="B82" s="355">
        <v>16</v>
      </c>
      <c r="C82" s="355"/>
      <c r="D82" s="350" t="s">
        <v>972</v>
      </c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 t="s">
        <v>973</v>
      </c>
      <c r="Q82" s="350"/>
      <c r="R82" s="350"/>
      <c r="S82" s="350"/>
      <c r="T82" s="350"/>
      <c r="U82" s="350"/>
      <c r="V82" s="350"/>
      <c r="W82" s="350"/>
      <c r="X82" s="341"/>
      <c r="Y82" s="341"/>
      <c r="Z82" s="341">
        <v>14</v>
      </c>
      <c r="AA82" s="341"/>
      <c r="AB82" s="350" t="s">
        <v>523</v>
      </c>
      <c r="AC82" s="350"/>
      <c r="AD82" s="379">
        <f t="shared" si="1"/>
        <v>0</v>
      </c>
      <c r="AE82" s="379"/>
    </row>
    <row r="83" spans="2:31" ht="11.45" customHeight="1">
      <c r="B83" s="355">
        <v>17</v>
      </c>
      <c r="C83" s="355"/>
      <c r="D83" s="350" t="s">
        <v>974</v>
      </c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 t="s">
        <v>975</v>
      </c>
      <c r="Q83" s="350"/>
      <c r="R83" s="350"/>
      <c r="S83" s="350"/>
      <c r="T83" s="350"/>
      <c r="U83" s="350"/>
      <c r="V83" s="350"/>
      <c r="W83" s="350"/>
      <c r="X83" s="341"/>
      <c r="Y83" s="341"/>
      <c r="Z83" s="341">
        <v>1</v>
      </c>
      <c r="AA83" s="341"/>
      <c r="AB83" s="350" t="s">
        <v>523</v>
      </c>
      <c r="AC83" s="350"/>
      <c r="AD83" s="379">
        <f t="shared" si="1"/>
        <v>0</v>
      </c>
      <c r="AE83" s="379"/>
    </row>
    <row r="84" spans="2:31" ht="11.45" customHeight="1">
      <c r="B84" s="355">
        <v>18</v>
      </c>
      <c r="C84" s="355"/>
      <c r="D84" s="350" t="s">
        <v>976</v>
      </c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 t="s">
        <v>977</v>
      </c>
      <c r="Q84" s="350"/>
      <c r="R84" s="350"/>
      <c r="S84" s="350"/>
      <c r="T84" s="350"/>
      <c r="U84" s="350"/>
      <c r="V84" s="350"/>
      <c r="W84" s="350"/>
      <c r="X84" s="341"/>
      <c r="Y84" s="341"/>
      <c r="Z84" s="341">
        <v>1</v>
      </c>
      <c r="AA84" s="341"/>
      <c r="AB84" s="350" t="s">
        <v>523</v>
      </c>
      <c r="AC84" s="350"/>
      <c r="AD84" s="379">
        <f t="shared" si="1"/>
        <v>0</v>
      </c>
      <c r="AE84" s="379"/>
    </row>
    <row r="85" spans="2:31" ht="11.25" customHeight="1">
      <c r="B85" s="355">
        <v>19</v>
      </c>
      <c r="C85" s="355"/>
      <c r="D85" s="350" t="s">
        <v>983</v>
      </c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 t="s">
        <v>984</v>
      </c>
      <c r="Q85" s="350"/>
      <c r="R85" s="350"/>
      <c r="S85" s="350"/>
      <c r="T85" s="350"/>
      <c r="U85" s="350"/>
      <c r="V85" s="350"/>
      <c r="W85" s="350"/>
      <c r="X85" s="341"/>
      <c r="Y85" s="341"/>
      <c r="Z85" s="341">
        <v>32</v>
      </c>
      <c r="AA85" s="341"/>
      <c r="AB85" s="350" t="s">
        <v>523</v>
      </c>
      <c r="AC85" s="350"/>
      <c r="AD85" s="379">
        <f t="shared" si="1"/>
        <v>0</v>
      </c>
      <c r="AE85" s="379"/>
    </row>
    <row r="86" spans="2:31" ht="11.45" customHeight="1">
      <c r="B86" s="355">
        <v>20</v>
      </c>
      <c r="C86" s="355"/>
      <c r="D86" s="350" t="s">
        <v>985</v>
      </c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 t="s">
        <v>986</v>
      </c>
      <c r="Q86" s="350"/>
      <c r="R86" s="350"/>
      <c r="S86" s="350"/>
      <c r="T86" s="350"/>
      <c r="U86" s="350"/>
      <c r="V86" s="350"/>
      <c r="W86" s="350"/>
      <c r="X86" s="341"/>
      <c r="Y86" s="341"/>
      <c r="Z86" s="341">
        <v>32</v>
      </c>
      <c r="AA86" s="341"/>
      <c r="AB86" s="350" t="s">
        <v>523</v>
      </c>
      <c r="AC86" s="350"/>
      <c r="AD86" s="379">
        <f t="shared" si="1"/>
        <v>0</v>
      </c>
      <c r="AE86" s="379"/>
    </row>
    <row r="87" spans="2:31" ht="11.45" customHeight="1">
      <c r="B87" s="355">
        <v>21</v>
      </c>
      <c r="C87" s="355"/>
      <c r="D87" s="350" t="s">
        <v>989</v>
      </c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 t="s">
        <v>990</v>
      </c>
      <c r="Q87" s="350"/>
      <c r="R87" s="350"/>
      <c r="S87" s="350"/>
      <c r="T87" s="350"/>
      <c r="U87" s="350"/>
      <c r="V87" s="350"/>
      <c r="W87" s="350"/>
      <c r="X87" s="341"/>
      <c r="Y87" s="341"/>
      <c r="Z87" s="341">
        <v>32</v>
      </c>
      <c r="AA87" s="341"/>
      <c r="AB87" s="350" t="s">
        <v>523</v>
      </c>
      <c r="AC87" s="350"/>
      <c r="AD87" s="379">
        <f t="shared" si="1"/>
        <v>0</v>
      </c>
      <c r="AE87" s="379"/>
    </row>
    <row r="88" spans="2:31" ht="11.45" customHeight="1">
      <c r="B88" s="355">
        <v>22</v>
      </c>
      <c r="C88" s="355"/>
      <c r="D88" s="350" t="s">
        <v>991</v>
      </c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 t="s">
        <v>992</v>
      </c>
      <c r="Q88" s="350"/>
      <c r="R88" s="350"/>
      <c r="S88" s="350"/>
      <c r="T88" s="350"/>
      <c r="U88" s="350"/>
      <c r="V88" s="350"/>
      <c r="W88" s="350"/>
      <c r="X88" s="341"/>
      <c r="Y88" s="341"/>
      <c r="Z88" s="341">
        <v>12</v>
      </c>
      <c r="AA88" s="341"/>
      <c r="AB88" s="350" t="s">
        <v>523</v>
      </c>
      <c r="AC88" s="350"/>
      <c r="AD88" s="379">
        <f t="shared" si="1"/>
        <v>0</v>
      </c>
      <c r="AE88" s="379"/>
    </row>
    <row r="89" spans="2:31" ht="11.45" customHeight="1">
      <c r="B89" s="355">
        <v>23</v>
      </c>
      <c r="C89" s="355"/>
      <c r="D89" s="350" t="s">
        <v>993</v>
      </c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 t="s">
        <v>994</v>
      </c>
      <c r="Q89" s="350"/>
      <c r="R89" s="350"/>
      <c r="S89" s="350"/>
      <c r="T89" s="350"/>
      <c r="U89" s="350"/>
      <c r="V89" s="350"/>
      <c r="W89" s="350"/>
      <c r="X89" s="341"/>
      <c r="Y89" s="341"/>
      <c r="Z89" s="341">
        <v>1</v>
      </c>
      <c r="AA89" s="341"/>
      <c r="AB89" s="350" t="s">
        <v>523</v>
      </c>
      <c r="AC89" s="350"/>
      <c r="AD89" s="379">
        <f t="shared" si="1"/>
        <v>0</v>
      </c>
      <c r="AE89" s="379"/>
    </row>
    <row r="90" spans="2:31" ht="11.25" customHeight="1">
      <c r="B90" s="355">
        <v>24</v>
      </c>
      <c r="C90" s="355"/>
      <c r="D90" s="350" t="s">
        <v>995</v>
      </c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 t="s">
        <v>996</v>
      </c>
      <c r="Q90" s="350"/>
      <c r="R90" s="350"/>
      <c r="S90" s="350"/>
      <c r="T90" s="350"/>
      <c r="U90" s="350"/>
      <c r="V90" s="350"/>
      <c r="W90" s="350"/>
      <c r="X90" s="341"/>
      <c r="Y90" s="341"/>
      <c r="Z90" s="341">
        <v>1</v>
      </c>
      <c r="AA90" s="341"/>
      <c r="AB90" s="350" t="s">
        <v>523</v>
      </c>
      <c r="AC90" s="350"/>
      <c r="AD90" s="379">
        <f t="shared" si="1"/>
        <v>0</v>
      </c>
      <c r="AE90" s="379"/>
    </row>
    <row r="91" spans="2:31" ht="11.45" customHeight="1">
      <c r="B91" s="355">
        <v>25</v>
      </c>
      <c r="C91" s="355"/>
      <c r="D91" s="350" t="s">
        <v>997</v>
      </c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 t="s">
        <v>998</v>
      </c>
      <c r="Q91" s="350"/>
      <c r="R91" s="350"/>
      <c r="S91" s="350"/>
      <c r="T91" s="350"/>
      <c r="U91" s="350"/>
      <c r="V91" s="350"/>
      <c r="W91" s="350"/>
      <c r="X91" s="341"/>
      <c r="Y91" s="341"/>
      <c r="Z91" s="341">
        <v>6</v>
      </c>
      <c r="AA91" s="341"/>
      <c r="AB91" s="350" t="s">
        <v>523</v>
      </c>
      <c r="AC91" s="350"/>
      <c r="AD91" s="379">
        <f t="shared" si="1"/>
        <v>0</v>
      </c>
      <c r="AE91" s="379"/>
    </row>
    <row r="92" spans="2:31" ht="11.45" customHeight="1">
      <c r="B92" s="355">
        <v>26</v>
      </c>
      <c r="C92" s="355"/>
      <c r="D92" s="350" t="s">
        <v>999</v>
      </c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 t="s">
        <v>1000</v>
      </c>
      <c r="Q92" s="350"/>
      <c r="R92" s="350"/>
      <c r="S92" s="350"/>
      <c r="T92" s="350"/>
      <c r="U92" s="350"/>
      <c r="V92" s="350"/>
      <c r="W92" s="350"/>
      <c r="X92" s="341"/>
      <c r="Y92" s="341"/>
      <c r="Z92" s="341">
        <v>8</v>
      </c>
      <c r="AA92" s="341"/>
      <c r="AB92" s="350" t="s">
        <v>523</v>
      </c>
      <c r="AC92" s="350"/>
      <c r="AD92" s="379">
        <f t="shared" si="1"/>
        <v>0</v>
      </c>
      <c r="AE92" s="379"/>
    </row>
    <row r="93" spans="2:31" ht="11.45" customHeight="1">
      <c r="B93" s="355">
        <v>27</v>
      </c>
      <c r="C93" s="355"/>
      <c r="D93" s="350" t="s">
        <v>1001</v>
      </c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 t="s">
        <v>1002</v>
      </c>
      <c r="Q93" s="350"/>
      <c r="R93" s="350"/>
      <c r="S93" s="350"/>
      <c r="T93" s="350"/>
      <c r="U93" s="350"/>
      <c r="V93" s="350"/>
      <c r="W93" s="350"/>
      <c r="X93" s="341"/>
      <c r="Y93" s="341"/>
      <c r="Z93" s="341">
        <v>1</v>
      </c>
      <c r="AA93" s="341"/>
      <c r="AB93" s="350" t="s">
        <v>523</v>
      </c>
      <c r="AC93" s="350"/>
      <c r="AD93" s="379">
        <f t="shared" si="1"/>
        <v>0</v>
      </c>
      <c r="AE93" s="379"/>
    </row>
    <row r="94" spans="2:31" ht="11.25" customHeight="1">
      <c r="B94" s="355">
        <v>28</v>
      </c>
      <c r="C94" s="355"/>
      <c r="D94" s="350" t="s">
        <v>1003</v>
      </c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 t="s">
        <v>1004</v>
      </c>
      <c r="Q94" s="350"/>
      <c r="R94" s="350"/>
      <c r="S94" s="350"/>
      <c r="T94" s="350"/>
      <c r="U94" s="350"/>
      <c r="V94" s="350"/>
      <c r="W94" s="350"/>
      <c r="X94" s="341"/>
      <c r="Y94" s="341"/>
      <c r="Z94" s="341">
        <v>13</v>
      </c>
      <c r="AA94" s="341"/>
      <c r="AB94" s="350" t="s">
        <v>523</v>
      </c>
      <c r="AC94" s="350"/>
      <c r="AD94" s="379">
        <f t="shared" si="1"/>
        <v>0</v>
      </c>
      <c r="AE94" s="379"/>
    </row>
    <row r="95" spans="2:31" ht="11.45" customHeight="1">
      <c r="B95" s="355">
        <v>29</v>
      </c>
      <c r="C95" s="355"/>
      <c r="D95" s="350" t="s">
        <v>1005</v>
      </c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 t="s">
        <v>1006</v>
      </c>
      <c r="Q95" s="350"/>
      <c r="R95" s="350"/>
      <c r="S95" s="350"/>
      <c r="T95" s="350"/>
      <c r="U95" s="350"/>
      <c r="V95" s="350"/>
      <c r="W95" s="350"/>
      <c r="X95" s="341"/>
      <c r="Y95" s="341"/>
      <c r="Z95" s="341">
        <v>1</v>
      </c>
      <c r="AA95" s="341"/>
      <c r="AB95" s="350" t="s">
        <v>523</v>
      </c>
      <c r="AC95" s="350"/>
      <c r="AD95" s="379">
        <f t="shared" si="1"/>
        <v>0</v>
      </c>
      <c r="AE95" s="379"/>
    </row>
    <row r="96" spans="2:31" ht="11.45" customHeight="1">
      <c r="B96" s="355">
        <v>30</v>
      </c>
      <c r="C96" s="355"/>
      <c r="D96" s="350" t="s">
        <v>1007</v>
      </c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 t="s">
        <v>1008</v>
      </c>
      <c r="Q96" s="350"/>
      <c r="R96" s="350"/>
      <c r="S96" s="350"/>
      <c r="T96" s="350"/>
      <c r="U96" s="350"/>
      <c r="V96" s="350"/>
      <c r="W96" s="350"/>
      <c r="X96" s="341"/>
      <c r="Y96" s="341"/>
      <c r="Z96" s="341">
        <v>10</v>
      </c>
      <c r="AA96" s="341"/>
      <c r="AB96" s="350" t="s">
        <v>523</v>
      </c>
      <c r="AC96" s="350"/>
      <c r="AD96" s="379">
        <f t="shared" si="1"/>
        <v>0</v>
      </c>
      <c r="AE96" s="379"/>
    </row>
    <row r="97" spans="2:31" ht="11.45" customHeight="1">
      <c r="B97" s="355">
        <v>31</v>
      </c>
      <c r="C97" s="355"/>
      <c r="D97" s="350" t="s">
        <v>1009</v>
      </c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 t="s">
        <v>1010</v>
      </c>
      <c r="Q97" s="350"/>
      <c r="R97" s="350"/>
      <c r="S97" s="350"/>
      <c r="T97" s="350"/>
      <c r="U97" s="350"/>
      <c r="V97" s="350"/>
      <c r="W97" s="350"/>
      <c r="X97" s="341"/>
      <c r="Y97" s="341"/>
      <c r="Z97" s="341">
        <v>1</v>
      </c>
      <c r="AA97" s="341"/>
      <c r="AB97" s="350" t="s">
        <v>523</v>
      </c>
      <c r="AC97" s="350"/>
      <c r="AD97" s="379">
        <f t="shared" si="1"/>
        <v>0</v>
      </c>
      <c r="AE97" s="379"/>
    </row>
    <row r="98" spans="2:31" ht="11.25" customHeight="1">
      <c r="B98" s="355">
        <v>32</v>
      </c>
      <c r="C98" s="355"/>
      <c r="D98" s="350" t="s">
        <v>960</v>
      </c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 t="s">
        <v>1013</v>
      </c>
      <c r="Q98" s="350"/>
      <c r="R98" s="350"/>
      <c r="S98" s="350"/>
      <c r="T98" s="350"/>
      <c r="U98" s="350"/>
      <c r="V98" s="350"/>
      <c r="W98" s="350"/>
      <c r="X98" s="341"/>
      <c r="Y98" s="341"/>
      <c r="Z98" s="341">
        <v>120</v>
      </c>
      <c r="AA98" s="341"/>
      <c r="AB98" s="350" t="s">
        <v>523</v>
      </c>
      <c r="AC98" s="350"/>
      <c r="AD98" s="379">
        <f t="shared" si="1"/>
        <v>0</v>
      </c>
      <c r="AE98" s="379"/>
    </row>
    <row r="99" spans="2:31" ht="11.45" customHeight="1">
      <c r="B99" s="355">
        <v>33</v>
      </c>
      <c r="C99" s="355"/>
      <c r="D99" s="350" t="s">
        <v>1048</v>
      </c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 t="s">
        <v>956</v>
      </c>
      <c r="Q99" s="350"/>
      <c r="R99" s="350"/>
      <c r="S99" s="350"/>
      <c r="T99" s="350"/>
      <c r="U99" s="350"/>
      <c r="V99" s="350"/>
      <c r="W99" s="350"/>
      <c r="X99" s="341"/>
      <c r="Y99" s="341"/>
      <c r="Z99" s="341">
        <v>845</v>
      </c>
      <c r="AA99" s="341"/>
      <c r="AB99" s="350" t="s">
        <v>2</v>
      </c>
      <c r="AC99" s="350"/>
      <c r="AD99" s="379">
        <f t="shared" si="1"/>
        <v>0</v>
      </c>
      <c r="AE99" s="379"/>
    </row>
    <row r="100" spans="2:31" ht="11.45" customHeight="1">
      <c r="B100" s="355">
        <v>34</v>
      </c>
      <c r="C100" s="355"/>
      <c r="D100" s="350" t="s">
        <v>1049</v>
      </c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 t="s">
        <v>1021</v>
      </c>
      <c r="Q100" s="350"/>
      <c r="R100" s="350"/>
      <c r="S100" s="350"/>
      <c r="T100" s="350"/>
      <c r="U100" s="350"/>
      <c r="V100" s="350"/>
      <c r="W100" s="350"/>
      <c r="X100" s="341"/>
      <c r="Y100" s="341"/>
      <c r="Z100" s="341">
        <v>11</v>
      </c>
      <c r="AA100" s="341"/>
      <c r="AB100" s="350" t="s">
        <v>523</v>
      </c>
      <c r="AC100" s="350"/>
      <c r="AD100" s="379">
        <f t="shared" si="1"/>
        <v>0</v>
      </c>
      <c r="AE100" s="379"/>
    </row>
    <row r="101" spans="2:31" ht="11.45" customHeight="1">
      <c r="B101" s="355">
        <v>35</v>
      </c>
      <c r="C101" s="355"/>
      <c r="D101" s="350" t="s">
        <v>1050</v>
      </c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 t="s">
        <v>1051</v>
      </c>
      <c r="Q101" s="350"/>
      <c r="R101" s="350"/>
      <c r="S101" s="350"/>
      <c r="T101" s="350"/>
      <c r="U101" s="350"/>
      <c r="V101" s="350"/>
      <c r="W101" s="350"/>
      <c r="X101" s="341"/>
      <c r="Y101" s="341"/>
      <c r="Z101" s="341">
        <v>16</v>
      </c>
      <c r="AA101" s="341"/>
      <c r="AB101" s="350" t="s">
        <v>2</v>
      </c>
      <c r="AC101" s="350"/>
      <c r="AD101" s="379">
        <f t="shared" si="1"/>
        <v>0</v>
      </c>
      <c r="AE101" s="379"/>
    </row>
    <row r="102" spans="2:31" ht="11.45" customHeight="1">
      <c r="B102" s="355">
        <v>36</v>
      </c>
      <c r="C102" s="355"/>
      <c r="D102" s="350" t="s">
        <v>1052</v>
      </c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 t="s">
        <v>644</v>
      </c>
      <c r="Q102" s="350"/>
      <c r="R102" s="350"/>
      <c r="S102" s="350"/>
      <c r="T102" s="350"/>
      <c r="U102" s="350"/>
      <c r="V102" s="350"/>
      <c r="W102" s="350"/>
      <c r="X102" s="341"/>
      <c r="Y102" s="341"/>
      <c r="Z102" s="341">
        <v>87</v>
      </c>
      <c r="AA102" s="341"/>
      <c r="AB102" s="350" t="s">
        <v>2</v>
      </c>
      <c r="AC102" s="350"/>
      <c r="AD102" s="379">
        <f t="shared" si="1"/>
        <v>0</v>
      </c>
      <c r="AE102" s="379"/>
    </row>
    <row r="103" spans="2:31" ht="11.25" customHeight="1">
      <c r="B103" s="355">
        <v>37</v>
      </c>
      <c r="C103" s="355"/>
      <c r="D103" s="350" t="s">
        <v>1053</v>
      </c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 t="s">
        <v>647</v>
      </c>
      <c r="Q103" s="350"/>
      <c r="R103" s="350"/>
      <c r="S103" s="350"/>
      <c r="T103" s="350"/>
      <c r="U103" s="350"/>
      <c r="V103" s="350"/>
      <c r="W103" s="350"/>
      <c r="X103" s="341"/>
      <c r="Y103" s="341"/>
      <c r="Z103" s="341">
        <v>15</v>
      </c>
      <c r="AA103" s="341"/>
      <c r="AB103" s="350" t="s">
        <v>2</v>
      </c>
      <c r="AC103" s="350"/>
      <c r="AD103" s="379">
        <f t="shared" si="1"/>
        <v>0</v>
      </c>
      <c r="AE103" s="379"/>
    </row>
    <row r="104" spans="2:31" ht="11.45" customHeight="1">
      <c r="B104" s="355">
        <v>38</v>
      </c>
      <c r="C104" s="355"/>
      <c r="D104" s="350" t="s">
        <v>1054</v>
      </c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 t="s">
        <v>1055</v>
      </c>
      <c r="Q104" s="350"/>
      <c r="R104" s="350"/>
      <c r="S104" s="350"/>
      <c r="T104" s="350"/>
      <c r="U104" s="350"/>
      <c r="V104" s="350"/>
      <c r="W104" s="350"/>
      <c r="X104" s="341"/>
      <c r="Y104" s="341"/>
      <c r="Z104" s="341">
        <v>7</v>
      </c>
      <c r="AA104" s="341"/>
      <c r="AB104" s="350" t="s">
        <v>523</v>
      </c>
      <c r="AC104" s="350"/>
      <c r="AD104" s="379">
        <f t="shared" si="1"/>
        <v>0</v>
      </c>
      <c r="AE104" s="379"/>
    </row>
    <row r="105" spans="2:31" ht="11.45" customHeight="1">
      <c r="B105" s="355">
        <v>39</v>
      </c>
      <c r="C105" s="355"/>
      <c r="D105" s="350" t="s">
        <v>1056</v>
      </c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 t="s">
        <v>682</v>
      </c>
      <c r="Q105" s="350"/>
      <c r="R105" s="350"/>
      <c r="S105" s="350"/>
      <c r="T105" s="350"/>
      <c r="U105" s="350"/>
      <c r="V105" s="350"/>
      <c r="W105" s="350"/>
      <c r="X105" s="341"/>
      <c r="Y105" s="341"/>
      <c r="Z105" s="341">
        <v>7</v>
      </c>
      <c r="AA105" s="341"/>
      <c r="AB105" s="350" t="s">
        <v>523</v>
      </c>
      <c r="AC105" s="350"/>
      <c r="AD105" s="379">
        <f t="shared" si="1"/>
        <v>0</v>
      </c>
      <c r="AE105" s="379"/>
    </row>
    <row r="106" spans="2:31" ht="11.45" customHeight="1">
      <c r="B106" s="355">
        <v>40</v>
      </c>
      <c r="C106" s="355"/>
      <c r="D106" s="350" t="s">
        <v>1057</v>
      </c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 t="s">
        <v>1058</v>
      </c>
      <c r="Q106" s="350"/>
      <c r="R106" s="350"/>
      <c r="S106" s="350"/>
      <c r="T106" s="350"/>
      <c r="U106" s="350"/>
      <c r="V106" s="350"/>
      <c r="W106" s="350"/>
      <c r="X106" s="341"/>
      <c r="Y106" s="341"/>
      <c r="Z106" s="341">
        <v>14</v>
      </c>
      <c r="AA106" s="341"/>
      <c r="AB106" s="350" t="s">
        <v>523</v>
      </c>
      <c r="AC106" s="350"/>
      <c r="AD106" s="379">
        <f t="shared" si="1"/>
        <v>0</v>
      </c>
      <c r="AE106" s="379"/>
    </row>
    <row r="107" spans="2:31" ht="11.25" customHeight="1">
      <c r="B107" s="355">
        <v>41</v>
      </c>
      <c r="C107" s="355"/>
      <c r="D107" s="350" t="s">
        <v>1059</v>
      </c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 t="s">
        <v>1060</v>
      </c>
      <c r="Q107" s="350"/>
      <c r="R107" s="350"/>
      <c r="S107" s="350"/>
      <c r="T107" s="350"/>
      <c r="U107" s="350"/>
      <c r="V107" s="350"/>
      <c r="W107" s="350"/>
      <c r="X107" s="341"/>
      <c r="Y107" s="341"/>
      <c r="Z107" s="341">
        <v>7</v>
      </c>
      <c r="AA107" s="341"/>
      <c r="AB107" s="350" t="s">
        <v>523</v>
      </c>
      <c r="AC107" s="350"/>
      <c r="AD107" s="379">
        <f t="shared" si="1"/>
        <v>0</v>
      </c>
      <c r="AE107" s="379"/>
    </row>
    <row r="108" spans="2:31" ht="11.45" customHeight="1">
      <c r="B108" s="355">
        <v>42</v>
      </c>
      <c r="C108" s="355"/>
      <c r="D108" s="350" t="s">
        <v>1061</v>
      </c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 t="s">
        <v>1062</v>
      </c>
      <c r="Q108" s="350"/>
      <c r="R108" s="350"/>
      <c r="S108" s="350"/>
      <c r="T108" s="350"/>
      <c r="U108" s="350"/>
      <c r="V108" s="350"/>
      <c r="W108" s="350"/>
      <c r="X108" s="341"/>
      <c r="Y108" s="341"/>
      <c r="Z108" s="341">
        <v>5</v>
      </c>
      <c r="AA108" s="341"/>
      <c r="AB108" s="350" t="s">
        <v>523</v>
      </c>
      <c r="AC108" s="350"/>
      <c r="AD108" s="379">
        <f t="shared" si="1"/>
        <v>0</v>
      </c>
      <c r="AE108" s="379"/>
    </row>
    <row r="109" spans="2:31" ht="16.5" customHeight="1">
      <c r="B109" s="329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1">
        <f>SUM(AD67:AE108)</f>
        <v>0</v>
      </c>
    </row>
    <row r="110" spans="2:31" ht="0" hidden="1" customHeight="1"/>
    <row r="111" spans="2:31" ht="2.85" customHeight="1"/>
    <row r="112" spans="2:31" ht="11.25" customHeight="1">
      <c r="B112" s="354"/>
      <c r="C112" s="354"/>
      <c r="D112" s="354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</row>
    <row r="113" spans="2:31" ht="1.5" customHeight="1"/>
    <row r="114" spans="2:31" ht="0" hidden="1" customHeight="1"/>
    <row r="115" spans="2:31" ht="14.1" customHeight="1"/>
    <row r="116" spans="2:31" ht="11.25" customHeight="1">
      <c r="B116" s="353"/>
      <c r="C116" s="353"/>
      <c r="D116" s="353"/>
      <c r="E116" s="353"/>
      <c r="F116" s="353"/>
      <c r="G116" s="353"/>
      <c r="H116" s="353"/>
      <c r="I116" s="353"/>
      <c r="J116" s="134"/>
      <c r="K116" s="353"/>
      <c r="L116" s="353"/>
      <c r="M116" s="353"/>
      <c r="N116" s="353"/>
      <c r="O116" s="353"/>
      <c r="P116" s="353"/>
      <c r="Q116" s="353"/>
    </row>
    <row r="117" spans="2:31" ht="0" hidden="1" customHeight="1"/>
    <row r="118" spans="2:31" ht="3" customHeight="1"/>
    <row r="119" spans="2:31" ht="17.100000000000001" customHeight="1">
      <c r="B119" s="360" t="s">
        <v>935</v>
      </c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</row>
    <row r="120" spans="2:31" ht="2.85" customHeight="1"/>
    <row r="121" spans="2:31" ht="11.45" customHeight="1">
      <c r="B121" s="378" t="s">
        <v>507</v>
      </c>
      <c r="C121" s="378"/>
      <c r="D121" s="380" t="s">
        <v>508</v>
      </c>
      <c r="E121" s="380"/>
      <c r="F121" s="380"/>
      <c r="G121" s="380"/>
      <c r="H121" s="380"/>
      <c r="I121" s="380"/>
      <c r="J121" s="380"/>
      <c r="K121" s="380"/>
      <c r="L121" s="380"/>
      <c r="M121" s="380"/>
      <c r="N121" s="380"/>
      <c r="O121" s="380"/>
      <c r="P121" s="380" t="s">
        <v>509</v>
      </c>
      <c r="Q121" s="380"/>
      <c r="R121" s="380"/>
      <c r="S121" s="380"/>
      <c r="T121" s="380"/>
      <c r="U121" s="380"/>
      <c r="V121" s="380"/>
      <c r="W121" s="380"/>
      <c r="X121" s="378" t="s">
        <v>510</v>
      </c>
      <c r="Y121" s="378"/>
      <c r="Z121" s="378" t="s">
        <v>511</v>
      </c>
      <c r="AA121" s="378"/>
      <c r="AB121" s="380" t="s">
        <v>512</v>
      </c>
      <c r="AC121" s="380"/>
      <c r="AD121" s="378" t="s">
        <v>513</v>
      </c>
      <c r="AE121" s="378"/>
    </row>
    <row r="122" spans="2:31" ht="11.45" customHeight="1">
      <c r="B122" s="381">
        <v>1</v>
      </c>
      <c r="C122" s="381"/>
      <c r="D122" s="382" t="s">
        <v>504</v>
      </c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 t="s">
        <v>1063</v>
      </c>
      <c r="Q122" s="382"/>
      <c r="R122" s="382"/>
      <c r="S122" s="382"/>
      <c r="T122" s="382"/>
      <c r="U122" s="382"/>
      <c r="V122" s="382"/>
      <c r="W122" s="382"/>
      <c r="X122" s="341"/>
      <c r="Y122" s="341"/>
      <c r="Z122" s="341">
        <v>3</v>
      </c>
      <c r="AA122" s="341"/>
      <c r="AB122" s="382" t="s">
        <v>937</v>
      </c>
      <c r="AC122" s="382"/>
      <c r="AD122" s="383">
        <f t="shared" ref="AD122:AD123" si="2">+X122*Z122</f>
        <v>0</v>
      </c>
      <c r="AE122" s="383"/>
    </row>
    <row r="123" spans="2:31" ht="11.25" customHeight="1">
      <c r="B123" s="375">
        <v>2</v>
      </c>
      <c r="C123" s="375"/>
      <c r="D123" s="376" t="s">
        <v>504</v>
      </c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 t="s">
        <v>940</v>
      </c>
      <c r="Q123" s="376"/>
      <c r="R123" s="376"/>
      <c r="S123" s="376"/>
      <c r="T123" s="376"/>
      <c r="U123" s="376"/>
      <c r="V123" s="376"/>
      <c r="W123" s="376"/>
      <c r="X123" s="341"/>
      <c r="Y123" s="341"/>
      <c r="Z123" s="341">
        <v>3</v>
      </c>
      <c r="AA123" s="341"/>
      <c r="AB123" s="376" t="s">
        <v>937</v>
      </c>
      <c r="AC123" s="376"/>
      <c r="AD123" s="377">
        <f t="shared" si="2"/>
        <v>0</v>
      </c>
      <c r="AE123" s="377"/>
    </row>
    <row r="124" spans="2:31" ht="18" customHeight="1">
      <c r="B124" s="329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1">
        <f>SUM(AD122:AE123)</f>
        <v>0</v>
      </c>
    </row>
    <row r="125" spans="2:31" ht="2.85" customHeight="1"/>
    <row r="126" spans="2:31" ht="11.25" customHeight="1">
      <c r="B126" s="354"/>
      <c r="C126" s="354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4"/>
      <c r="AD126" s="354"/>
      <c r="AE126" s="354"/>
    </row>
    <row r="127" spans="2:31" ht="1.5" customHeight="1"/>
    <row r="128" spans="2:31" ht="14.1" customHeight="1"/>
    <row r="129" spans="2:31" ht="11.25" customHeight="1">
      <c r="B129" s="353"/>
      <c r="C129" s="353"/>
      <c r="D129" s="353"/>
      <c r="E129" s="353"/>
      <c r="F129" s="353"/>
      <c r="G129" s="353"/>
      <c r="H129" s="353"/>
      <c r="I129" s="353"/>
      <c r="J129" s="134"/>
      <c r="K129" s="353"/>
      <c r="L129" s="353"/>
      <c r="M129" s="353"/>
      <c r="N129" s="353"/>
      <c r="O129" s="353"/>
      <c r="P129" s="353"/>
      <c r="Q129" s="353"/>
    </row>
    <row r="130" spans="2:31" ht="0" hidden="1" customHeight="1"/>
    <row r="131" spans="2:31" ht="3" customHeight="1"/>
    <row r="132" spans="2:31" ht="17.100000000000001" customHeight="1">
      <c r="B132" s="360" t="s">
        <v>1455</v>
      </c>
      <c r="C132" s="360"/>
      <c r="D132" s="360"/>
      <c r="E132" s="360"/>
      <c r="F132" s="360"/>
      <c r="G132" s="360"/>
      <c r="H132" s="360"/>
      <c r="I132" s="360"/>
      <c r="J132" s="360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</row>
    <row r="133" spans="2:31" ht="2.85" customHeight="1"/>
    <row r="134" spans="2:31" ht="11.45" customHeight="1">
      <c r="B134" s="378" t="s">
        <v>507</v>
      </c>
      <c r="C134" s="378"/>
      <c r="D134" s="380" t="s">
        <v>508</v>
      </c>
      <c r="E134" s="380"/>
      <c r="F134" s="380"/>
      <c r="G134" s="380"/>
      <c r="H134" s="380"/>
      <c r="I134" s="380"/>
      <c r="J134" s="380"/>
      <c r="K134" s="380"/>
      <c r="L134" s="380"/>
      <c r="M134" s="380"/>
      <c r="N134" s="380"/>
      <c r="O134" s="380"/>
      <c r="P134" s="380" t="s">
        <v>509</v>
      </c>
      <c r="Q134" s="380"/>
      <c r="R134" s="380"/>
      <c r="S134" s="380"/>
      <c r="T134" s="380"/>
      <c r="U134" s="380"/>
      <c r="V134" s="380"/>
      <c r="W134" s="380"/>
      <c r="X134" s="378" t="s">
        <v>510</v>
      </c>
      <c r="Y134" s="378"/>
      <c r="Z134" s="378" t="s">
        <v>511</v>
      </c>
      <c r="AA134" s="378"/>
      <c r="AB134" s="380" t="s">
        <v>512</v>
      </c>
      <c r="AC134" s="380"/>
      <c r="AD134" s="378" t="s">
        <v>513</v>
      </c>
      <c r="AE134" s="378"/>
    </row>
    <row r="135" spans="2:31" ht="25.5" customHeight="1">
      <c r="B135" s="349">
        <v>1</v>
      </c>
      <c r="C135" s="349"/>
      <c r="D135" s="350" t="s">
        <v>504</v>
      </c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 t="s">
        <v>1456</v>
      </c>
      <c r="Q135" s="350"/>
      <c r="R135" s="350"/>
      <c r="S135" s="350"/>
      <c r="T135" s="350"/>
      <c r="U135" s="350"/>
      <c r="V135" s="350"/>
      <c r="W135" s="350"/>
      <c r="X135" s="341"/>
      <c r="Y135" s="341"/>
      <c r="Z135" s="341">
        <v>1</v>
      </c>
      <c r="AA135" s="341"/>
      <c r="AB135" s="350" t="s">
        <v>13</v>
      </c>
      <c r="AC135" s="350"/>
      <c r="AD135" s="379">
        <f t="shared" ref="AD135:AD136" si="3">+X135*Z135</f>
        <v>0</v>
      </c>
      <c r="AE135" s="379"/>
    </row>
    <row r="136" spans="2:31" ht="25.5" customHeight="1">
      <c r="B136" s="375">
        <v>2</v>
      </c>
      <c r="C136" s="375"/>
      <c r="D136" s="376" t="s">
        <v>504</v>
      </c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50" t="s">
        <v>1457</v>
      </c>
      <c r="Q136" s="350"/>
      <c r="R136" s="350"/>
      <c r="S136" s="350"/>
      <c r="T136" s="350"/>
      <c r="U136" s="350"/>
      <c r="V136" s="350"/>
      <c r="W136" s="350"/>
      <c r="X136" s="341"/>
      <c r="Y136" s="341"/>
      <c r="Z136" s="341">
        <v>1</v>
      </c>
      <c r="AA136" s="341"/>
      <c r="AB136" s="376" t="s">
        <v>13</v>
      </c>
      <c r="AC136" s="376"/>
      <c r="AD136" s="377">
        <f t="shared" si="3"/>
        <v>0</v>
      </c>
      <c r="AE136" s="377"/>
    </row>
    <row r="137" spans="2:31" ht="18" customHeight="1">
      <c r="B137" s="329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1">
        <f>SUM(AD135:AE136)</f>
        <v>0</v>
      </c>
    </row>
  </sheetData>
  <mergeCells count="481">
    <mergeCell ref="B8:AE8"/>
    <mergeCell ref="B10:C10"/>
    <mergeCell ref="D10:O10"/>
    <mergeCell ref="P10:W10"/>
    <mergeCell ref="X10:Y10"/>
    <mergeCell ref="Z10:AA10"/>
    <mergeCell ref="AB10:AC10"/>
    <mergeCell ref="AD10:AE10"/>
    <mergeCell ref="B11:C11"/>
    <mergeCell ref="D11:O11"/>
    <mergeCell ref="P11:W11"/>
    <mergeCell ref="AB11:AC11"/>
    <mergeCell ref="AD11:AE11"/>
    <mergeCell ref="B12:C12"/>
    <mergeCell ref="D12:O12"/>
    <mergeCell ref="P12:W12"/>
    <mergeCell ref="AB12:AC12"/>
    <mergeCell ref="AD12:AE12"/>
    <mergeCell ref="B13:C13"/>
    <mergeCell ref="D13:O13"/>
    <mergeCell ref="P13:W13"/>
    <mergeCell ref="AB13:AC13"/>
    <mergeCell ref="AD13:AE13"/>
    <mergeCell ref="B14:C14"/>
    <mergeCell ref="D14:O14"/>
    <mergeCell ref="P14:W14"/>
    <mergeCell ref="AB14:AC14"/>
    <mergeCell ref="AD14:AE14"/>
    <mergeCell ref="B15:C15"/>
    <mergeCell ref="D15:O15"/>
    <mergeCell ref="P15:W15"/>
    <mergeCell ref="AB15:AC15"/>
    <mergeCell ref="AD15:AE15"/>
    <mergeCell ref="B16:C16"/>
    <mergeCell ref="D16:O16"/>
    <mergeCell ref="P16:W16"/>
    <mergeCell ref="AB16:AC16"/>
    <mergeCell ref="AD16:AE16"/>
    <mergeCell ref="B17:C17"/>
    <mergeCell ref="D17:O17"/>
    <mergeCell ref="P17:W17"/>
    <mergeCell ref="AB17:AC17"/>
    <mergeCell ref="AD17:AE17"/>
    <mergeCell ref="B18:C18"/>
    <mergeCell ref="D18:O18"/>
    <mergeCell ref="P18:W18"/>
    <mergeCell ref="AB18:AC18"/>
    <mergeCell ref="AD18:AE18"/>
    <mergeCell ref="B19:C19"/>
    <mergeCell ref="D19:O19"/>
    <mergeCell ref="P19:W19"/>
    <mergeCell ref="AB19:AC19"/>
    <mergeCell ref="AD19:AE19"/>
    <mergeCell ref="B20:C20"/>
    <mergeCell ref="D20:O20"/>
    <mergeCell ref="P20:W20"/>
    <mergeCell ref="AB20:AC20"/>
    <mergeCell ref="AD20:AE20"/>
    <mergeCell ref="B21:C21"/>
    <mergeCell ref="D21:O21"/>
    <mergeCell ref="P21:W21"/>
    <mergeCell ref="AB21:AC21"/>
    <mergeCell ref="AD21:AE21"/>
    <mergeCell ref="B22:C22"/>
    <mergeCell ref="D22:O22"/>
    <mergeCell ref="P22:W22"/>
    <mergeCell ref="AB22:AC22"/>
    <mergeCell ref="AD22:AE22"/>
    <mergeCell ref="B23:C23"/>
    <mergeCell ref="D23:O23"/>
    <mergeCell ref="P23:W23"/>
    <mergeCell ref="AB23:AC23"/>
    <mergeCell ref="AD23:AE23"/>
    <mergeCell ref="B24:C24"/>
    <mergeCell ref="D24:O24"/>
    <mergeCell ref="P24:W24"/>
    <mergeCell ref="AB24:AC24"/>
    <mergeCell ref="AD24:AE24"/>
    <mergeCell ref="B25:C25"/>
    <mergeCell ref="D25:O25"/>
    <mergeCell ref="P25:W25"/>
    <mergeCell ref="AB25:AC25"/>
    <mergeCell ref="AD25:AE25"/>
    <mergeCell ref="B26:C26"/>
    <mergeCell ref="D26:O26"/>
    <mergeCell ref="P26:W26"/>
    <mergeCell ref="AB26:AC26"/>
    <mergeCell ref="AD26:AE26"/>
    <mergeCell ref="B27:C27"/>
    <mergeCell ref="D27:O27"/>
    <mergeCell ref="P27:W27"/>
    <mergeCell ref="AB27:AC27"/>
    <mergeCell ref="AD27:AE27"/>
    <mergeCell ref="B28:C28"/>
    <mergeCell ref="D28:O28"/>
    <mergeCell ref="P28:W28"/>
    <mergeCell ref="AB28:AC28"/>
    <mergeCell ref="AD28:AE28"/>
    <mergeCell ref="B29:C29"/>
    <mergeCell ref="D29:O29"/>
    <mergeCell ref="P29:W29"/>
    <mergeCell ref="AB29:AC29"/>
    <mergeCell ref="AD29:AE29"/>
    <mergeCell ref="B30:C30"/>
    <mergeCell ref="D30:O30"/>
    <mergeCell ref="P30:W30"/>
    <mergeCell ref="AB30:AC30"/>
    <mergeCell ref="AD30:AE30"/>
    <mergeCell ref="B31:C31"/>
    <mergeCell ref="D31:O31"/>
    <mergeCell ref="P31:W31"/>
    <mergeCell ref="AB31:AC31"/>
    <mergeCell ref="AD31:AE31"/>
    <mergeCell ref="B32:C32"/>
    <mergeCell ref="D32:O32"/>
    <mergeCell ref="P32:W32"/>
    <mergeCell ref="AB32:AC32"/>
    <mergeCell ref="AD32:AE32"/>
    <mergeCell ref="B33:C33"/>
    <mergeCell ref="D33:O33"/>
    <mergeCell ref="P33:W33"/>
    <mergeCell ref="AB33:AC33"/>
    <mergeCell ref="AD33:AE33"/>
    <mergeCell ref="B34:C34"/>
    <mergeCell ref="D34:O34"/>
    <mergeCell ref="P34:W34"/>
    <mergeCell ref="AB34:AC34"/>
    <mergeCell ref="AD34:AE34"/>
    <mergeCell ref="B35:C35"/>
    <mergeCell ref="D35:O35"/>
    <mergeCell ref="P35:W35"/>
    <mergeCell ref="AB35:AC35"/>
    <mergeCell ref="AD35:AE35"/>
    <mergeCell ref="B36:C36"/>
    <mergeCell ref="D36:O36"/>
    <mergeCell ref="P36:W36"/>
    <mergeCell ref="AB36:AC36"/>
    <mergeCell ref="AD36:AE36"/>
    <mergeCell ref="B37:C37"/>
    <mergeCell ref="D37:O37"/>
    <mergeCell ref="P37:W37"/>
    <mergeCell ref="AB37:AC37"/>
    <mergeCell ref="AD37:AE37"/>
    <mergeCell ref="B38:C38"/>
    <mergeCell ref="D38:O38"/>
    <mergeCell ref="P38:W38"/>
    <mergeCell ref="AB38:AC38"/>
    <mergeCell ref="AD38:AE38"/>
    <mergeCell ref="B39:C39"/>
    <mergeCell ref="D39:O39"/>
    <mergeCell ref="P39:W39"/>
    <mergeCell ref="AB39:AC39"/>
    <mergeCell ref="AD39:AE39"/>
    <mergeCell ref="B40:C40"/>
    <mergeCell ref="D40:O40"/>
    <mergeCell ref="P40:W40"/>
    <mergeCell ref="AB40:AC40"/>
    <mergeCell ref="AD40:AE40"/>
    <mergeCell ref="B41:C41"/>
    <mergeCell ref="D41:O41"/>
    <mergeCell ref="P41:W41"/>
    <mergeCell ref="AB41:AC41"/>
    <mergeCell ref="AD41:AE41"/>
    <mergeCell ref="B42:C42"/>
    <mergeCell ref="D42:O42"/>
    <mergeCell ref="P42:W42"/>
    <mergeCell ref="AB42:AC42"/>
    <mergeCell ref="AD42:AE42"/>
    <mergeCell ref="B43:C43"/>
    <mergeCell ref="D43:O43"/>
    <mergeCell ref="P43:W43"/>
    <mergeCell ref="AB43:AC43"/>
    <mergeCell ref="AD43:AE43"/>
    <mergeCell ref="B44:C44"/>
    <mergeCell ref="D44:O44"/>
    <mergeCell ref="P44:W44"/>
    <mergeCell ref="AB44:AC44"/>
    <mergeCell ref="AD44:AE44"/>
    <mergeCell ref="B45:C45"/>
    <mergeCell ref="D45:O45"/>
    <mergeCell ref="P45:W45"/>
    <mergeCell ref="AB45:AC45"/>
    <mergeCell ref="AD45:AE45"/>
    <mergeCell ref="B46:C46"/>
    <mergeCell ref="D46:O46"/>
    <mergeCell ref="P46:W46"/>
    <mergeCell ref="AB46:AC46"/>
    <mergeCell ref="AD46:AE46"/>
    <mergeCell ref="B47:C47"/>
    <mergeCell ref="D47:O47"/>
    <mergeCell ref="P47:W47"/>
    <mergeCell ref="AB47:AC47"/>
    <mergeCell ref="AD47:AE47"/>
    <mergeCell ref="B48:C48"/>
    <mergeCell ref="D48:O48"/>
    <mergeCell ref="P48:W48"/>
    <mergeCell ref="AB48:AC48"/>
    <mergeCell ref="AD48:AE48"/>
    <mergeCell ref="B49:C49"/>
    <mergeCell ref="D49:O49"/>
    <mergeCell ref="P49:W49"/>
    <mergeCell ref="AB49:AC49"/>
    <mergeCell ref="AD49:AE49"/>
    <mergeCell ref="B50:C50"/>
    <mergeCell ref="D50:O50"/>
    <mergeCell ref="P50:W50"/>
    <mergeCell ref="AB50:AC50"/>
    <mergeCell ref="AD50:AE50"/>
    <mergeCell ref="B51:C51"/>
    <mergeCell ref="D51:O51"/>
    <mergeCell ref="P51:W51"/>
    <mergeCell ref="AB51:AC51"/>
    <mergeCell ref="AD51:AE51"/>
    <mergeCell ref="B52:C52"/>
    <mergeCell ref="D52:O52"/>
    <mergeCell ref="P52:W52"/>
    <mergeCell ref="AB52:AC52"/>
    <mergeCell ref="AD52:AE52"/>
    <mergeCell ref="AD66:AE66"/>
    <mergeCell ref="B67:C67"/>
    <mergeCell ref="D67:O67"/>
    <mergeCell ref="P67:W67"/>
    <mergeCell ref="AB67:AC67"/>
    <mergeCell ref="AD67:AE67"/>
    <mergeCell ref="B56:AE56"/>
    <mergeCell ref="B60:I60"/>
    <mergeCell ref="K60:Q60"/>
    <mergeCell ref="B64:AE64"/>
    <mergeCell ref="B66:C66"/>
    <mergeCell ref="D66:O66"/>
    <mergeCell ref="P66:W66"/>
    <mergeCell ref="X66:Y66"/>
    <mergeCell ref="Z66:AA66"/>
    <mergeCell ref="AB66:AC66"/>
    <mergeCell ref="B68:C68"/>
    <mergeCell ref="D68:O68"/>
    <mergeCell ref="P68:W68"/>
    <mergeCell ref="AB68:AC68"/>
    <mergeCell ref="AD68:AE68"/>
    <mergeCell ref="B69:C69"/>
    <mergeCell ref="D69:O69"/>
    <mergeCell ref="P69:W69"/>
    <mergeCell ref="AB69:AC69"/>
    <mergeCell ref="AD69:AE69"/>
    <mergeCell ref="B70:C70"/>
    <mergeCell ref="D70:O70"/>
    <mergeCell ref="P70:W70"/>
    <mergeCell ref="AB70:AC70"/>
    <mergeCell ref="AD70:AE70"/>
    <mergeCell ref="B71:C71"/>
    <mergeCell ref="D71:O71"/>
    <mergeCell ref="P71:W71"/>
    <mergeCell ref="AB71:AC71"/>
    <mergeCell ref="AD71:AE71"/>
    <mergeCell ref="B72:C72"/>
    <mergeCell ref="D72:O72"/>
    <mergeCell ref="P72:W72"/>
    <mergeCell ref="AB72:AC72"/>
    <mergeCell ref="AD72:AE72"/>
    <mergeCell ref="B73:C73"/>
    <mergeCell ref="D73:O73"/>
    <mergeCell ref="P73:W73"/>
    <mergeCell ref="AB73:AC73"/>
    <mergeCell ref="AD73:AE73"/>
    <mergeCell ref="B74:C74"/>
    <mergeCell ref="D74:O74"/>
    <mergeCell ref="P74:W74"/>
    <mergeCell ref="AB74:AC74"/>
    <mergeCell ref="AD74:AE74"/>
    <mergeCell ref="B75:C75"/>
    <mergeCell ref="D75:O75"/>
    <mergeCell ref="P75:W75"/>
    <mergeCell ref="AB75:AC75"/>
    <mergeCell ref="AD75:AE75"/>
    <mergeCell ref="B76:C76"/>
    <mergeCell ref="D76:O76"/>
    <mergeCell ref="P76:W76"/>
    <mergeCell ref="AB76:AC76"/>
    <mergeCell ref="AD76:AE76"/>
    <mergeCell ref="B77:C77"/>
    <mergeCell ref="D77:O77"/>
    <mergeCell ref="P77:W77"/>
    <mergeCell ref="AB77:AC77"/>
    <mergeCell ref="AD77:AE77"/>
    <mergeCell ref="B78:C78"/>
    <mergeCell ref="D78:O78"/>
    <mergeCell ref="P78:W78"/>
    <mergeCell ref="AB78:AC78"/>
    <mergeCell ref="AD78:AE78"/>
    <mergeCell ref="B79:C79"/>
    <mergeCell ref="D79:O79"/>
    <mergeCell ref="P79:W79"/>
    <mergeCell ref="AB79:AC79"/>
    <mergeCell ref="AD79:AE79"/>
    <mergeCell ref="B80:C80"/>
    <mergeCell ref="D80:O80"/>
    <mergeCell ref="P80:W80"/>
    <mergeCell ref="AB80:AC80"/>
    <mergeCell ref="AD80:AE80"/>
    <mergeCell ref="B81:C81"/>
    <mergeCell ref="D81:O81"/>
    <mergeCell ref="P81:W81"/>
    <mergeCell ref="AB81:AC81"/>
    <mergeCell ref="AD81:AE81"/>
    <mergeCell ref="B82:C82"/>
    <mergeCell ref="D82:O82"/>
    <mergeCell ref="P82:W82"/>
    <mergeCell ref="AB82:AC82"/>
    <mergeCell ref="AD82:AE82"/>
    <mergeCell ref="B83:C83"/>
    <mergeCell ref="D83:O83"/>
    <mergeCell ref="P83:W83"/>
    <mergeCell ref="AB83:AC83"/>
    <mergeCell ref="AD83:AE83"/>
    <mergeCell ref="B84:C84"/>
    <mergeCell ref="D84:O84"/>
    <mergeCell ref="P84:W84"/>
    <mergeCell ref="AB84:AC84"/>
    <mergeCell ref="AD84:AE84"/>
    <mergeCell ref="B85:C85"/>
    <mergeCell ref="D85:O85"/>
    <mergeCell ref="P85:W85"/>
    <mergeCell ref="AB85:AC85"/>
    <mergeCell ref="AD85:AE85"/>
    <mergeCell ref="B86:C86"/>
    <mergeCell ref="D86:O86"/>
    <mergeCell ref="P86:W86"/>
    <mergeCell ref="AB86:AC86"/>
    <mergeCell ref="AD86:AE86"/>
    <mergeCell ref="B87:C87"/>
    <mergeCell ref="D87:O87"/>
    <mergeCell ref="P87:W87"/>
    <mergeCell ref="AB87:AC87"/>
    <mergeCell ref="AD87:AE87"/>
    <mergeCell ref="B88:C88"/>
    <mergeCell ref="D88:O88"/>
    <mergeCell ref="P88:W88"/>
    <mergeCell ref="AB88:AC88"/>
    <mergeCell ref="AD88:AE88"/>
    <mergeCell ref="B89:C89"/>
    <mergeCell ref="D89:O89"/>
    <mergeCell ref="P89:W89"/>
    <mergeCell ref="AB89:AC89"/>
    <mergeCell ref="AD89:AE89"/>
    <mergeCell ref="B90:C90"/>
    <mergeCell ref="D90:O90"/>
    <mergeCell ref="P90:W90"/>
    <mergeCell ref="AB90:AC90"/>
    <mergeCell ref="AD90:AE90"/>
    <mergeCell ref="B91:C91"/>
    <mergeCell ref="D91:O91"/>
    <mergeCell ref="P91:W91"/>
    <mergeCell ref="AB91:AC91"/>
    <mergeCell ref="AD91:AE91"/>
    <mergeCell ref="B92:C92"/>
    <mergeCell ref="D92:O92"/>
    <mergeCell ref="P92:W92"/>
    <mergeCell ref="AB92:AC92"/>
    <mergeCell ref="AD92:AE92"/>
    <mergeCell ref="B93:C93"/>
    <mergeCell ref="D93:O93"/>
    <mergeCell ref="P93:W93"/>
    <mergeCell ref="AB93:AC93"/>
    <mergeCell ref="AD93:AE93"/>
    <mergeCell ref="B94:C94"/>
    <mergeCell ref="D94:O94"/>
    <mergeCell ref="P94:W94"/>
    <mergeCell ref="AB94:AC94"/>
    <mergeCell ref="AD94:AE94"/>
    <mergeCell ref="B95:C95"/>
    <mergeCell ref="D95:O95"/>
    <mergeCell ref="P95:W95"/>
    <mergeCell ref="AB95:AC95"/>
    <mergeCell ref="AD95:AE95"/>
    <mergeCell ref="B96:C96"/>
    <mergeCell ref="D96:O96"/>
    <mergeCell ref="P96:W96"/>
    <mergeCell ref="AB96:AC96"/>
    <mergeCell ref="AD96:AE96"/>
    <mergeCell ref="B97:C97"/>
    <mergeCell ref="D97:O97"/>
    <mergeCell ref="P97:W97"/>
    <mergeCell ref="AB97:AC97"/>
    <mergeCell ref="AD97:AE97"/>
    <mergeCell ref="B98:C98"/>
    <mergeCell ref="D98:O98"/>
    <mergeCell ref="P98:W98"/>
    <mergeCell ref="AB98:AC98"/>
    <mergeCell ref="AD98:AE98"/>
    <mergeCell ref="B99:C99"/>
    <mergeCell ref="D99:O99"/>
    <mergeCell ref="P99:W99"/>
    <mergeCell ref="AB99:AC99"/>
    <mergeCell ref="AD99:AE99"/>
    <mergeCell ref="B100:C100"/>
    <mergeCell ref="D100:O100"/>
    <mergeCell ref="P100:W100"/>
    <mergeCell ref="AB100:AC100"/>
    <mergeCell ref="AD100:AE100"/>
    <mergeCell ref="B101:C101"/>
    <mergeCell ref="D101:O101"/>
    <mergeCell ref="P101:W101"/>
    <mergeCell ref="AB101:AC101"/>
    <mergeCell ref="AD101:AE101"/>
    <mergeCell ref="B102:C102"/>
    <mergeCell ref="D102:O102"/>
    <mergeCell ref="P102:W102"/>
    <mergeCell ref="AB102:AC102"/>
    <mergeCell ref="AD102:AE102"/>
    <mergeCell ref="B103:C103"/>
    <mergeCell ref="D103:O103"/>
    <mergeCell ref="P103:W103"/>
    <mergeCell ref="AB103:AC103"/>
    <mergeCell ref="AD103:AE103"/>
    <mergeCell ref="B104:C104"/>
    <mergeCell ref="D104:O104"/>
    <mergeCell ref="P104:W104"/>
    <mergeCell ref="AB104:AC104"/>
    <mergeCell ref="AD104:AE104"/>
    <mergeCell ref="B105:C105"/>
    <mergeCell ref="D105:O105"/>
    <mergeCell ref="P105:W105"/>
    <mergeCell ref="AB105:AC105"/>
    <mergeCell ref="AD105:AE105"/>
    <mergeCell ref="B108:C108"/>
    <mergeCell ref="D108:O108"/>
    <mergeCell ref="P108:W108"/>
    <mergeCell ref="AB108:AC108"/>
    <mergeCell ref="AD108:AE108"/>
    <mergeCell ref="B112:AE112"/>
    <mergeCell ref="B106:C106"/>
    <mergeCell ref="D106:O106"/>
    <mergeCell ref="P106:W106"/>
    <mergeCell ref="AB106:AC106"/>
    <mergeCell ref="AD106:AE106"/>
    <mergeCell ref="B107:C107"/>
    <mergeCell ref="D107:O107"/>
    <mergeCell ref="P107:W107"/>
    <mergeCell ref="AB107:AC107"/>
    <mergeCell ref="AD107:AE107"/>
    <mergeCell ref="B116:I116"/>
    <mergeCell ref="K116:Q116"/>
    <mergeCell ref="B119:AE119"/>
    <mergeCell ref="B121:C121"/>
    <mergeCell ref="D121:O121"/>
    <mergeCell ref="P121:W121"/>
    <mergeCell ref="X121:Y121"/>
    <mergeCell ref="Z121:AA121"/>
    <mergeCell ref="AB121:AC121"/>
    <mergeCell ref="AD121:AE121"/>
    <mergeCell ref="B122:C122"/>
    <mergeCell ref="D122:O122"/>
    <mergeCell ref="P122:W122"/>
    <mergeCell ref="AB122:AC122"/>
    <mergeCell ref="AD122:AE122"/>
    <mergeCell ref="B123:C123"/>
    <mergeCell ref="D123:O123"/>
    <mergeCell ref="P123:W123"/>
    <mergeCell ref="AB123:AC123"/>
    <mergeCell ref="AD123:AE123"/>
    <mergeCell ref="B126:AE126"/>
    <mergeCell ref="B129:I129"/>
    <mergeCell ref="K129:Q129"/>
    <mergeCell ref="B132:AE132"/>
    <mergeCell ref="B134:C134"/>
    <mergeCell ref="D134:O134"/>
    <mergeCell ref="P134:W134"/>
    <mergeCell ref="X134:Y134"/>
    <mergeCell ref="Z134:AA134"/>
    <mergeCell ref="AB134:AC134"/>
    <mergeCell ref="B136:C136"/>
    <mergeCell ref="D136:O136"/>
    <mergeCell ref="P136:W136"/>
    <mergeCell ref="AB136:AC136"/>
    <mergeCell ref="AD136:AE136"/>
    <mergeCell ref="AD134:AE134"/>
    <mergeCell ref="B135:C135"/>
    <mergeCell ref="D135:O135"/>
    <mergeCell ref="P135:W135"/>
    <mergeCell ref="AB135:AC135"/>
    <mergeCell ref="AD135:AE135"/>
  </mergeCells>
  <pageMargins left="0.53" right="0" top="0.86614173228346458" bottom="0.76" header="0" footer="0.28999999999999998"/>
  <pageSetup paperSize="9" scale="99" orientation="landscape" horizontalDpi="300" verticalDpi="300" r:id="rId1"/>
  <headerFooter alignWithMargins="0">
    <oddFooter>&amp;L&amp;F     &amp;A&amp;R&amp;D
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246"/>
  <sheetViews>
    <sheetView zoomScaleNormal="100" zoomScaleSheetLayoutView="100" workbookViewId="0"/>
  </sheetViews>
  <sheetFormatPr defaultRowHeight="15"/>
  <cols>
    <col min="1" max="1" width="7.140625" style="163" customWidth="1"/>
    <col min="2" max="2" width="48.85546875" style="164" customWidth="1"/>
    <col min="3" max="3" width="8.5703125" style="165" customWidth="1"/>
    <col min="4" max="4" width="6.140625" style="166" customWidth="1"/>
    <col min="5" max="6" width="9.7109375" style="167" customWidth="1"/>
    <col min="7" max="256" width="9.140625" style="144"/>
    <col min="257" max="257" width="7.140625" style="144" customWidth="1"/>
    <col min="258" max="258" width="48.85546875" style="144" customWidth="1"/>
    <col min="259" max="259" width="8.5703125" style="144" customWidth="1"/>
    <col min="260" max="260" width="6.140625" style="144" customWidth="1"/>
    <col min="261" max="262" width="9.7109375" style="144" customWidth="1"/>
    <col min="263" max="512" width="9.140625" style="144"/>
    <col min="513" max="513" width="7.140625" style="144" customWidth="1"/>
    <col min="514" max="514" width="48.85546875" style="144" customWidth="1"/>
    <col min="515" max="515" width="8.5703125" style="144" customWidth="1"/>
    <col min="516" max="516" width="6.140625" style="144" customWidth="1"/>
    <col min="517" max="518" width="9.7109375" style="144" customWidth="1"/>
    <col min="519" max="768" width="9.140625" style="144"/>
    <col min="769" max="769" width="7.140625" style="144" customWidth="1"/>
    <col min="770" max="770" width="48.85546875" style="144" customWidth="1"/>
    <col min="771" max="771" width="8.5703125" style="144" customWidth="1"/>
    <col min="772" max="772" width="6.140625" style="144" customWidth="1"/>
    <col min="773" max="774" width="9.7109375" style="144" customWidth="1"/>
    <col min="775" max="1024" width="9.140625" style="144"/>
    <col min="1025" max="1025" width="7.140625" style="144" customWidth="1"/>
    <col min="1026" max="1026" width="48.85546875" style="144" customWidth="1"/>
    <col min="1027" max="1027" width="8.5703125" style="144" customWidth="1"/>
    <col min="1028" max="1028" width="6.140625" style="144" customWidth="1"/>
    <col min="1029" max="1030" width="9.7109375" style="144" customWidth="1"/>
    <col min="1031" max="1280" width="9.140625" style="144"/>
    <col min="1281" max="1281" width="7.140625" style="144" customWidth="1"/>
    <col min="1282" max="1282" width="48.85546875" style="144" customWidth="1"/>
    <col min="1283" max="1283" width="8.5703125" style="144" customWidth="1"/>
    <col min="1284" max="1284" width="6.140625" style="144" customWidth="1"/>
    <col min="1285" max="1286" width="9.7109375" style="144" customWidth="1"/>
    <col min="1287" max="1536" width="9.140625" style="144"/>
    <col min="1537" max="1537" width="7.140625" style="144" customWidth="1"/>
    <col min="1538" max="1538" width="48.85546875" style="144" customWidth="1"/>
    <col min="1539" max="1539" width="8.5703125" style="144" customWidth="1"/>
    <col min="1540" max="1540" width="6.140625" style="144" customWidth="1"/>
    <col min="1541" max="1542" width="9.7109375" style="144" customWidth="1"/>
    <col min="1543" max="1792" width="9.140625" style="144"/>
    <col min="1793" max="1793" width="7.140625" style="144" customWidth="1"/>
    <col min="1794" max="1794" width="48.85546875" style="144" customWidth="1"/>
    <col min="1795" max="1795" width="8.5703125" style="144" customWidth="1"/>
    <col min="1796" max="1796" width="6.140625" style="144" customWidth="1"/>
    <col min="1797" max="1798" width="9.7109375" style="144" customWidth="1"/>
    <col min="1799" max="2048" width="9.140625" style="144"/>
    <col min="2049" max="2049" width="7.140625" style="144" customWidth="1"/>
    <col min="2050" max="2050" width="48.85546875" style="144" customWidth="1"/>
    <col min="2051" max="2051" width="8.5703125" style="144" customWidth="1"/>
    <col min="2052" max="2052" width="6.140625" style="144" customWidth="1"/>
    <col min="2053" max="2054" width="9.7109375" style="144" customWidth="1"/>
    <col min="2055" max="2304" width="9.140625" style="144"/>
    <col min="2305" max="2305" width="7.140625" style="144" customWidth="1"/>
    <col min="2306" max="2306" width="48.85546875" style="144" customWidth="1"/>
    <col min="2307" max="2307" width="8.5703125" style="144" customWidth="1"/>
    <col min="2308" max="2308" width="6.140625" style="144" customWidth="1"/>
    <col min="2309" max="2310" width="9.7109375" style="144" customWidth="1"/>
    <col min="2311" max="2560" width="9.140625" style="144"/>
    <col min="2561" max="2561" width="7.140625" style="144" customWidth="1"/>
    <col min="2562" max="2562" width="48.85546875" style="144" customWidth="1"/>
    <col min="2563" max="2563" width="8.5703125" style="144" customWidth="1"/>
    <col min="2564" max="2564" width="6.140625" style="144" customWidth="1"/>
    <col min="2565" max="2566" width="9.7109375" style="144" customWidth="1"/>
    <col min="2567" max="2816" width="9.140625" style="144"/>
    <col min="2817" max="2817" width="7.140625" style="144" customWidth="1"/>
    <col min="2818" max="2818" width="48.85546875" style="144" customWidth="1"/>
    <col min="2819" max="2819" width="8.5703125" style="144" customWidth="1"/>
    <col min="2820" max="2820" width="6.140625" style="144" customWidth="1"/>
    <col min="2821" max="2822" width="9.7109375" style="144" customWidth="1"/>
    <col min="2823" max="3072" width="9.140625" style="144"/>
    <col min="3073" max="3073" width="7.140625" style="144" customWidth="1"/>
    <col min="3074" max="3074" width="48.85546875" style="144" customWidth="1"/>
    <col min="3075" max="3075" width="8.5703125" style="144" customWidth="1"/>
    <col min="3076" max="3076" width="6.140625" style="144" customWidth="1"/>
    <col min="3077" max="3078" width="9.7109375" style="144" customWidth="1"/>
    <col min="3079" max="3328" width="9.140625" style="144"/>
    <col min="3329" max="3329" width="7.140625" style="144" customWidth="1"/>
    <col min="3330" max="3330" width="48.85546875" style="144" customWidth="1"/>
    <col min="3331" max="3331" width="8.5703125" style="144" customWidth="1"/>
    <col min="3332" max="3332" width="6.140625" style="144" customWidth="1"/>
    <col min="3333" max="3334" width="9.7109375" style="144" customWidth="1"/>
    <col min="3335" max="3584" width="9.140625" style="144"/>
    <col min="3585" max="3585" width="7.140625" style="144" customWidth="1"/>
    <col min="3586" max="3586" width="48.85546875" style="144" customWidth="1"/>
    <col min="3587" max="3587" width="8.5703125" style="144" customWidth="1"/>
    <col min="3588" max="3588" width="6.140625" style="144" customWidth="1"/>
    <col min="3589" max="3590" width="9.7109375" style="144" customWidth="1"/>
    <col min="3591" max="3840" width="9.140625" style="144"/>
    <col min="3841" max="3841" width="7.140625" style="144" customWidth="1"/>
    <col min="3842" max="3842" width="48.85546875" style="144" customWidth="1"/>
    <col min="3843" max="3843" width="8.5703125" style="144" customWidth="1"/>
    <col min="3844" max="3844" width="6.140625" style="144" customWidth="1"/>
    <col min="3845" max="3846" width="9.7109375" style="144" customWidth="1"/>
    <col min="3847" max="4096" width="9.140625" style="144"/>
    <col min="4097" max="4097" width="7.140625" style="144" customWidth="1"/>
    <col min="4098" max="4098" width="48.85546875" style="144" customWidth="1"/>
    <col min="4099" max="4099" width="8.5703125" style="144" customWidth="1"/>
    <col min="4100" max="4100" width="6.140625" style="144" customWidth="1"/>
    <col min="4101" max="4102" width="9.7109375" style="144" customWidth="1"/>
    <col min="4103" max="4352" width="9.140625" style="144"/>
    <col min="4353" max="4353" width="7.140625" style="144" customWidth="1"/>
    <col min="4354" max="4354" width="48.85546875" style="144" customWidth="1"/>
    <col min="4355" max="4355" width="8.5703125" style="144" customWidth="1"/>
    <col min="4356" max="4356" width="6.140625" style="144" customWidth="1"/>
    <col min="4357" max="4358" width="9.7109375" style="144" customWidth="1"/>
    <col min="4359" max="4608" width="9.140625" style="144"/>
    <col min="4609" max="4609" width="7.140625" style="144" customWidth="1"/>
    <col min="4610" max="4610" width="48.85546875" style="144" customWidth="1"/>
    <col min="4611" max="4611" width="8.5703125" style="144" customWidth="1"/>
    <col min="4612" max="4612" width="6.140625" style="144" customWidth="1"/>
    <col min="4613" max="4614" width="9.7109375" style="144" customWidth="1"/>
    <col min="4615" max="4864" width="9.140625" style="144"/>
    <col min="4865" max="4865" width="7.140625" style="144" customWidth="1"/>
    <col min="4866" max="4866" width="48.85546875" style="144" customWidth="1"/>
    <col min="4867" max="4867" width="8.5703125" style="144" customWidth="1"/>
    <col min="4868" max="4868" width="6.140625" style="144" customWidth="1"/>
    <col min="4869" max="4870" width="9.7109375" style="144" customWidth="1"/>
    <col min="4871" max="5120" width="9.140625" style="144"/>
    <col min="5121" max="5121" width="7.140625" style="144" customWidth="1"/>
    <col min="5122" max="5122" width="48.85546875" style="144" customWidth="1"/>
    <col min="5123" max="5123" width="8.5703125" style="144" customWidth="1"/>
    <col min="5124" max="5124" width="6.140625" style="144" customWidth="1"/>
    <col min="5125" max="5126" width="9.7109375" style="144" customWidth="1"/>
    <col min="5127" max="5376" width="9.140625" style="144"/>
    <col min="5377" max="5377" width="7.140625" style="144" customWidth="1"/>
    <col min="5378" max="5378" width="48.85546875" style="144" customWidth="1"/>
    <col min="5379" max="5379" width="8.5703125" style="144" customWidth="1"/>
    <col min="5380" max="5380" width="6.140625" style="144" customWidth="1"/>
    <col min="5381" max="5382" width="9.7109375" style="144" customWidth="1"/>
    <col min="5383" max="5632" width="9.140625" style="144"/>
    <col min="5633" max="5633" width="7.140625" style="144" customWidth="1"/>
    <col min="5634" max="5634" width="48.85546875" style="144" customWidth="1"/>
    <col min="5635" max="5635" width="8.5703125" style="144" customWidth="1"/>
    <col min="5636" max="5636" width="6.140625" style="144" customWidth="1"/>
    <col min="5637" max="5638" width="9.7109375" style="144" customWidth="1"/>
    <col min="5639" max="5888" width="9.140625" style="144"/>
    <col min="5889" max="5889" width="7.140625" style="144" customWidth="1"/>
    <col min="5890" max="5890" width="48.85546875" style="144" customWidth="1"/>
    <col min="5891" max="5891" width="8.5703125" style="144" customWidth="1"/>
    <col min="5892" max="5892" width="6.140625" style="144" customWidth="1"/>
    <col min="5893" max="5894" width="9.7109375" style="144" customWidth="1"/>
    <col min="5895" max="6144" width="9.140625" style="144"/>
    <col min="6145" max="6145" width="7.140625" style="144" customWidth="1"/>
    <col min="6146" max="6146" width="48.85546875" style="144" customWidth="1"/>
    <col min="6147" max="6147" width="8.5703125" style="144" customWidth="1"/>
    <col min="6148" max="6148" width="6.140625" style="144" customWidth="1"/>
    <col min="6149" max="6150" width="9.7109375" style="144" customWidth="1"/>
    <col min="6151" max="6400" width="9.140625" style="144"/>
    <col min="6401" max="6401" width="7.140625" style="144" customWidth="1"/>
    <col min="6402" max="6402" width="48.85546875" style="144" customWidth="1"/>
    <col min="6403" max="6403" width="8.5703125" style="144" customWidth="1"/>
    <col min="6404" max="6404" width="6.140625" style="144" customWidth="1"/>
    <col min="6405" max="6406" width="9.7109375" style="144" customWidth="1"/>
    <col min="6407" max="6656" width="9.140625" style="144"/>
    <col min="6657" max="6657" width="7.140625" style="144" customWidth="1"/>
    <col min="6658" max="6658" width="48.85546875" style="144" customWidth="1"/>
    <col min="6659" max="6659" width="8.5703125" style="144" customWidth="1"/>
    <col min="6660" max="6660" width="6.140625" style="144" customWidth="1"/>
    <col min="6661" max="6662" width="9.7109375" style="144" customWidth="1"/>
    <col min="6663" max="6912" width="9.140625" style="144"/>
    <col min="6913" max="6913" width="7.140625" style="144" customWidth="1"/>
    <col min="6914" max="6914" width="48.85546875" style="144" customWidth="1"/>
    <col min="6915" max="6915" width="8.5703125" style="144" customWidth="1"/>
    <col min="6916" max="6916" width="6.140625" style="144" customWidth="1"/>
    <col min="6917" max="6918" width="9.7109375" style="144" customWidth="1"/>
    <col min="6919" max="7168" width="9.140625" style="144"/>
    <col min="7169" max="7169" width="7.140625" style="144" customWidth="1"/>
    <col min="7170" max="7170" width="48.85546875" style="144" customWidth="1"/>
    <col min="7171" max="7171" width="8.5703125" style="144" customWidth="1"/>
    <col min="7172" max="7172" width="6.140625" style="144" customWidth="1"/>
    <col min="7173" max="7174" width="9.7109375" style="144" customWidth="1"/>
    <col min="7175" max="7424" width="9.140625" style="144"/>
    <col min="7425" max="7425" width="7.140625" style="144" customWidth="1"/>
    <col min="7426" max="7426" width="48.85546875" style="144" customWidth="1"/>
    <col min="7427" max="7427" width="8.5703125" style="144" customWidth="1"/>
    <col min="7428" max="7428" width="6.140625" style="144" customWidth="1"/>
    <col min="7429" max="7430" width="9.7109375" style="144" customWidth="1"/>
    <col min="7431" max="7680" width="9.140625" style="144"/>
    <col min="7681" max="7681" width="7.140625" style="144" customWidth="1"/>
    <col min="7682" max="7682" width="48.85546875" style="144" customWidth="1"/>
    <col min="7683" max="7683" width="8.5703125" style="144" customWidth="1"/>
    <col min="7684" max="7684" width="6.140625" style="144" customWidth="1"/>
    <col min="7685" max="7686" width="9.7109375" style="144" customWidth="1"/>
    <col min="7687" max="7936" width="9.140625" style="144"/>
    <col min="7937" max="7937" width="7.140625" style="144" customWidth="1"/>
    <col min="7938" max="7938" width="48.85546875" style="144" customWidth="1"/>
    <col min="7939" max="7939" width="8.5703125" style="144" customWidth="1"/>
    <col min="7940" max="7940" width="6.140625" style="144" customWidth="1"/>
    <col min="7941" max="7942" width="9.7109375" style="144" customWidth="1"/>
    <col min="7943" max="8192" width="9.140625" style="144"/>
    <col min="8193" max="8193" width="7.140625" style="144" customWidth="1"/>
    <col min="8194" max="8194" width="48.85546875" style="144" customWidth="1"/>
    <col min="8195" max="8195" width="8.5703125" style="144" customWidth="1"/>
    <col min="8196" max="8196" width="6.140625" style="144" customWidth="1"/>
    <col min="8197" max="8198" width="9.7109375" style="144" customWidth="1"/>
    <col min="8199" max="8448" width="9.140625" style="144"/>
    <col min="8449" max="8449" width="7.140625" style="144" customWidth="1"/>
    <col min="8450" max="8450" width="48.85546875" style="144" customWidth="1"/>
    <col min="8451" max="8451" width="8.5703125" style="144" customWidth="1"/>
    <col min="8452" max="8452" width="6.140625" style="144" customWidth="1"/>
    <col min="8453" max="8454" width="9.7109375" style="144" customWidth="1"/>
    <col min="8455" max="8704" width="9.140625" style="144"/>
    <col min="8705" max="8705" width="7.140625" style="144" customWidth="1"/>
    <col min="8706" max="8706" width="48.85546875" style="144" customWidth="1"/>
    <col min="8707" max="8707" width="8.5703125" style="144" customWidth="1"/>
    <col min="8708" max="8708" width="6.140625" style="144" customWidth="1"/>
    <col min="8709" max="8710" width="9.7109375" style="144" customWidth="1"/>
    <col min="8711" max="8960" width="9.140625" style="144"/>
    <col min="8961" max="8961" width="7.140625" style="144" customWidth="1"/>
    <col min="8962" max="8962" width="48.85546875" style="144" customWidth="1"/>
    <col min="8963" max="8963" width="8.5703125" style="144" customWidth="1"/>
    <col min="8964" max="8964" width="6.140625" style="144" customWidth="1"/>
    <col min="8965" max="8966" width="9.7109375" style="144" customWidth="1"/>
    <col min="8967" max="9216" width="9.140625" style="144"/>
    <col min="9217" max="9217" width="7.140625" style="144" customWidth="1"/>
    <col min="9218" max="9218" width="48.85546875" style="144" customWidth="1"/>
    <col min="9219" max="9219" width="8.5703125" style="144" customWidth="1"/>
    <col min="9220" max="9220" width="6.140625" style="144" customWidth="1"/>
    <col min="9221" max="9222" width="9.7109375" style="144" customWidth="1"/>
    <col min="9223" max="9472" width="9.140625" style="144"/>
    <col min="9473" max="9473" width="7.140625" style="144" customWidth="1"/>
    <col min="9474" max="9474" width="48.85546875" style="144" customWidth="1"/>
    <col min="9475" max="9475" width="8.5703125" style="144" customWidth="1"/>
    <col min="9476" max="9476" width="6.140625" style="144" customWidth="1"/>
    <col min="9477" max="9478" width="9.7109375" style="144" customWidth="1"/>
    <col min="9479" max="9728" width="9.140625" style="144"/>
    <col min="9729" max="9729" width="7.140625" style="144" customWidth="1"/>
    <col min="9730" max="9730" width="48.85546875" style="144" customWidth="1"/>
    <col min="9731" max="9731" width="8.5703125" style="144" customWidth="1"/>
    <col min="9732" max="9732" width="6.140625" style="144" customWidth="1"/>
    <col min="9733" max="9734" width="9.7109375" style="144" customWidth="1"/>
    <col min="9735" max="9984" width="9.140625" style="144"/>
    <col min="9985" max="9985" width="7.140625" style="144" customWidth="1"/>
    <col min="9986" max="9986" width="48.85546875" style="144" customWidth="1"/>
    <col min="9987" max="9987" width="8.5703125" style="144" customWidth="1"/>
    <col min="9988" max="9988" width="6.140625" style="144" customWidth="1"/>
    <col min="9989" max="9990" width="9.7109375" style="144" customWidth="1"/>
    <col min="9991" max="10240" width="9.140625" style="144"/>
    <col min="10241" max="10241" width="7.140625" style="144" customWidth="1"/>
    <col min="10242" max="10242" width="48.85546875" style="144" customWidth="1"/>
    <col min="10243" max="10243" width="8.5703125" style="144" customWidth="1"/>
    <col min="10244" max="10244" width="6.140625" style="144" customWidth="1"/>
    <col min="10245" max="10246" width="9.7109375" style="144" customWidth="1"/>
    <col min="10247" max="10496" width="9.140625" style="144"/>
    <col min="10497" max="10497" width="7.140625" style="144" customWidth="1"/>
    <col min="10498" max="10498" width="48.85546875" style="144" customWidth="1"/>
    <col min="10499" max="10499" width="8.5703125" style="144" customWidth="1"/>
    <col min="10500" max="10500" width="6.140625" style="144" customWidth="1"/>
    <col min="10501" max="10502" width="9.7109375" style="144" customWidth="1"/>
    <col min="10503" max="10752" width="9.140625" style="144"/>
    <col min="10753" max="10753" width="7.140625" style="144" customWidth="1"/>
    <col min="10754" max="10754" width="48.85546875" style="144" customWidth="1"/>
    <col min="10755" max="10755" width="8.5703125" style="144" customWidth="1"/>
    <col min="10756" max="10756" width="6.140625" style="144" customWidth="1"/>
    <col min="10757" max="10758" width="9.7109375" style="144" customWidth="1"/>
    <col min="10759" max="11008" width="9.140625" style="144"/>
    <col min="11009" max="11009" width="7.140625" style="144" customWidth="1"/>
    <col min="11010" max="11010" width="48.85546875" style="144" customWidth="1"/>
    <col min="11011" max="11011" width="8.5703125" style="144" customWidth="1"/>
    <col min="11012" max="11012" width="6.140625" style="144" customWidth="1"/>
    <col min="11013" max="11014" width="9.7109375" style="144" customWidth="1"/>
    <col min="11015" max="11264" width="9.140625" style="144"/>
    <col min="11265" max="11265" width="7.140625" style="144" customWidth="1"/>
    <col min="11266" max="11266" width="48.85546875" style="144" customWidth="1"/>
    <col min="11267" max="11267" width="8.5703125" style="144" customWidth="1"/>
    <col min="11268" max="11268" width="6.140625" style="144" customWidth="1"/>
    <col min="11269" max="11270" width="9.7109375" style="144" customWidth="1"/>
    <col min="11271" max="11520" width="9.140625" style="144"/>
    <col min="11521" max="11521" width="7.140625" style="144" customWidth="1"/>
    <col min="11522" max="11522" width="48.85546875" style="144" customWidth="1"/>
    <col min="11523" max="11523" width="8.5703125" style="144" customWidth="1"/>
    <col min="11524" max="11524" width="6.140625" style="144" customWidth="1"/>
    <col min="11525" max="11526" width="9.7109375" style="144" customWidth="1"/>
    <col min="11527" max="11776" width="9.140625" style="144"/>
    <col min="11777" max="11777" width="7.140625" style="144" customWidth="1"/>
    <col min="11778" max="11778" width="48.85546875" style="144" customWidth="1"/>
    <col min="11779" max="11779" width="8.5703125" style="144" customWidth="1"/>
    <col min="11780" max="11780" width="6.140625" style="144" customWidth="1"/>
    <col min="11781" max="11782" width="9.7109375" style="144" customWidth="1"/>
    <col min="11783" max="12032" width="9.140625" style="144"/>
    <col min="12033" max="12033" width="7.140625" style="144" customWidth="1"/>
    <col min="12034" max="12034" width="48.85546875" style="144" customWidth="1"/>
    <col min="12035" max="12035" width="8.5703125" style="144" customWidth="1"/>
    <col min="12036" max="12036" width="6.140625" style="144" customWidth="1"/>
    <col min="12037" max="12038" width="9.7109375" style="144" customWidth="1"/>
    <col min="12039" max="12288" width="9.140625" style="144"/>
    <col min="12289" max="12289" width="7.140625" style="144" customWidth="1"/>
    <col min="12290" max="12290" width="48.85546875" style="144" customWidth="1"/>
    <col min="12291" max="12291" width="8.5703125" style="144" customWidth="1"/>
    <col min="12292" max="12292" width="6.140625" style="144" customWidth="1"/>
    <col min="12293" max="12294" width="9.7109375" style="144" customWidth="1"/>
    <col min="12295" max="12544" width="9.140625" style="144"/>
    <col min="12545" max="12545" width="7.140625" style="144" customWidth="1"/>
    <col min="12546" max="12546" width="48.85546875" style="144" customWidth="1"/>
    <col min="12547" max="12547" width="8.5703125" style="144" customWidth="1"/>
    <col min="12548" max="12548" width="6.140625" style="144" customWidth="1"/>
    <col min="12549" max="12550" width="9.7109375" style="144" customWidth="1"/>
    <col min="12551" max="12800" width="9.140625" style="144"/>
    <col min="12801" max="12801" width="7.140625" style="144" customWidth="1"/>
    <col min="12802" max="12802" width="48.85546875" style="144" customWidth="1"/>
    <col min="12803" max="12803" width="8.5703125" style="144" customWidth="1"/>
    <col min="12804" max="12804" width="6.140625" style="144" customWidth="1"/>
    <col min="12805" max="12806" width="9.7109375" style="144" customWidth="1"/>
    <col min="12807" max="13056" width="9.140625" style="144"/>
    <col min="13057" max="13057" width="7.140625" style="144" customWidth="1"/>
    <col min="13058" max="13058" width="48.85546875" style="144" customWidth="1"/>
    <col min="13059" max="13059" width="8.5703125" style="144" customWidth="1"/>
    <col min="13060" max="13060" width="6.140625" style="144" customWidth="1"/>
    <col min="13061" max="13062" width="9.7109375" style="144" customWidth="1"/>
    <col min="13063" max="13312" width="9.140625" style="144"/>
    <col min="13313" max="13313" width="7.140625" style="144" customWidth="1"/>
    <col min="13314" max="13314" width="48.85546875" style="144" customWidth="1"/>
    <col min="13315" max="13315" width="8.5703125" style="144" customWidth="1"/>
    <col min="13316" max="13316" width="6.140625" style="144" customWidth="1"/>
    <col min="13317" max="13318" width="9.7109375" style="144" customWidth="1"/>
    <col min="13319" max="13568" width="9.140625" style="144"/>
    <col min="13569" max="13569" width="7.140625" style="144" customWidth="1"/>
    <col min="13570" max="13570" width="48.85546875" style="144" customWidth="1"/>
    <col min="13571" max="13571" width="8.5703125" style="144" customWidth="1"/>
    <col min="13572" max="13572" width="6.140625" style="144" customWidth="1"/>
    <col min="13573" max="13574" width="9.7109375" style="144" customWidth="1"/>
    <col min="13575" max="13824" width="9.140625" style="144"/>
    <col min="13825" max="13825" width="7.140625" style="144" customWidth="1"/>
    <col min="13826" max="13826" width="48.85546875" style="144" customWidth="1"/>
    <col min="13827" max="13827" width="8.5703125" style="144" customWidth="1"/>
    <col min="13828" max="13828" width="6.140625" style="144" customWidth="1"/>
    <col min="13829" max="13830" width="9.7109375" style="144" customWidth="1"/>
    <col min="13831" max="14080" width="9.140625" style="144"/>
    <col min="14081" max="14081" width="7.140625" style="144" customWidth="1"/>
    <col min="14082" max="14082" width="48.85546875" style="144" customWidth="1"/>
    <col min="14083" max="14083" width="8.5703125" style="144" customWidth="1"/>
    <col min="14084" max="14084" width="6.140625" style="144" customWidth="1"/>
    <col min="14085" max="14086" width="9.7109375" style="144" customWidth="1"/>
    <col min="14087" max="14336" width="9.140625" style="144"/>
    <col min="14337" max="14337" width="7.140625" style="144" customWidth="1"/>
    <col min="14338" max="14338" width="48.85546875" style="144" customWidth="1"/>
    <col min="14339" max="14339" width="8.5703125" style="144" customWidth="1"/>
    <col min="14340" max="14340" width="6.140625" style="144" customWidth="1"/>
    <col min="14341" max="14342" width="9.7109375" style="144" customWidth="1"/>
    <col min="14343" max="14592" width="9.140625" style="144"/>
    <col min="14593" max="14593" width="7.140625" style="144" customWidth="1"/>
    <col min="14594" max="14594" width="48.85546875" style="144" customWidth="1"/>
    <col min="14595" max="14595" width="8.5703125" style="144" customWidth="1"/>
    <col min="14596" max="14596" width="6.140625" style="144" customWidth="1"/>
    <col min="14597" max="14598" width="9.7109375" style="144" customWidth="1"/>
    <col min="14599" max="14848" width="9.140625" style="144"/>
    <col min="14849" max="14849" width="7.140625" style="144" customWidth="1"/>
    <col min="14850" max="14850" width="48.85546875" style="144" customWidth="1"/>
    <col min="14851" max="14851" width="8.5703125" style="144" customWidth="1"/>
    <col min="14852" max="14852" width="6.140625" style="144" customWidth="1"/>
    <col min="14853" max="14854" width="9.7109375" style="144" customWidth="1"/>
    <col min="14855" max="15104" width="9.140625" style="144"/>
    <col min="15105" max="15105" width="7.140625" style="144" customWidth="1"/>
    <col min="15106" max="15106" width="48.85546875" style="144" customWidth="1"/>
    <col min="15107" max="15107" width="8.5703125" style="144" customWidth="1"/>
    <col min="15108" max="15108" width="6.140625" style="144" customWidth="1"/>
    <col min="15109" max="15110" width="9.7109375" style="144" customWidth="1"/>
    <col min="15111" max="15360" width="9.140625" style="144"/>
    <col min="15361" max="15361" width="7.140625" style="144" customWidth="1"/>
    <col min="15362" max="15362" width="48.85546875" style="144" customWidth="1"/>
    <col min="15363" max="15363" width="8.5703125" style="144" customWidth="1"/>
    <col min="15364" max="15364" width="6.140625" style="144" customWidth="1"/>
    <col min="15365" max="15366" width="9.7109375" style="144" customWidth="1"/>
    <col min="15367" max="15616" width="9.140625" style="144"/>
    <col min="15617" max="15617" width="7.140625" style="144" customWidth="1"/>
    <col min="15618" max="15618" width="48.85546875" style="144" customWidth="1"/>
    <col min="15619" max="15619" width="8.5703125" style="144" customWidth="1"/>
    <col min="15620" max="15620" width="6.140625" style="144" customWidth="1"/>
    <col min="15621" max="15622" width="9.7109375" style="144" customWidth="1"/>
    <col min="15623" max="15872" width="9.140625" style="144"/>
    <col min="15873" max="15873" width="7.140625" style="144" customWidth="1"/>
    <col min="15874" max="15874" width="48.85546875" style="144" customWidth="1"/>
    <col min="15875" max="15875" width="8.5703125" style="144" customWidth="1"/>
    <col min="15876" max="15876" width="6.140625" style="144" customWidth="1"/>
    <col min="15877" max="15878" width="9.7109375" style="144" customWidth="1"/>
    <col min="15879" max="16128" width="9.140625" style="144"/>
    <col min="16129" max="16129" width="7.140625" style="144" customWidth="1"/>
    <col min="16130" max="16130" width="48.85546875" style="144" customWidth="1"/>
    <col min="16131" max="16131" width="8.5703125" style="144" customWidth="1"/>
    <col min="16132" max="16132" width="6.140625" style="144" customWidth="1"/>
    <col min="16133" max="16134" width="9.7109375" style="144" customWidth="1"/>
    <col min="16135" max="16384" width="9.140625" style="144"/>
  </cols>
  <sheetData>
    <row r="1" spans="1:14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14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14" s="176" customFormat="1" ht="20.25">
      <c r="A3" s="179" t="s">
        <v>1446</v>
      </c>
      <c r="B3" s="180"/>
      <c r="C3" s="181"/>
      <c r="D3" s="182"/>
      <c r="E3" s="180"/>
      <c r="F3" s="180"/>
    </row>
    <row r="4" spans="1:14" ht="15.75" thickBot="1"/>
    <row r="5" spans="1:14" ht="36">
      <c r="A5" s="138" t="s">
        <v>1064</v>
      </c>
      <c r="B5" s="139" t="s">
        <v>1065</v>
      </c>
      <c r="C5" s="140" t="s">
        <v>1066</v>
      </c>
      <c r="D5" s="141" t="s">
        <v>1067</v>
      </c>
      <c r="E5" s="142" t="s">
        <v>1068</v>
      </c>
      <c r="F5" s="143" t="s">
        <v>1069</v>
      </c>
    </row>
    <row r="6" spans="1:14" ht="12.75">
      <c r="A6" s="308"/>
      <c r="B6" s="309"/>
      <c r="C6" s="310"/>
      <c r="D6" s="311"/>
      <c r="E6" s="312"/>
      <c r="F6" s="313"/>
    </row>
    <row r="7" spans="1:14" ht="43.5" customHeight="1">
      <c r="A7" s="282"/>
      <c r="B7" s="283" t="s">
        <v>1070</v>
      </c>
      <c r="C7" s="284"/>
      <c r="D7" s="285"/>
      <c r="E7" s="286"/>
      <c r="F7" s="287"/>
    </row>
    <row r="8" spans="1:14" ht="213" customHeight="1">
      <c r="A8" s="145" t="s">
        <v>1071</v>
      </c>
      <c r="B8" s="146" t="s">
        <v>1072</v>
      </c>
      <c r="C8" s="147" t="s">
        <v>523</v>
      </c>
      <c r="D8" s="148">
        <v>1</v>
      </c>
      <c r="E8" s="149"/>
      <c r="F8" s="150">
        <f t="shared" ref="F8:F14" si="0">D8*E8</f>
        <v>0</v>
      </c>
    </row>
    <row r="9" spans="1:14" ht="30.75" customHeight="1">
      <c r="A9" s="145" t="s">
        <v>1073</v>
      </c>
      <c r="B9" s="146" t="s">
        <v>1074</v>
      </c>
      <c r="C9" s="147" t="s">
        <v>523</v>
      </c>
      <c r="D9" s="148">
        <v>1</v>
      </c>
      <c r="E9" s="149"/>
      <c r="F9" s="150">
        <f t="shared" si="0"/>
        <v>0</v>
      </c>
    </row>
    <row r="10" spans="1:14" ht="30.75" customHeight="1">
      <c r="A10" s="145" t="s">
        <v>1075</v>
      </c>
      <c r="B10" s="146" t="s">
        <v>1076</v>
      </c>
      <c r="C10" s="147" t="s">
        <v>523</v>
      </c>
      <c r="D10" s="148">
        <v>1</v>
      </c>
      <c r="E10" s="149"/>
      <c r="F10" s="150">
        <f t="shared" si="0"/>
        <v>0</v>
      </c>
    </row>
    <row r="11" spans="1:14" ht="79.5" customHeight="1">
      <c r="A11" s="145" t="s">
        <v>1077</v>
      </c>
      <c r="B11" s="146" t="s">
        <v>1078</v>
      </c>
      <c r="C11" s="147" t="s">
        <v>523</v>
      </c>
      <c r="D11" s="148">
        <v>3</v>
      </c>
      <c r="E11" s="149"/>
      <c r="F11" s="150">
        <f t="shared" si="0"/>
        <v>0</v>
      </c>
    </row>
    <row r="12" spans="1:14" ht="79.5" customHeight="1">
      <c r="A12" s="145" t="s">
        <v>1079</v>
      </c>
      <c r="B12" s="146" t="s">
        <v>1080</v>
      </c>
      <c r="C12" s="147" t="s">
        <v>523</v>
      </c>
      <c r="D12" s="148">
        <v>1</v>
      </c>
      <c r="E12" s="149"/>
      <c r="F12" s="150">
        <f t="shared" si="0"/>
        <v>0</v>
      </c>
    </row>
    <row r="13" spans="1:14" ht="58.5" customHeight="1">
      <c r="A13" s="145" t="s">
        <v>1081</v>
      </c>
      <c r="B13" s="146" t="s">
        <v>1082</v>
      </c>
      <c r="C13" s="147" t="s">
        <v>16</v>
      </c>
      <c r="D13" s="148">
        <v>1</v>
      </c>
      <c r="E13" s="149"/>
      <c r="F13" s="150">
        <f t="shared" si="0"/>
        <v>0</v>
      </c>
    </row>
    <row r="14" spans="1:14" ht="56.25" customHeight="1">
      <c r="A14" s="145" t="s">
        <v>1083</v>
      </c>
      <c r="B14" s="146" t="s">
        <v>1084</v>
      </c>
      <c r="C14" s="147" t="s">
        <v>523</v>
      </c>
      <c r="D14" s="148">
        <v>1</v>
      </c>
      <c r="E14" s="149"/>
      <c r="F14" s="150">
        <f t="shared" si="0"/>
        <v>0</v>
      </c>
    </row>
    <row r="15" spans="1:14" ht="9.75" customHeight="1">
      <c r="A15" s="145"/>
      <c r="B15" s="146"/>
      <c r="C15" s="147"/>
      <c r="D15" s="148"/>
      <c r="E15" s="149"/>
      <c r="F15" s="150"/>
    </row>
    <row r="16" spans="1:14" ht="60" customHeight="1">
      <c r="A16" s="145" t="s">
        <v>1085</v>
      </c>
      <c r="B16" s="146" t="s">
        <v>1086</v>
      </c>
      <c r="C16" s="147" t="s">
        <v>1087</v>
      </c>
      <c r="D16" s="151">
        <v>5.9</v>
      </c>
      <c r="E16" s="149"/>
      <c r="F16" s="150">
        <f>D16*E16</f>
        <v>0</v>
      </c>
    </row>
    <row r="17" spans="1:6" ht="44.25" customHeight="1">
      <c r="A17" s="288"/>
      <c r="B17" s="289" t="s">
        <v>1088</v>
      </c>
      <c r="C17" s="290"/>
      <c r="D17" s="291"/>
      <c r="E17" s="292"/>
      <c r="F17" s="293"/>
    </row>
    <row r="18" spans="1:6" ht="228" customHeight="1">
      <c r="A18" s="145" t="s">
        <v>1089</v>
      </c>
      <c r="B18" s="146" t="s">
        <v>1090</v>
      </c>
      <c r="C18" s="147" t="s">
        <v>523</v>
      </c>
      <c r="D18" s="148">
        <v>1</v>
      </c>
      <c r="E18" s="149"/>
      <c r="F18" s="150">
        <f t="shared" ref="F18:F26" si="1">D18*E18</f>
        <v>0</v>
      </c>
    </row>
    <row r="19" spans="1:6" ht="37.5" customHeight="1">
      <c r="A19" s="145" t="s">
        <v>1091</v>
      </c>
      <c r="B19" s="146" t="s">
        <v>1092</v>
      </c>
      <c r="C19" s="147" t="s">
        <v>523</v>
      </c>
      <c r="D19" s="148">
        <v>1</v>
      </c>
      <c r="E19" s="149"/>
      <c r="F19" s="150">
        <f t="shared" si="1"/>
        <v>0</v>
      </c>
    </row>
    <row r="20" spans="1:6" ht="59.25" customHeight="1">
      <c r="A20" s="145" t="s">
        <v>1093</v>
      </c>
      <c r="B20" s="146" t="s">
        <v>1094</v>
      </c>
      <c r="C20" s="147" t="s">
        <v>523</v>
      </c>
      <c r="D20" s="148">
        <v>1</v>
      </c>
      <c r="E20" s="149"/>
      <c r="F20" s="150">
        <f t="shared" si="1"/>
        <v>0</v>
      </c>
    </row>
    <row r="21" spans="1:6" ht="83.25" customHeight="1">
      <c r="A21" s="145" t="s">
        <v>1095</v>
      </c>
      <c r="B21" s="146" t="s">
        <v>1078</v>
      </c>
      <c r="C21" s="147" t="s">
        <v>523</v>
      </c>
      <c r="D21" s="148">
        <v>4</v>
      </c>
      <c r="E21" s="149"/>
      <c r="F21" s="150">
        <f t="shared" si="1"/>
        <v>0</v>
      </c>
    </row>
    <row r="22" spans="1:6" ht="85.5" customHeight="1">
      <c r="A22" s="145" t="s">
        <v>1096</v>
      </c>
      <c r="B22" s="146" t="s">
        <v>1080</v>
      </c>
      <c r="C22" s="147" t="s">
        <v>523</v>
      </c>
      <c r="D22" s="148">
        <v>4</v>
      </c>
      <c r="E22" s="149"/>
      <c r="F22" s="150">
        <f t="shared" si="1"/>
        <v>0</v>
      </c>
    </row>
    <row r="23" spans="1:6" ht="114" customHeight="1">
      <c r="A23" s="145" t="s">
        <v>1097</v>
      </c>
      <c r="B23" s="146" t="s">
        <v>1098</v>
      </c>
      <c r="C23" s="147" t="s">
        <v>523</v>
      </c>
      <c r="D23" s="148">
        <v>1</v>
      </c>
      <c r="E23" s="149"/>
      <c r="F23" s="150">
        <f t="shared" si="1"/>
        <v>0</v>
      </c>
    </row>
    <row r="24" spans="1:6" ht="34.5" customHeight="1">
      <c r="A24" s="145" t="s">
        <v>1099</v>
      </c>
      <c r="B24" s="146" t="s">
        <v>1100</v>
      </c>
      <c r="C24" s="147" t="s">
        <v>523</v>
      </c>
      <c r="D24" s="148">
        <v>4</v>
      </c>
      <c r="E24" s="149"/>
      <c r="F24" s="150">
        <f t="shared" si="1"/>
        <v>0</v>
      </c>
    </row>
    <row r="25" spans="1:6" ht="60.75" customHeight="1">
      <c r="A25" s="145" t="s">
        <v>1101</v>
      </c>
      <c r="B25" s="146" t="s">
        <v>1102</v>
      </c>
      <c r="C25" s="147" t="s">
        <v>16</v>
      </c>
      <c r="D25" s="148">
        <v>1</v>
      </c>
      <c r="E25" s="149"/>
      <c r="F25" s="150">
        <f t="shared" si="1"/>
        <v>0</v>
      </c>
    </row>
    <row r="26" spans="1:6" ht="57" customHeight="1">
      <c r="A26" s="145" t="s">
        <v>1103</v>
      </c>
      <c r="B26" s="146" t="s">
        <v>1104</v>
      </c>
      <c r="C26" s="147" t="s">
        <v>523</v>
      </c>
      <c r="D26" s="148">
        <v>1</v>
      </c>
      <c r="E26" s="149"/>
      <c r="F26" s="150">
        <f t="shared" si="1"/>
        <v>0</v>
      </c>
    </row>
    <row r="27" spans="1:6" ht="6.75" customHeight="1">
      <c r="A27" s="145"/>
      <c r="B27" s="146"/>
      <c r="C27" s="147"/>
      <c r="D27" s="151"/>
      <c r="E27" s="149"/>
      <c r="F27" s="150"/>
    </row>
    <row r="28" spans="1:6" ht="110.25" customHeight="1">
      <c r="A28" s="145" t="s">
        <v>1105</v>
      </c>
      <c r="B28" s="146" t="s">
        <v>1106</v>
      </c>
      <c r="C28" s="147" t="s">
        <v>1087</v>
      </c>
      <c r="D28" s="151">
        <v>35.799999999999997</v>
      </c>
      <c r="E28" s="149"/>
      <c r="F28" s="150">
        <f>D28*E28</f>
        <v>0</v>
      </c>
    </row>
    <row r="29" spans="1:6" ht="36" customHeight="1">
      <c r="A29" s="145"/>
      <c r="B29" s="146" t="s">
        <v>1107</v>
      </c>
      <c r="C29" s="147" t="s">
        <v>1087</v>
      </c>
      <c r="D29" s="151">
        <v>0.8</v>
      </c>
      <c r="E29" s="149"/>
      <c r="F29" s="150">
        <f>D29*E29</f>
        <v>0</v>
      </c>
    </row>
    <row r="30" spans="1:6" ht="35.25" customHeight="1">
      <c r="A30" s="145"/>
      <c r="B30" s="146" t="s">
        <v>1108</v>
      </c>
      <c r="C30" s="147" t="s">
        <v>1087</v>
      </c>
      <c r="D30" s="151">
        <v>3.5</v>
      </c>
      <c r="E30" s="149"/>
      <c r="F30" s="150">
        <f>D30*E30</f>
        <v>0</v>
      </c>
    </row>
    <row r="31" spans="1:6" ht="21" customHeight="1">
      <c r="A31" s="145"/>
      <c r="B31" s="152"/>
      <c r="C31" s="147"/>
      <c r="D31" s="151"/>
      <c r="E31" s="149"/>
      <c r="F31" s="150"/>
    </row>
    <row r="32" spans="1:6" ht="48.75" customHeight="1">
      <c r="A32" s="282"/>
      <c r="B32" s="283" t="s">
        <v>1109</v>
      </c>
      <c r="C32" s="284"/>
      <c r="D32" s="285"/>
      <c r="E32" s="286"/>
      <c r="F32" s="287"/>
    </row>
    <row r="33" spans="1:6" ht="229.5" customHeight="1">
      <c r="A33" s="145" t="s">
        <v>1110</v>
      </c>
      <c r="B33" s="146" t="s">
        <v>1111</v>
      </c>
      <c r="C33" s="147" t="s">
        <v>523</v>
      </c>
      <c r="D33" s="148">
        <v>1</v>
      </c>
      <c r="E33" s="149"/>
      <c r="F33" s="150">
        <f t="shared" ref="F33:F40" si="2">D33*E33</f>
        <v>0</v>
      </c>
    </row>
    <row r="34" spans="1:6" ht="30.75" customHeight="1">
      <c r="A34" s="145" t="s">
        <v>1112</v>
      </c>
      <c r="B34" s="146" t="s">
        <v>1113</v>
      </c>
      <c r="C34" s="147" t="s">
        <v>523</v>
      </c>
      <c r="D34" s="148">
        <v>2</v>
      </c>
      <c r="E34" s="149"/>
      <c r="F34" s="150">
        <f t="shared" si="2"/>
        <v>0</v>
      </c>
    </row>
    <row r="35" spans="1:6" ht="84" customHeight="1">
      <c r="A35" s="145" t="s">
        <v>1114</v>
      </c>
      <c r="B35" s="146" t="s">
        <v>1078</v>
      </c>
      <c r="C35" s="147" t="s">
        <v>523</v>
      </c>
      <c r="D35" s="148">
        <v>4</v>
      </c>
      <c r="E35" s="149"/>
      <c r="F35" s="150">
        <f t="shared" si="2"/>
        <v>0</v>
      </c>
    </row>
    <row r="36" spans="1:6" ht="81.75" customHeight="1">
      <c r="A36" s="145" t="s">
        <v>1115</v>
      </c>
      <c r="B36" s="146" t="s">
        <v>1080</v>
      </c>
      <c r="C36" s="147" t="s">
        <v>523</v>
      </c>
      <c r="D36" s="148">
        <v>4</v>
      </c>
      <c r="E36" s="149"/>
      <c r="F36" s="150">
        <f t="shared" si="2"/>
        <v>0</v>
      </c>
    </row>
    <row r="37" spans="1:6" ht="115.5" customHeight="1">
      <c r="A37" s="145" t="s">
        <v>1116</v>
      </c>
      <c r="B37" s="146" t="s">
        <v>1098</v>
      </c>
      <c r="C37" s="147" t="s">
        <v>523</v>
      </c>
      <c r="D37" s="148">
        <v>1</v>
      </c>
      <c r="E37" s="149"/>
      <c r="F37" s="150">
        <f t="shared" si="2"/>
        <v>0</v>
      </c>
    </row>
    <row r="38" spans="1:6" ht="34.5" customHeight="1">
      <c r="A38" s="145" t="s">
        <v>1117</v>
      </c>
      <c r="B38" s="146" t="s">
        <v>1100</v>
      </c>
      <c r="C38" s="147" t="s">
        <v>523</v>
      </c>
      <c r="D38" s="148">
        <v>1</v>
      </c>
      <c r="E38" s="149"/>
      <c r="F38" s="150">
        <f t="shared" si="2"/>
        <v>0</v>
      </c>
    </row>
    <row r="39" spans="1:6" ht="63.75">
      <c r="A39" s="145" t="s">
        <v>1118</v>
      </c>
      <c r="B39" s="146" t="s">
        <v>1102</v>
      </c>
      <c r="C39" s="147" t="s">
        <v>16</v>
      </c>
      <c r="D39" s="148">
        <v>1</v>
      </c>
      <c r="E39" s="149"/>
      <c r="F39" s="150">
        <f t="shared" si="2"/>
        <v>0</v>
      </c>
    </row>
    <row r="40" spans="1:6" ht="57.75" customHeight="1">
      <c r="A40" s="145" t="s">
        <v>1119</v>
      </c>
      <c r="B40" s="146" t="s">
        <v>1104</v>
      </c>
      <c r="C40" s="147" t="s">
        <v>523</v>
      </c>
      <c r="D40" s="148">
        <v>1</v>
      </c>
      <c r="E40" s="149"/>
      <c r="F40" s="150">
        <f t="shared" si="2"/>
        <v>0</v>
      </c>
    </row>
    <row r="41" spans="1:6" ht="9.75" customHeight="1">
      <c r="A41" s="145"/>
      <c r="B41" s="146"/>
      <c r="C41" s="147"/>
      <c r="D41" s="148"/>
      <c r="E41" s="149"/>
      <c r="F41" s="150"/>
    </row>
    <row r="42" spans="1:6" ht="111" customHeight="1">
      <c r="A42" s="145" t="s">
        <v>1120</v>
      </c>
      <c r="B42" s="146" t="s">
        <v>1121</v>
      </c>
      <c r="C42" s="147" t="s">
        <v>1087</v>
      </c>
      <c r="D42" s="151">
        <v>34.299999999999997</v>
      </c>
      <c r="E42" s="149"/>
      <c r="F42" s="150">
        <f>D42*E42</f>
        <v>0</v>
      </c>
    </row>
    <row r="43" spans="1:6" ht="40.5" customHeight="1">
      <c r="A43" s="145"/>
      <c r="B43" s="146" t="s">
        <v>1107</v>
      </c>
      <c r="C43" s="147" t="s">
        <v>1087</v>
      </c>
      <c r="D43" s="151">
        <v>0.8</v>
      </c>
      <c r="E43" s="149"/>
      <c r="F43" s="150">
        <f>D43*E43</f>
        <v>0</v>
      </c>
    </row>
    <row r="44" spans="1:6" ht="35.25" customHeight="1">
      <c r="A44" s="145"/>
      <c r="B44" s="146" t="s">
        <v>1108</v>
      </c>
      <c r="C44" s="147" t="s">
        <v>1087</v>
      </c>
      <c r="D44" s="151">
        <v>6.5</v>
      </c>
      <c r="E44" s="149"/>
      <c r="F44" s="150">
        <f>D44*E44</f>
        <v>0</v>
      </c>
    </row>
    <row r="45" spans="1:6" ht="21.75" customHeight="1">
      <c r="A45" s="145"/>
      <c r="B45" s="152"/>
      <c r="C45" s="147"/>
      <c r="D45" s="151"/>
      <c r="E45" s="149"/>
      <c r="F45" s="150"/>
    </row>
    <row r="46" spans="1:6" ht="21.75" customHeight="1">
      <c r="A46" s="145"/>
      <c r="B46" s="146"/>
      <c r="C46" s="147"/>
      <c r="D46" s="151"/>
      <c r="E46" s="149"/>
      <c r="F46" s="150"/>
    </row>
    <row r="47" spans="1:6" ht="44.25" customHeight="1">
      <c r="A47" s="276"/>
      <c r="B47" s="277" t="s">
        <v>1122</v>
      </c>
      <c r="C47" s="278"/>
      <c r="D47" s="279"/>
      <c r="E47" s="280"/>
      <c r="F47" s="281"/>
    </row>
    <row r="48" spans="1:6" ht="215.25" customHeight="1">
      <c r="A48" s="145" t="s">
        <v>1123</v>
      </c>
      <c r="B48" s="146" t="s">
        <v>1124</v>
      </c>
      <c r="C48" s="147" t="s">
        <v>523</v>
      </c>
      <c r="D48" s="148">
        <v>3</v>
      </c>
      <c r="E48" s="149"/>
      <c r="F48" s="150">
        <f>D48*E48</f>
        <v>0</v>
      </c>
    </row>
    <row r="49" spans="1:6" ht="213" customHeight="1">
      <c r="A49" s="145" t="s">
        <v>1125</v>
      </c>
      <c r="B49" s="146" t="s">
        <v>1126</v>
      </c>
      <c r="C49" s="147" t="s">
        <v>523</v>
      </c>
      <c r="D49" s="148">
        <v>8</v>
      </c>
      <c r="E49" s="149"/>
      <c r="F49" s="150">
        <f>D49*E49</f>
        <v>0</v>
      </c>
    </row>
    <row r="50" spans="1:6" ht="228.75" customHeight="1">
      <c r="A50" s="145" t="s">
        <v>1127</v>
      </c>
      <c r="B50" s="146" t="s">
        <v>1128</v>
      </c>
      <c r="C50" s="147" t="s">
        <v>523</v>
      </c>
      <c r="D50" s="148">
        <v>8</v>
      </c>
      <c r="E50" s="149"/>
      <c r="F50" s="150">
        <f>D50*E50</f>
        <v>0</v>
      </c>
    </row>
    <row r="51" spans="1:6" ht="42" customHeight="1">
      <c r="A51" s="276"/>
      <c r="B51" s="277" t="s">
        <v>1129</v>
      </c>
      <c r="C51" s="278"/>
      <c r="D51" s="279"/>
      <c r="E51" s="280"/>
      <c r="F51" s="281"/>
    </row>
    <row r="52" spans="1:6" ht="108" customHeight="1">
      <c r="A52" s="145" t="s">
        <v>1130</v>
      </c>
      <c r="B52" s="146" t="s">
        <v>1131</v>
      </c>
      <c r="C52" s="147" t="s">
        <v>523</v>
      </c>
      <c r="D52" s="148">
        <v>1</v>
      </c>
      <c r="E52" s="149"/>
      <c r="F52" s="150"/>
    </row>
    <row r="53" spans="1:6" ht="30.75" customHeight="1">
      <c r="A53" s="145" t="s">
        <v>1132</v>
      </c>
      <c r="B53" s="146" t="s">
        <v>1133</v>
      </c>
      <c r="C53" s="147" t="s">
        <v>523</v>
      </c>
      <c r="D53" s="148">
        <v>1</v>
      </c>
      <c r="E53" s="149"/>
      <c r="F53" s="150">
        <f>D53*E53</f>
        <v>0</v>
      </c>
    </row>
    <row r="54" spans="1:6" ht="9" customHeight="1">
      <c r="A54" s="145"/>
      <c r="B54" s="146"/>
      <c r="C54" s="147"/>
      <c r="D54" s="151"/>
      <c r="E54" s="149"/>
      <c r="F54" s="150"/>
    </row>
    <row r="55" spans="1:6" ht="45.75" customHeight="1">
      <c r="A55" s="145" t="s">
        <v>1134</v>
      </c>
      <c r="B55" s="146" t="s">
        <v>1135</v>
      </c>
      <c r="C55" s="147" t="s">
        <v>1087</v>
      </c>
      <c r="D55" s="151">
        <v>0.3</v>
      </c>
      <c r="E55" s="149"/>
      <c r="F55" s="150">
        <f>D55*E55</f>
        <v>0</v>
      </c>
    </row>
    <row r="56" spans="1:6" ht="32.25" customHeight="1">
      <c r="A56" s="145"/>
      <c r="B56" s="146" t="s">
        <v>1136</v>
      </c>
      <c r="C56" s="147" t="s">
        <v>523</v>
      </c>
      <c r="D56" s="151">
        <v>1</v>
      </c>
      <c r="E56" s="149"/>
      <c r="F56" s="150">
        <f>D56*E56</f>
        <v>0</v>
      </c>
    </row>
    <row r="57" spans="1:6" ht="21" customHeight="1">
      <c r="A57" s="145"/>
      <c r="B57" s="152"/>
      <c r="C57" s="147"/>
      <c r="D57" s="151"/>
      <c r="E57" s="149"/>
      <c r="F57" s="153"/>
    </row>
    <row r="58" spans="1:6" ht="28.5" customHeight="1">
      <c r="A58" s="276"/>
      <c r="B58" s="277" t="s">
        <v>1137</v>
      </c>
      <c r="C58" s="278"/>
      <c r="D58" s="279"/>
      <c r="E58" s="280"/>
      <c r="F58" s="281"/>
    </row>
    <row r="59" spans="1:6" ht="32.25" customHeight="1">
      <c r="A59" s="145" t="s">
        <v>1138</v>
      </c>
      <c r="B59" s="146" t="s">
        <v>1139</v>
      </c>
      <c r="C59" s="147" t="s">
        <v>523</v>
      </c>
      <c r="D59" s="148">
        <v>10</v>
      </c>
      <c r="E59" s="149"/>
      <c r="F59" s="150">
        <f>D59*E59</f>
        <v>0</v>
      </c>
    </row>
    <row r="60" spans="1:6" ht="9" customHeight="1">
      <c r="A60" s="145"/>
      <c r="B60" s="146"/>
      <c r="C60" s="147"/>
      <c r="D60" s="151"/>
      <c r="E60" s="149"/>
      <c r="F60" s="153"/>
    </row>
    <row r="61" spans="1:6" ht="84.75" customHeight="1">
      <c r="A61" s="145" t="s">
        <v>1140</v>
      </c>
      <c r="B61" s="146" t="s">
        <v>1141</v>
      </c>
      <c r="C61" s="147" t="s">
        <v>16</v>
      </c>
      <c r="D61" s="151">
        <v>1</v>
      </c>
      <c r="E61" s="149"/>
      <c r="F61" s="150">
        <f>D61*E61</f>
        <v>0</v>
      </c>
    </row>
    <row r="62" spans="1:6" ht="21" customHeight="1">
      <c r="A62" s="145"/>
      <c r="B62" s="146"/>
      <c r="C62" s="147"/>
      <c r="D62" s="151"/>
      <c r="E62" s="149"/>
      <c r="F62" s="153"/>
    </row>
    <row r="63" spans="1:6" ht="10.5" customHeight="1">
      <c r="A63" s="145"/>
      <c r="B63" s="146"/>
      <c r="C63" s="147"/>
      <c r="D63" s="151"/>
      <c r="E63" s="149"/>
      <c r="F63" s="150"/>
    </row>
    <row r="64" spans="1:6" ht="21" customHeight="1">
      <c r="A64" s="288"/>
      <c r="B64" s="294" t="s">
        <v>1142</v>
      </c>
      <c r="C64" s="295" t="s">
        <v>16</v>
      </c>
      <c r="D64" s="296">
        <v>1</v>
      </c>
      <c r="E64" s="292"/>
      <c r="F64" s="293">
        <f>D64*E64</f>
        <v>0</v>
      </c>
    </row>
    <row r="65" spans="1:6" ht="21" customHeight="1">
      <c r="A65" s="145"/>
      <c r="B65" s="146" t="s">
        <v>1143</v>
      </c>
      <c r="C65" s="147"/>
      <c r="D65" s="151"/>
      <c r="E65" s="149"/>
      <c r="F65" s="150"/>
    </row>
    <row r="66" spans="1:6" ht="19.5" customHeight="1">
      <c r="A66" s="145"/>
      <c r="B66" s="146" t="s">
        <v>1144</v>
      </c>
      <c r="C66" s="147"/>
      <c r="D66" s="151"/>
      <c r="E66" s="149"/>
      <c r="F66" s="150"/>
    </row>
    <row r="67" spans="1:6" ht="33" customHeight="1">
      <c r="A67" s="145"/>
      <c r="B67" s="146" t="s">
        <v>1145</v>
      </c>
      <c r="C67" s="147"/>
      <c r="D67" s="151"/>
      <c r="E67" s="149"/>
      <c r="F67" s="150"/>
    </row>
    <row r="68" spans="1:6" ht="19.5" customHeight="1">
      <c r="A68" s="145"/>
      <c r="B68" s="146" t="s">
        <v>1146</v>
      </c>
      <c r="C68" s="147"/>
      <c r="D68" s="151"/>
      <c r="E68" s="149"/>
      <c r="F68" s="150"/>
    </row>
    <row r="69" spans="1:6" ht="19.5" customHeight="1">
      <c r="A69" s="145"/>
      <c r="B69" s="146"/>
      <c r="C69" s="147"/>
      <c r="D69" s="151"/>
      <c r="E69" s="149"/>
      <c r="F69" s="150"/>
    </row>
    <row r="70" spans="1:6" ht="29.25" customHeight="1">
      <c r="A70" s="145"/>
      <c r="B70" s="146" t="s">
        <v>1147</v>
      </c>
      <c r="C70" s="147" t="s">
        <v>1087</v>
      </c>
      <c r="D70" s="151">
        <v>3</v>
      </c>
      <c r="E70" s="149"/>
      <c r="F70" s="150">
        <f>D70*E70</f>
        <v>0</v>
      </c>
    </row>
    <row r="71" spans="1:6" ht="15.75">
      <c r="A71" s="145"/>
      <c r="B71" s="155"/>
      <c r="C71" s="147"/>
      <c r="D71" s="151"/>
      <c r="E71" s="149"/>
      <c r="F71" s="150"/>
    </row>
    <row r="72" spans="1:6" ht="15.75">
      <c r="A72" s="297"/>
      <c r="B72" s="298" t="s">
        <v>1148</v>
      </c>
      <c r="C72" s="299"/>
      <c r="D72" s="300"/>
      <c r="E72" s="391">
        <f>SUM(F7:F71)</f>
        <v>0</v>
      </c>
      <c r="F72" s="392"/>
    </row>
    <row r="73" spans="1:6" ht="15.75">
      <c r="A73" s="145"/>
      <c r="B73" s="156"/>
      <c r="C73" s="147"/>
      <c r="D73" s="157"/>
      <c r="E73" s="158"/>
      <c r="F73" s="159"/>
    </row>
    <row r="74" spans="1:6" ht="24" customHeight="1">
      <c r="A74" s="145"/>
      <c r="B74" s="154" t="s">
        <v>1149</v>
      </c>
      <c r="C74" s="147"/>
      <c r="D74" s="148"/>
      <c r="E74" s="149"/>
      <c r="F74" s="150"/>
    </row>
    <row r="75" spans="1:6" ht="35.25" customHeight="1">
      <c r="A75" s="145"/>
      <c r="B75" s="156" t="s">
        <v>1150</v>
      </c>
      <c r="C75" s="147"/>
      <c r="D75" s="148"/>
      <c r="E75" s="149"/>
      <c r="F75" s="150"/>
    </row>
    <row r="76" spans="1:6" ht="73.5" customHeight="1">
      <c r="A76" s="145"/>
      <c r="B76" s="146" t="s">
        <v>1151</v>
      </c>
      <c r="C76" s="147"/>
      <c r="D76" s="148"/>
      <c r="E76" s="149"/>
      <c r="F76" s="150"/>
    </row>
    <row r="77" spans="1:6" ht="32.25" customHeight="1">
      <c r="A77" s="145"/>
      <c r="B77" s="146" t="s">
        <v>1152</v>
      </c>
      <c r="C77" s="147"/>
      <c r="D77" s="148"/>
      <c r="E77" s="149"/>
      <c r="F77" s="150"/>
    </row>
    <row r="78" spans="1:6" ht="44.25" customHeight="1">
      <c r="A78" s="145"/>
      <c r="B78" s="146" t="s">
        <v>1153</v>
      </c>
      <c r="C78" s="147"/>
      <c r="D78" s="148"/>
      <c r="E78" s="149"/>
      <c r="F78" s="150"/>
    </row>
    <row r="79" spans="1:6" ht="27.75" customHeight="1">
      <c r="A79" s="145"/>
      <c r="B79" s="155" t="s">
        <v>1154</v>
      </c>
      <c r="C79" s="147"/>
      <c r="D79" s="148"/>
      <c r="E79" s="149"/>
      <c r="F79" s="150"/>
    </row>
    <row r="80" spans="1:6" ht="72" customHeight="1">
      <c r="A80" s="145"/>
      <c r="B80" s="146" t="s">
        <v>1155</v>
      </c>
      <c r="C80" s="147"/>
      <c r="D80" s="148"/>
      <c r="E80" s="149"/>
      <c r="F80" s="150"/>
    </row>
    <row r="81" spans="1:6" ht="8.25" customHeight="1">
      <c r="A81" s="160"/>
      <c r="B81" s="161"/>
      <c r="C81" s="147"/>
      <c r="D81" s="148"/>
      <c r="E81" s="149"/>
      <c r="F81" s="150"/>
    </row>
    <row r="82" spans="1:6" ht="146.25" customHeight="1">
      <c r="A82" s="145"/>
      <c r="B82" s="156" t="s">
        <v>1156</v>
      </c>
      <c r="C82" s="147"/>
      <c r="D82" s="148"/>
      <c r="E82" s="149"/>
      <c r="F82" s="150"/>
    </row>
    <row r="83" spans="1:6" ht="65.25" customHeight="1">
      <c r="A83" s="145"/>
      <c r="B83" s="156" t="s">
        <v>1157</v>
      </c>
      <c r="C83" s="147"/>
      <c r="D83" s="148"/>
      <c r="E83" s="149"/>
      <c r="F83" s="150"/>
    </row>
    <row r="84" spans="1:6" ht="397.5" customHeight="1">
      <c r="A84" s="145"/>
      <c r="B84" s="162" t="s">
        <v>1158</v>
      </c>
      <c r="C84" s="147"/>
      <c r="D84" s="148"/>
      <c r="E84" s="149"/>
      <c r="F84" s="153"/>
    </row>
    <row r="85" spans="1:6" ht="65.25" customHeight="1">
      <c r="A85" s="145"/>
      <c r="B85" s="162" t="s">
        <v>1159</v>
      </c>
      <c r="C85" s="147"/>
      <c r="D85" s="148"/>
      <c r="E85" s="149"/>
      <c r="F85" s="153"/>
    </row>
    <row r="86" spans="1:6" ht="18.75" customHeight="1">
      <c r="A86" s="145"/>
      <c r="B86" s="162"/>
      <c r="C86" s="147"/>
      <c r="D86" s="148"/>
      <c r="E86" s="149"/>
      <c r="F86" s="153"/>
    </row>
    <row r="87" spans="1:6" ht="15.75">
      <c r="A87" s="145"/>
      <c r="B87" s="162" t="s">
        <v>1160</v>
      </c>
      <c r="C87" s="147"/>
      <c r="D87" s="148"/>
      <c r="E87" s="149"/>
      <c r="F87" s="153"/>
    </row>
    <row r="88" spans="1:6" ht="18" customHeight="1">
      <c r="A88" s="145"/>
      <c r="B88" s="156"/>
      <c r="C88" s="147"/>
      <c r="D88" s="148"/>
      <c r="E88" s="149"/>
      <c r="F88" s="153"/>
    </row>
    <row r="89" spans="1:6" ht="21" customHeight="1">
      <c r="A89" s="145"/>
      <c r="B89" s="162" t="s">
        <v>1161</v>
      </c>
      <c r="C89" s="147"/>
      <c r="D89" s="157"/>
      <c r="E89" s="393"/>
      <c r="F89" s="394"/>
    </row>
    <row r="90" spans="1:6" ht="21" customHeight="1">
      <c r="A90" s="145"/>
      <c r="B90" s="162" t="s">
        <v>1162</v>
      </c>
      <c r="C90" s="147"/>
      <c r="D90" s="157"/>
      <c r="E90" s="395">
        <f>E72*0.35</f>
        <v>0</v>
      </c>
      <c r="F90" s="396"/>
    </row>
    <row r="91" spans="1:6" ht="21" customHeight="1">
      <c r="A91" s="145"/>
      <c r="B91" s="162" t="s">
        <v>1163</v>
      </c>
      <c r="C91" s="147"/>
      <c r="D91" s="157"/>
      <c r="E91" s="395">
        <f>E90*0.19</f>
        <v>0</v>
      </c>
      <c r="F91" s="397"/>
    </row>
    <row r="92" spans="1:6" ht="21" customHeight="1">
      <c r="A92" s="145"/>
      <c r="B92" s="162" t="s">
        <v>1164</v>
      </c>
      <c r="C92" s="147"/>
      <c r="D92" s="157"/>
      <c r="E92" s="395">
        <f>E72*0.05</f>
        <v>0</v>
      </c>
      <c r="F92" s="397"/>
    </row>
    <row r="93" spans="1:6" ht="21" customHeight="1">
      <c r="A93" s="145"/>
      <c r="B93" s="156"/>
      <c r="C93" s="147"/>
      <c r="D93" s="157"/>
      <c r="E93" s="158"/>
      <c r="F93" s="159"/>
    </row>
    <row r="94" spans="1:6" ht="25.5" customHeight="1">
      <c r="A94" s="301"/>
      <c r="B94" s="302" t="s">
        <v>1165</v>
      </c>
      <c r="C94" s="303"/>
      <c r="D94" s="304"/>
      <c r="E94" s="389">
        <f>E89+E90+E91+E92+E72</f>
        <v>0</v>
      </c>
      <c r="F94" s="390"/>
    </row>
    <row r="95" spans="1:6" ht="18.75" customHeight="1"/>
    <row r="96" spans="1:6" ht="18.75" customHeight="1">
      <c r="A96" s="144"/>
      <c r="B96" s="144"/>
      <c r="C96" s="144"/>
      <c r="D96" s="144"/>
      <c r="E96" s="144"/>
      <c r="F96" s="144"/>
    </row>
    <row r="97" spans="1:6" ht="79.5" customHeight="1">
      <c r="A97" s="144"/>
      <c r="B97" s="144"/>
      <c r="C97" s="144"/>
      <c r="D97" s="144"/>
      <c r="E97" s="144"/>
      <c r="F97" s="144"/>
    </row>
    <row r="98" spans="1:6" ht="51.75" customHeight="1">
      <c r="A98" s="144"/>
      <c r="B98" s="144"/>
      <c r="C98" s="144"/>
      <c r="D98" s="144"/>
      <c r="E98" s="144"/>
      <c r="F98" s="144"/>
    </row>
    <row r="99" spans="1:6" ht="26.25" customHeight="1">
      <c r="A99" s="144"/>
      <c r="B99" s="144"/>
      <c r="C99" s="144"/>
      <c r="D99" s="144"/>
      <c r="E99" s="144"/>
      <c r="F99" s="144"/>
    </row>
    <row r="100" spans="1:6" ht="18.75" customHeight="1">
      <c r="A100" s="144"/>
      <c r="B100" s="144"/>
      <c r="C100" s="144"/>
      <c r="D100" s="144"/>
      <c r="E100" s="144"/>
      <c r="F100" s="144"/>
    </row>
    <row r="101" spans="1:6" ht="18.75" customHeight="1">
      <c r="A101" s="144"/>
      <c r="B101" s="144"/>
      <c r="C101" s="144"/>
      <c r="D101" s="144"/>
      <c r="E101" s="144"/>
      <c r="F101" s="144"/>
    </row>
    <row r="102" spans="1:6" ht="66.75" customHeight="1">
      <c r="A102" s="144"/>
      <c r="B102" s="144"/>
      <c r="C102" s="144"/>
      <c r="D102" s="144"/>
      <c r="E102" s="144"/>
      <c r="F102" s="144"/>
    </row>
    <row r="104" spans="1:6" ht="65.25" customHeight="1">
      <c r="A104" s="144"/>
      <c r="B104" s="144"/>
      <c r="C104" s="144"/>
      <c r="D104" s="144"/>
      <c r="E104" s="144"/>
      <c r="F104" s="144"/>
    </row>
    <row r="105" spans="1:6" ht="39" customHeight="1">
      <c r="A105" s="144"/>
      <c r="B105" s="144"/>
      <c r="C105" s="144"/>
      <c r="D105" s="144"/>
      <c r="E105" s="144"/>
      <c r="F105" s="144"/>
    </row>
    <row r="106" spans="1:6" ht="29.25" customHeight="1">
      <c r="A106" s="144"/>
      <c r="B106" s="144"/>
      <c r="C106" s="144"/>
      <c r="D106" s="144"/>
      <c r="E106" s="144"/>
      <c r="F106" s="144"/>
    </row>
    <row r="107" spans="1:6" ht="18.75" customHeight="1">
      <c r="A107" s="144"/>
      <c r="B107" s="144"/>
      <c r="C107" s="144"/>
      <c r="D107" s="144"/>
      <c r="E107" s="144"/>
      <c r="F107" s="144"/>
    </row>
    <row r="108" spans="1:6" ht="18.75" customHeight="1">
      <c r="A108" s="144"/>
      <c r="B108" s="144"/>
      <c r="C108" s="144"/>
      <c r="D108" s="144"/>
      <c r="E108" s="144"/>
      <c r="F108" s="144"/>
    </row>
    <row r="109" spans="1:6" ht="66" customHeight="1">
      <c r="A109" s="144"/>
      <c r="B109" s="144"/>
      <c r="C109" s="144"/>
      <c r="D109" s="144"/>
      <c r="E109" s="144"/>
      <c r="F109" s="144"/>
    </row>
    <row r="110" spans="1:6" ht="38.25" customHeight="1">
      <c r="A110" s="144"/>
      <c r="B110" s="144"/>
      <c r="C110" s="144"/>
      <c r="D110" s="144"/>
      <c r="E110" s="144"/>
      <c r="F110" s="144"/>
    </row>
    <row r="111" spans="1:6" ht="19.5" customHeight="1">
      <c r="A111" s="144"/>
      <c r="B111" s="144"/>
      <c r="C111" s="144"/>
      <c r="D111" s="144"/>
      <c r="E111" s="144"/>
      <c r="F111" s="144"/>
    </row>
    <row r="112" spans="1:6" ht="18.75" customHeight="1">
      <c r="A112" s="144"/>
      <c r="B112" s="144"/>
      <c r="C112" s="144"/>
      <c r="D112" s="144"/>
      <c r="E112" s="144"/>
      <c r="F112" s="144"/>
    </row>
    <row r="113" spans="1:6" ht="18.75" customHeight="1">
      <c r="A113" s="144"/>
      <c r="B113" s="144"/>
      <c r="C113" s="144"/>
      <c r="D113" s="144"/>
      <c r="E113" s="144"/>
      <c r="F113" s="144"/>
    </row>
    <row r="114" spans="1:6" ht="66" customHeight="1">
      <c r="A114" s="144"/>
      <c r="B114" s="144"/>
      <c r="C114" s="144"/>
      <c r="D114" s="144"/>
      <c r="E114" s="144"/>
      <c r="F114" s="144"/>
    </row>
    <row r="115" spans="1:6" ht="39" customHeight="1">
      <c r="A115" s="144"/>
      <c r="B115" s="144"/>
      <c r="C115" s="144"/>
      <c r="D115" s="144"/>
      <c r="E115" s="144"/>
      <c r="F115" s="144"/>
    </row>
    <row r="116" spans="1:6" ht="64.5" customHeight="1">
      <c r="A116" s="144"/>
      <c r="B116" s="144"/>
      <c r="C116" s="144"/>
      <c r="D116" s="144"/>
      <c r="E116" s="144"/>
      <c r="F116" s="144"/>
    </row>
    <row r="117" spans="1:6" ht="39.75" customHeight="1">
      <c r="A117" s="144"/>
      <c r="B117" s="144"/>
      <c r="C117" s="144"/>
      <c r="D117" s="144"/>
      <c r="E117" s="144"/>
      <c r="F117" s="144"/>
    </row>
    <row r="118" spans="1:6" ht="26.25" customHeight="1">
      <c r="A118" s="144"/>
      <c r="B118" s="144"/>
      <c r="C118" s="144"/>
      <c r="D118" s="144"/>
      <c r="E118" s="144"/>
      <c r="F118" s="144"/>
    </row>
    <row r="119" spans="1:6" ht="18.75" customHeight="1">
      <c r="A119" s="144"/>
      <c r="B119" s="144"/>
      <c r="C119" s="144"/>
      <c r="D119" s="144"/>
      <c r="E119" s="144"/>
      <c r="F119" s="144"/>
    </row>
    <row r="120" spans="1:6" ht="18.75" customHeight="1">
      <c r="A120" s="144"/>
      <c r="B120" s="144"/>
      <c r="C120" s="144"/>
      <c r="D120" s="144"/>
      <c r="E120" s="144"/>
      <c r="F120" s="144"/>
    </row>
    <row r="121" spans="1:6" ht="120.75" customHeight="1">
      <c r="A121" s="144"/>
      <c r="B121" s="144"/>
      <c r="C121" s="144"/>
      <c r="D121" s="144"/>
      <c r="E121" s="144"/>
      <c r="F121" s="144"/>
    </row>
    <row r="122" spans="1:6" ht="40.5" customHeight="1">
      <c r="A122" s="144"/>
      <c r="B122" s="144"/>
      <c r="C122" s="144"/>
      <c r="D122" s="144"/>
      <c r="E122" s="144"/>
      <c r="F122" s="144"/>
    </row>
    <row r="123" spans="1:6" ht="63.75" customHeight="1">
      <c r="A123" s="144"/>
      <c r="B123" s="144"/>
      <c r="C123" s="144"/>
      <c r="D123" s="144"/>
      <c r="E123" s="144"/>
      <c r="F123" s="144"/>
    </row>
    <row r="124" spans="1:6" ht="15" customHeight="1">
      <c r="A124" s="144"/>
      <c r="B124" s="144"/>
      <c r="C124" s="144"/>
      <c r="D124" s="144"/>
      <c r="E124" s="144"/>
      <c r="F124" s="144"/>
    </row>
    <row r="125" spans="1:6" ht="40.5" customHeight="1">
      <c r="A125" s="144"/>
      <c r="B125" s="144"/>
      <c r="C125" s="144"/>
      <c r="D125" s="144"/>
      <c r="E125" s="144"/>
      <c r="F125" s="144"/>
    </row>
    <row r="126" spans="1:6" ht="27.75" customHeight="1">
      <c r="A126" s="144"/>
      <c r="B126" s="144"/>
      <c r="C126" s="144"/>
      <c r="D126" s="144"/>
      <c r="E126" s="144"/>
      <c r="F126" s="144"/>
    </row>
    <row r="127" spans="1:6" ht="18.75" customHeight="1">
      <c r="A127" s="144"/>
      <c r="B127" s="144"/>
      <c r="C127" s="144"/>
      <c r="D127" s="144"/>
      <c r="E127" s="144"/>
      <c r="F127" s="144"/>
    </row>
    <row r="128" spans="1:6" ht="18.75" customHeight="1">
      <c r="A128" s="144"/>
      <c r="B128" s="144"/>
      <c r="C128" s="144"/>
      <c r="D128" s="144"/>
      <c r="E128" s="144"/>
      <c r="F128" s="144"/>
    </row>
    <row r="129" spans="1:6" ht="66.75" customHeight="1">
      <c r="A129" s="144"/>
      <c r="B129" s="144"/>
      <c r="C129" s="144"/>
      <c r="D129" s="144"/>
      <c r="E129" s="144"/>
      <c r="F129" s="144"/>
    </row>
    <row r="130" spans="1:6" ht="39" customHeight="1">
      <c r="A130" s="144"/>
      <c r="B130" s="144"/>
      <c r="C130" s="144"/>
      <c r="D130" s="144"/>
      <c r="E130" s="144"/>
      <c r="F130" s="144"/>
    </row>
    <row r="131" spans="1:6" ht="19.5" customHeight="1">
      <c r="A131" s="144"/>
      <c r="B131" s="144"/>
      <c r="C131" s="144"/>
      <c r="D131" s="144"/>
      <c r="E131" s="144"/>
      <c r="F131" s="144"/>
    </row>
    <row r="132" spans="1:6" ht="18.75" customHeight="1">
      <c r="A132" s="144"/>
      <c r="B132" s="144"/>
      <c r="C132" s="144"/>
      <c r="D132" s="144"/>
      <c r="E132" s="144"/>
      <c r="F132" s="144"/>
    </row>
    <row r="133" spans="1:6" ht="36.75" customHeight="1">
      <c r="A133" s="144"/>
      <c r="B133" s="144"/>
      <c r="C133" s="144"/>
      <c r="D133" s="144"/>
      <c r="E133" s="144"/>
      <c r="F133" s="144"/>
    </row>
    <row r="134" spans="1:6" ht="339.75" customHeight="1">
      <c r="A134" s="144"/>
      <c r="B134" s="144"/>
      <c r="C134" s="144"/>
      <c r="D134" s="144"/>
      <c r="E134" s="144"/>
      <c r="F134" s="144"/>
    </row>
    <row r="135" spans="1:6" ht="321" customHeight="1">
      <c r="A135" s="144"/>
      <c r="B135" s="144"/>
      <c r="C135" s="144"/>
      <c r="D135" s="144"/>
      <c r="E135" s="144"/>
      <c r="F135" s="144"/>
    </row>
    <row r="136" spans="1:6" ht="26.25" customHeight="1">
      <c r="A136" s="144"/>
      <c r="B136" s="144"/>
      <c r="C136" s="144"/>
      <c r="D136" s="144"/>
      <c r="E136" s="144"/>
      <c r="F136" s="144"/>
    </row>
    <row r="137" spans="1:6" ht="51.75" customHeight="1">
      <c r="A137" s="144"/>
      <c r="B137" s="144"/>
      <c r="C137" s="144"/>
      <c r="D137" s="144"/>
      <c r="E137" s="144"/>
      <c r="F137" s="144"/>
    </row>
    <row r="138" spans="1:6" ht="51.75" customHeight="1">
      <c r="A138" s="144"/>
      <c r="B138" s="144"/>
      <c r="C138" s="144"/>
      <c r="D138" s="144"/>
      <c r="E138" s="144"/>
      <c r="F138" s="144"/>
    </row>
    <row r="139" spans="1:6" ht="52.5" customHeight="1">
      <c r="A139" s="144"/>
      <c r="B139" s="144"/>
      <c r="C139" s="144"/>
      <c r="D139" s="144"/>
      <c r="E139" s="144"/>
      <c r="F139" s="144"/>
    </row>
    <row r="140" spans="1:6" ht="51.75" customHeight="1">
      <c r="A140" s="144"/>
      <c r="B140" s="144"/>
      <c r="C140" s="144"/>
      <c r="D140" s="144"/>
      <c r="E140" s="144"/>
      <c r="F140" s="144"/>
    </row>
    <row r="141" spans="1:6" ht="39" customHeight="1">
      <c r="A141" s="144"/>
      <c r="B141" s="144"/>
      <c r="C141" s="144"/>
      <c r="D141" s="144"/>
      <c r="E141" s="144"/>
      <c r="F141" s="144"/>
    </row>
    <row r="142" spans="1:6" ht="38.25" customHeight="1">
      <c r="A142" s="144"/>
      <c r="B142" s="144"/>
      <c r="C142" s="144"/>
      <c r="D142" s="144"/>
      <c r="E142" s="144"/>
      <c r="F142" s="144"/>
    </row>
    <row r="143" spans="1:6" ht="37.5" customHeight="1">
      <c r="A143" s="144"/>
      <c r="B143" s="144"/>
      <c r="C143" s="144"/>
      <c r="D143" s="144"/>
      <c r="E143" s="144"/>
      <c r="F143" s="144"/>
    </row>
    <row r="144" spans="1:6" ht="63" customHeight="1">
      <c r="A144" s="144"/>
      <c r="B144" s="144"/>
      <c r="C144" s="144"/>
      <c r="D144" s="144"/>
      <c r="E144" s="144"/>
      <c r="F144" s="144"/>
    </row>
    <row r="147" spans="1:6" ht="51.75" customHeight="1">
      <c r="A147" s="144"/>
      <c r="B147" s="144"/>
      <c r="C147" s="144"/>
      <c r="D147" s="144"/>
      <c r="E147" s="144"/>
      <c r="F147" s="144"/>
    </row>
    <row r="148" spans="1:6" ht="52.5" customHeight="1">
      <c r="A148" s="144"/>
      <c r="B148" s="144"/>
      <c r="C148" s="144"/>
      <c r="D148" s="144"/>
      <c r="E148" s="144"/>
      <c r="F148" s="144"/>
    </row>
    <row r="149" spans="1:6" ht="51.75" customHeight="1">
      <c r="A149" s="144"/>
      <c r="B149" s="144"/>
      <c r="C149" s="144"/>
      <c r="D149" s="144"/>
      <c r="E149" s="144"/>
      <c r="F149" s="144"/>
    </row>
    <row r="150" spans="1:6" ht="51.75" customHeight="1">
      <c r="A150" s="144"/>
      <c r="B150" s="144"/>
      <c r="C150" s="144"/>
      <c r="D150" s="144"/>
      <c r="E150" s="144"/>
      <c r="F150" s="144"/>
    </row>
    <row r="151" spans="1:6" ht="27.75" customHeight="1">
      <c r="A151" s="144"/>
      <c r="B151" s="144"/>
      <c r="C151" s="144"/>
      <c r="D151" s="144"/>
      <c r="E151" s="144"/>
      <c r="F151" s="144"/>
    </row>
    <row r="152" spans="1:6" ht="18.75" customHeight="1">
      <c r="A152" s="144"/>
      <c r="B152" s="144"/>
      <c r="C152" s="144"/>
      <c r="D152" s="144"/>
      <c r="E152" s="144"/>
      <c r="F152" s="144"/>
    </row>
    <row r="153" spans="1:6" ht="38.25" customHeight="1">
      <c r="A153" s="144"/>
      <c r="B153" s="144"/>
      <c r="C153" s="144"/>
      <c r="D153" s="144"/>
      <c r="E153" s="144"/>
      <c r="F153" s="144"/>
    </row>
    <row r="155" spans="1:6" ht="27.75" customHeight="1">
      <c r="A155" s="144"/>
      <c r="B155" s="144"/>
      <c r="C155" s="144"/>
      <c r="D155" s="144"/>
      <c r="E155" s="144"/>
      <c r="F155" s="144"/>
    </row>
    <row r="156" spans="1:6" ht="27" customHeight="1">
      <c r="A156" s="144"/>
      <c r="B156" s="144"/>
      <c r="C156" s="144"/>
      <c r="D156" s="144"/>
      <c r="E156" s="144"/>
      <c r="F156" s="144"/>
    </row>
    <row r="157" spans="1:6" ht="27" customHeight="1">
      <c r="A157" s="144"/>
      <c r="B157" s="144"/>
      <c r="C157" s="144"/>
      <c r="D157" s="144"/>
      <c r="E157" s="144"/>
      <c r="F157" s="144"/>
    </row>
    <row r="158" spans="1:6" ht="52.5" customHeight="1">
      <c r="A158" s="144"/>
      <c r="B158" s="144"/>
      <c r="C158" s="144"/>
      <c r="D158" s="144"/>
      <c r="E158" s="144"/>
      <c r="F158" s="144"/>
    </row>
    <row r="159" spans="1:6" ht="15.75" customHeight="1">
      <c r="A159" s="144"/>
      <c r="B159" s="144"/>
      <c r="C159" s="144"/>
      <c r="D159" s="144"/>
      <c r="E159" s="144"/>
      <c r="F159" s="144"/>
    </row>
    <row r="160" spans="1:6" ht="18.75" customHeight="1">
      <c r="A160" s="144"/>
      <c r="B160" s="144"/>
      <c r="C160" s="144"/>
      <c r="D160" s="144"/>
      <c r="E160" s="144"/>
      <c r="F160" s="144"/>
    </row>
    <row r="161" spans="1:6" ht="18.75" customHeight="1">
      <c r="A161" s="144"/>
      <c r="B161" s="144"/>
      <c r="C161" s="144"/>
      <c r="D161" s="144"/>
      <c r="E161" s="144"/>
      <c r="F161" s="144"/>
    </row>
    <row r="163" spans="1:6" ht="67.5" customHeight="1">
      <c r="A163" s="144"/>
      <c r="B163" s="144"/>
      <c r="C163" s="144"/>
      <c r="D163" s="144"/>
      <c r="E163" s="144"/>
      <c r="F163" s="144"/>
    </row>
    <row r="164" spans="1:6" ht="39" customHeight="1">
      <c r="A164" s="144"/>
      <c r="B164" s="144"/>
      <c r="C164" s="144"/>
      <c r="D164" s="144"/>
      <c r="E164" s="144"/>
      <c r="F164" s="144"/>
    </row>
    <row r="167" spans="1:6" ht="29.25" customHeight="1">
      <c r="A167" s="144"/>
      <c r="B167" s="144"/>
      <c r="C167" s="144"/>
      <c r="D167" s="144"/>
      <c r="E167" s="144"/>
      <c r="F167" s="144"/>
    </row>
    <row r="168" spans="1:6" ht="18.75" customHeight="1">
      <c r="A168" s="144"/>
      <c r="B168" s="144"/>
      <c r="C168" s="144"/>
      <c r="D168" s="144"/>
      <c r="E168" s="144"/>
      <c r="F168" s="144"/>
    </row>
    <row r="169" spans="1:6" ht="18.75" customHeight="1">
      <c r="A169" s="144"/>
      <c r="B169" s="144"/>
      <c r="C169" s="144"/>
      <c r="D169" s="144"/>
      <c r="E169" s="144"/>
      <c r="F169" s="144"/>
    </row>
    <row r="170" spans="1:6" ht="67.5" customHeight="1">
      <c r="A170" s="144"/>
      <c r="B170" s="144"/>
      <c r="C170" s="144"/>
      <c r="D170" s="144"/>
      <c r="E170" s="144"/>
      <c r="F170" s="144"/>
    </row>
    <row r="172" spans="1:6" ht="64.5" customHeight="1">
      <c r="A172" s="144"/>
      <c r="B172" s="144"/>
      <c r="C172" s="144"/>
      <c r="D172" s="144"/>
      <c r="E172" s="144"/>
      <c r="F172" s="144"/>
    </row>
    <row r="173" spans="1:6" ht="39.75" customHeight="1">
      <c r="A173" s="144"/>
      <c r="B173" s="144"/>
      <c r="C173" s="144"/>
      <c r="D173" s="144"/>
      <c r="E173" s="144"/>
      <c r="F173" s="144"/>
    </row>
    <row r="174" spans="1:6" ht="28.5" customHeight="1">
      <c r="A174" s="144"/>
      <c r="B174" s="144"/>
      <c r="C174" s="144"/>
      <c r="D174" s="144"/>
      <c r="E174" s="144"/>
      <c r="F174" s="144"/>
    </row>
    <row r="175" spans="1:6" ht="18.75" customHeight="1">
      <c r="A175" s="144"/>
      <c r="B175" s="144"/>
      <c r="C175" s="144"/>
      <c r="D175" s="144"/>
      <c r="E175" s="144"/>
      <c r="F175" s="144"/>
    </row>
    <row r="177" spans="1:6" ht="66.75" customHeight="1">
      <c r="A177" s="144"/>
      <c r="B177" s="144"/>
      <c r="C177" s="144"/>
      <c r="D177" s="144"/>
      <c r="E177" s="144"/>
      <c r="F177" s="144"/>
    </row>
    <row r="178" spans="1:6" ht="40.5" customHeight="1">
      <c r="A178" s="144"/>
      <c r="B178" s="144"/>
      <c r="C178" s="144"/>
      <c r="D178" s="144"/>
      <c r="E178" s="144"/>
      <c r="F178" s="144"/>
    </row>
    <row r="179" spans="1:6" ht="19.5" customHeight="1">
      <c r="A179" s="144"/>
      <c r="B179" s="144"/>
      <c r="C179" s="144"/>
      <c r="D179" s="144"/>
      <c r="E179" s="144"/>
      <c r="F179" s="144"/>
    </row>
    <row r="180" spans="1:6" ht="18.75" customHeight="1">
      <c r="A180" s="144"/>
      <c r="B180" s="144"/>
      <c r="C180" s="144"/>
      <c r="D180" s="144"/>
      <c r="E180" s="144"/>
      <c r="F180" s="144"/>
    </row>
    <row r="181" spans="1:6" ht="18.75" customHeight="1">
      <c r="A181" s="144"/>
      <c r="B181" s="144"/>
      <c r="C181" s="144"/>
      <c r="D181" s="144"/>
      <c r="E181" s="144"/>
      <c r="F181" s="144"/>
    </row>
    <row r="182" spans="1:6" ht="66.75" customHeight="1">
      <c r="A182" s="144"/>
      <c r="B182" s="144"/>
      <c r="C182" s="144"/>
      <c r="D182" s="144"/>
      <c r="E182" s="144"/>
      <c r="F182" s="144"/>
    </row>
    <row r="183" spans="1:6" ht="39" customHeight="1">
      <c r="A183" s="144"/>
      <c r="B183" s="144"/>
      <c r="C183" s="144"/>
      <c r="D183" s="144"/>
      <c r="E183" s="144"/>
      <c r="F183" s="144"/>
    </row>
    <row r="184" spans="1:6" ht="18.75" customHeight="1">
      <c r="A184" s="144"/>
      <c r="B184" s="144"/>
      <c r="C184" s="144"/>
      <c r="D184" s="144"/>
      <c r="E184" s="144"/>
      <c r="F184" s="144"/>
    </row>
    <row r="185" spans="1:6" ht="18.75" customHeight="1">
      <c r="A185" s="144"/>
      <c r="B185" s="144"/>
      <c r="C185" s="144"/>
      <c r="D185" s="144"/>
      <c r="E185" s="144"/>
      <c r="F185" s="144"/>
    </row>
    <row r="186" spans="1:6" ht="18.75" customHeight="1">
      <c r="A186" s="144"/>
      <c r="B186" s="144"/>
      <c r="C186" s="144"/>
      <c r="D186" s="144"/>
      <c r="E186" s="144"/>
      <c r="F186" s="144"/>
    </row>
    <row r="187" spans="1:6" ht="133.5" customHeight="1">
      <c r="A187" s="144"/>
      <c r="B187" s="144"/>
      <c r="C187" s="144"/>
      <c r="D187" s="144"/>
      <c r="E187" s="144"/>
      <c r="F187" s="144"/>
    </row>
    <row r="188" spans="1:6" ht="39.75" customHeight="1">
      <c r="A188" s="144"/>
      <c r="B188" s="144"/>
      <c r="C188" s="144"/>
      <c r="D188" s="144"/>
      <c r="E188" s="144"/>
      <c r="F188" s="144"/>
    </row>
    <row r="189" spans="1:6" ht="64.5" customHeight="1">
      <c r="A189" s="144"/>
      <c r="B189" s="144"/>
      <c r="C189" s="144"/>
      <c r="D189" s="144"/>
      <c r="E189" s="144"/>
      <c r="F189" s="144"/>
    </row>
    <row r="190" spans="1:6" ht="19.5" customHeight="1">
      <c r="A190" s="144"/>
      <c r="B190" s="144"/>
      <c r="C190" s="144"/>
      <c r="D190" s="144"/>
      <c r="E190" s="144"/>
      <c r="F190" s="144"/>
    </row>
    <row r="191" spans="1:6" ht="40.5" customHeight="1">
      <c r="A191" s="144"/>
      <c r="B191" s="144"/>
      <c r="C191" s="144"/>
      <c r="D191" s="144"/>
      <c r="E191" s="144"/>
      <c r="F191" s="144"/>
    </row>
    <row r="192" spans="1:6" ht="27.75" customHeight="1">
      <c r="A192" s="144"/>
      <c r="B192" s="144"/>
      <c r="C192" s="144"/>
      <c r="D192" s="144"/>
      <c r="E192" s="144"/>
      <c r="F192" s="144"/>
    </row>
    <row r="193" spans="1:6" ht="18.75" customHeight="1">
      <c r="A193" s="144"/>
      <c r="B193" s="144"/>
      <c r="C193" s="144"/>
      <c r="D193" s="144"/>
      <c r="E193" s="144"/>
      <c r="F193" s="144"/>
    </row>
    <row r="195" spans="1:6" ht="66" customHeight="1">
      <c r="A195" s="144"/>
      <c r="B195" s="144"/>
      <c r="C195" s="144"/>
      <c r="D195" s="144"/>
      <c r="E195" s="144"/>
      <c r="F195" s="144"/>
    </row>
    <row r="196" spans="1:6" ht="39.75" customHeight="1">
      <c r="A196" s="144"/>
      <c r="B196" s="144"/>
      <c r="C196" s="144"/>
      <c r="D196" s="144"/>
      <c r="E196" s="144"/>
      <c r="F196" s="144"/>
    </row>
    <row r="197" spans="1:6" ht="64.5" customHeight="1">
      <c r="A197" s="144"/>
      <c r="B197" s="144"/>
      <c r="C197" s="144"/>
      <c r="D197" s="144"/>
      <c r="E197" s="144"/>
      <c r="F197" s="144"/>
    </row>
    <row r="198" spans="1:6" ht="39" customHeight="1">
      <c r="A198" s="144"/>
      <c r="B198" s="144"/>
      <c r="C198" s="144"/>
      <c r="D198" s="144"/>
      <c r="E198" s="144"/>
      <c r="F198" s="144"/>
    </row>
    <row r="199" spans="1:6" ht="28.5" customHeight="1">
      <c r="A199" s="144"/>
      <c r="B199" s="144"/>
      <c r="C199" s="144"/>
      <c r="D199" s="144"/>
      <c r="E199" s="144"/>
      <c r="F199" s="144"/>
    </row>
    <row r="200" spans="1:6" ht="18.75" customHeight="1">
      <c r="A200" s="144"/>
      <c r="B200" s="144"/>
      <c r="C200" s="144"/>
      <c r="D200" s="144"/>
      <c r="E200" s="144"/>
      <c r="F200" s="144"/>
    </row>
    <row r="202" spans="1:6" ht="67.5" customHeight="1">
      <c r="A202" s="144"/>
      <c r="B202" s="144"/>
      <c r="C202" s="144"/>
      <c r="D202" s="144"/>
      <c r="E202" s="144"/>
      <c r="F202" s="144"/>
    </row>
    <row r="203" spans="1:6" ht="39" customHeight="1">
      <c r="A203" s="144"/>
      <c r="B203" s="144"/>
      <c r="C203" s="144"/>
      <c r="D203" s="144"/>
      <c r="E203" s="144"/>
      <c r="F203" s="144"/>
    </row>
    <row r="204" spans="1:6" ht="64.5" customHeight="1">
      <c r="A204" s="144"/>
      <c r="B204" s="144"/>
      <c r="C204" s="144"/>
      <c r="D204" s="144"/>
      <c r="E204" s="144"/>
      <c r="F204" s="144"/>
    </row>
    <row r="205" spans="1:6" ht="39.75" customHeight="1">
      <c r="A205" s="144"/>
      <c r="B205" s="144"/>
      <c r="C205" s="144"/>
      <c r="D205" s="144"/>
      <c r="E205" s="144"/>
      <c r="F205" s="144"/>
    </row>
    <row r="206" spans="1:6" ht="27" customHeight="1">
      <c r="A206" s="144"/>
      <c r="B206" s="144"/>
      <c r="C206" s="144"/>
      <c r="D206" s="144"/>
      <c r="E206" s="144"/>
      <c r="F206" s="144"/>
    </row>
    <row r="207" spans="1:6" ht="18.75" customHeight="1">
      <c r="A207" s="144"/>
      <c r="B207" s="144"/>
      <c r="C207" s="144"/>
      <c r="D207" s="144"/>
      <c r="E207" s="144"/>
      <c r="F207" s="144"/>
    </row>
    <row r="208" spans="1:6" ht="18.75" customHeight="1">
      <c r="A208" s="144"/>
      <c r="B208" s="144"/>
      <c r="C208" s="144"/>
      <c r="D208" s="144"/>
      <c r="E208" s="144"/>
      <c r="F208" s="144"/>
    </row>
    <row r="209" spans="1:6" ht="67.5" customHeight="1">
      <c r="A209" s="144"/>
      <c r="B209" s="144"/>
      <c r="C209" s="144"/>
      <c r="D209" s="144"/>
      <c r="E209" s="144"/>
      <c r="F209" s="144"/>
    </row>
    <row r="212" spans="1:6" ht="18.75" customHeight="1">
      <c r="A212" s="144"/>
      <c r="B212" s="144"/>
      <c r="C212" s="144"/>
      <c r="D212" s="144"/>
      <c r="E212" s="144"/>
      <c r="F212" s="144"/>
    </row>
    <row r="213" spans="1:6" ht="39.75" customHeight="1">
      <c r="A213" s="144"/>
      <c r="B213" s="144"/>
      <c r="C213" s="144"/>
      <c r="D213" s="144"/>
      <c r="E213" s="144"/>
      <c r="F213" s="144"/>
    </row>
    <row r="219" spans="1:6" ht="76.5" customHeight="1">
      <c r="A219" s="144"/>
      <c r="B219" s="144"/>
      <c r="C219" s="144"/>
      <c r="D219" s="144"/>
      <c r="E219" s="144"/>
      <c r="F219" s="144"/>
    </row>
    <row r="221" spans="1:6" ht="38.25" customHeight="1">
      <c r="A221" s="144"/>
      <c r="B221" s="144"/>
      <c r="C221" s="144"/>
      <c r="D221" s="144"/>
      <c r="E221" s="144"/>
      <c r="F221" s="144"/>
    </row>
    <row r="222" spans="1:6" ht="27" customHeight="1">
      <c r="A222" s="144"/>
      <c r="B222" s="144"/>
      <c r="C222" s="144"/>
      <c r="D222" s="144"/>
      <c r="E222" s="144"/>
      <c r="F222" s="144"/>
    </row>
    <row r="223" spans="1:6" ht="27" customHeight="1">
      <c r="A223" s="144"/>
      <c r="B223" s="144"/>
      <c r="C223" s="144"/>
      <c r="D223" s="144"/>
      <c r="E223" s="144"/>
      <c r="F223" s="144"/>
    </row>
    <row r="224" spans="1:6" ht="27" customHeight="1">
      <c r="A224" s="144"/>
      <c r="B224" s="144"/>
      <c r="C224" s="144"/>
      <c r="D224" s="144"/>
      <c r="E224" s="144"/>
      <c r="F224" s="144"/>
    </row>
    <row r="226" spans="1:6" ht="17.25" customHeight="1">
      <c r="A226" s="144"/>
      <c r="B226" s="144"/>
      <c r="C226" s="144"/>
      <c r="D226" s="144"/>
      <c r="E226" s="144"/>
      <c r="F226" s="144"/>
    </row>
    <row r="227" spans="1:6" ht="15.75" customHeight="1">
      <c r="A227" s="144"/>
      <c r="B227" s="144"/>
      <c r="C227" s="144"/>
      <c r="D227" s="144"/>
      <c r="E227" s="144"/>
      <c r="F227" s="144"/>
    </row>
    <row r="244" spans="1:6" ht="38.25" customHeight="1">
      <c r="A244" s="144"/>
      <c r="B244" s="144"/>
      <c r="C244" s="144"/>
      <c r="D244" s="144"/>
      <c r="E244" s="144"/>
      <c r="F244" s="144"/>
    </row>
    <row r="246" spans="1:6" ht="111" customHeight="1">
      <c r="A246" s="144"/>
      <c r="B246" s="144"/>
      <c r="C246" s="144"/>
      <c r="D246" s="144"/>
      <c r="E246" s="144"/>
      <c r="F246" s="144"/>
    </row>
  </sheetData>
  <mergeCells count="6">
    <mergeCell ref="E94:F94"/>
    <mergeCell ref="E72:F72"/>
    <mergeCell ref="E89:F89"/>
    <mergeCell ref="E90:F90"/>
    <mergeCell ref="E91:F91"/>
    <mergeCell ref="E92:F92"/>
  </mergeCells>
  <pageMargins left="0.78740157480314965" right="0.47244094488188981" top="1.0629921259842521" bottom="0.59055118110236227" header="0.78740157480314965" footer="0.23622047244094491"/>
  <pageSetup paperSize="9" orientation="portrait" useFirstPageNumber="1" horizontalDpi="300" verticalDpi="300" r:id="rId1"/>
  <headerFooter alignWithMargins="0">
    <oddFooter>&amp;L&amp;F     &amp;A&amp;R&amp;D
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G197"/>
  <sheetViews>
    <sheetView showGridLines="0" showZeros="0" zoomScaleNormal="100" workbookViewId="0">
      <selection activeCell="C13" sqref="C13"/>
    </sheetView>
  </sheetViews>
  <sheetFormatPr defaultColWidth="9.140625" defaultRowHeight="12.75"/>
  <cols>
    <col min="1" max="1" width="4.42578125" style="168" customWidth="1"/>
    <col min="2" max="2" width="14.140625" style="168" customWidth="1"/>
    <col min="3" max="3" width="47.5703125" style="168" customWidth="1"/>
    <col min="4" max="4" width="5.5703125" style="168" customWidth="1"/>
    <col min="5" max="5" width="10" style="169" customWidth="1"/>
    <col min="6" max="6" width="11.28515625" style="168" customWidth="1"/>
    <col min="7" max="7" width="16.140625" style="168" customWidth="1"/>
    <col min="8" max="8" width="13.140625" style="168" customWidth="1"/>
    <col min="9" max="9" width="14.5703125" style="168" customWidth="1"/>
    <col min="10" max="10" width="13.140625" style="168" customWidth="1"/>
    <col min="11" max="11" width="13.5703125" style="168" customWidth="1"/>
    <col min="12" max="16384" width="9.140625" style="168"/>
  </cols>
  <sheetData>
    <row r="1" spans="1:59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59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59" s="176" customFormat="1" ht="20.25">
      <c r="A3" s="179" t="s">
        <v>1445</v>
      </c>
      <c r="B3" s="180"/>
      <c r="C3" s="181"/>
      <c r="D3" s="182"/>
      <c r="E3" s="180"/>
      <c r="F3" s="180"/>
    </row>
    <row r="4" spans="1:59">
      <c r="A4" s="267"/>
      <c r="B4" s="268"/>
      <c r="C4" s="268"/>
      <c r="D4" s="268"/>
      <c r="E4" s="269"/>
      <c r="F4" s="268"/>
      <c r="G4" s="268"/>
      <c r="H4" s="268"/>
      <c r="I4" s="268"/>
      <c r="J4" s="268"/>
      <c r="K4" s="268"/>
    </row>
    <row r="5" spans="1:59" ht="15.75">
      <c r="A5" s="273"/>
      <c r="B5" s="274"/>
      <c r="C5" s="263" t="s">
        <v>1445</v>
      </c>
      <c r="D5" s="274"/>
      <c r="E5" s="275"/>
      <c r="F5" s="274"/>
      <c r="G5" s="266">
        <f>+G23+G51+G89+G137+G142</f>
        <v>0</v>
      </c>
      <c r="H5" s="274"/>
      <c r="I5" s="274"/>
      <c r="J5" s="274"/>
      <c r="K5" s="274"/>
    </row>
    <row r="6" spans="1:59" ht="13.5" thickBot="1">
      <c r="A6" s="270" t="s">
        <v>1166</v>
      </c>
      <c r="B6" s="271" t="s">
        <v>1167</v>
      </c>
      <c r="C6" s="271" t="s">
        <v>1168</v>
      </c>
      <c r="D6" s="271" t="s">
        <v>4</v>
      </c>
      <c r="E6" s="271" t="s">
        <v>1169</v>
      </c>
      <c r="F6" s="271" t="s">
        <v>1170</v>
      </c>
      <c r="G6" s="271" t="s">
        <v>1171</v>
      </c>
      <c r="H6" s="272" t="s">
        <v>1172</v>
      </c>
      <c r="I6" s="272" t="s">
        <v>1173</v>
      </c>
      <c r="J6" s="272" t="s">
        <v>1174</v>
      </c>
      <c r="K6" s="272" t="s">
        <v>1175</v>
      </c>
    </row>
    <row r="7" spans="1:59" ht="13.5" thickBot="1">
      <c r="A7" s="305"/>
      <c r="B7" s="306"/>
      <c r="C7" s="306"/>
      <c r="D7" s="306"/>
      <c r="E7" s="306"/>
      <c r="F7" s="306"/>
      <c r="G7" s="306"/>
      <c r="H7" s="307"/>
      <c r="I7" s="307"/>
      <c r="J7" s="307"/>
      <c r="K7" s="307"/>
    </row>
    <row r="8" spans="1:59">
      <c r="A8" s="223" t="s">
        <v>1176</v>
      </c>
      <c r="B8" s="224" t="s">
        <v>1177</v>
      </c>
      <c r="C8" s="225" t="s">
        <v>1178</v>
      </c>
      <c r="D8" s="226"/>
      <c r="E8" s="227"/>
      <c r="F8" s="227"/>
      <c r="G8" s="228"/>
      <c r="H8" s="229"/>
      <c r="I8" s="229"/>
      <c r="J8" s="229"/>
      <c r="K8" s="229"/>
      <c r="Q8" s="170">
        <v>1</v>
      </c>
    </row>
    <row r="9" spans="1:59">
      <c r="A9" s="216">
        <v>1</v>
      </c>
      <c r="B9" s="217" t="s">
        <v>1179</v>
      </c>
      <c r="C9" s="218" t="s">
        <v>1180</v>
      </c>
      <c r="D9" s="219" t="s">
        <v>7</v>
      </c>
      <c r="E9" s="220">
        <v>122.556</v>
      </c>
      <c r="F9" s="220"/>
      <c r="G9" s="221">
        <f>E9*F9</f>
        <v>0</v>
      </c>
      <c r="H9" s="222">
        <v>5.1000000000000004E-4</v>
      </c>
      <c r="I9" s="222">
        <f>E9*H9</f>
        <v>6.250356E-2</v>
      </c>
      <c r="J9" s="222">
        <v>0</v>
      </c>
      <c r="K9" s="222">
        <f>E9*J9</f>
        <v>0</v>
      </c>
      <c r="Q9" s="170">
        <v>2</v>
      </c>
      <c r="AA9" s="168">
        <v>12</v>
      </c>
      <c r="AB9" s="168">
        <v>0</v>
      </c>
      <c r="AC9" s="168">
        <v>1</v>
      </c>
      <c r="BB9" s="168">
        <v>2</v>
      </c>
      <c r="BC9" s="168">
        <f>IF(BB9=1,G9,0)</f>
        <v>0</v>
      </c>
      <c r="BD9" s="168">
        <f>IF(BB9=2,G9,0)</f>
        <v>0</v>
      </c>
      <c r="BE9" s="168">
        <f>IF(BB9=3,G9,0)</f>
        <v>0</v>
      </c>
      <c r="BF9" s="168">
        <f>IF(BB9=4,G9,0)</f>
        <v>0</v>
      </c>
      <c r="BG9" s="168">
        <f>IF(BB9=5,G9,0)</f>
        <v>0</v>
      </c>
    </row>
    <row r="10" spans="1:59">
      <c r="A10" s="209"/>
      <c r="B10" s="194"/>
      <c r="C10" s="201" t="s">
        <v>1181</v>
      </c>
      <c r="D10" s="196"/>
      <c r="E10" s="197"/>
      <c r="F10" s="197"/>
      <c r="G10" s="198"/>
      <c r="H10" s="199"/>
      <c r="I10" s="199"/>
      <c r="J10" s="199"/>
      <c r="K10" s="199"/>
      <c r="Q10" s="170"/>
    </row>
    <row r="11" spans="1:59">
      <c r="A11" s="193"/>
      <c r="B11" s="194"/>
      <c r="C11" s="201" t="s">
        <v>1182</v>
      </c>
      <c r="D11" s="196"/>
      <c r="E11" s="197"/>
      <c r="F11" s="197"/>
      <c r="G11" s="198"/>
      <c r="H11" s="199"/>
      <c r="I11" s="199"/>
      <c r="J11" s="199"/>
      <c r="K11" s="200"/>
      <c r="Q11" s="170"/>
    </row>
    <row r="12" spans="1:59">
      <c r="A12" s="193"/>
      <c r="B12" s="194"/>
      <c r="C12" s="201" t="s">
        <v>1183</v>
      </c>
      <c r="D12" s="196"/>
      <c r="E12" s="197"/>
      <c r="F12" s="197"/>
      <c r="G12" s="198"/>
      <c r="H12" s="199"/>
      <c r="I12" s="199"/>
      <c r="J12" s="199"/>
      <c r="K12" s="200"/>
      <c r="Q12" s="170"/>
    </row>
    <row r="13" spans="1:59">
      <c r="A13" s="193"/>
      <c r="B13" s="194"/>
      <c r="C13" s="201" t="s">
        <v>1184</v>
      </c>
      <c r="D13" s="196"/>
      <c r="E13" s="197"/>
      <c r="F13" s="197"/>
      <c r="G13" s="198"/>
      <c r="H13" s="199"/>
      <c r="I13" s="199"/>
      <c r="J13" s="199"/>
      <c r="K13" s="200"/>
      <c r="Q13" s="170"/>
    </row>
    <row r="14" spans="1:59">
      <c r="A14" s="193"/>
      <c r="B14" s="194"/>
      <c r="C14" s="201" t="s">
        <v>1185</v>
      </c>
      <c r="D14" s="196"/>
      <c r="E14" s="197"/>
      <c r="F14" s="197"/>
      <c r="G14" s="198"/>
      <c r="H14" s="199"/>
      <c r="I14" s="199"/>
      <c r="J14" s="199"/>
      <c r="K14" s="200"/>
      <c r="Q14" s="170"/>
    </row>
    <row r="15" spans="1:59">
      <c r="A15" s="193"/>
      <c r="B15" s="194"/>
      <c r="C15" s="201" t="s">
        <v>1186</v>
      </c>
      <c r="D15" s="196"/>
      <c r="E15" s="197"/>
      <c r="F15" s="197"/>
      <c r="G15" s="198"/>
      <c r="H15" s="199"/>
      <c r="I15" s="199"/>
      <c r="J15" s="199"/>
      <c r="K15" s="200"/>
      <c r="Q15" s="170"/>
    </row>
    <row r="16" spans="1:59">
      <c r="A16" s="193"/>
      <c r="B16" s="194"/>
      <c r="C16" s="201" t="s">
        <v>1187</v>
      </c>
      <c r="D16" s="196"/>
      <c r="E16" s="197"/>
      <c r="F16" s="197"/>
      <c r="G16" s="198"/>
      <c r="H16" s="199"/>
      <c r="I16" s="199"/>
      <c r="J16" s="199"/>
      <c r="K16" s="200"/>
      <c r="Q16" s="170"/>
    </row>
    <row r="17" spans="1:59">
      <c r="A17" s="193"/>
      <c r="B17" s="194"/>
      <c r="C17" s="201">
        <v>122.556</v>
      </c>
      <c r="D17" s="196"/>
      <c r="E17" s="197"/>
      <c r="F17" s="197"/>
      <c r="G17" s="198"/>
      <c r="H17" s="199"/>
      <c r="I17" s="199"/>
      <c r="J17" s="199"/>
      <c r="K17" s="200"/>
      <c r="Q17" s="170"/>
    </row>
    <row r="18" spans="1:59">
      <c r="A18" s="193">
        <v>2</v>
      </c>
      <c r="B18" s="194" t="s">
        <v>1188</v>
      </c>
      <c r="C18" s="195" t="s">
        <v>1189</v>
      </c>
      <c r="D18" s="196" t="s">
        <v>2</v>
      </c>
      <c r="E18" s="197">
        <v>173</v>
      </c>
      <c r="F18" s="197"/>
      <c r="G18" s="198">
        <f>E18*F18</f>
        <v>0</v>
      </c>
      <c r="H18" s="199">
        <v>4.6999999999999999E-4</v>
      </c>
      <c r="I18" s="199">
        <f>E18*H18</f>
        <v>8.1309999999999993E-2</v>
      </c>
      <c r="J18" s="199">
        <v>0</v>
      </c>
      <c r="K18" s="200">
        <f>E18*J18</f>
        <v>0</v>
      </c>
      <c r="Q18" s="170">
        <v>2</v>
      </c>
      <c r="AA18" s="168">
        <v>12</v>
      </c>
      <c r="AB18" s="168">
        <v>0</v>
      </c>
      <c r="AC18" s="168">
        <v>2</v>
      </c>
      <c r="BB18" s="168">
        <v>2</v>
      </c>
      <c r="BC18" s="168">
        <f>IF(BB18=1,G18,0)</f>
        <v>0</v>
      </c>
      <c r="BD18" s="168">
        <f>IF(BB18=2,G18,0)</f>
        <v>0</v>
      </c>
      <c r="BE18" s="168">
        <f>IF(BB18=3,G18,0)</f>
        <v>0</v>
      </c>
      <c r="BF18" s="168">
        <f>IF(BB18=4,G18,0)</f>
        <v>0</v>
      </c>
      <c r="BG18" s="168">
        <f>IF(BB18=5,G18,0)</f>
        <v>0</v>
      </c>
    </row>
    <row r="19" spans="1:59">
      <c r="A19" s="193">
        <v>3</v>
      </c>
      <c r="B19" s="194" t="s">
        <v>1190</v>
      </c>
      <c r="C19" s="195" t="s">
        <v>1191</v>
      </c>
      <c r="D19" s="196" t="s">
        <v>2</v>
      </c>
      <c r="E19" s="197">
        <v>190</v>
      </c>
      <c r="F19" s="197"/>
      <c r="G19" s="198">
        <f>E19*F19</f>
        <v>0</v>
      </c>
      <c r="H19" s="199">
        <v>1E-4</v>
      </c>
      <c r="I19" s="199">
        <f>E19*H19</f>
        <v>1.9E-2</v>
      </c>
      <c r="J19" s="199">
        <v>0</v>
      </c>
      <c r="K19" s="200">
        <f>E19*J19</f>
        <v>0</v>
      </c>
      <c r="Q19" s="170">
        <v>2</v>
      </c>
      <c r="AA19" s="168">
        <v>12</v>
      </c>
      <c r="AB19" s="168">
        <v>0</v>
      </c>
      <c r="AC19" s="168">
        <v>3</v>
      </c>
      <c r="BB19" s="168">
        <v>2</v>
      </c>
      <c r="BC19" s="168">
        <f>IF(BB19=1,G19,0)</f>
        <v>0</v>
      </c>
      <c r="BD19" s="168">
        <f>IF(BB19=2,G19,0)</f>
        <v>0</v>
      </c>
      <c r="BE19" s="168">
        <f>IF(BB19=3,G19,0)</f>
        <v>0</v>
      </c>
      <c r="BF19" s="168">
        <f>IF(BB19=4,G19,0)</f>
        <v>0</v>
      </c>
      <c r="BG19" s="168">
        <f>IF(BB19=5,G19,0)</f>
        <v>0</v>
      </c>
    </row>
    <row r="20" spans="1:59">
      <c r="A20" s="193">
        <v>4</v>
      </c>
      <c r="B20" s="194" t="s">
        <v>1192</v>
      </c>
      <c r="C20" s="195" t="s">
        <v>1193</v>
      </c>
      <c r="D20" s="196" t="s">
        <v>2</v>
      </c>
      <c r="E20" s="197">
        <v>105</v>
      </c>
      <c r="F20" s="197"/>
      <c r="G20" s="198">
        <f>E20*F20</f>
        <v>0</v>
      </c>
      <c r="H20" s="199">
        <v>2.9999999999999997E-4</v>
      </c>
      <c r="I20" s="199">
        <f>E20*H20</f>
        <v>3.15E-2</v>
      </c>
      <c r="J20" s="199">
        <v>0</v>
      </c>
      <c r="K20" s="200">
        <f>E20*J20</f>
        <v>0</v>
      </c>
      <c r="Q20" s="170">
        <v>2</v>
      </c>
      <c r="AA20" s="168">
        <v>12</v>
      </c>
      <c r="AB20" s="168">
        <v>0</v>
      </c>
      <c r="AC20" s="168">
        <v>4</v>
      </c>
      <c r="BB20" s="168">
        <v>2</v>
      </c>
      <c r="BC20" s="168">
        <f>IF(BB20=1,G20,0)</f>
        <v>0</v>
      </c>
      <c r="BD20" s="168">
        <f>IF(BB20=2,G20,0)</f>
        <v>0</v>
      </c>
      <c r="BE20" s="168">
        <f>IF(BB20=3,G20,0)</f>
        <v>0</v>
      </c>
      <c r="BF20" s="168">
        <f>IF(BB20=4,G20,0)</f>
        <v>0</v>
      </c>
      <c r="BG20" s="168">
        <f>IF(BB20=5,G20,0)</f>
        <v>0</v>
      </c>
    </row>
    <row r="21" spans="1:59">
      <c r="A21" s="193">
        <v>5</v>
      </c>
      <c r="B21" s="194" t="s">
        <v>1194</v>
      </c>
      <c r="C21" s="195" t="s">
        <v>1195</v>
      </c>
      <c r="D21" s="196" t="s">
        <v>2</v>
      </c>
      <c r="E21" s="197">
        <v>10</v>
      </c>
      <c r="F21" s="197"/>
      <c r="G21" s="198">
        <f>E21*F21</f>
        <v>0</v>
      </c>
      <c r="H21" s="199">
        <v>5.0000000000000001E-4</v>
      </c>
      <c r="I21" s="199">
        <f>E21*H21</f>
        <v>5.0000000000000001E-3</v>
      </c>
      <c r="J21" s="199">
        <v>0</v>
      </c>
      <c r="K21" s="200">
        <f>E21*J21</f>
        <v>0</v>
      </c>
      <c r="Q21" s="170">
        <v>2</v>
      </c>
      <c r="AA21" s="168">
        <v>12</v>
      </c>
      <c r="AB21" s="168">
        <v>0</v>
      </c>
      <c r="AC21" s="168">
        <v>5</v>
      </c>
      <c r="BB21" s="168">
        <v>2</v>
      </c>
      <c r="BC21" s="168">
        <f>IF(BB21=1,G21,0)</f>
        <v>0</v>
      </c>
      <c r="BD21" s="168">
        <f>IF(BB21=2,G21,0)</f>
        <v>0</v>
      </c>
      <c r="BE21" s="168">
        <f>IF(BB21=3,G21,0)</f>
        <v>0</v>
      </c>
      <c r="BF21" s="168">
        <f>IF(BB21=4,G21,0)</f>
        <v>0</v>
      </c>
      <c r="BG21" s="168">
        <f>IF(BB21=5,G21,0)</f>
        <v>0</v>
      </c>
    </row>
    <row r="22" spans="1:59">
      <c r="A22" s="193">
        <v>6</v>
      </c>
      <c r="B22" s="194" t="s">
        <v>1196</v>
      </c>
      <c r="C22" s="195" t="s">
        <v>1197</v>
      </c>
      <c r="D22" s="196" t="s">
        <v>3</v>
      </c>
      <c r="E22" s="197">
        <v>0.1993</v>
      </c>
      <c r="F22" s="197"/>
      <c r="G22" s="198">
        <f>E22*F22</f>
        <v>0</v>
      </c>
      <c r="H22" s="199">
        <v>0</v>
      </c>
      <c r="I22" s="199">
        <f>E22*H22</f>
        <v>0</v>
      </c>
      <c r="J22" s="199">
        <v>0</v>
      </c>
      <c r="K22" s="200">
        <f>E22*J22</f>
        <v>0</v>
      </c>
      <c r="Q22" s="170">
        <v>2</v>
      </c>
      <c r="AA22" s="168">
        <v>12</v>
      </c>
      <c r="AB22" s="168">
        <v>0</v>
      </c>
      <c r="AC22" s="168">
        <v>6</v>
      </c>
      <c r="BB22" s="168">
        <v>2</v>
      </c>
      <c r="BC22" s="168">
        <f>IF(BB22=1,G22,0)</f>
        <v>0</v>
      </c>
      <c r="BD22" s="168">
        <f>IF(BB22=2,G22,0)</f>
        <v>0</v>
      </c>
      <c r="BE22" s="168">
        <f>IF(BB22=3,G22,0)</f>
        <v>0</v>
      </c>
      <c r="BF22" s="168">
        <f>IF(BB22=4,G22,0)</f>
        <v>0</v>
      </c>
      <c r="BG22" s="168">
        <f>IF(BB22=5,G22,0)</f>
        <v>0</v>
      </c>
    </row>
    <row r="23" spans="1:59">
      <c r="A23" s="232"/>
      <c r="B23" s="233" t="s">
        <v>1198</v>
      </c>
      <c r="C23" s="234" t="str">
        <f>CONCATENATE(B8," ",C8)</f>
        <v>713 Izolace tepelné</v>
      </c>
      <c r="D23" s="235"/>
      <c r="E23" s="236"/>
      <c r="F23" s="236"/>
      <c r="G23" s="237">
        <f>SUM(G8:G22)</f>
        <v>0</v>
      </c>
      <c r="H23" s="238"/>
      <c r="I23" s="239">
        <f>SUM(I8:I22)</f>
        <v>0.19931356</v>
      </c>
      <c r="J23" s="238"/>
      <c r="K23" s="240">
        <f>SUM(K8:K22)</f>
        <v>0</v>
      </c>
      <c r="Q23" s="170">
        <v>4</v>
      </c>
      <c r="BC23" s="171">
        <f>SUM(BC8:BC22)</f>
        <v>0</v>
      </c>
      <c r="BD23" s="171">
        <f>SUM(BD8:BD22)</f>
        <v>0</v>
      </c>
      <c r="BE23" s="171">
        <f>SUM(BE8:BE22)</f>
        <v>0</v>
      </c>
      <c r="BF23" s="171">
        <f>SUM(BF8:BF22)</f>
        <v>0</v>
      </c>
      <c r="BG23" s="171">
        <f>SUM(BG8:BG22)</f>
        <v>0</v>
      </c>
    </row>
    <row r="24" spans="1:59">
      <c r="A24" s="230" t="s">
        <v>1176</v>
      </c>
      <c r="B24" s="210" t="s">
        <v>1199</v>
      </c>
      <c r="C24" s="211" t="s">
        <v>1200</v>
      </c>
      <c r="D24" s="212"/>
      <c r="E24" s="213"/>
      <c r="F24" s="213"/>
      <c r="G24" s="214"/>
      <c r="H24" s="215"/>
      <c r="I24" s="215"/>
      <c r="J24" s="215"/>
      <c r="K24" s="231"/>
      <c r="Q24" s="170">
        <v>1</v>
      </c>
    </row>
    <row r="25" spans="1:59">
      <c r="A25" s="202"/>
      <c r="B25" s="203"/>
      <c r="C25" s="201" t="s">
        <v>1201</v>
      </c>
      <c r="D25" s="204"/>
      <c r="E25" s="205"/>
      <c r="F25" s="205"/>
      <c r="G25" s="206"/>
      <c r="H25" s="207"/>
      <c r="I25" s="207"/>
      <c r="J25" s="207"/>
      <c r="K25" s="208"/>
      <c r="Q25" s="170"/>
    </row>
    <row r="26" spans="1:59">
      <c r="A26" s="202"/>
      <c r="B26" s="203"/>
      <c r="C26" s="201" t="s">
        <v>1202</v>
      </c>
      <c r="D26" s="204"/>
      <c r="E26" s="205"/>
      <c r="F26" s="205"/>
      <c r="G26" s="206"/>
      <c r="H26" s="207"/>
      <c r="I26" s="207"/>
      <c r="J26" s="207"/>
      <c r="K26" s="208"/>
      <c r="Q26" s="170"/>
    </row>
    <row r="27" spans="1:59">
      <c r="A27" s="202"/>
      <c r="B27" s="203"/>
      <c r="C27" s="201" t="s">
        <v>1203</v>
      </c>
      <c r="D27" s="204"/>
      <c r="E27" s="205"/>
      <c r="F27" s="205"/>
      <c r="G27" s="206"/>
      <c r="H27" s="207"/>
      <c r="I27" s="207"/>
      <c r="J27" s="207"/>
      <c r="K27" s="208"/>
      <c r="Q27" s="170"/>
    </row>
    <row r="28" spans="1:59">
      <c r="A28" s="193">
        <v>7</v>
      </c>
      <c r="B28" s="194" t="s">
        <v>1204</v>
      </c>
      <c r="C28" s="195" t="s">
        <v>1205</v>
      </c>
      <c r="D28" s="196" t="s">
        <v>2</v>
      </c>
      <c r="E28" s="197">
        <v>40</v>
      </c>
      <c r="F28" s="197"/>
      <c r="G28" s="198">
        <f t="shared" ref="G28:G50" si="0">E28*F28</f>
        <v>0</v>
      </c>
      <c r="H28" s="199">
        <v>3.4000000000000002E-4</v>
      </c>
      <c r="I28" s="199">
        <f t="shared" ref="I28:I50" si="1">E28*H28</f>
        <v>1.3600000000000001E-2</v>
      </c>
      <c r="J28" s="199">
        <v>0</v>
      </c>
      <c r="K28" s="200">
        <f t="shared" ref="K28:K50" si="2">E28*J28</f>
        <v>0</v>
      </c>
      <c r="Q28" s="170">
        <v>2</v>
      </c>
      <c r="AA28" s="168">
        <v>12</v>
      </c>
      <c r="AB28" s="168">
        <v>0</v>
      </c>
      <c r="AC28" s="168">
        <v>7</v>
      </c>
      <c r="BB28" s="168">
        <v>2</v>
      </c>
      <c r="BC28" s="168">
        <f t="shared" ref="BC28:BC50" si="3">IF(BB28=1,G28,0)</f>
        <v>0</v>
      </c>
      <c r="BD28" s="168">
        <f t="shared" ref="BD28:BD50" si="4">IF(BB28=2,G28,0)</f>
        <v>0</v>
      </c>
      <c r="BE28" s="168">
        <f t="shared" ref="BE28:BE50" si="5">IF(BB28=3,G28,0)</f>
        <v>0</v>
      </c>
      <c r="BF28" s="168">
        <f t="shared" ref="BF28:BF50" si="6">IF(BB28=4,G28,0)</f>
        <v>0</v>
      </c>
      <c r="BG28" s="168">
        <f t="shared" ref="BG28:BG50" si="7">IF(BB28=5,G28,0)</f>
        <v>0</v>
      </c>
    </row>
    <row r="29" spans="1:59">
      <c r="A29" s="193">
        <v>8</v>
      </c>
      <c r="B29" s="194" t="s">
        <v>1206</v>
      </c>
      <c r="C29" s="195" t="s">
        <v>1207</v>
      </c>
      <c r="D29" s="196" t="s">
        <v>2</v>
      </c>
      <c r="E29" s="197">
        <v>25</v>
      </c>
      <c r="F29" s="197"/>
      <c r="G29" s="198">
        <f t="shared" si="0"/>
        <v>0</v>
      </c>
      <c r="H29" s="199">
        <v>4.8999999999999998E-4</v>
      </c>
      <c r="I29" s="199">
        <f t="shared" si="1"/>
        <v>1.225E-2</v>
      </c>
      <c r="J29" s="199">
        <v>0</v>
      </c>
      <c r="K29" s="200">
        <f t="shared" si="2"/>
        <v>0</v>
      </c>
      <c r="Q29" s="170">
        <v>2</v>
      </c>
      <c r="AA29" s="168">
        <v>12</v>
      </c>
      <c r="AB29" s="168">
        <v>0</v>
      </c>
      <c r="AC29" s="168">
        <v>8</v>
      </c>
      <c r="BB29" s="168">
        <v>2</v>
      </c>
      <c r="BC29" s="168">
        <f t="shared" si="3"/>
        <v>0</v>
      </c>
      <c r="BD29" s="168">
        <f t="shared" si="4"/>
        <v>0</v>
      </c>
      <c r="BE29" s="168">
        <f t="shared" si="5"/>
        <v>0</v>
      </c>
      <c r="BF29" s="168">
        <f t="shared" si="6"/>
        <v>0</v>
      </c>
      <c r="BG29" s="168">
        <f t="shared" si="7"/>
        <v>0</v>
      </c>
    </row>
    <row r="30" spans="1:59">
      <c r="A30" s="193">
        <v>9</v>
      </c>
      <c r="B30" s="194" t="s">
        <v>1208</v>
      </c>
      <c r="C30" s="195" t="s">
        <v>1209</v>
      </c>
      <c r="D30" s="196" t="s">
        <v>2</v>
      </c>
      <c r="E30" s="197">
        <v>20</v>
      </c>
      <c r="F30" s="197"/>
      <c r="G30" s="198">
        <f t="shared" si="0"/>
        <v>0</v>
      </c>
      <c r="H30" s="199">
        <v>1.5200000000000001E-3</v>
      </c>
      <c r="I30" s="199">
        <f t="shared" si="1"/>
        <v>3.0400000000000003E-2</v>
      </c>
      <c r="J30" s="199">
        <v>0</v>
      </c>
      <c r="K30" s="200">
        <f t="shared" si="2"/>
        <v>0</v>
      </c>
      <c r="Q30" s="170">
        <v>2</v>
      </c>
      <c r="AA30" s="168">
        <v>12</v>
      </c>
      <c r="AB30" s="168">
        <v>0</v>
      </c>
      <c r="AC30" s="168">
        <v>9</v>
      </c>
      <c r="BB30" s="168">
        <v>2</v>
      </c>
      <c r="BC30" s="168">
        <f t="shared" si="3"/>
        <v>0</v>
      </c>
      <c r="BD30" s="168">
        <f t="shared" si="4"/>
        <v>0</v>
      </c>
      <c r="BE30" s="168">
        <f t="shared" si="5"/>
        <v>0</v>
      </c>
      <c r="BF30" s="168">
        <f t="shared" si="6"/>
        <v>0</v>
      </c>
      <c r="BG30" s="168">
        <f t="shared" si="7"/>
        <v>0</v>
      </c>
    </row>
    <row r="31" spans="1:59">
      <c r="A31" s="193">
        <v>10</v>
      </c>
      <c r="B31" s="194" t="s">
        <v>1210</v>
      </c>
      <c r="C31" s="195" t="s">
        <v>1211</v>
      </c>
      <c r="D31" s="196" t="s">
        <v>2</v>
      </c>
      <c r="E31" s="197">
        <v>18</v>
      </c>
      <c r="F31" s="197"/>
      <c r="G31" s="198">
        <f t="shared" si="0"/>
        <v>0</v>
      </c>
      <c r="H31" s="199">
        <v>7.3999999999999999E-4</v>
      </c>
      <c r="I31" s="199">
        <f t="shared" si="1"/>
        <v>1.332E-2</v>
      </c>
      <c r="J31" s="199">
        <v>0</v>
      </c>
      <c r="K31" s="200">
        <f t="shared" si="2"/>
        <v>0</v>
      </c>
      <c r="Q31" s="170">
        <v>2</v>
      </c>
      <c r="AA31" s="168">
        <v>12</v>
      </c>
      <c r="AB31" s="168">
        <v>0</v>
      </c>
      <c r="AC31" s="168">
        <v>10</v>
      </c>
      <c r="BB31" s="168">
        <v>2</v>
      </c>
      <c r="BC31" s="168">
        <f t="shared" si="3"/>
        <v>0</v>
      </c>
      <c r="BD31" s="168">
        <f t="shared" si="4"/>
        <v>0</v>
      </c>
      <c r="BE31" s="168">
        <f t="shared" si="5"/>
        <v>0</v>
      </c>
      <c r="BF31" s="168">
        <f t="shared" si="6"/>
        <v>0</v>
      </c>
      <c r="BG31" s="168">
        <f t="shared" si="7"/>
        <v>0</v>
      </c>
    </row>
    <row r="32" spans="1:59">
      <c r="A32" s="193">
        <v>11</v>
      </c>
      <c r="B32" s="194" t="s">
        <v>1212</v>
      </c>
      <c r="C32" s="195" t="s">
        <v>1213</v>
      </c>
      <c r="D32" s="196" t="s">
        <v>2</v>
      </c>
      <c r="E32" s="197">
        <v>15</v>
      </c>
      <c r="F32" s="197"/>
      <c r="G32" s="198">
        <f t="shared" si="0"/>
        <v>0</v>
      </c>
      <c r="H32" s="199">
        <v>7.7999999999999999E-4</v>
      </c>
      <c r="I32" s="199">
        <f t="shared" si="1"/>
        <v>1.17E-2</v>
      </c>
      <c r="J32" s="199">
        <v>0</v>
      </c>
      <c r="K32" s="200">
        <f t="shared" si="2"/>
        <v>0</v>
      </c>
      <c r="Q32" s="170">
        <v>2</v>
      </c>
      <c r="AA32" s="168">
        <v>12</v>
      </c>
      <c r="AB32" s="168">
        <v>0</v>
      </c>
      <c r="AC32" s="168">
        <v>11</v>
      </c>
      <c r="BB32" s="168">
        <v>2</v>
      </c>
      <c r="BC32" s="168">
        <f t="shared" si="3"/>
        <v>0</v>
      </c>
      <c r="BD32" s="168">
        <f t="shared" si="4"/>
        <v>0</v>
      </c>
      <c r="BE32" s="168">
        <f t="shared" si="5"/>
        <v>0</v>
      </c>
      <c r="BF32" s="168">
        <f t="shared" si="6"/>
        <v>0</v>
      </c>
      <c r="BG32" s="168">
        <f t="shared" si="7"/>
        <v>0</v>
      </c>
    </row>
    <row r="33" spans="1:59">
      <c r="A33" s="193">
        <v>12</v>
      </c>
      <c r="B33" s="194" t="s">
        <v>1214</v>
      </c>
      <c r="C33" s="195" t="s">
        <v>1215</v>
      </c>
      <c r="D33" s="196" t="s">
        <v>2</v>
      </c>
      <c r="E33" s="197">
        <v>55</v>
      </c>
      <c r="F33" s="197"/>
      <c r="G33" s="198">
        <f t="shared" si="0"/>
        <v>0</v>
      </c>
      <c r="H33" s="199">
        <v>1.31E-3</v>
      </c>
      <c r="I33" s="199">
        <f t="shared" si="1"/>
        <v>7.2050000000000003E-2</v>
      </c>
      <c r="J33" s="199">
        <v>0</v>
      </c>
      <c r="K33" s="200">
        <f t="shared" si="2"/>
        <v>0</v>
      </c>
      <c r="Q33" s="170">
        <v>2</v>
      </c>
      <c r="AA33" s="168">
        <v>12</v>
      </c>
      <c r="AB33" s="168">
        <v>0</v>
      </c>
      <c r="AC33" s="168">
        <v>12</v>
      </c>
      <c r="BB33" s="168">
        <v>2</v>
      </c>
      <c r="BC33" s="168">
        <f t="shared" si="3"/>
        <v>0</v>
      </c>
      <c r="BD33" s="168">
        <f t="shared" si="4"/>
        <v>0</v>
      </c>
      <c r="BE33" s="168">
        <f t="shared" si="5"/>
        <v>0</v>
      </c>
      <c r="BF33" s="168">
        <f t="shared" si="6"/>
        <v>0</v>
      </c>
      <c r="BG33" s="168">
        <f t="shared" si="7"/>
        <v>0</v>
      </c>
    </row>
    <row r="34" spans="1:59">
      <c r="A34" s="193">
        <v>13</v>
      </c>
      <c r="B34" s="194" t="s">
        <v>1216</v>
      </c>
      <c r="C34" s="195" t="s">
        <v>1217</v>
      </c>
      <c r="D34" s="196" t="s">
        <v>14</v>
      </c>
      <c r="E34" s="197">
        <v>28</v>
      </c>
      <c r="F34" s="197"/>
      <c r="G34" s="198">
        <f t="shared" si="0"/>
        <v>0</v>
      </c>
      <c r="H34" s="199">
        <v>0</v>
      </c>
      <c r="I34" s="199">
        <f t="shared" si="1"/>
        <v>0</v>
      </c>
      <c r="J34" s="199">
        <v>0</v>
      </c>
      <c r="K34" s="200">
        <f t="shared" si="2"/>
        <v>0</v>
      </c>
      <c r="Q34" s="170">
        <v>2</v>
      </c>
      <c r="AA34" s="168">
        <v>12</v>
      </c>
      <c r="AB34" s="168">
        <v>0</v>
      </c>
      <c r="AC34" s="168">
        <v>13</v>
      </c>
      <c r="BB34" s="168">
        <v>2</v>
      </c>
      <c r="BC34" s="168">
        <f t="shared" si="3"/>
        <v>0</v>
      </c>
      <c r="BD34" s="168">
        <f t="shared" si="4"/>
        <v>0</v>
      </c>
      <c r="BE34" s="168">
        <f t="shared" si="5"/>
        <v>0</v>
      </c>
      <c r="BF34" s="168">
        <f t="shared" si="6"/>
        <v>0</v>
      </c>
      <c r="BG34" s="168">
        <f t="shared" si="7"/>
        <v>0</v>
      </c>
    </row>
    <row r="35" spans="1:59">
      <c r="A35" s="193">
        <v>14</v>
      </c>
      <c r="B35" s="194" t="s">
        <v>1218</v>
      </c>
      <c r="C35" s="195" t="s">
        <v>1219</v>
      </c>
      <c r="D35" s="196" t="s">
        <v>14</v>
      </c>
      <c r="E35" s="197">
        <v>10</v>
      </c>
      <c r="F35" s="197"/>
      <c r="G35" s="198">
        <f t="shared" si="0"/>
        <v>0</v>
      </c>
      <c r="H35" s="199">
        <v>0</v>
      </c>
      <c r="I35" s="199">
        <f t="shared" si="1"/>
        <v>0</v>
      </c>
      <c r="J35" s="199">
        <v>0</v>
      </c>
      <c r="K35" s="200">
        <f t="shared" si="2"/>
        <v>0</v>
      </c>
      <c r="Q35" s="170">
        <v>2</v>
      </c>
      <c r="AA35" s="168">
        <v>12</v>
      </c>
      <c r="AB35" s="168">
        <v>0</v>
      </c>
      <c r="AC35" s="168">
        <v>14</v>
      </c>
      <c r="BB35" s="168">
        <v>2</v>
      </c>
      <c r="BC35" s="168">
        <f t="shared" si="3"/>
        <v>0</v>
      </c>
      <c r="BD35" s="168">
        <f t="shared" si="4"/>
        <v>0</v>
      </c>
      <c r="BE35" s="168">
        <f t="shared" si="5"/>
        <v>0</v>
      </c>
      <c r="BF35" s="168">
        <f t="shared" si="6"/>
        <v>0</v>
      </c>
      <c r="BG35" s="168">
        <f t="shared" si="7"/>
        <v>0</v>
      </c>
    </row>
    <row r="36" spans="1:59">
      <c r="A36" s="193">
        <v>15</v>
      </c>
      <c r="B36" s="194" t="s">
        <v>1220</v>
      </c>
      <c r="C36" s="195" t="s">
        <v>1221</v>
      </c>
      <c r="D36" s="196" t="s">
        <v>14</v>
      </c>
      <c r="E36" s="197">
        <v>11</v>
      </c>
      <c r="F36" s="197"/>
      <c r="G36" s="198">
        <f t="shared" si="0"/>
        <v>0</v>
      </c>
      <c r="H36" s="199">
        <v>0</v>
      </c>
      <c r="I36" s="199">
        <f t="shared" si="1"/>
        <v>0</v>
      </c>
      <c r="J36" s="199">
        <v>0</v>
      </c>
      <c r="K36" s="200">
        <f t="shared" si="2"/>
        <v>0</v>
      </c>
      <c r="Q36" s="170">
        <v>2</v>
      </c>
      <c r="AA36" s="168">
        <v>12</v>
      </c>
      <c r="AB36" s="168">
        <v>0</v>
      </c>
      <c r="AC36" s="168">
        <v>15</v>
      </c>
      <c r="BB36" s="168">
        <v>2</v>
      </c>
      <c r="BC36" s="168">
        <f t="shared" si="3"/>
        <v>0</v>
      </c>
      <c r="BD36" s="168">
        <f t="shared" si="4"/>
        <v>0</v>
      </c>
      <c r="BE36" s="168">
        <f t="shared" si="5"/>
        <v>0</v>
      </c>
      <c r="BF36" s="168">
        <f t="shared" si="6"/>
        <v>0</v>
      </c>
      <c r="BG36" s="168">
        <f t="shared" si="7"/>
        <v>0</v>
      </c>
    </row>
    <row r="37" spans="1:59" ht="25.5">
      <c r="A37" s="193">
        <v>16</v>
      </c>
      <c r="B37" s="194" t="s">
        <v>1188</v>
      </c>
      <c r="C37" s="195" t="s">
        <v>1222</v>
      </c>
      <c r="D37" s="196" t="s">
        <v>523</v>
      </c>
      <c r="E37" s="197">
        <v>8</v>
      </c>
      <c r="F37" s="197"/>
      <c r="G37" s="198">
        <f t="shared" si="0"/>
        <v>0</v>
      </c>
      <c r="H37" s="199">
        <v>7.6000000000000004E-4</v>
      </c>
      <c r="I37" s="199">
        <f t="shared" si="1"/>
        <v>6.0800000000000003E-3</v>
      </c>
      <c r="J37" s="199">
        <v>0</v>
      </c>
      <c r="K37" s="200">
        <f t="shared" si="2"/>
        <v>0</v>
      </c>
      <c r="Q37" s="170">
        <v>2</v>
      </c>
      <c r="AA37" s="168">
        <v>12</v>
      </c>
      <c r="AB37" s="168">
        <v>0</v>
      </c>
      <c r="AC37" s="168">
        <v>16</v>
      </c>
      <c r="BB37" s="168">
        <v>2</v>
      </c>
      <c r="BC37" s="168">
        <f t="shared" si="3"/>
        <v>0</v>
      </c>
      <c r="BD37" s="168">
        <f t="shared" si="4"/>
        <v>0</v>
      </c>
      <c r="BE37" s="168">
        <f t="shared" si="5"/>
        <v>0</v>
      </c>
      <c r="BF37" s="168">
        <f t="shared" si="6"/>
        <v>0</v>
      </c>
      <c r="BG37" s="168">
        <f t="shared" si="7"/>
        <v>0</v>
      </c>
    </row>
    <row r="38" spans="1:59">
      <c r="A38" s="193">
        <v>17</v>
      </c>
      <c r="B38" s="194" t="s">
        <v>1190</v>
      </c>
      <c r="C38" s="195" t="s">
        <v>1223</v>
      </c>
      <c r="D38" s="196" t="s">
        <v>523</v>
      </c>
      <c r="E38" s="197">
        <v>1</v>
      </c>
      <c r="F38" s="197"/>
      <c r="G38" s="198">
        <f t="shared" si="0"/>
        <v>0</v>
      </c>
      <c r="H38" s="199">
        <v>4.4000000000000002E-4</v>
      </c>
      <c r="I38" s="199">
        <f t="shared" si="1"/>
        <v>4.4000000000000002E-4</v>
      </c>
      <c r="J38" s="199">
        <v>0</v>
      </c>
      <c r="K38" s="200">
        <f t="shared" si="2"/>
        <v>0</v>
      </c>
      <c r="Q38" s="170">
        <v>2</v>
      </c>
      <c r="AA38" s="168">
        <v>12</v>
      </c>
      <c r="AB38" s="168">
        <v>0</v>
      </c>
      <c r="AC38" s="168">
        <v>17</v>
      </c>
      <c r="BB38" s="168">
        <v>2</v>
      </c>
      <c r="BC38" s="168">
        <f t="shared" si="3"/>
        <v>0</v>
      </c>
      <c r="BD38" s="168">
        <f t="shared" si="4"/>
        <v>0</v>
      </c>
      <c r="BE38" s="168">
        <f t="shared" si="5"/>
        <v>0</v>
      </c>
      <c r="BF38" s="168">
        <f t="shared" si="6"/>
        <v>0</v>
      </c>
      <c r="BG38" s="168">
        <f t="shared" si="7"/>
        <v>0</v>
      </c>
    </row>
    <row r="39" spans="1:59">
      <c r="A39" s="193">
        <v>18</v>
      </c>
      <c r="B39" s="194" t="s">
        <v>1224</v>
      </c>
      <c r="C39" s="195" t="s">
        <v>1225</v>
      </c>
      <c r="D39" s="196" t="s">
        <v>14</v>
      </c>
      <c r="E39" s="197">
        <v>6</v>
      </c>
      <c r="F39" s="197"/>
      <c r="G39" s="198">
        <f t="shared" si="0"/>
        <v>0</v>
      </c>
      <c r="H39" s="199">
        <v>0</v>
      </c>
      <c r="I39" s="199">
        <f t="shared" si="1"/>
        <v>0</v>
      </c>
      <c r="J39" s="199">
        <v>0</v>
      </c>
      <c r="K39" s="200">
        <f t="shared" si="2"/>
        <v>0</v>
      </c>
      <c r="Q39" s="170">
        <v>2</v>
      </c>
      <c r="AA39" s="168">
        <v>12</v>
      </c>
      <c r="AB39" s="168">
        <v>0</v>
      </c>
      <c r="AC39" s="168">
        <v>18</v>
      </c>
      <c r="BB39" s="168">
        <v>2</v>
      </c>
      <c r="BC39" s="168">
        <f t="shared" si="3"/>
        <v>0</v>
      </c>
      <c r="BD39" s="168">
        <f t="shared" si="4"/>
        <v>0</v>
      </c>
      <c r="BE39" s="168">
        <f t="shared" si="5"/>
        <v>0</v>
      </c>
      <c r="BF39" s="168">
        <f t="shared" si="6"/>
        <v>0</v>
      </c>
      <c r="BG39" s="168">
        <f t="shared" si="7"/>
        <v>0</v>
      </c>
    </row>
    <row r="40" spans="1:59">
      <c r="A40" s="193">
        <v>19</v>
      </c>
      <c r="B40" s="194" t="s">
        <v>1226</v>
      </c>
      <c r="C40" s="195" t="s">
        <v>1227</v>
      </c>
      <c r="D40" s="196" t="s">
        <v>14</v>
      </c>
      <c r="E40" s="197">
        <v>28</v>
      </c>
      <c r="F40" s="197"/>
      <c r="G40" s="198">
        <f t="shared" si="0"/>
        <v>0</v>
      </c>
      <c r="H40" s="199">
        <v>0</v>
      </c>
      <c r="I40" s="199">
        <f t="shared" si="1"/>
        <v>0</v>
      </c>
      <c r="J40" s="199">
        <v>0</v>
      </c>
      <c r="K40" s="200">
        <f t="shared" si="2"/>
        <v>0</v>
      </c>
      <c r="Q40" s="170">
        <v>2</v>
      </c>
      <c r="AA40" s="168">
        <v>12</v>
      </c>
      <c r="AB40" s="168">
        <v>0</v>
      </c>
      <c r="AC40" s="168">
        <v>19</v>
      </c>
      <c r="BB40" s="168">
        <v>2</v>
      </c>
      <c r="BC40" s="168">
        <f t="shared" si="3"/>
        <v>0</v>
      </c>
      <c r="BD40" s="168">
        <f t="shared" si="4"/>
        <v>0</v>
      </c>
      <c r="BE40" s="168">
        <f t="shared" si="5"/>
        <v>0</v>
      </c>
      <c r="BF40" s="168">
        <f t="shared" si="6"/>
        <v>0</v>
      </c>
      <c r="BG40" s="168">
        <f t="shared" si="7"/>
        <v>0</v>
      </c>
    </row>
    <row r="41" spans="1:59">
      <c r="A41" s="193">
        <v>20</v>
      </c>
      <c r="B41" s="194" t="s">
        <v>1228</v>
      </c>
      <c r="C41" s="195" t="s">
        <v>1229</v>
      </c>
      <c r="D41" s="196" t="s">
        <v>14</v>
      </c>
      <c r="E41" s="197">
        <v>6</v>
      </c>
      <c r="F41" s="197"/>
      <c r="G41" s="198">
        <f t="shared" si="0"/>
        <v>0</v>
      </c>
      <c r="H41" s="199">
        <v>7.4599999999999996E-3</v>
      </c>
      <c r="I41" s="199">
        <f t="shared" si="1"/>
        <v>4.4759999999999994E-2</v>
      </c>
      <c r="J41" s="199">
        <v>0</v>
      </c>
      <c r="K41" s="200">
        <f t="shared" si="2"/>
        <v>0</v>
      </c>
      <c r="Q41" s="170">
        <v>2</v>
      </c>
      <c r="AA41" s="168">
        <v>12</v>
      </c>
      <c r="AB41" s="168">
        <v>0</v>
      </c>
      <c r="AC41" s="168">
        <v>20</v>
      </c>
      <c r="BB41" s="168">
        <v>2</v>
      </c>
      <c r="BC41" s="168">
        <f t="shared" si="3"/>
        <v>0</v>
      </c>
      <c r="BD41" s="168">
        <f t="shared" si="4"/>
        <v>0</v>
      </c>
      <c r="BE41" s="168">
        <f t="shared" si="5"/>
        <v>0</v>
      </c>
      <c r="BF41" s="168">
        <f t="shared" si="6"/>
        <v>0</v>
      </c>
      <c r="BG41" s="168">
        <f t="shared" si="7"/>
        <v>0</v>
      </c>
    </row>
    <row r="42" spans="1:59">
      <c r="A42" s="193">
        <v>21</v>
      </c>
      <c r="B42" s="194" t="s">
        <v>1230</v>
      </c>
      <c r="C42" s="195" t="s">
        <v>1231</v>
      </c>
      <c r="D42" s="196" t="s">
        <v>14</v>
      </c>
      <c r="E42" s="197">
        <v>28</v>
      </c>
      <c r="F42" s="197"/>
      <c r="G42" s="198">
        <f t="shared" si="0"/>
        <v>0</v>
      </c>
      <c r="H42" s="199">
        <v>2.3000000000000001E-4</v>
      </c>
      <c r="I42" s="199">
        <f t="shared" si="1"/>
        <v>6.4400000000000004E-3</v>
      </c>
      <c r="J42" s="199">
        <v>0</v>
      </c>
      <c r="K42" s="200">
        <f t="shared" si="2"/>
        <v>0</v>
      </c>
      <c r="Q42" s="170">
        <v>2</v>
      </c>
      <c r="AA42" s="168">
        <v>12</v>
      </c>
      <c r="AB42" s="168">
        <v>0</v>
      </c>
      <c r="AC42" s="168">
        <v>21</v>
      </c>
      <c r="BB42" s="168">
        <v>2</v>
      </c>
      <c r="BC42" s="168">
        <f t="shared" si="3"/>
        <v>0</v>
      </c>
      <c r="BD42" s="168">
        <f t="shared" si="4"/>
        <v>0</v>
      </c>
      <c r="BE42" s="168">
        <f t="shared" si="5"/>
        <v>0</v>
      </c>
      <c r="BF42" s="168">
        <f t="shared" si="6"/>
        <v>0</v>
      </c>
      <c r="BG42" s="168">
        <f t="shared" si="7"/>
        <v>0</v>
      </c>
    </row>
    <row r="43" spans="1:59">
      <c r="A43" s="193">
        <v>22</v>
      </c>
      <c r="B43" s="194" t="s">
        <v>1232</v>
      </c>
      <c r="C43" s="195" t="s">
        <v>1233</v>
      </c>
      <c r="D43" s="196" t="s">
        <v>2</v>
      </c>
      <c r="E43" s="197">
        <v>173</v>
      </c>
      <c r="F43" s="197"/>
      <c r="G43" s="198">
        <f t="shared" si="0"/>
        <v>0</v>
      </c>
      <c r="H43" s="199">
        <v>0</v>
      </c>
      <c r="I43" s="199">
        <f t="shared" si="1"/>
        <v>0</v>
      </c>
      <c r="J43" s="199">
        <v>0</v>
      </c>
      <c r="K43" s="200">
        <f t="shared" si="2"/>
        <v>0</v>
      </c>
      <c r="Q43" s="170">
        <v>2</v>
      </c>
      <c r="AA43" s="168">
        <v>12</v>
      </c>
      <c r="AB43" s="168">
        <v>0</v>
      </c>
      <c r="AC43" s="168">
        <v>22</v>
      </c>
      <c r="BB43" s="168">
        <v>2</v>
      </c>
      <c r="BC43" s="168">
        <f t="shared" si="3"/>
        <v>0</v>
      </c>
      <c r="BD43" s="168">
        <f t="shared" si="4"/>
        <v>0</v>
      </c>
      <c r="BE43" s="168">
        <f t="shared" si="5"/>
        <v>0</v>
      </c>
      <c r="BF43" s="168">
        <f t="shared" si="6"/>
        <v>0</v>
      </c>
      <c r="BG43" s="168">
        <f t="shared" si="7"/>
        <v>0</v>
      </c>
    </row>
    <row r="44" spans="1:59">
      <c r="A44" s="193">
        <v>23</v>
      </c>
      <c r="B44" s="194" t="s">
        <v>1234</v>
      </c>
      <c r="C44" s="195" t="s">
        <v>1235</v>
      </c>
      <c r="D44" s="196" t="s">
        <v>3</v>
      </c>
      <c r="E44" s="197">
        <v>0.21099999999999999</v>
      </c>
      <c r="F44" s="197"/>
      <c r="G44" s="198">
        <f t="shared" si="0"/>
        <v>0</v>
      </c>
      <c r="H44" s="199">
        <v>0</v>
      </c>
      <c r="I44" s="199">
        <f t="shared" si="1"/>
        <v>0</v>
      </c>
      <c r="J44" s="199">
        <v>0</v>
      </c>
      <c r="K44" s="200">
        <f t="shared" si="2"/>
        <v>0</v>
      </c>
      <c r="Q44" s="170">
        <v>2</v>
      </c>
      <c r="AA44" s="168">
        <v>12</v>
      </c>
      <c r="AB44" s="168">
        <v>0</v>
      </c>
      <c r="AC44" s="168">
        <v>23</v>
      </c>
      <c r="BB44" s="168">
        <v>2</v>
      </c>
      <c r="BC44" s="168">
        <f t="shared" si="3"/>
        <v>0</v>
      </c>
      <c r="BD44" s="168">
        <f t="shared" si="4"/>
        <v>0</v>
      </c>
      <c r="BE44" s="168">
        <f t="shared" si="5"/>
        <v>0</v>
      </c>
      <c r="BF44" s="168">
        <f t="shared" si="6"/>
        <v>0</v>
      </c>
      <c r="BG44" s="168">
        <f t="shared" si="7"/>
        <v>0</v>
      </c>
    </row>
    <row r="45" spans="1:59">
      <c r="A45" s="193">
        <v>24</v>
      </c>
      <c r="B45" s="194" t="s">
        <v>1236</v>
      </c>
      <c r="C45" s="195" t="s">
        <v>1237</v>
      </c>
      <c r="D45" s="196" t="s">
        <v>14</v>
      </c>
      <c r="E45" s="197">
        <v>17</v>
      </c>
      <c r="F45" s="197"/>
      <c r="G45" s="198">
        <f t="shared" si="0"/>
        <v>0</v>
      </c>
      <c r="H45" s="199">
        <v>0</v>
      </c>
      <c r="I45" s="199">
        <f t="shared" si="1"/>
        <v>0</v>
      </c>
      <c r="J45" s="199">
        <v>0</v>
      </c>
      <c r="K45" s="200">
        <f t="shared" si="2"/>
        <v>0</v>
      </c>
      <c r="Q45" s="170">
        <v>2</v>
      </c>
      <c r="AA45" s="168">
        <v>12</v>
      </c>
      <c r="AB45" s="168">
        <v>0</v>
      </c>
      <c r="AC45" s="168">
        <v>24</v>
      </c>
      <c r="BB45" s="168">
        <v>2</v>
      </c>
      <c r="BC45" s="168">
        <f t="shared" si="3"/>
        <v>0</v>
      </c>
      <c r="BD45" s="168">
        <f t="shared" si="4"/>
        <v>0</v>
      </c>
      <c r="BE45" s="168">
        <f t="shared" si="5"/>
        <v>0</v>
      </c>
      <c r="BF45" s="168">
        <f t="shared" si="6"/>
        <v>0</v>
      </c>
      <c r="BG45" s="168">
        <f t="shared" si="7"/>
        <v>0</v>
      </c>
    </row>
    <row r="46" spans="1:59">
      <c r="A46" s="193">
        <v>25</v>
      </c>
      <c r="B46" s="194" t="s">
        <v>1238</v>
      </c>
      <c r="C46" s="195" t="s">
        <v>1239</v>
      </c>
      <c r="D46" s="196" t="s">
        <v>2</v>
      </c>
      <c r="E46" s="197">
        <v>83</v>
      </c>
      <c r="F46" s="197"/>
      <c r="G46" s="198">
        <f t="shared" si="0"/>
        <v>0</v>
      </c>
      <c r="H46" s="199">
        <v>0</v>
      </c>
      <c r="I46" s="199">
        <f t="shared" si="1"/>
        <v>0</v>
      </c>
      <c r="J46" s="199">
        <v>-2.0999999999999999E-3</v>
      </c>
      <c r="K46" s="200">
        <f t="shared" si="2"/>
        <v>-0.17429999999999998</v>
      </c>
      <c r="Q46" s="170">
        <v>2</v>
      </c>
      <c r="AA46" s="168">
        <v>12</v>
      </c>
      <c r="AB46" s="168">
        <v>0</v>
      </c>
      <c r="AC46" s="168">
        <v>25</v>
      </c>
      <c r="BB46" s="168">
        <v>2</v>
      </c>
      <c r="BC46" s="168">
        <f t="shared" si="3"/>
        <v>0</v>
      </c>
      <c r="BD46" s="168">
        <f t="shared" si="4"/>
        <v>0</v>
      </c>
      <c r="BE46" s="168">
        <f t="shared" si="5"/>
        <v>0</v>
      </c>
      <c r="BF46" s="168">
        <f t="shared" si="6"/>
        <v>0</v>
      </c>
      <c r="BG46" s="168">
        <f t="shared" si="7"/>
        <v>0</v>
      </c>
    </row>
    <row r="47" spans="1:59">
      <c r="A47" s="193">
        <v>26</v>
      </c>
      <c r="B47" s="194" t="s">
        <v>1240</v>
      </c>
      <c r="C47" s="195" t="s">
        <v>1241</v>
      </c>
      <c r="D47" s="196" t="s">
        <v>2</v>
      </c>
      <c r="E47" s="197">
        <v>55</v>
      </c>
      <c r="F47" s="197"/>
      <c r="G47" s="198">
        <f t="shared" si="0"/>
        <v>0</v>
      </c>
      <c r="H47" s="199">
        <v>0</v>
      </c>
      <c r="I47" s="199">
        <f t="shared" si="1"/>
        <v>0</v>
      </c>
      <c r="J47" s="199">
        <v>-1.98E-3</v>
      </c>
      <c r="K47" s="200">
        <f t="shared" si="2"/>
        <v>-0.1089</v>
      </c>
      <c r="Q47" s="170">
        <v>2</v>
      </c>
      <c r="AA47" s="168">
        <v>12</v>
      </c>
      <c r="AB47" s="168">
        <v>0</v>
      </c>
      <c r="AC47" s="168">
        <v>26</v>
      </c>
      <c r="BB47" s="168">
        <v>2</v>
      </c>
      <c r="BC47" s="168">
        <f t="shared" si="3"/>
        <v>0</v>
      </c>
      <c r="BD47" s="168">
        <f t="shared" si="4"/>
        <v>0</v>
      </c>
      <c r="BE47" s="168">
        <f t="shared" si="5"/>
        <v>0</v>
      </c>
      <c r="BF47" s="168">
        <f t="shared" si="6"/>
        <v>0</v>
      </c>
      <c r="BG47" s="168">
        <f t="shared" si="7"/>
        <v>0</v>
      </c>
    </row>
    <row r="48" spans="1:59">
      <c r="A48" s="193">
        <v>27</v>
      </c>
      <c r="B48" s="194" t="s">
        <v>1242</v>
      </c>
      <c r="C48" s="195" t="s">
        <v>1243</v>
      </c>
      <c r="D48" s="196" t="s">
        <v>3</v>
      </c>
      <c r="E48" s="197">
        <v>0.28320000000000001</v>
      </c>
      <c r="F48" s="197"/>
      <c r="G48" s="198">
        <f t="shared" si="0"/>
        <v>0</v>
      </c>
      <c r="H48" s="199">
        <v>0</v>
      </c>
      <c r="I48" s="199">
        <f t="shared" si="1"/>
        <v>0</v>
      </c>
      <c r="J48" s="199">
        <v>0</v>
      </c>
      <c r="K48" s="200">
        <f t="shared" si="2"/>
        <v>0</v>
      </c>
      <c r="Q48" s="170">
        <v>2</v>
      </c>
      <c r="AA48" s="168">
        <v>12</v>
      </c>
      <c r="AB48" s="168">
        <v>0</v>
      </c>
      <c r="AC48" s="168">
        <v>27</v>
      </c>
      <c r="BB48" s="168">
        <v>2</v>
      </c>
      <c r="BC48" s="168">
        <f t="shared" si="3"/>
        <v>0</v>
      </c>
      <c r="BD48" s="168">
        <f t="shared" si="4"/>
        <v>0</v>
      </c>
      <c r="BE48" s="168">
        <f t="shared" si="5"/>
        <v>0</v>
      </c>
      <c r="BF48" s="168">
        <f t="shared" si="6"/>
        <v>0</v>
      </c>
      <c r="BG48" s="168">
        <f t="shared" si="7"/>
        <v>0</v>
      </c>
    </row>
    <row r="49" spans="1:59">
      <c r="A49" s="193">
        <v>28</v>
      </c>
      <c r="B49" s="194" t="s">
        <v>1192</v>
      </c>
      <c r="C49" s="195" t="s">
        <v>1244</v>
      </c>
      <c r="D49" s="196" t="s">
        <v>3</v>
      </c>
      <c r="E49" s="197">
        <v>0.28320000000000001</v>
      </c>
      <c r="F49" s="197"/>
      <c r="G49" s="198">
        <f t="shared" si="0"/>
        <v>0</v>
      </c>
      <c r="H49" s="199">
        <v>0</v>
      </c>
      <c r="I49" s="199">
        <f t="shared" si="1"/>
        <v>0</v>
      </c>
      <c r="J49" s="199">
        <v>0</v>
      </c>
      <c r="K49" s="200">
        <f t="shared" si="2"/>
        <v>0</v>
      </c>
      <c r="Q49" s="170">
        <v>2</v>
      </c>
      <c r="AA49" s="168">
        <v>12</v>
      </c>
      <c r="AB49" s="168">
        <v>0</v>
      </c>
      <c r="AC49" s="168">
        <v>28</v>
      </c>
      <c r="BB49" s="168">
        <v>2</v>
      </c>
      <c r="BC49" s="168">
        <f t="shared" si="3"/>
        <v>0</v>
      </c>
      <c r="BD49" s="168">
        <f t="shared" si="4"/>
        <v>0</v>
      </c>
      <c r="BE49" s="168">
        <f t="shared" si="5"/>
        <v>0</v>
      </c>
      <c r="BF49" s="168">
        <f t="shared" si="6"/>
        <v>0</v>
      </c>
      <c r="BG49" s="168">
        <f t="shared" si="7"/>
        <v>0</v>
      </c>
    </row>
    <row r="50" spans="1:59">
      <c r="A50" s="193">
        <v>29</v>
      </c>
      <c r="B50" s="194" t="s">
        <v>1194</v>
      </c>
      <c r="C50" s="195" t="s">
        <v>1245</v>
      </c>
      <c r="D50" s="196" t="s">
        <v>3</v>
      </c>
      <c r="E50" s="197">
        <v>0.28320000000000001</v>
      </c>
      <c r="F50" s="197"/>
      <c r="G50" s="198">
        <f t="shared" si="0"/>
        <v>0</v>
      </c>
      <c r="H50" s="199">
        <v>0</v>
      </c>
      <c r="I50" s="199">
        <f t="shared" si="1"/>
        <v>0</v>
      </c>
      <c r="J50" s="199">
        <v>0</v>
      </c>
      <c r="K50" s="200">
        <f t="shared" si="2"/>
        <v>0</v>
      </c>
      <c r="Q50" s="170">
        <v>2</v>
      </c>
      <c r="AA50" s="168">
        <v>12</v>
      </c>
      <c r="AB50" s="168">
        <v>0</v>
      </c>
      <c r="AC50" s="168">
        <v>29</v>
      </c>
      <c r="BB50" s="168">
        <v>2</v>
      </c>
      <c r="BC50" s="168">
        <f t="shared" si="3"/>
        <v>0</v>
      </c>
      <c r="BD50" s="168">
        <f t="shared" si="4"/>
        <v>0</v>
      </c>
      <c r="BE50" s="168">
        <f t="shared" si="5"/>
        <v>0</v>
      </c>
      <c r="BF50" s="168">
        <f t="shared" si="6"/>
        <v>0</v>
      </c>
      <c r="BG50" s="168">
        <f t="shared" si="7"/>
        <v>0</v>
      </c>
    </row>
    <row r="51" spans="1:59">
      <c r="A51" s="232"/>
      <c r="B51" s="233" t="s">
        <v>1198</v>
      </c>
      <c r="C51" s="234" t="str">
        <f>CONCATENATE(B24," ",C24)</f>
        <v>721 Vnitřní kanalizace</v>
      </c>
      <c r="D51" s="235"/>
      <c r="E51" s="236"/>
      <c r="F51" s="236"/>
      <c r="G51" s="237">
        <f>SUM(G24:G50)</f>
        <v>0</v>
      </c>
      <c r="H51" s="238"/>
      <c r="I51" s="239">
        <f>SUM(I24:I50)</f>
        <v>0.21104000000000001</v>
      </c>
      <c r="J51" s="238"/>
      <c r="K51" s="240">
        <f>SUM(K24:K50)</f>
        <v>-0.28320000000000001</v>
      </c>
      <c r="Q51" s="170">
        <v>4</v>
      </c>
      <c r="BC51" s="171">
        <f>SUM(BC24:BC50)</f>
        <v>0</v>
      </c>
      <c r="BD51" s="171">
        <f>SUM(BD24:BD50)</f>
        <v>0</v>
      </c>
      <c r="BE51" s="171">
        <f>SUM(BE24:BE50)</f>
        <v>0</v>
      </c>
      <c r="BF51" s="171">
        <f>SUM(BF24:BF50)</f>
        <v>0</v>
      </c>
      <c r="BG51" s="171">
        <f>SUM(BG24:BG50)</f>
        <v>0</v>
      </c>
    </row>
    <row r="52" spans="1:59">
      <c r="A52" s="230" t="s">
        <v>1176</v>
      </c>
      <c r="B52" s="210" t="s">
        <v>1246</v>
      </c>
      <c r="C52" s="211" t="s">
        <v>1247</v>
      </c>
      <c r="D52" s="212"/>
      <c r="E52" s="213"/>
      <c r="F52" s="213"/>
      <c r="G52" s="214"/>
      <c r="H52" s="215"/>
      <c r="I52" s="215"/>
      <c r="J52" s="215"/>
      <c r="K52" s="231"/>
      <c r="Q52" s="170">
        <v>1</v>
      </c>
    </row>
    <row r="53" spans="1:59">
      <c r="A53" s="202"/>
      <c r="B53" s="203"/>
      <c r="C53" s="201" t="s">
        <v>1201</v>
      </c>
      <c r="D53" s="204"/>
      <c r="E53" s="205"/>
      <c r="F53" s="205"/>
      <c r="G53" s="206"/>
      <c r="H53" s="207"/>
      <c r="I53" s="207"/>
      <c r="J53" s="207"/>
      <c r="K53" s="208"/>
      <c r="Q53" s="170"/>
    </row>
    <row r="54" spans="1:59">
      <c r="A54" s="202"/>
      <c r="B54" s="203"/>
      <c r="C54" s="201" t="s">
        <v>1202</v>
      </c>
      <c r="D54" s="204"/>
      <c r="E54" s="205"/>
      <c r="F54" s="205"/>
      <c r="G54" s="206"/>
      <c r="H54" s="207"/>
      <c r="I54" s="207"/>
      <c r="J54" s="207"/>
      <c r="K54" s="208"/>
      <c r="Q54" s="170"/>
    </row>
    <row r="55" spans="1:59">
      <c r="A55" s="202"/>
      <c r="B55" s="203"/>
      <c r="C55" s="201" t="s">
        <v>1203</v>
      </c>
      <c r="D55" s="204"/>
      <c r="E55" s="205"/>
      <c r="F55" s="205"/>
      <c r="G55" s="206"/>
      <c r="H55" s="207"/>
      <c r="I55" s="207"/>
      <c r="J55" s="207"/>
      <c r="K55" s="208"/>
      <c r="Q55" s="170"/>
    </row>
    <row r="56" spans="1:59">
      <c r="A56" s="193">
        <v>30</v>
      </c>
      <c r="B56" s="194" t="s">
        <v>1248</v>
      </c>
      <c r="C56" s="195" t="s">
        <v>1249</v>
      </c>
      <c r="D56" s="196" t="s">
        <v>2</v>
      </c>
      <c r="E56" s="197">
        <v>190</v>
      </c>
      <c r="F56" s="197"/>
      <c r="G56" s="198">
        <f t="shared" ref="G56:G88" si="8">E56*F56</f>
        <v>0</v>
      </c>
      <c r="H56" s="199">
        <v>4.6000000000000001E-4</v>
      </c>
      <c r="I56" s="199">
        <f t="shared" ref="I56:I88" si="9">E56*H56</f>
        <v>8.7400000000000005E-2</v>
      </c>
      <c r="J56" s="199">
        <v>0</v>
      </c>
      <c r="K56" s="200">
        <f t="shared" ref="K56:K88" si="10">E56*J56</f>
        <v>0</v>
      </c>
      <c r="Q56" s="170">
        <v>2</v>
      </c>
      <c r="AA56" s="168">
        <v>12</v>
      </c>
      <c r="AB56" s="168">
        <v>0</v>
      </c>
      <c r="AC56" s="168">
        <v>30</v>
      </c>
      <c r="BB56" s="168">
        <v>2</v>
      </c>
      <c r="BC56" s="168">
        <f t="shared" ref="BC56:BC88" si="11">IF(BB56=1,G56,0)</f>
        <v>0</v>
      </c>
      <c r="BD56" s="168">
        <f t="shared" ref="BD56:BD88" si="12">IF(BB56=2,G56,0)</f>
        <v>0</v>
      </c>
      <c r="BE56" s="168">
        <f t="shared" ref="BE56:BE88" si="13">IF(BB56=3,G56,0)</f>
        <v>0</v>
      </c>
      <c r="BF56" s="168">
        <f t="shared" ref="BF56:BF88" si="14">IF(BB56=4,G56,0)</f>
        <v>0</v>
      </c>
      <c r="BG56" s="168">
        <f t="shared" ref="BG56:BG88" si="15">IF(BB56=5,G56,0)</f>
        <v>0</v>
      </c>
    </row>
    <row r="57" spans="1:59">
      <c r="A57" s="193">
        <v>31</v>
      </c>
      <c r="B57" s="194" t="s">
        <v>1250</v>
      </c>
      <c r="C57" s="195" t="s">
        <v>1251</v>
      </c>
      <c r="D57" s="196" t="s">
        <v>2</v>
      </c>
      <c r="E57" s="197">
        <v>105</v>
      </c>
      <c r="F57" s="197"/>
      <c r="G57" s="198">
        <f t="shared" si="8"/>
        <v>0</v>
      </c>
      <c r="H57" s="199">
        <v>5.1000000000000004E-4</v>
      </c>
      <c r="I57" s="199">
        <f t="shared" si="9"/>
        <v>5.355E-2</v>
      </c>
      <c r="J57" s="199">
        <v>0</v>
      </c>
      <c r="K57" s="200">
        <f t="shared" si="10"/>
        <v>0</v>
      </c>
      <c r="Q57" s="170">
        <v>2</v>
      </c>
      <c r="AA57" s="168">
        <v>12</v>
      </c>
      <c r="AB57" s="168">
        <v>0</v>
      </c>
      <c r="AC57" s="168">
        <v>31</v>
      </c>
      <c r="BB57" s="168">
        <v>2</v>
      </c>
      <c r="BC57" s="168">
        <f t="shared" si="11"/>
        <v>0</v>
      </c>
      <c r="BD57" s="168">
        <f t="shared" si="12"/>
        <v>0</v>
      </c>
      <c r="BE57" s="168">
        <f t="shared" si="13"/>
        <v>0</v>
      </c>
      <c r="BF57" s="168">
        <f t="shared" si="14"/>
        <v>0</v>
      </c>
      <c r="BG57" s="168">
        <f t="shared" si="15"/>
        <v>0</v>
      </c>
    </row>
    <row r="58" spans="1:59">
      <c r="A58" s="193">
        <v>32</v>
      </c>
      <c r="B58" s="194" t="s">
        <v>1252</v>
      </c>
      <c r="C58" s="195" t="s">
        <v>1253</v>
      </c>
      <c r="D58" s="196" t="s">
        <v>2</v>
      </c>
      <c r="E58" s="197">
        <v>10</v>
      </c>
      <c r="F58" s="197"/>
      <c r="G58" s="198">
        <f t="shared" si="8"/>
        <v>0</v>
      </c>
      <c r="H58" s="199">
        <v>6.4000000000000005E-4</v>
      </c>
      <c r="I58" s="199">
        <f t="shared" si="9"/>
        <v>6.4000000000000003E-3</v>
      </c>
      <c r="J58" s="199">
        <v>0</v>
      </c>
      <c r="K58" s="200">
        <f t="shared" si="10"/>
        <v>0</v>
      </c>
      <c r="Q58" s="170">
        <v>2</v>
      </c>
      <c r="AA58" s="168">
        <v>12</v>
      </c>
      <c r="AB58" s="168">
        <v>0</v>
      </c>
      <c r="AC58" s="168">
        <v>32</v>
      </c>
      <c r="BB58" s="168">
        <v>2</v>
      </c>
      <c r="BC58" s="168">
        <f t="shared" si="11"/>
        <v>0</v>
      </c>
      <c r="BD58" s="168">
        <f t="shared" si="12"/>
        <v>0</v>
      </c>
      <c r="BE58" s="168">
        <f t="shared" si="13"/>
        <v>0</v>
      </c>
      <c r="BF58" s="168">
        <f t="shared" si="14"/>
        <v>0</v>
      </c>
      <c r="BG58" s="168">
        <f t="shared" si="15"/>
        <v>0</v>
      </c>
    </row>
    <row r="59" spans="1:59">
      <c r="A59" s="193">
        <v>33</v>
      </c>
      <c r="B59" s="194" t="s">
        <v>1254</v>
      </c>
      <c r="C59" s="195" t="s">
        <v>1255</v>
      </c>
      <c r="D59" s="196" t="s">
        <v>2</v>
      </c>
      <c r="E59" s="197">
        <v>190</v>
      </c>
      <c r="F59" s="197"/>
      <c r="G59" s="198">
        <f t="shared" si="8"/>
        <v>0</v>
      </c>
      <c r="H59" s="199">
        <v>2.7999999999999998E-4</v>
      </c>
      <c r="I59" s="199">
        <f t="shared" si="9"/>
        <v>5.3199999999999997E-2</v>
      </c>
      <c r="J59" s="199">
        <v>0</v>
      </c>
      <c r="K59" s="200">
        <f t="shared" si="10"/>
        <v>0</v>
      </c>
      <c r="Q59" s="170">
        <v>2</v>
      </c>
      <c r="AA59" s="168">
        <v>12</v>
      </c>
      <c r="AB59" s="168">
        <v>0</v>
      </c>
      <c r="AC59" s="168">
        <v>33</v>
      </c>
      <c r="BB59" s="168">
        <v>2</v>
      </c>
      <c r="BC59" s="168">
        <f t="shared" si="11"/>
        <v>0</v>
      </c>
      <c r="BD59" s="168">
        <f t="shared" si="12"/>
        <v>0</v>
      </c>
      <c r="BE59" s="168">
        <f t="shared" si="13"/>
        <v>0</v>
      </c>
      <c r="BF59" s="168">
        <f t="shared" si="14"/>
        <v>0</v>
      </c>
      <c r="BG59" s="168">
        <f t="shared" si="15"/>
        <v>0</v>
      </c>
    </row>
    <row r="60" spans="1:59">
      <c r="A60" s="193">
        <v>34</v>
      </c>
      <c r="B60" s="194" t="s">
        <v>1256</v>
      </c>
      <c r="C60" s="195" t="s">
        <v>1257</v>
      </c>
      <c r="D60" s="196" t="s">
        <v>2</v>
      </c>
      <c r="E60" s="197">
        <v>105</v>
      </c>
      <c r="F60" s="197"/>
      <c r="G60" s="198">
        <f t="shared" si="8"/>
        <v>0</v>
      </c>
      <c r="H60" s="199">
        <v>2.7999999999999998E-4</v>
      </c>
      <c r="I60" s="199">
        <f t="shared" si="9"/>
        <v>2.9399999999999999E-2</v>
      </c>
      <c r="J60" s="199">
        <v>0</v>
      </c>
      <c r="K60" s="200">
        <f t="shared" si="10"/>
        <v>0</v>
      </c>
      <c r="Q60" s="170">
        <v>2</v>
      </c>
      <c r="AA60" s="168">
        <v>12</v>
      </c>
      <c r="AB60" s="168">
        <v>0</v>
      </c>
      <c r="AC60" s="168">
        <v>34</v>
      </c>
      <c r="BB60" s="168">
        <v>2</v>
      </c>
      <c r="BC60" s="168">
        <f t="shared" si="11"/>
        <v>0</v>
      </c>
      <c r="BD60" s="168">
        <f t="shared" si="12"/>
        <v>0</v>
      </c>
      <c r="BE60" s="168">
        <f t="shared" si="13"/>
        <v>0</v>
      </c>
      <c r="BF60" s="168">
        <f t="shared" si="14"/>
        <v>0</v>
      </c>
      <c r="BG60" s="168">
        <f t="shared" si="15"/>
        <v>0</v>
      </c>
    </row>
    <row r="61" spans="1:59">
      <c r="A61" s="193">
        <v>35</v>
      </c>
      <c r="B61" s="194" t="s">
        <v>1258</v>
      </c>
      <c r="C61" s="195" t="s">
        <v>1259</v>
      </c>
      <c r="D61" s="196" t="s">
        <v>2</v>
      </c>
      <c r="E61" s="197">
        <v>10</v>
      </c>
      <c r="F61" s="197"/>
      <c r="G61" s="198">
        <f t="shared" si="8"/>
        <v>0</v>
      </c>
      <c r="H61" s="199">
        <v>2.7999999999999998E-4</v>
      </c>
      <c r="I61" s="199">
        <f t="shared" si="9"/>
        <v>2.7999999999999995E-3</v>
      </c>
      <c r="J61" s="199">
        <v>0</v>
      </c>
      <c r="K61" s="200">
        <f t="shared" si="10"/>
        <v>0</v>
      </c>
      <c r="Q61" s="170">
        <v>2</v>
      </c>
      <c r="AA61" s="168">
        <v>12</v>
      </c>
      <c r="AB61" s="168">
        <v>0</v>
      </c>
      <c r="AC61" s="168">
        <v>35</v>
      </c>
      <c r="BB61" s="168">
        <v>2</v>
      </c>
      <c r="BC61" s="168">
        <f t="shared" si="11"/>
        <v>0</v>
      </c>
      <c r="BD61" s="168">
        <f t="shared" si="12"/>
        <v>0</v>
      </c>
      <c r="BE61" s="168">
        <f t="shared" si="13"/>
        <v>0</v>
      </c>
      <c r="BF61" s="168">
        <f t="shared" si="14"/>
        <v>0</v>
      </c>
      <c r="BG61" s="168">
        <f t="shared" si="15"/>
        <v>0</v>
      </c>
    </row>
    <row r="62" spans="1:59">
      <c r="A62" s="193">
        <v>36</v>
      </c>
      <c r="B62" s="194" t="s">
        <v>1260</v>
      </c>
      <c r="C62" s="195" t="s">
        <v>1261</v>
      </c>
      <c r="D62" s="196" t="s">
        <v>14</v>
      </c>
      <c r="E62" s="197">
        <v>90</v>
      </c>
      <c r="F62" s="197"/>
      <c r="G62" s="198">
        <f t="shared" si="8"/>
        <v>0</v>
      </c>
      <c r="H62" s="199">
        <v>0</v>
      </c>
      <c r="I62" s="199">
        <f t="shared" si="9"/>
        <v>0</v>
      </c>
      <c r="J62" s="199">
        <v>0</v>
      </c>
      <c r="K62" s="200">
        <f t="shared" si="10"/>
        <v>0</v>
      </c>
      <c r="Q62" s="170">
        <v>2</v>
      </c>
      <c r="AA62" s="168">
        <v>12</v>
      </c>
      <c r="AB62" s="168">
        <v>0</v>
      </c>
      <c r="AC62" s="168">
        <v>36</v>
      </c>
      <c r="BB62" s="168">
        <v>2</v>
      </c>
      <c r="BC62" s="168">
        <f t="shared" si="11"/>
        <v>0</v>
      </c>
      <c r="BD62" s="168">
        <f t="shared" si="12"/>
        <v>0</v>
      </c>
      <c r="BE62" s="168">
        <f t="shared" si="13"/>
        <v>0</v>
      </c>
      <c r="BF62" s="168">
        <f t="shared" si="14"/>
        <v>0</v>
      </c>
      <c r="BG62" s="168">
        <f t="shared" si="15"/>
        <v>0</v>
      </c>
    </row>
    <row r="63" spans="1:59">
      <c r="A63" s="193">
        <v>37</v>
      </c>
      <c r="B63" s="194" t="s">
        <v>1262</v>
      </c>
      <c r="C63" s="195" t="s">
        <v>1263</v>
      </c>
      <c r="D63" s="196" t="s">
        <v>1264</v>
      </c>
      <c r="E63" s="197">
        <v>32</v>
      </c>
      <c r="F63" s="197"/>
      <c r="G63" s="198">
        <f t="shared" si="8"/>
        <v>0</v>
      </c>
      <c r="H63" s="199">
        <v>1.5200000000000001E-3</v>
      </c>
      <c r="I63" s="199">
        <f t="shared" si="9"/>
        <v>4.8640000000000003E-2</v>
      </c>
      <c r="J63" s="199">
        <v>0</v>
      </c>
      <c r="K63" s="200">
        <f t="shared" si="10"/>
        <v>0</v>
      </c>
      <c r="Q63" s="170">
        <v>2</v>
      </c>
      <c r="AA63" s="168">
        <v>12</v>
      </c>
      <c r="AB63" s="168">
        <v>0</v>
      </c>
      <c r="AC63" s="168">
        <v>37</v>
      </c>
      <c r="BB63" s="168">
        <v>2</v>
      </c>
      <c r="BC63" s="168">
        <f t="shared" si="11"/>
        <v>0</v>
      </c>
      <c r="BD63" s="168">
        <f t="shared" si="12"/>
        <v>0</v>
      </c>
      <c r="BE63" s="168">
        <f t="shared" si="13"/>
        <v>0</v>
      </c>
      <c r="BF63" s="168">
        <f t="shared" si="14"/>
        <v>0</v>
      </c>
      <c r="BG63" s="168">
        <f t="shared" si="15"/>
        <v>0</v>
      </c>
    </row>
    <row r="64" spans="1:59">
      <c r="A64" s="193">
        <v>38</v>
      </c>
      <c r="B64" s="194" t="s">
        <v>1188</v>
      </c>
      <c r="C64" s="195" t="s">
        <v>1265</v>
      </c>
      <c r="D64" s="196" t="s">
        <v>523</v>
      </c>
      <c r="E64" s="197">
        <v>30</v>
      </c>
      <c r="F64" s="197"/>
      <c r="G64" s="198">
        <f t="shared" si="8"/>
        <v>0</v>
      </c>
      <c r="H64" s="199">
        <v>1.6000000000000001E-3</v>
      </c>
      <c r="I64" s="199">
        <f t="shared" si="9"/>
        <v>4.8000000000000001E-2</v>
      </c>
      <c r="J64" s="199">
        <v>0</v>
      </c>
      <c r="K64" s="200">
        <f t="shared" si="10"/>
        <v>0</v>
      </c>
      <c r="Q64" s="170">
        <v>2</v>
      </c>
      <c r="AA64" s="168">
        <v>12</v>
      </c>
      <c r="AB64" s="168">
        <v>0</v>
      </c>
      <c r="AC64" s="168">
        <v>38</v>
      </c>
      <c r="BB64" s="168">
        <v>2</v>
      </c>
      <c r="BC64" s="168">
        <f t="shared" si="11"/>
        <v>0</v>
      </c>
      <c r="BD64" s="168">
        <f t="shared" si="12"/>
        <v>0</v>
      </c>
      <c r="BE64" s="168">
        <f t="shared" si="13"/>
        <v>0</v>
      </c>
      <c r="BF64" s="168">
        <f t="shared" si="14"/>
        <v>0</v>
      </c>
      <c r="BG64" s="168">
        <f t="shared" si="15"/>
        <v>0</v>
      </c>
    </row>
    <row r="65" spans="1:59">
      <c r="A65" s="193">
        <v>39</v>
      </c>
      <c r="B65" s="194" t="s">
        <v>1266</v>
      </c>
      <c r="C65" s="195" t="s">
        <v>1267</v>
      </c>
      <c r="D65" s="196" t="s">
        <v>19</v>
      </c>
      <c r="E65" s="197">
        <v>29</v>
      </c>
      <c r="F65" s="197"/>
      <c r="G65" s="198">
        <f t="shared" si="8"/>
        <v>0</v>
      </c>
      <c r="H65" s="199">
        <v>0</v>
      </c>
      <c r="I65" s="199">
        <f t="shared" si="9"/>
        <v>0</v>
      </c>
      <c r="J65" s="199">
        <v>0</v>
      </c>
      <c r="K65" s="200">
        <f t="shared" si="10"/>
        <v>0</v>
      </c>
      <c r="Q65" s="170">
        <v>2</v>
      </c>
      <c r="AA65" s="168">
        <v>12</v>
      </c>
      <c r="AB65" s="168">
        <v>0</v>
      </c>
      <c r="AC65" s="168">
        <v>39</v>
      </c>
      <c r="BB65" s="168">
        <v>2</v>
      </c>
      <c r="BC65" s="168">
        <f t="shared" si="11"/>
        <v>0</v>
      </c>
      <c r="BD65" s="168">
        <f t="shared" si="12"/>
        <v>0</v>
      </c>
      <c r="BE65" s="168">
        <f t="shared" si="13"/>
        <v>0</v>
      </c>
      <c r="BF65" s="168">
        <f t="shared" si="14"/>
        <v>0</v>
      </c>
      <c r="BG65" s="168">
        <f t="shared" si="15"/>
        <v>0</v>
      </c>
    </row>
    <row r="66" spans="1:59">
      <c r="A66" s="193">
        <v>40</v>
      </c>
      <c r="B66" s="194" t="s">
        <v>1190</v>
      </c>
      <c r="C66" s="195" t="s">
        <v>1268</v>
      </c>
      <c r="D66" s="196" t="s">
        <v>523</v>
      </c>
      <c r="E66" s="197">
        <v>31</v>
      </c>
      <c r="F66" s="197"/>
      <c r="G66" s="198">
        <f t="shared" si="8"/>
        <v>0</v>
      </c>
      <c r="H66" s="199">
        <v>2.0000000000000001E-4</v>
      </c>
      <c r="I66" s="199">
        <f t="shared" si="9"/>
        <v>6.2000000000000006E-3</v>
      </c>
      <c r="J66" s="199">
        <v>0</v>
      </c>
      <c r="K66" s="200">
        <f t="shared" si="10"/>
        <v>0</v>
      </c>
      <c r="Q66" s="170">
        <v>2</v>
      </c>
      <c r="AA66" s="168">
        <v>12</v>
      </c>
      <c r="AB66" s="168">
        <v>0</v>
      </c>
      <c r="AC66" s="168">
        <v>40</v>
      </c>
      <c r="BB66" s="168">
        <v>2</v>
      </c>
      <c r="BC66" s="168">
        <f t="shared" si="11"/>
        <v>0</v>
      </c>
      <c r="BD66" s="168">
        <f t="shared" si="12"/>
        <v>0</v>
      </c>
      <c r="BE66" s="168">
        <f t="shared" si="13"/>
        <v>0</v>
      </c>
      <c r="BF66" s="168">
        <f t="shared" si="14"/>
        <v>0</v>
      </c>
      <c r="BG66" s="168">
        <f t="shared" si="15"/>
        <v>0</v>
      </c>
    </row>
    <row r="67" spans="1:59">
      <c r="A67" s="193">
        <v>41</v>
      </c>
      <c r="B67" s="194" t="s">
        <v>1192</v>
      </c>
      <c r="C67" s="195" t="s">
        <v>1269</v>
      </c>
      <c r="D67" s="196" t="s">
        <v>523</v>
      </c>
      <c r="E67" s="197">
        <v>18</v>
      </c>
      <c r="F67" s="197"/>
      <c r="G67" s="198">
        <f t="shared" si="8"/>
        <v>0</v>
      </c>
      <c r="H67" s="199">
        <v>3.2000000000000003E-4</v>
      </c>
      <c r="I67" s="199">
        <f t="shared" si="9"/>
        <v>5.7600000000000004E-3</v>
      </c>
      <c r="J67" s="199">
        <v>0</v>
      </c>
      <c r="K67" s="200">
        <f t="shared" si="10"/>
        <v>0</v>
      </c>
      <c r="Q67" s="170">
        <v>2</v>
      </c>
      <c r="AA67" s="168">
        <v>12</v>
      </c>
      <c r="AB67" s="168">
        <v>0</v>
      </c>
      <c r="AC67" s="168">
        <v>41</v>
      </c>
      <c r="BB67" s="168">
        <v>2</v>
      </c>
      <c r="BC67" s="168">
        <f t="shared" si="11"/>
        <v>0</v>
      </c>
      <c r="BD67" s="168">
        <f t="shared" si="12"/>
        <v>0</v>
      </c>
      <c r="BE67" s="168">
        <f t="shared" si="13"/>
        <v>0</v>
      </c>
      <c r="BF67" s="168">
        <f t="shared" si="14"/>
        <v>0</v>
      </c>
      <c r="BG67" s="168">
        <f t="shared" si="15"/>
        <v>0</v>
      </c>
    </row>
    <row r="68" spans="1:59">
      <c r="A68" s="193">
        <v>42</v>
      </c>
      <c r="B68" s="194" t="s">
        <v>1194</v>
      </c>
      <c r="C68" s="195" t="s">
        <v>1270</v>
      </c>
      <c r="D68" s="196" t="s">
        <v>523</v>
      </c>
      <c r="E68" s="197">
        <v>2</v>
      </c>
      <c r="F68" s="197"/>
      <c r="G68" s="198">
        <f t="shared" si="8"/>
        <v>0</v>
      </c>
      <c r="H68" s="199">
        <v>5.1999999999999995E-4</v>
      </c>
      <c r="I68" s="199">
        <f t="shared" si="9"/>
        <v>1.0399999999999999E-3</v>
      </c>
      <c r="J68" s="199">
        <v>0</v>
      </c>
      <c r="K68" s="200">
        <f t="shared" si="10"/>
        <v>0</v>
      </c>
      <c r="Q68" s="170">
        <v>2</v>
      </c>
      <c r="AA68" s="168">
        <v>12</v>
      </c>
      <c r="AB68" s="168">
        <v>0</v>
      </c>
      <c r="AC68" s="168">
        <v>42</v>
      </c>
      <c r="BB68" s="168">
        <v>2</v>
      </c>
      <c r="BC68" s="168">
        <f t="shared" si="11"/>
        <v>0</v>
      </c>
      <c r="BD68" s="168">
        <f t="shared" si="12"/>
        <v>0</v>
      </c>
      <c r="BE68" s="168">
        <f t="shared" si="13"/>
        <v>0</v>
      </c>
      <c r="BF68" s="168">
        <f t="shared" si="14"/>
        <v>0</v>
      </c>
      <c r="BG68" s="168">
        <f t="shared" si="15"/>
        <v>0</v>
      </c>
    </row>
    <row r="69" spans="1:59">
      <c r="A69" s="193">
        <v>43</v>
      </c>
      <c r="B69" s="194" t="s">
        <v>1271</v>
      </c>
      <c r="C69" s="195" t="s">
        <v>1272</v>
      </c>
      <c r="D69" s="196" t="s">
        <v>14</v>
      </c>
      <c r="E69" s="197">
        <v>29</v>
      </c>
      <c r="F69" s="197"/>
      <c r="G69" s="198">
        <f t="shared" si="8"/>
        <v>0</v>
      </c>
      <c r="H69" s="199">
        <v>4.0000000000000003E-5</v>
      </c>
      <c r="I69" s="199">
        <f t="shared" si="9"/>
        <v>1.16E-3</v>
      </c>
      <c r="J69" s="199">
        <v>0</v>
      </c>
      <c r="K69" s="200">
        <f t="shared" si="10"/>
        <v>0</v>
      </c>
      <c r="Q69" s="170">
        <v>2</v>
      </c>
      <c r="AA69" s="168">
        <v>12</v>
      </c>
      <c r="AB69" s="168">
        <v>0</v>
      </c>
      <c r="AC69" s="168">
        <v>43</v>
      </c>
      <c r="BB69" s="168">
        <v>2</v>
      </c>
      <c r="BC69" s="168">
        <f t="shared" si="11"/>
        <v>0</v>
      </c>
      <c r="BD69" s="168">
        <f t="shared" si="12"/>
        <v>0</v>
      </c>
      <c r="BE69" s="168">
        <f t="shared" si="13"/>
        <v>0</v>
      </c>
      <c r="BF69" s="168">
        <f t="shared" si="14"/>
        <v>0</v>
      </c>
      <c r="BG69" s="168">
        <f t="shared" si="15"/>
        <v>0</v>
      </c>
    </row>
    <row r="70" spans="1:59">
      <c r="A70" s="193">
        <v>44</v>
      </c>
      <c r="B70" s="194" t="s">
        <v>1273</v>
      </c>
      <c r="C70" s="195" t="s">
        <v>1274</v>
      </c>
      <c r="D70" s="196" t="s">
        <v>14</v>
      </c>
      <c r="E70" s="197">
        <v>31</v>
      </c>
      <c r="F70" s="197"/>
      <c r="G70" s="198">
        <f t="shared" si="8"/>
        <v>0</v>
      </c>
      <c r="H70" s="199">
        <v>0</v>
      </c>
      <c r="I70" s="199">
        <f t="shared" si="9"/>
        <v>0</v>
      </c>
      <c r="J70" s="199">
        <v>0</v>
      </c>
      <c r="K70" s="200">
        <f t="shared" si="10"/>
        <v>0</v>
      </c>
      <c r="Q70" s="170">
        <v>2</v>
      </c>
      <c r="AA70" s="168">
        <v>12</v>
      </c>
      <c r="AB70" s="168">
        <v>0</v>
      </c>
      <c r="AC70" s="168">
        <v>44</v>
      </c>
      <c r="BB70" s="168">
        <v>2</v>
      </c>
      <c r="BC70" s="168">
        <f t="shared" si="11"/>
        <v>0</v>
      </c>
      <c r="BD70" s="168">
        <f t="shared" si="12"/>
        <v>0</v>
      </c>
      <c r="BE70" s="168">
        <f t="shared" si="13"/>
        <v>0</v>
      </c>
      <c r="BF70" s="168">
        <f t="shared" si="14"/>
        <v>0</v>
      </c>
      <c r="BG70" s="168">
        <f t="shared" si="15"/>
        <v>0</v>
      </c>
    </row>
    <row r="71" spans="1:59">
      <c r="A71" s="193">
        <v>45</v>
      </c>
      <c r="B71" s="194" t="s">
        <v>1275</v>
      </c>
      <c r="C71" s="195" t="s">
        <v>1276</v>
      </c>
      <c r="D71" s="196" t="s">
        <v>14</v>
      </c>
      <c r="E71" s="197">
        <v>18</v>
      </c>
      <c r="F71" s="197"/>
      <c r="G71" s="198">
        <f t="shared" si="8"/>
        <v>0</v>
      </c>
      <c r="H71" s="199">
        <v>0</v>
      </c>
      <c r="I71" s="199">
        <f t="shared" si="9"/>
        <v>0</v>
      </c>
      <c r="J71" s="199">
        <v>0</v>
      </c>
      <c r="K71" s="200">
        <f t="shared" si="10"/>
        <v>0</v>
      </c>
      <c r="Q71" s="170">
        <v>2</v>
      </c>
      <c r="AA71" s="168">
        <v>12</v>
      </c>
      <c r="AB71" s="168">
        <v>0</v>
      </c>
      <c r="AC71" s="168">
        <v>45</v>
      </c>
      <c r="BB71" s="168">
        <v>2</v>
      </c>
      <c r="BC71" s="168">
        <f t="shared" si="11"/>
        <v>0</v>
      </c>
      <c r="BD71" s="168">
        <f t="shared" si="12"/>
        <v>0</v>
      </c>
      <c r="BE71" s="168">
        <f t="shared" si="13"/>
        <v>0</v>
      </c>
      <c r="BF71" s="168">
        <f t="shared" si="14"/>
        <v>0</v>
      </c>
      <c r="BG71" s="168">
        <f t="shared" si="15"/>
        <v>0</v>
      </c>
    </row>
    <row r="72" spans="1:59">
      <c r="A72" s="193">
        <v>46</v>
      </c>
      <c r="B72" s="194" t="s">
        <v>1277</v>
      </c>
      <c r="C72" s="195" t="s">
        <v>1278</v>
      </c>
      <c r="D72" s="196" t="s">
        <v>14</v>
      </c>
      <c r="E72" s="197">
        <v>2</v>
      </c>
      <c r="F72" s="197"/>
      <c r="G72" s="198">
        <f t="shared" si="8"/>
        <v>0</v>
      </c>
      <c r="H72" s="199">
        <v>0</v>
      </c>
      <c r="I72" s="199">
        <f t="shared" si="9"/>
        <v>0</v>
      </c>
      <c r="J72" s="199">
        <v>0</v>
      </c>
      <c r="K72" s="200">
        <f t="shared" si="10"/>
        <v>0</v>
      </c>
      <c r="Q72" s="170">
        <v>2</v>
      </c>
      <c r="AA72" s="168">
        <v>12</v>
      </c>
      <c r="AB72" s="168">
        <v>0</v>
      </c>
      <c r="AC72" s="168">
        <v>46</v>
      </c>
      <c r="BB72" s="168">
        <v>2</v>
      </c>
      <c r="BC72" s="168">
        <f t="shared" si="11"/>
        <v>0</v>
      </c>
      <c r="BD72" s="168">
        <f t="shared" si="12"/>
        <v>0</v>
      </c>
      <c r="BE72" s="168">
        <f t="shared" si="13"/>
        <v>0</v>
      </c>
      <c r="BF72" s="168">
        <f t="shared" si="14"/>
        <v>0</v>
      </c>
      <c r="BG72" s="168">
        <f t="shared" si="15"/>
        <v>0</v>
      </c>
    </row>
    <row r="73" spans="1:59">
      <c r="A73" s="193">
        <v>47</v>
      </c>
      <c r="B73" s="194" t="s">
        <v>1279</v>
      </c>
      <c r="C73" s="195" t="s">
        <v>1280</v>
      </c>
      <c r="D73" s="196" t="s">
        <v>14</v>
      </c>
      <c r="E73" s="197">
        <v>41</v>
      </c>
      <c r="F73" s="197"/>
      <c r="G73" s="198">
        <f t="shared" si="8"/>
        <v>0</v>
      </c>
      <c r="H73" s="199">
        <v>0</v>
      </c>
      <c r="I73" s="199">
        <f t="shared" si="9"/>
        <v>0</v>
      </c>
      <c r="J73" s="199">
        <v>0</v>
      </c>
      <c r="K73" s="200">
        <f t="shared" si="10"/>
        <v>0</v>
      </c>
      <c r="Q73" s="170">
        <v>2</v>
      </c>
      <c r="AA73" s="168">
        <v>12</v>
      </c>
      <c r="AB73" s="168">
        <v>0</v>
      </c>
      <c r="AC73" s="168">
        <v>47</v>
      </c>
      <c r="BB73" s="168">
        <v>2</v>
      </c>
      <c r="BC73" s="168">
        <f t="shared" si="11"/>
        <v>0</v>
      </c>
      <c r="BD73" s="168">
        <f t="shared" si="12"/>
        <v>0</v>
      </c>
      <c r="BE73" s="168">
        <f t="shared" si="13"/>
        <v>0</v>
      </c>
      <c r="BF73" s="168">
        <f t="shared" si="14"/>
        <v>0</v>
      </c>
      <c r="BG73" s="168">
        <f t="shared" si="15"/>
        <v>0</v>
      </c>
    </row>
    <row r="74" spans="1:59">
      <c r="A74" s="193">
        <v>48</v>
      </c>
      <c r="B74" s="194" t="s">
        <v>1281</v>
      </c>
      <c r="C74" s="195" t="s">
        <v>1282</v>
      </c>
      <c r="D74" s="196" t="s">
        <v>14</v>
      </c>
      <c r="E74" s="197">
        <v>29</v>
      </c>
      <c r="F74" s="197"/>
      <c r="G74" s="198">
        <f t="shared" si="8"/>
        <v>0</v>
      </c>
      <c r="H74" s="199">
        <v>0</v>
      </c>
      <c r="I74" s="199">
        <f t="shared" si="9"/>
        <v>0</v>
      </c>
      <c r="J74" s="199">
        <v>0</v>
      </c>
      <c r="K74" s="200">
        <f t="shared" si="10"/>
        <v>0</v>
      </c>
      <c r="Q74" s="170">
        <v>2</v>
      </c>
      <c r="AA74" s="168">
        <v>12</v>
      </c>
      <c r="AB74" s="168">
        <v>0</v>
      </c>
      <c r="AC74" s="168">
        <v>48</v>
      </c>
      <c r="BB74" s="168">
        <v>2</v>
      </c>
      <c r="BC74" s="168">
        <f t="shared" si="11"/>
        <v>0</v>
      </c>
      <c r="BD74" s="168">
        <f t="shared" si="12"/>
        <v>0</v>
      </c>
      <c r="BE74" s="168">
        <f t="shared" si="13"/>
        <v>0</v>
      </c>
      <c r="BF74" s="168">
        <f t="shared" si="14"/>
        <v>0</v>
      </c>
      <c r="BG74" s="168">
        <f t="shared" si="15"/>
        <v>0</v>
      </c>
    </row>
    <row r="75" spans="1:59">
      <c r="A75" s="193">
        <v>49</v>
      </c>
      <c r="B75" s="194" t="s">
        <v>1283</v>
      </c>
      <c r="C75" s="195" t="s">
        <v>1284</v>
      </c>
      <c r="D75" s="196" t="s">
        <v>14</v>
      </c>
      <c r="E75" s="197">
        <v>26</v>
      </c>
      <c r="F75" s="197"/>
      <c r="G75" s="198">
        <f t="shared" si="8"/>
        <v>0</v>
      </c>
      <c r="H75" s="199">
        <v>0</v>
      </c>
      <c r="I75" s="199">
        <f t="shared" si="9"/>
        <v>0</v>
      </c>
      <c r="J75" s="199">
        <v>0</v>
      </c>
      <c r="K75" s="200">
        <f t="shared" si="10"/>
        <v>0</v>
      </c>
      <c r="Q75" s="170">
        <v>2</v>
      </c>
      <c r="AA75" s="168">
        <v>12</v>
      </c>
      <c r="AB75" s="168">
        <v>0</v>
      </c>
      <c r="AC75" s="168">
        <v>49</v>
      </c>
      <c r="BB75" s="168">
        <v>2</v>
      </c>
      <c r="BC75" s="168">
        <f t="shared" si="11"/>
        <v>0</v>
      </c>
      <c r="BD75" s="168">
        <f t="shared" si="12"/>
        <v>0</v>
      </c>
      <c r="BE75" s="168">
        <f t="shared" si="13"/>
        <v>0</v>
      </c>
      <c r="BF75" s="168">
        <f t="shared" si="14"/>
        <v>0</v>
      </c>
      <c r="BG75" s="168">
        <f t="shared" si="15"/>
        <v>0</v>
      </c>
    </row>
    <row r="76" spans="1:59">
      <c r="A76" s="193">
        <v>50</v>
      </c>
      <c r="B76" s="194" t="s">
        <v>1285</v>
      </c>
      <c r="C76" s="195" t="s">
        <v>1286</v>
      </c>
      <c r="D76" s="196" t="s">
        <v>14</v>
      </c>
      <c r="E76" s="197">
        <v>6</v>
      </c>
      <c r="F76" s="197"/>
      <c r="G76" s="198">
        <f t="shared" si="8"/>
        <v>0</v>
      </c>
      <c r="H76" s="199">
        <v>0</v>
      </c>
      <c r="I76" s="199">
        <f t="shared" si="9"/>
        <v>0</v>
      </c>
      <c r="J76" s="199">
        <v>0</v>
      </c>
      <c r="K76" s="200">
        <f t="shared" si="10"/>
        <v>0</v>
      </c>
      <c r="Q76" s="170">
        <v>2</v>
      </c>
      <c r="AA76" s="168">
        <v>12</v>
      </c>
      <c r="AB76" s="168">
        <v>0</v>
      </c>
      <c r="AC76" s="168">
        <v>50</v>
      </c>
      <c r="BB76" s="168">
        <v>2</v>
      </c>
      <c r="BC76" s="168">
        <f t="shared" si="11"/>
        <v>0</v>
      </c>
      <c r="BD76" s="168">
        <f t="shared" si="12"/>
        <v>0</v>
      </c>
      <c r="BE76" s="168">
        <f t="shared" si="13"/>
        <v>0</v>
      </c>
      <c r="BF76" s="168">
        <f t="shared" si="14"/>
        <v>0</v>
      </c>
      <c r="BG76" s="168">
        <f t="shared" si="15"/>
        <v>0</v>
      </c>
    </row>
    <row r="77" spans="1:59">
      <c r="A77" s="193">
        <v>51</v>
      </c>
      <c r="B77" s="194" t="s">
        <v>1287</v>
      </c>
      <c r="C77" s="195" t="s">
        <v>1288</v>
      </c>
      <c r="D77" s="196" t="s">
        <v>14</v>
      </c>
      <c r="E77" s="197">
        <v>41</v>
      </c>
      <c r="F77" s="197"/>
      <c r="G77" s="198">
        <f t="shared" si="8"/>
        <v>0</v>
      </c>
      <c r="H77" s="199">
        <v>0</v>
      </c>
      <c r="I77" s="199">
        <f t="shared" si="9"/>
        <v>0</v>
      </c>
      <c r="J77" s="199">
        <v>0</v>
      </c>
      <c r="K77" s="200">
        <f t="shared" si="10"/>
        <v>0</v>
      </c>
      <c r="Q77" s="170">
        <v>2</v>
      </c>
      <c r="AA77" s="168">
        <v>12</v>
      </c>
      <c r="AB77" s="168">
        <v>0</v>
      </c>
      <c r="AC77" s="168">
        <v>51</v>
      </c>
      <c r="BB77" s="168">
        <v>2</v>
      </c>
      <c r="BC77" s="168">
        <f t="shared" si="11"/>
        <v>0</v>
      </c>
      <c r="BD77" s="168">
        <f t="shared" si="12"/>
        <v>0</v>
      </c>
      <c r="BE77" s="168">
        <f t="shared" si="13"/>
        <v>0</v>
      </c>
      <c r="BF77" s="168">
        <f t="shared" si="14"/>
        <v>0</v>
      </c>
      <c r="BG77" s="168">
        <f t="shared" si="15"/>
        <v>0</v>
      </c>
    </row>
    <row r="78" spans="1:59">
      <c r="A78" s="193">
        <v>52</v>
      </c>
      <c r="B78" s="194" t="s">
        <v>1289</v>
      </c>
      <c r="C78" s="195" t="s">
        <v>1290</v>
      </c>
      <c r="D78" s="196" t="s">
        <v>14</v>
      </c>
      <c r="E78" s="197">
        <v>29</v>
      </c>
      <c r="F78" s="197"/>
      <c r="G78" s="198">
        <f t="shared" si="8"/>
        <v>0</v>
      </c>
      <c r="H78" s="199">
        <v>0</v>
      </c>
      <c r="I78" s="199">
        <f t="shared" si="9"/>
        <v>0</v>
      </c>
      <c r="J78" s="199">
        <v>0</v>
      </c>
      <c r="K78" s="200">
        <f t="shared" si="10"/>
        <v>0</v>
      </c>
      <c r="Q78" s="170">
        <v>2</v>
      </c>
      <c r="AA78" s="168">
        <v>12</v>
      </c>
      <c r="AB78" s="168">
        <v>0</v>
      </c>
      <c r="AC78" s="168">
        <v>52</v>
      </c>
      <c r="BB78" s="168">
        <v>2</v>
      </c>
      <c r="BC78" s="168">
        <f t="shared" si="11"/>
        <v>0</v>
      </c>
      <c r="BD78" s="168">
        <f t="shared" si="12"/>
        <v>0</v>
      </c>
      <c r="BE78" s="168">
        <f t="shared" si="13"/>
        <v>0</v>
      </c>
      <c r="BF78" s="168">
        <f t="shared" si="14"/>
        <v>0</v>
      </c>
      <c r="BG78" s="168">
        <f t="shared" si="15"/>
        <v>0</v>
      </c>
    </row>
    <row r="79" spans="1:59">
      <c r="A79" s="193">
        <v>53</v>
      </c>
      <c r="B79" s="194" t="s">
        <v>1291</v>
      </c>
      <c r="C79" s="195" t="s">
        <v>1292</v>
      </c>
      <c r="D79" s="196" t="s">
        <v>14</v>
      </c>
      <c r="E79" s="197">
        <v>26</v>
      </c>
      <c r="F79" s="197"/>
      <c r="G79" s="198">
        <f t="shared" si="8"/>
        <v>0</v>
      </c>
      <c r="H79" s="199">
        <v>0</v>
      </c>
      <c r="I79" s="199">
        <f t="shared" si="9"/>
        <v>0</v>
      </c>
      <c r="J79" s="199">
        <v>0</v>
      </c>
      <c r="K79" s="200">
        <f t="shared" si="10"/>
        <v>0</v>
      </c>
      <c r="Q79" s="170">
        <v>2</v>
      </c>
      <c r="AA79" s="168">
        <v>12</v>
      </c>
      <c r="AB79" s="168">
        <v>0</v>
      </c>
      <c r="AC79" s="168">
        <v>53</v>
      </c>
      <c r="BB79" s="168">
        <v>2</v>
      </c>
      <c r="BC79" s="168">
        <f t="shared" si="11"/>
        <v>0</v>
      </c>
      <c r="BD79" s="168">
        <f t="shared" si="12"/>
        <v>0</v>
      </c>
      <c r="BE79" s="168">
        <f t="shared" si="13"/>
        <v>0</v>
      </c>
      <c r="BF79" s="168">
        <f t="shared" si="14"/>
        <v>0</v>
      </c>
      <c r="BG79" s="168">
        <f t="shared" si="15"/>
        <v>0</v>
      </c>
    </row>
    <row r="80" spans="1:59">
      <c r="A80" s="193">
        <v>54</v>
      </c>
      <c r="B80" s="194" t="s">
        <v>1293</v>
      </c>
      <c r="C80" s="195" t="s">
        <v>1294</v>
      </c>
      <c r="D80" s="196" t="s">
        <v>14</v>
      </c>
      <c r="E80" s="197">
        <v>6</v>
      </c>
      <c r="F80" s="197"/>
      <c r="G80" s="198">
        <f t="shared" si="8"/>
        <v>0</v>
      </c>
      <c r="H80" s="199">
        <v>0</v>
      </c>
      <c r="I80" s="199">
        <f t="shared" si="9"/>
        <v>0</v>
      </c>
      <c r="J80" s="199">
        <v>0</v>
      </c>
      <c r="K80" s="200">
        <f t="shared" si="10"/>
        <v>0</v>
      </c>
      <c r="Q80" s="170">
        <v>2</v>
      </c>
      <c r="AA80" s="168">
        <v>12</v>
      </c>
      <c r="AB80" s="168">
        <v>0</v>
      </c>
      <c r="AC80" s="168">
        <v>54</v>
      </c>
      <c r="BB80" s="168">
        <v>2</v>
      </c>
      <c r="BC80" s="168">
        <f t="shared" si="11"/>
        <v>0</v>
      </c>
      <c r="BD80" s="168">
        <f t="shared" si="12"/>
        <v>0</v>
      </c>
      <c r="BE80" s="168">
        <f t="shared" si="13"/>
        <v>0</v>
      </c>
      <c r="BF80" s="168">
        <f t="shared" si="14"/>
        <v>0</v>
      </c>
      <c r="BG80" s="168">
        <f t="shared" si="15"/>
        <v>0</v>
      </c>
    </row>
    <row r="81" spans="1:59">
      <c r="A81" s="193">
        <v>55</v>
      </c>
      <c r="B81" s="194" t="s">
        <v>1295</v>
      </c>
      <c r="C81" s="195" t="s">
        <v>1296</v>
      </c>
      <c r="D81" s="196" t="s">
        <v>2</v>
      </c>
      <c r="E81" s="197">
        <v>305</v>
      </c>
      <c r="F81" s="197"/>
      <c r="G81" s="198">
        <f t="shared" si="8"/>
        <v>0</v>
      </c>
      <c r="H81" s="199">
        <v>1.0000000000000001E-5</v>
      </c>
      <c r="I81" s="199">
        <f t="shared" si="9"/>
        <v>3.0500000000000002E-3</v>
      </c>
      <c r="J81" s="199">
        <v>0</v>
      </c>
      <c r="K81" s="200">
        <f t="shared" si="10"/>
        <v>0</v>
      </c>
      <c r="Q81" s="170">
        <v>2</v>
      </c>
      <c r="AA81" s="168">
        <v>12</v>
      </c>
      <c r="AB81" s="168">
        <v>0</v>
      </c>
      <c r="AC81" s="168">
        <v>55</v>
      </c>
      <c r="BB81" s="168">
        <v>2</v>
      </c>
      <c r="BC81" s="168">
        <f t="shared" si="11"/>
        <v>0</v>
      </c>
      <c r="BD81" s="168">
        <f t="shared" si="12"/>
        <v>0</v>
      </c>
      <c r="BE81" s="168">
        <f t="shared" si="13"/>
        <v>0</v>
      </c>
      <c r="BF81" s="168">
        <f t="shared" si="14"/>
        <v>0</v>
      </c>
      <c r="BG81" s="168">
        <f t="shared" si="15"/>
        <v>0</v>
      </c>
    </row>
    <row r="82" spans="1:59">
      <c r="A82" s="193">
        <v>56</v>
      </c>
      <c r="B82" s="194" t="s">
        <v>1297</v>
      </c>
      <c r="C82" s="195" t="s">
        <v>1298</v>
      </c>
      <c r="D82" s="196" t="s">
        <v>3</v>
      </c>
      <c r="E82" s="197">
        <v>0.34660000000000002</v>
      </c>
      <c r="F82" s="197"/>
      <c r="G82" s="198">
        <f t="shared" si="8"/>
        <v>0</v>
      </c>
      <c r="H82" s="199">
        <v>0</v>
      </c>
      <c r="I82" s="199">
        <f t="shared" si="9"/>
        <v>0</v>
      </c>
      <c r="J82" s="199">
        <v>0</v>
      </c>
      <c r="K82" s="200">
        <f t="shared" si="10"/>
        <v>0</v>
      </c>
      <c r="Q82" s="170">
        <v>2</v>
      </c>
      <c r="AA82" s="168">
        <v>12</v>
      </c>
      <c r="AB82" s="168">
        <v>0</v>
      </c>
      <c r="AC82" s="168">
        <v>56</v>
      </c>
      <c r="BB82" s="168">
        <v>2</v>
      </c>
      <c r="BC82" s="168">
        <f t="shared" si="11"/>
        <v>0</v>
      </c>
      <c r="BD82" s="168">
        <f t="shared" si="12"/>
        <v>0</v>
      </c>
      <c r="BE82" s="168">
        <f t="shared" si="13"/>
        <v>0</v>
      </c>
      <c r="BF82" s="168">
        <f t="shared" si="14"/>
        <v>0</v>
      </c>
      <c r="BG82" s="168">
        <f t="shared" si="15"/>
        <v>0</v>
      </c>
    </row>
    <row r="83" spans="1:59">
      <c r="A83" s="193">
        <v>57</v>
      </c>
      <c r="B83" s="194" t="s">
        <v>1299</v>
      </c>
      <c r="C83" s="195" t="s">
        <v>1300</v>
      </c>
      <c r="D83" s="196" t="s">
        <v>14</v>
      </c>
      <c r="E83" s="197">
        <v>51</v>
      </c>
      <c r="F83" s="197"/>
      <c r="G83" s="198">
        <f t="shared" si="8"/>
        <v>0</v>
      </c>
      <c r="H83" s="199">
        <v>0</v>
      </c>
      <c r="I83" s="199">
        <f t="shared" si="9"/>
        <v>0</v>
      </c>
      <c r="J83" s="199">
        <v>0</v>
      </c>
      <c r="K83" s="200">
        <f t="shared" si="10"/>
        <v>0</v>
      </c>
      <c r="Q83" s="170">
        <v>2</v>
      </c>
      <c r="AA83" s="168">
        <v>12</v>
      </c>
      <c r="AB83" s="168">
        <v>0</v>
      </c>
      <c r="AC83" s="168">
        <v>57</v>
      </c>
      <c r="BB83" s="168">
        <v>2</v>
      </c>
      <c r="BC83" s="168">
        <f t="shared" si="11"/>
        <v>0</v>
      </c>
      <c r="BD83" s="168">
        <f t="shared" si="12"/>
        <v>0</v>
      </c>
      <c r="BE83" s="168">
        <f t="shared" si="13"/>
        <v>0</v>
      </c>
      <c r="BF83" s="168">
        <f t="shared" si="14"/>
        <v>0</v>
      </c>
      <c r="BG83" s="168">
        <f t="shared" si="15"/>
        <v>0</v>
      </c>
    </row>
    <row r="84" spans="1:59">
      <c r="A84" s="193">
        <v>58</v>
      </c>
      <c r="B84" s="194" t="s">
        <v>1301</v>
      </c>
      <c r="C84" s="195" t="s">
        <v>1302</v>
      </c>
      <c r="D84" s="196" t="s">
        <v>2</v>
      </c>
      <c r="E84" s="197">
        <v>300</v>
      </c>
      <c r="F84" s="197"/>
      <c r="G84" s="198">
        <f t="shared" si="8"/>
        <v>0</v>
      </c>
      <c r="H84" s="199">
        <v>0</v>
      </c>
      <c r="I84" s="199">
        <f t="shared" si="9"/>
        <v>0</v>
      </c>
      <c r="J84" s="199">
        <v>-2.1299999999999999E-3</v>
      </c>
      <c r="K84" s="200">
        <f t="shared" si="10"/>
        <v>-0.63900000000000001</v>
      </c>
      <c r="Q84" s="170">
        <v>2</v>
      </c>
      <c r="AA84" s="168">
        <v>12</v>
      </c>
      <c r="AB84" s="168">
        <v>0</v>
      </c>
      <c r="AC84" s="168">
        <v>58</v>
      </c>
      <c r="BB84" s="168">
        <v>2</v>
      </c>
      <c r="BC84" s="168">
        <f t="shared" si="11"/>
        <v>0</v>
      </c>
      <c r="BD84" s="168">
        <f t="shared" si="12"/>
        <v>0</v>
      </c>
      <c r="BE84" s="168">
        <f t="shared" si="13"/>
        <v>0</v>
      </c>
      <c r="BF84" s="168">
        <f t="shared" si="14"/>
        <v>0</v>
      </c>
      <c r="BG84" s="168">
        <f t="shared" si="15"/>
        <v>0</v>
      </c>
    </row>
    <row r="85" spans="1:59">
      <c r="A85" s="193">
        <v>59</v>
      </c>
      <c r="B85" s="194" t="s">
        <v>1303</v>
      </c>
      <c r="C85" s="195" t="s">
        <v>1304</v>
      </c>
      <c r="D85" s="196" t="s">
        <v>2</v>
      </c>
      <c r="E85" s="197">
        <v>300</v>
      </c>
      <c r="F85" s="197"/>
      <c r="G85" s="198">
        <f t="shared" si="8"/>
        <v>0</v>
      </c>
      <c r="H85" s="199">
        <v>0</v>
      </c>
      <c r="I85" s="199">
        <f t="shared" si="9"/>
        <v>0</v>
      </c>
      <c r="J85" s="199">
        <v>-2.3000000000000001E-4</v>
      </c>
      <c r="K85" s="200">
        <f t="shared" si="10"/>
        <v>-6.9000000000000006E-2</v>
      </c>
      <c r="Q85" s="170">
        <v>2</v>
      </c>
      <c r="AA85" s="168">
        <v>12</v>
      </c>
      <c r="AB85" s="168">
        <v>0</v>
      </c>
      <c r="AC85" s="168">
        <v>59</v>
      </c>
      <c r="BB85" s="168">
        <v>2</v>
      </c>
      <c r="BC85" s="168">
        <f t="shared" si="11"/>
        <v>0</v>
      </c>
      <c r="BD85" s="168">
        <f t="shared" si="12"/>
        <v>0</v>
      </c>
      <c r="BE85" s="168">
        <f t="shared" si="13"/>
        <v>0</v>
      </c>
      <c r="BF85" s="168">
        <f t="shared" si="14"/>
        <v>0</v>
      </c>
      <c r="BG85" s="168">
        <f t="shared" si="15"/>
        <v>0</v>
      </c>
    </row>
    <row r="86" spans="1:59">
      <c r="A86" s="193">
        <v>60</v>
      </c>
      <c r="B86" s="194" t="s">
        <v>1305</v>
      </c>
      <c r="C86" s="195" t="s">
        <v>1306</v>
      </c>
      <c r="D86" s="196" t="s">
        <v>3</v>
      </c>
      <c r="E86" s="197">
        <v>0.70799999999999996</v>
      </c>
      <c r="F86" s="197"/>
      <c r="G86" s="198">
        <f t="shared" si="8"/>
        <v>0</v>
      </c>
      <c r="H86" s="199">
        <v>0</v>
      </c>
      <c r="I86" s="199">
        <f t="shared" si="9"/>
        <v>0</v>
      </c>
      <c r="J86" s="199">
        <v>0</v>
      </c>
      <c r="K86" s="200">
        <f t="shared" si="10"/>
        <v>0</v>
      </c>
      <c r="Q86" s="170">
        <v>2</v>
      </c>
      <c r="AA86" s="168">
        <v>12</v>
      </c>
      <c r="AB86" s="168">
        <v>0</v>
      </c>
      <c r="AC86" s="168">
        <v>60</v>
      </c>
      <c r="BB86" s="168">
        <v>2</v>
      </c>
      <c r="BC86" s="168">
        <f t="shared" si="11"/>
        <v>0</v>
      </c>
      <c r="BD86" s="168">
        <f t="shared" si="12"/>
        <v>0</v>
      </c>
      <c r="BE86" s="168">
        <f t="shared" si="13"/>
        <v>0</v>
      </c>
      <c r="BF86" s="168">
        <f t="shared" si="14"/>
        <v>0</v>
      </c>
      <c r="BG86" s="168">
        <f t="shared" si="15"/>
        <v>0</v>
      </c>
    </row>
    <row r="87" spans="1:59">
      <c r="A87" s="193">
        <v>61</v>
      </c>
      <c r="B87" s="194" t="s">
        <v>1307</v>
      </c>
      <c r="C87" s="195" t="s">
        <v>1308</v>
      </c>
      <c r="D87" s="196" t="s">
        <v>3</v>
      </c>
      <c r="E87" s="197">
        <v>0.70799999999999996</v>
      </c>
      <c r="F87" s="197"/>
      <c r="G87" s="198">
        <f t="shared" si="8"/>
        <v>0</v>
      </c>
      <c r="H87" s="199">
        <v>0</v>
      </c>
      <c r="I87" s="199">
        <f t="shared" si="9"/>
        <v>0</v>
      </c>
      <c r="J87" s="199">
        <v>0</v>
      </c>
      <c r="K87" s="200">
        <f t="shared" si="10"/>
        <v>0</v>
      </c>
      <c r="Q87" s="170">
        <v>2</v>
      </c>
      <c r="AA87" s="168">
        <v>12</v>
      </c>
      <c r="AB87" s="168">
        <v>0</v>
      </c>
      <c r="AC87" s="168">
        <v>61</v>
      </c>
      <c r="BB87" s="168">
        <v>2</v>
      </c>
      <c r="BC87" s="168">
        <f t="shared" si="11"/>
        <v>0</v>
      </c>
      <c r="BD87" s="168">
        <f t="shared" si="12"/>
        <v>0</v>
      </c>
      <c r="BE87" s="168">
        <f t="shared" si="13"/>
        <v>0</v>
      </c>
      <c r="BF87" s="168">
        <f t="shared" si="14"/>
        <v>0</v>
      </c>
      <c r="BG87" s="168">
        <f t="shared" si="15"/>
        <v>0</v>
      </c>
    </row>
    <row r="88" spans="1:59">
      <c r="A88" s="193">
        <v>62</v>
      </c>
      <c r="B88" s="194" t="s">
        <v>1309</v>
      </c>
      <c r="C88" s="195" t="s">
        <v>1310</v>
      </c>
      <c r="D88" s="196" t="s">
        <v>3</v>
      </c>
      <c r="E88" s="197">
        <v>0.70799999999999996</v>
      </c>
      <c r="F88" s="197"/>
      <c r="G88" s="198">
        <f t="shared" si="8"/>
        <v>0</v>
      </c>
      <c r="H88" s="199">
        <v>0</v>
      </c>
      <c r="I88" s="199">
        <f t="shared" si="9"/>
        <v>0</v>
      </c>
      <c r="J88" s="199">
        <v>0</v>
      </c>
      <c r="K88" s="200">
        <f t="shared" si="10"/>
        <v>0</v>
      </c>
      <c r="Q88" s="170">
        <v>2</v>
      </c>
      <c r="AA88" s="168">
        <v>12</v>
      </c>
      <c r="AB88" s="168">
        <v>0</v>
      </c>
      <c r="AC88" s="168">
        <v>62</v>
      </c>
      <c r="BB88" s="168">
        <v>2</v>
      </c>
      <c r="BC88" s="168">
        <f t="shared" si="11"/>
        <v>0</v>
      </c>
      <c r="BD88" s="168">
        <f t="shared" si="12"/>
        <v>0</v>
      </c>
      <c r="BE88" s="168">
        <f t="shared" si="13"/>
        <v>0</v>
      </c>
      <c r="BF88" s="168">
        <f t="shared" si="14"/>
        <v>0</v>
      </c>
      <c r="BG88" s="168">
        <f t="shared" si="15"/>
        <v>0</v>
      </c>
    </row>
    <row r="89" spans="1:59">
      <c r="A89" s="232"/>
      <c r="B89" s="233" t="s">
        <v>1198</v>
      </c>
      <c r="C89" s="234" t="str">
        <f>CONCATENATE(B52," ",C52)</f>
        <v>722 Vnitřní vodovod</v>
      </c>
      <c r="D89" s="235"/>
      <c r="E89" s="236"/>
      <c r="F89" s="236"/>
      <c r="G89" s="237">
        <f>SUM(G52:G88)</f>
        <v>0</v>
      </c>
      <c r="H89" s="238"/>
      <c r="I89" s="239">
        <f>SUM(I52:I88)</f>
        <v>0.34659999999999996</v>
      </c>
      <c r="J89" s="238"/>
      <c r="K89" s="240">
        <f>SUM(K52:K88)</f>
        <v>-0.70799999999999996</v>
      </c>
      <c r="Q89" s="170">
        <v>4</v>
      </c>
      <c r="BC89" s="171">
        <f>SUM(BC52:BC88)</f>
        <v>0</v>
      </c>
      <c r="BD89" s="171">
        <f>SUM(BD52:BD88)</f>
        <v>0</v>
      </c>
      <c r="BE89" s="171">
        <f>SUM(BE52:BE88)</f>
        <v>0</v>
      </c>
      <c r="BF89" s="171">
        <f>SUM(BF52:BF88)</f>
        <v>0</v>
      </c>
      <c r="BG89" s="171">
        <f>SUM(BG52:BG88)</f>
        <v>0</v>
      </c>
    </row>
    <row r="90" spans="1:59">
      <c r="A90" s="230" t="s">
        <v>1176</v>
      </c>
      <c r="B90" s="210" t="s">
        <v>1311</v>
      </c>
      <c r="C90" s="211" t="s">
        <v>1312</v>
      </c>
      <c r="D90" s="212"/>
      <c r="E90" s="213"/>
      <c r="F90" s="213"/>
      <c r="G90" s="214"/>
      <c r="H90" s="215"/>
      <c r="I90" s="215"/>
      <c r="J90" s="215"/>
      <c r="K90" s="231"/>
      <c r="Q90" s="170">
        <v>1</v>
      </c>
    </row>
    <row r="91" spans="1:59">
      <c r="A91" s="202"/>
      <c r="B91" s="203"/>
      <c r="C91" s="201" t="s">
        <v>1313</v>
      </c>
      <c r="D91" s="204"/>
      <c r="E91" s="205"/>
      <c r="F91" s="205"/>
      <c r="G91" s="206"/>
      <c r="H91" s="207"/>
      <c r="I91" s="207"/>
      <c r="J91" s="207"/>
      <c r="K91" s="208"/>
      <c r="Q91" s="170"/>
    </row>
    <row r="92" spans="1:59">
      <c r="A92" s="193">
        <v>63</v>
      </c>
      <c r="B92" s="194" t="s">
        <v>1314</v>
      </c>
      <c r="C92" s="195" t="s">
        <v>1315</v>
      </c>
      <c r="D92" s="196" t="s">
        <v>19</v>
      </c>
      <c r="E92" s="197">
        <v>21</v>
      </c>
      <c r="F92" s="197"/>
      <c r="G92" s="198">
        <f t="shared" ref="G92:G99" si="16">E92*F92</f>
        <v>0</v>
      </c>
      <c r="H92" s="199">
        <v>1.5010000000000001E-2</v>
      </c>
      <c r="I92" s="199">
        <f t="shared" ref="I92:I99" si="17">E92*H92</f>
        <v>0.31520999999999999</v>
      </c>
      <c r="J92" s="199">
        <v>0</v>
      </c>
      <c r="K92" s="200">
        <f t="shared" ref="K92:K99" si="18">E92*J92</f>
        <v>0</v>
      </c>
      <c r="Q92" s="170">
        <v>2</v>
      </c>
      <c r="AA92" s="168">
        <v>12</v>
      </c>
      <c r="AB92" s="168">
        <v>0</v>
      </c>
      <c r="AC92" s="168">
        <v>63</v>
      </c>
      <c r="BB92" s="168">
        <v>2</v>
      </c>
      <c r="BC92" s="168">
        <f t="shared" ref="BC92:BC99" si="19">IF(BB92=1,G92,0)</f>
        <v>0</v>
      </c>
      <c r="BD92" s="168">
        <f t="shared" ref="BD92:BD99" si="20">IF(BB92=2,G92,0)</f>
        <v>0</v>
      </c>
      <c r="BE92" s="168">
        <f t="shared" ref="BE92:BE99" si="21">IF(BB92=3,G92,0)</f>
        <v>0</v>
      </c>
      <c r="BF92" s="168">
        <f t="shared" ref="BF92:BF99" si="22">IF(BB92=4,G92,0)</f>
        <v>0</v>
      </c>
      <c r="BG92" s="168">
        <f t="shared" ref="BG92:BG99" si="23">IF(BB92=5,G92,0)</f>
        <v>0</v>
      </c>
    </row>
    <row r="93" spans="1:59">
      <c r="A93" s="193">
        <v>64</v>
      </c>
      <c r="B93" s="194" t="s">
        <v>1316</v>
      </c>
      <c r="C93" s="195" t="s">
        <v>1317</v>
      </c>
      <c r="D93" s="196" t="s">
        <v>19</v>
      </c>
      <c r="E93" s="197">
        <v>7</v>
      </c>
      <c r="F93" s="197"/>
      <c r="G93" s="198">
        <f t="shared" si="16"/>
        <v>0</v>
      </c>
      <c r="H93" s="199">
        <v>8.9999999999999993E-3</v>
      </c>
      <c r="I93" s="199">
        <f t="shared" si="17"/>
        <v>6.3E-2</v>
      </c>
      <c r="J93" s="199">
        <v>0</v>
      </c>
      <c r="K93" s="200">
        <f t="shared" si="18"/>
        <v>0</v>
      </c>
      <c r="Q93" s="170">
        <v>2</v>
      </c>
      <c r="AA93" s="168">
        <v>12</v>
      </c>
      <c r="AB93" s="168">
        <v>0</v>
      </c>
      <c r="AC93" s="168">
        <v>64</v>
      </c>
      <c r="BB93" s="168">
        <v>2</v>
      </c>
      <c r="BC93" s="168">
        <f t="shared" si="19"/>
        <v>0</v>
      </c>
      <c r="BD93" s="168">
        <f t="shared" si="20"/>
        <v>0</v>
      </c>
      <c r="BE93" s="168">
        <f t="shared" si="21"/>
        <v>0</v>
      </c>
      <c r="BF93" s="168">
        <f t="shared" si="22"/>
        <v>0</v>
      </c>
      <c r="BG93" s="168">
        <f t="shared" si="23"/>
        <v>0</v>
      </c>
    </row>
    <row r="94" spans="1:59">
      <c r="A94" s="193">
        <v>65</v>
      </c>
      <c r="B94" s="194" t="s">
        <v>1318</v>
      </c>
      <c r="C94" s="195" t="s">
        <v>1319</v>
      </c>
      <c r="D94" s="196" t="s">
        <v>14</v>
      </c>
      <c r="E94" s="197">
        <v>28</v>
      </c>
      <c r="F94" s="197"/>
      <c r="G94" s="198">
        <f t="shared" si="16"/>
        <v>0</v>
      </c>
      <c r="H94" s="199">
        <v>4.2000000000000002E-4</v>
      </c>
      <c r="I94" s="199">
        <f t="shared" si="17"/>
        <v>1.176E-2</v>
      </c>
      <c r="J94" s="199">
        <v>0</v>
      </c>
      <c r="K94" s="200">
        <f t="shared" si="18"/>
        <v>0</v>
      </c>
      <c r="Q94" s="170">
        <v>2</v>
      </c>
      <c r="AA94" s="168">
        <v>12</v>
      </c>
      <c r="AB94" s="168">
        <v>0</v>
      </c>
      <c r="AC94" s="168">
        <v>65</v>
      </c>
      <c r="BB94" s="168">
        <v>2</v>
      </c>
      <c r="BC94" s="168">
        <f t="shared" si="19"/>
        <v>0</v>
      </c>
      <c r="BD94" s="168">
        <f t="shared" si="20"/>
        <v>0</v>
      </c>
      <c r="BE94" s="168">
        <f t="shared" si="21"/>
        <v>0</v>
      </c>
      <c r="BF94" s="168">
        <f t="shared" si="22"/>
        <v>0</v>
      </c>
      <c r="BG94" s="168">
        <f t="shared" si="23"/>
        <v>0</v>
      </c>
    </row>
    <row r="95" spans="1:59" ht="25.5">
      <c r="A95" s="193">
        <v>66</v>
      </c>
      <c r="B95" s="194" t="s">
        <v>1320</v>
      </c>
      <c r="C95" s="195" t="s">
        <v>1321</v>
      </c>
      <c r="D95" s="196" t="s">
        <v>14</v>
      </c>
      <c r="E95" s="197">
        <v>21</v>
      </c>
      <c r="F95" s="197"/>
      <c r="G95" s="198">
        <f t="shared" si="16"/>
        <v>0</v>
      </c>
      <c r="H95" s="199">
        <v>1.72E-3</v>
      </c>
      <c r="I95" s="199">
        <f t="shared" si="17"/>
        <v>3.6119999999999999E-2</v>
      </c>
      <c r="J95" s="199">
        <v>0</v>
      </c>
      <c r="K95" s="200">
        <f t="shared" si="18"/>
        <v>0</v>
      </c>
      <c r="Q95" s="170">
        <v>2</v>
      </c>
      <c r="AA95" s="168">
        <v>12</v>
      </c>
      <c r="AB95" s="168">
        <v>0</v>
      </c>
      <c r="AC95" s="168">
        <v>66</v>
      </c>
      <c r="BB95" s="168">
        <v>2</v>
      </c>
      <c r="BC95" s="168">
        <f t="shared" si="19"/>
        <v>0</v>
      </c>
      <c r="BD95" s="168">
        <f t="shared" si="20"/>
        <v>0</v>
      </c>
      <c r="BE95" s="168">
        <f t="shared" si="21"/>
        <v>0</v>
      </c>
      <c r="BF95" s="168">
        <f t="shared" si="22"/>
        <v>0</v>
      </c>
      <c r="BG95" s="168">
        <f t="shared" si="23"/>
        <v>0</v>
      </c>
    </row>
    <row r="96" spans="1:59">
      <c r="A96" s="193">
        <v>67</v>
      </c>
      <c r="B96" s="194" t="s">
        <v>1322</v>
      </c>
      <c r="C96" s="195" t="s">
        <v>1323</v>
      </c>
      <c r="D96" s="196" t="s">
        <v>14</v>
      </c>
      <c r="E96" s="197">
        <v>7</v>
      </c>
      <c r="F96" s="197"/>
      <c r="G96" s="198">
        <f t="shared" si="16"/>
        <v>0</v>
      </c>
      <c r="H96" s="199">
        <v>8.4999999999999995E-4</v>
      </c>
      <c r="I96" s="199">
        <f t="shared" si="17"/>
        <v>5.9499999999999996E-3</v>
      </c>
      <c r="J96" s="199">
        <v>0</v>
      </c>
      <c r="K96" s="200">
        <f t="shared" si="18"/>
        <v>0</v>
      </c>
      <c r="Q96" s="170">
        <v>2</v>
      </c>
      <c r="AA96" s="168">
        <v>12</v>
      </c>
      <c r="AB96" s="168">
        <v>0</v>
      </c>
      <c r="AC96" s="168">
        <v>67</v>
      </c>
      <c r="BB96" s="168">
        <v>2</v>
      </c>
      <c r="BC96" s="168">
        <f t="shared" si="19"/>
        <v>0</v>
      </c>
      <c r="BD96" s="168">
        <f t="shared" si="20"/>
        <v>0</v>
      </c>
      <c r="BE96" s="168">
        <f t="shared" si="21"/>
        <v>0</v>
      </c>
      <c r="BF96" s="168">
        <f t="shared" si="22"/>
        <v>0</v>
      </c>
      <c r="BG96" s="168">
        <f t="shared" si="23"/>
        <v>0</v>
      </c>
    </row>
    <row r="97" spans="1:59">
      <c r="A97" s="193">
        <v>68</v>
      </c>
      <c r="B97" s="194" t="s">
        <v>1324</v>
      </c>
      <c r="C97" s="195" t="s">
        <v>1325</v>
      </c>
      <c r="D97" s="196" t="s">
        <v>14</v>
      </c>
      <c r="E97" s="197">
        <v>7</v>
      </c>
      <c r="F97" s="197"/>
      <c r="G97" s="198">
        <f t="shared" si="16"/>
        <v>0</v>
      </c>
      <c r="H97" s="199">
        <v>4.0000000000000003E-5</v>
      </c>
      <c r="I97" s="199">
        <f t="shared" si="17"/>
        <v>2.8000000000000003E-4</v>
      </c>
      <c r="J97" s="199">
        <v>0</v>
      </c>
      <c r="K97" s="200">
        <f t="shared" si="18"/>
        <v>0</v>
      </c>
      <c r="Q97" s="170">
        <v>2</v>
      </c>
      <c r="AA97" s="168">
        <v>12</v>
      </c>
      <c r="AB97" s="168">
        <v>0</v>
      </c>
      <c r="AC97" s="168">
        <v>68</v>
      </c>
      <c r="BB97" s="168">
        <v>2</v>
      </c>
      <c r="BC97" s="168">
        <f t="shared" si="19"/>
        <v>0</v>
      </c>
      <c r="BD97" s="168">
        <f t="shared" si="20"/>
        <v>0</v>
      </c>
      <c r="BE97" s="168">
        <f t="shared" si="21"/>
        <v>0</v>
      </c>
      <c r="BF97" s="168">
        <f t="shared" si="22"/>
        <v>0</v>
      </c>
      <c r="BG97" s="168">
        <f t="shared" si="23"/>
        <v>0</v>
      </c>
    </row>
    <row r="98" spans="1:59">
      <c r="A98" s="193">
        <v>69</v>
      </c>
      <c r="B98" s="194" t="s">
        <v>1326</v>
      </c>
      <c r="C98" s="195" t="s">
        <v>1327</v>
      </c>
      <c r="D98" s="196" t="s">
        <v>19</v>
      </c>
      <c r="E98" s="197">
        <v>28</v>
      </c>
      <c r="F98" s="197"/>
      <c r="G98" s="198">
        <f t="shared" si="16"/>
        <v>0</v>
      </c>
      <c r="H98" s="199">
        <v>1.4E-3</v>
      </c>
      <c r="I98" s="199">
        <f t="shared" si="17"/>
        <v>3.9199999999999999E-2</v>
      </c>
      <c r="J98" s="199">
        <v>0</v>
      </c>
      <c r="K98" s="200">
        <f t="shared" si="18"/>
        <v>0</v>
      </c>
      <c r="Q98" s="170">
        <v>2</v>
      </c>
      <c r="AA98" s="168">
        <v>12</v>
      </c>
      <c r="AB98" s="168">
        <v>0</v>
      </c>
      <c r="AC98" s="168">
        <v>69</v>
      </c>
      <c r="BB98" s="168">
        <v>2</v>
      </c>
      <c r="BC98" s="168">
        <f t="shared" si="19"/>
        <v>0</v>
      </c>
      <c r="BD98" s="168">
        <f t="shared" si="20"/>
        <v>0</v>
      </c>
      <c r="BE98" s="168">
        <f t="shared" si="21"/>
        <v>0</v>
      </c>
      <c r="BF98" s="168">
        <f t="shared" si="22"/>
        <v>0</v>
      </c>
      <c r="BG98" s="168">
        <f t="shared" si="23"/>
        <v>0</v>
      </c>
    </row>
    <row r="99" spans="1:59">
      <c r="A99" s="193">
        <v>70</v>
      </c>
      <c r="B99" s="194" t="s">
        <v>1328</v>
      </c>
      <c r="C99" s="195" t="s">
        <v>1329</v>
      </c>
      <c r="D99" s="196" t="s">
        <v>14</v>
      </c>
      <c r="E99" s="197">
        <v>28</v>
      </c>
      <c r="F99" s="197"/>
      <c r="G99" s="198">
        <f t="shared" si="16"/>
        <v>0</v>
      </c>
      <c r="H99" s="199">
        <v>1.3999999999999999E-4</v>
      </c>
      <c r="I99" s="199">
        <f t="shared" si="17"/>
        <v>3.9199999999999999E-3</v>
      </c>
      <c r="J99" s="199">
        <v>0</v>
      </c>
      <c r="K99" s="200">
        <f t="shared" si="18"/>
        <v>0</v>
      </c>
      <c r="Q99" s="170">
        <v>2</v>
      </c>
      <c r="AA99" s="168">
        <v>12</v>
      </c>
      <c r="AB99" s="168">
        <v>0</v>
      </c>
      <c r="AC99" s="168">
        <v>70</v>
      </c>
      <c r="BB99" s="168">
        <v>2</v>
      </c>
      <c r="BC99" s="168">
        <f t="shared" si="19"/>
        <v>0</v>
      </c>
      <c r="BD99" s="168">
        <f t="shared" si="20"/>
        <v>0</v>
      </c>
      <c r="BE99" s="168">
        <f t="shared" si="21"/>
        <v>0</v>
      </c>
      <c r="BF99" s="168">
        <f t="shared" si="22"/>
        <v>0</v>
      </c>
      <c r="BG99" s="168">
        <f t="shared" si="23"/>
        <v>0</v>
      </c>
    </row>
    <row r="100" spans="1:59">
      <c r="A100" s="193"/>
      <c r="B100" s="194"/>
      <c r="C100" s="201" t="s">
        <v>1330</v>
      </c>
      <c r="D100" s="196"/>
      <c r="E100" s="197"/>
      <c r="F100" s="197"/>
      <c r="G100" s="198"/>
      <c r="H100" s="199"/>
      <c r="I100" s="199"/>
      <c r="J100" s="199"/>
      <c r="K100" s="200"/>
      <c r="Q100" s="170"/>
    </row>
    <row r="101" spans="1:59" ht="25.5">
      <c r="A101" s="193">
        <v>71</v>
      </c>
      <c r="B101" s="194" t="s">
        <v>1331</v>
      </c>
      <c r="C101" s="195" t="s">
        <v>1332</v>
      </c>
      <c r="D101" s="196" t="s">
        <v>19</v>
      </c>
      <c r="E101" s="197">
        <v>7</v>
      </c>
      <c r="F101" s="197"/>
      <c r="G101" s="198">
        <f>E101*F101</f>
        <v>0</v>
      </c>
      <c r="H101" s="199">
        <v>2.8719999999999999E-2</v>
      </c>
      <c r="I101" s="199">
        <f>E101*H101</f>
        <v>0.20104</v>
      </c>
      <c r="J101" s="199">
        <v>0</v>
      </c>
      <c r="K101" s="200">
        <f>E101*J101</f>
        <v>0</v>
      </c>
      <c r="Q101" s="170">
        <v>2</v>
      </c>
      <c r="AA101" s="168">
        <v>12</v>
      </c>
      <c r="AB101" s="168">
        <v>0</v>
      </c>
      <c r="AC101" s="168">
        <v>71</v>
      </c>
      <c r="BB101" s="168">
        <v>2</v>
      </c>
      <c r="BC101" s="168">
        <f>IF(BB101=1,G101,0)</f>
        <v>0</v>
      </c>
      <c r="BD101" s="168">
        <f>IF(BB101=2,G101,0)</f>
        <v>0</v>
      </c>
      <c r="BE101" s="168">
        <f>IF(BB101=3,G101,0)</f>
        <v>0</v>
      </c>
      <c r="BF101" s="168">
        <f>IF(BB101=4,G101,0)</f>
        <v>0</v>
      </c>
      <c r="BG101" s="168">
        <f>IF(BB101=5,G101,0)</f>
        <v>0</v>
      </c>
    </row>
    <row r="102" spans="1:59">
      <c r="A102" s="193">
        <v>72</v>
      </c>
      <c r="B102" s="194" t="s">
        <v>1333</v>
      </c>
      <c r="C102" s="195" t="s">
        <v>1334</v>
      </c>
      <c r="D102" s="196" t="s">
        <v>14</v>
      </c>
      <c r="E102" s="197">
        <v>2</v>
      </c>
      <c r="F102" s="197"/>
      <c r="G102" s="198">
        <f>E102*F102</f>
        <v>0</v>
      </c>
      <c r="H102" s="199">
        <v>2.7E-2</v>
      </c>
      <c r="I102" s="199">
        <f>E102*H102</f>
        <v>5.3999999999999999E-2</v>
      </c>
      <c r="J102" s="199">
        <v>0</v>
      </c>
      <c r="K102" s="200">
        <f>E102*J102</f>
        <v>0</v>
      </c>
      <c r="Q102" s="170">
        <v>2</v>
      </c>
      <c r="AA102" s="168">
        <v>12</v>
      </c>
      <c r="AB102" s="168">
        <v>1</v>
      </c>
      <c r="AC102" s="168">
        <v>72</v>
      </c>
      <c r="BB102" s="168">
        <v>2</v>
      </c>
      <c r="BC102" s="168">
        <f>IF(BB102=1,G102,0)</f>
        <v>0</v>
      </c>
      <c r="BD102" s="168">
        <f>IF(BB102=2,G102,0)</f>
        <v>0</v>
      </c>
      <c r="BE102" s="168">
        <f>IF(BB102=3,G102,0)</f>
        <v>0</v>
      </c>
      <c r="BF102" s="168">
        <f>IF(BB102=4,G102,0)</f>
        <v>0</v>
      </c>
      <c r="BG102" s="168">
        <f>IF(BB102=5,G102,0)</f>
        <v>0</v>
      </c>
    </row>
    <row r="103" spans="1:59">
      <c r="A103" s="193">
        <v>73</v>
      </c>
      <c r="B103" s="194" t="s">
        <v>1335</v>
      </c>
      <c r="C103" s="195" t="s">
        <v>1336</v>
      </c>
      <c r="D103" s="196" t="s">
        <v>19</v>
      </c>
      <c r="E103" s="197">
        <v>9</v>
      </c>
      <c r="F103" s="197"/>
      <c r="G103" s="198">
        <f>E103*F103</f>
        <v>0</v>
      </c>
      <c r="H103" s="199">
        <v>1.8600000000000001E-3</v>
      </c>
      <c r="I103" s="199">
        <f>E103*H103</f>
        <v>1.6740000000000001E-2</v>
      </c>
      <c r="J103" s="199">
        <v>0</v>
      </c>
      <c r="K103" s="200">
        <f>E103*J103</f>
        <v>0</v>
      </c>
      <c r="Q103" s="170">
        <v>2</v>
      </c>
      <c r="AA103" s="168">
        <v>12</v>
      </c>
      <c r="AB103" s="168">
        <v>0</v>
      </c>
      <c r="AC103" s="168">
        <v>73</v>
      </c>
      <c r="BB103" s="168">
        <v>2</v>
      </c>
      <c r="BC103" s="168">
        <f>IF(BB103=1,G103,0)</f>
        <v>0</v>
      </c>
      <c r="BD103" s="168">
        <f>IF(BB103=2,G103,0)</f>
        <v>0</v>
      </c>
      <c r="BE103" s="168">
        <f>IF(BB103=3,G103,0)</f>
        <v>0</v>
      </c>
      <c r="BF103" s="168">
        <f>IF(BB103=4,G103,0)</f>
        <v>0</v>
      </c>
      <c r="BG103" s="168">
        <f>IF(BB103=5,G103,0)</f>
        <v>0</v>
      </c>
    </row>
    <row r="104" spans="1:59">
      <c r="A104" s="193"/>
      <c r="B104" s="194"/>
      <c r="C104" s="201" t="s">
        <v>1337</v>
      </c>
      <c r="D104" s="196"/>
      <c r="E104" s="197"/>
      <c r="F104" s="197"/>
      <c r="G104" s="198"/>
      <c r="H104" s="199"/>
      <c r="I104" s="199"/>
      <c r="J104" s="199"/>
      <c r="K104" s="200"/>
      <c r="Q104" s="170"/>
    </row>
    <row r="105" spans="1:59">
      <c r="A105" s="193">
        <v>74</v>
      </c>
      <c r="B105" s="194" t="s">
        <v>1338</v>
      </c>
      <c r="C105" s="195" t="s">
        <v>1339</v>
      </c>
      <c r="D105" s="196" t="s">
        <v>14</v>
      </c>
      <c r="E105" s="197">
        <v>8</v>
      </c>
      <c r="F105" s="197"/>
      <c r="G105" s="198">
        <f>E105*F105</f>
        <v>0</v>
      </c>
      <c r="H105" s="199">
        <v>1.5200000000000001E-3</v>
      </c>
      <c r="I105" s="199">
        <f>E105*H105</f>
        <v>1.2160000000000001E-2</v>
      </c>
      <c r="J105" s="199">
        <v>0</v>
      </c>
      <c r="K105" s="200">
        <f>E105*J105</f>
        <v>0</v>
      </c>
      <c r="Q105" s="170">
        <v>2</v>
      </c>
      <c r="AA105" s="168">
        <v>12</v>
      </c>
      <c r="AB105" s="168">
        <v>0</v>
      </c>
      <c r="AC105" s="168">
        <v>74</v>
      </c>
      <c r="BB105" s="168">
        <v>2</v>
      </c>
      <c r="BC105" s="168">
        <f>IF(BB105=1,G105,0)</f>
        <v>0</v>
      </c>
      <c r="BD105" s="168">
        <f>IF(BB105=2,G105,0)</f>
        <v>0</v>
      </c>
      <c r="BE105" s="168">
        <f>IF(BB105=3,G105,0)</f>
        <v>0</v>
      </c>
      <c r="BF105" s="168">
        <f>IF(BB105=4,G105,0)</f>
        <v>0</v>
      </c>
      <c r="BG105" s="168">
        <f>IF(BB105=5,G105,0)</f>
        <v>0</v>
      </c>
    </row>
    <row r="106" spans="1:59">
      <c r="A106" s="193">
        <v>75</v>
      </c>
      <c r="B106" s="194" t="s">
        <v>1340</v>
      </c>
      <c r="C106" s="195" t="s">
        <v>1341</v>
      </c>
      <c r="D106" s="196" t="s">
        <v>19</v>
      </c>
      <c r="E106" s="197">
        <v>8</v>
      </c>
      <c r="F106" s="197"/>
      <c r="G106" s="198">
        <f>E106*F106</f>
        <v>0</v>
      </c>
      <c r="H106" s="199">
        <v>1.2E-4</v>
      </c>
      <c r="I106" s="199">
        <f>E106*H106</f>
        <v>9.6000000000000002E-4</v>
      </c>
      <c r="J106" s="199">
        <v>0</v>
      </c>
      <c r="K106" s="200">
        <f>E106*J106</f>
        <v>0</v>
      </c>
      <c r="Q106" s="170">
        <v>2</v>
      </c>
      <c r="AA106" s="168">
        <v>12</v>
      </c>
      <c r="AB106" s="168">
        <v>0</v>
      </c>
      <c r="AC106" s="168">
        <v>75</v>
      </c>
      <c r="BB106" s="168">
        <v>2</v>
      </c>
      <c r="BC106" s="168">
        <f>IF(BB106=1,G106,0)</f>
        <v>0</v>
      </c>
      <c r="BD106" s="168">
        <f>IF(BB106=2,G106,0)</f>
        <v>0</v>
      </c>
      <c r="BE106" s="168">
        <f>IF(BB106=3,G106,0)</f>
        <v>0</v>
      </c>
      <c r="BF106" s="168">
        <f>IF(BB106=4,G106,0)</f>
        <v>0</v>
      </c>
      <c r="BG106" s="168">
        <f>IF(BB106=5,G106,0)</f>
        <v>0</v>
      </c>
    </row>
    <row r="107" spans="1:59">
      <c r="A107" s="193">
        <v>76</v>
      </c>
      <c r="B107" s="194" t="s">
        <v>1342</v>
      </c>
      <c r="C107" s="195" t="s">
        <v>1343</v>
      </c>
      <c r="D107" s="196" t="s">
        <v>14</v>
      </c>
      <c r="E107" s="197">
        <v>8</v>
      </c>
      <c r="F107" s="197"/>
      <c r="G107" s="198">
        <f>E107*F107</f>
        <v>0</v>
      </c>
      <c r="H107" s="199">
        <v>1E-4</v>
      </c>
      <c r="I107" s="199">
        <f>E107*H107</f>
        <v>8.0000000000000004E-4</v>
      </c>
      <c r="J107" s="199">
        <v>0</v>
      </c>
      <c r="K107" s="200">
        <f>E107*J107</f>
        <v>0</v>
      </c>
      <c r="Q107" s="170">
        <v>2</v>
      </c>
      <c r="AA107" s="168">
        <v>12</v>
      </c>
      <c r="AB107" s="168">
        <v>1</v>
      </c>
      <c r="AC107" s="168">
        <v>76</v>
      </c>
      <c r="BB107" s="168">
        <v>2</v>
      </c>
      <c r="BC107" s="168">
        <f>IF(BB107=1,G107,0)</f>
        <v>0</v>
      </c>
      <c r="BD107" s="168">
        <f>IF(BB107=2,G107,0)</f>
        <v>0</v>
      </c>
      <c r="BE107" s="168">
        <f>IF(BB107=3,G107,0)</f>
        <v>0</v>
      </c>
      <c r="BF107" s="168">
        <f>IF(BB107=4,G107,0)</f>
        <v>0</v>
      </c>
      <c r="BG107" s="168">
        <f>IF(BB107=5,G107,0)</f>
        <v>0</v>
      </c>
    </row>
    <row r="108" spans="1:59">
      <c r="A108" s="193">
        <v>77</v>
      </c>
      <c r="B108" s="194" t="s">
        <v>1344</v>
      </c>
      <c r="C108" s="195" t="s">
        <v>1345</v>
      </c>
      <c r="D108" s="196" t="s">
        <v>14</v>
      </c>
      <c r="E108" s="197">
        <v>8</v>
      </c>
      <c r="F108" s="197"/>
      <c r="G108" s="198">
        <f>E108*F108</f>
        <v>0</v>
      </c>
      <c r="H108" s="199">
        <v>2.0000000000000002E-5</v>
      </c>
      <c r="I108" s="199">
        <f>E108*H108</f>
        <v>1.6000000000000001E-4</v>
      </c>
      <c r="J108" s="199">
        <v>0</v>
      </c>
      <c r="K108" s="200">
        <f>E108*J108</f>
        <v>0</v>
      </c>
      <c r="Q108" s="170">
        <v>2</v>
      </c>
      <c r="AA108" s="168">
        <v>12</v>
      </c>
      <c r="AB108" s="168">
        <v>0</v>
      </c>
      <c r="AC108" s="168">
        <v>77</v>
      </c>
      <c r="BB108" s="168">
        <v>2</v>
      </c>
      <c r="BC108" s="168">
        <f>IF(BB108=1,G108,0)</f>
        <v>0</v>
      </c>
      <c r="BD108" s="168">
        <f>IF(BB108=2,G108,0)</f>
        <v>0</v>
      </c>
      <c r="BE108" s="168">
        <f>IF(BB108=3,G108,0)</f>
        <v>0</v>
      </c>
      <c r="BF108" s="168">
        <f>IF(BB108=4,G108,0)</f>
        <v>0</v>
      </c>
      <c r="BG108" s="168">
        <f>IF(BB108=5,G108,0)</f>
        <v>0</v>
      </c>
    </row>
    <row r="109" spans="1:59" ht="25.5">
      <c r="A109" s="193">
        <v>78</v>
      </c>
      <c r="B109" s="194" t="s">
        <v>1188</v>
      </c>
      <c r="C109" s="195" t="s">
        <v>1346</v>
      </c>
      <c r="D109" s="196" t="s">
        <v>523</v>
      </c>
      <c r="E109" s="197">
        <v>6</v>
      </c>
      <c r="F109" s="197"/>
      <c r="G109" s="198">
        <f>E109*F109</f>
        <v>0</v>
      </c>
      <c r="H109" s="199">
        <v>1.2E-2</v>
      </c>
      <c r="I109" s="199">
        <f>E109*H109</f>
        <v>7.2000000000000008E-2</v>
      </c>
      <c r="J109" s="199">
        <v>0</v>
      </c>
      <c r="K109" s="200">
        <f>E109*J109</f>
        <v>0</v>
      </c>
      <c r="Q109" s="170">
        <v>2</v>
      </c>
      <c r="AA109" s="168">
        <v>12</v>
      </c>
      <c r="AB109" s="168">
        <v>0</v>
      </c>
      <c r="AC109" s="168">
        <v>78</v>
      </c>
      <c r="BB109" s="168">
        <v>2</v>
      </c>
      <c r="BC109" s="168">
        <f>IF(BB109=1,G109,0)</f>
        <v>0</v>
      </c>
      <c r="BD109" s="168">
        <f>IF(BB109=2,G109,0)</f>
        <v>0</v>
      </c>
      <c r="BE109" s="168">
        <f>IF(BB109=3,G109,0)</f>
        <v>0</v>
      </c>
      <c r="BF109" s="168">
        <f>IF(BB109=4,G109,0)</f>
        <v>0</v>
      </c>
      <c r="BG109" s="168">
        <f>IF(BB109=5,G109,0)</f>
        <v>0</v>
      </c>
    </row>
    <row r="110" spans="1:59">
      <c r="A110" s="193"/>
      <c r="B110" s="194"/>
      <c r="C110" s="201" t="s">
        <v>1347</v>
      </c>
      <c r="D110" s="196"/>
      <c r="E110" s="197"/>
      <c r="F110" s="197"/>
      <c r="G110" s="198"/>
      <c r="H110" s="199"/>
      <c r="I110" s="199"/>
      <c r="J110" s="199"/>
      <c r="K110" s="200"/>
      <c r="Q110" s="170"/>
    </row>
    <row r="111" spans="1:59">
      <c r="A111" s="193">
        <v>79</v>
      </c>
      <c r="B111" s="194" t="s">
        <v>1190</v>
      </c>
      <c r="C111" s="195" t="s">
        <v>1348</v>
      </c>
      <c r="D111" s="196" t="s">
        <v>523</v>
      </c>
      <c r="E111" s="197">
        <v>1</v>
      </c>
      <c r="F111" s="197"/>
      <c r="G111" s="198">
        <f t="shared" ref="G111:G116" si="24">E111*F111</f>
        <v>0</v>
      </c>
      <c r="H111" s="199">
        <v>3.4700000000000002E-2</v>
      </c>
      <c r="I111" s="199">
        <f t="shared" ref="I111:I116" si="25">E111*H111</f>
        <v>3.4700000000000002E-2</v>
      </c>
      <c r="J111" s="199">
        <v>0</v>
      </c>
      <c r="K111" s="200">
        <f t="shared" ref="K111:K116" si="26">E111*J111</f>
        <v>0</v>
      </c>
      <c r="Q111" s="170">
        <v>2</v>
      </c>
      <c r="AA111" s="168">
        <v>12</v>
      </c>
      <c r="AB111" s="168">
        <v>0</v>
      </c>
      <c r="AC111" s="168">
        <v>79</v>
      </c>
      <c r="BB111" s="168">
        <v>2</v>
      </c>
      <c r="BC111" s="168">
        <f t="shared" ref="BC111:BC116" si="27">IF(BB111=1,G111,0)</f>
        <v>0</v>
      </c>
      <c r="BD111" s="168">
        <f t="shared" ref="BD111:BD116" si="28">IF(BB111=2,G111,0)</f>
        <v>0</v>
      </c>
      <c r="BE111" s="168">
        <f t="shared" ref="BE111:BE116" si="29">IF(BB111=3,G111,0)</f>
        <v>0</v>
      </c>
      <c r="BF111" s="168">
        <f t="shared" ref="BF111:BF116" si="30">IF(BB111=4,G111,0)</f>
        <v>0</v>
      </c>
      <c r="BG111" s="168">
        <f t="shared" ref="BG111:BG116" si="31">IF(BB111=5,G111,0)</f>
        <v>0</v>
      </c>
    </row>
    <row r="112" spans="1:59">
      <c r="A112" s="193">
        <v>80</v>
      </c>
      <c r="B112" s="194" t="s">
        <v>1192</v>
      </c>
      <c r="C112" s="195" t="s">
        <v>1349</v>
      </c>
      <c r="D112" s="196" t="s">
        <v>523</v>
      </c>
      <c r="E112" s="197">
        <v>1</v>
      </c>
      <c r="F112" s="197"/>
      <c r="G112" s="198">
        <f t="shared" si="24"/>
        <v>0</v>
      </c>
      <c r="H112" s="199">
        <v>1.2999999999999999E-3</v>
      </c>
      <c r="I112" s="199">
        <f t="shared" si="25"/>
        <v>1.2999999999999999E-3</v>
      </c>
      <c r="J112" s="199">
        <v>0</v>
      </c>
      <c r="K112" s="200">
        <f t="shared" si="26"/>
        <v>0</v>
      </c>
      <c r="Q112" s="170">
        <v>2</v>
      </c>
      <c r="AA112" s="168">
        <v>12</v>
      </c>
      <c r="AB112" s="168">
        <v>0</v>
      </c>
      <c r="AC112" s="168">
        <v>80</v>
      </c>
      <c r="BB112" s="168">
        <v>2</v>
      </c>
      <c r="BC112" s="168">
        <f t="shared" si="27"/>
        <v>0</v>
      </c>
      <c r="BD112" s="168">
        <f t="shared" si="28"/>
        <v>0</v>
      </c>
      <c r="BE112" s="168">
        <f t="shared" si="29"/>
        <v>0</v>
      </c>
      <c r="BF112" s="168">
        <f t="shared" si="30"/>
        <v>0</v>
      </c>
      <c r="BG112" s="168">
        <f t="shared" si="31"/>
        <v>0</v>
      </c>
    </row>
    <row r="113" spans="1:59">
      <c r="A113" s="193">
        <v>81</v>
      </c>
      <c r="B113" s="194" t="s">
        <v>1350</v>
      </c>
      <c r="C113" s="195" t="s">
        <v>1351</v>
      </c>
      <c r="D113" s="196" t="s">
        <v>19</v>
      </c>
      <c r="E113" s="197">
        <v>1</v>
      </c>
      <c r="F113" s="197"/>
      <c r="G113" s="198">
        <f t="shared" si="24"/>
        <v>0</v>
      </c>
      <c r="H113" s="199">
        <v>2.9199999999999999E-3</v>
      </c>
      <c r="I113" s="199">
        <f t="shared" si="25"/>
        <v>2.9199999999999999E-3</v>
      </c>
      <c r="J113" s="199">
        <v>0</v>
      </c>
      <c r="K113" s="200">
        <f t="shared" si="26"/>
        <v>0</v>
      </c>
      <c r="Q113" s="170">
        <v>2</v>
      </c>
      <c r="AA113" s="168">
        <v>12</v>
      </c>
      <c r="AB113" s="168">
        <v>0</v>
      </c>
      <c r="AC113" s="168">
        <v>81</v>
      </c>
      <c r="BB113" s="168">
        <v>2</v>
      </c>
      <c r="BC113" s="168">
        <f t="shared" si="27"/>
        <v>0</v>
      </c>
      <c r="BD113" s="168">
        <f t="shared" si="28"/>
        <v>0</v>
      </c>
      <c r="BE113" s="168">
        <f t="shared" si="29"/>
        <v>0</v>
      </c>
      <c r="BF113" s="168">
        <f t="shared" si="30"/>
        <v>0</v>
      </c>
      <c r="BG113" s="168">
        <f t="shared" si="31"/>
        <v>0</v>
      </c>
    </row>
    <row r="114" spans="1:59">
      <c r="A114" s="193">
        <v>82</v>
      </c>
      <c r="B114" s="194" t="s">
        <v>1352</v>
      </c>
      <c r="C114" s="195" t="s">
        <v>1353</v>
      </c>
      <c r="D114" s="196" t="s">
        <v>14</v>
      </c>
      <c r="E114" s="197">
        <v>1</v>
      </c>
      <c r="F114" s="197"/>
      <c r="G114" s="198">
        <f t="shared" si="24"/>
        <v>0</v>
      </c>
      <c r="H114" s="199">
        <v>7.1000000000000002E-4</v>
      </c>
      <c r="I114" s="199">
        <f t="shared" si="25"/>
        <v>7.1000000000000002E-4</v>
      </c>
      <c r="J114" s="199">
        <v>0</v>
      </c>
      <c r="K114" s="200">
        <f t="shared" si="26"/>
        <v>0</v>
      </c>
      <c r="Q114" s="170">
        <v>2</v>
      </c>
      <c r="AA114" s="168">
        <v>12</v>
      </c>
      <c r="AB114" s="168">
        <v>0</v>
      </c>
      <c r="AC114" s="168">
        <v>82</v>
      </c>
      <c r="BB114" s="168">
        <v>2</v>
      </c>
      <c r="BC114" s="168">
        <f t="shared" si="27"/>
        <v>0</v>
      </c>
      <c r="BD114" s="168">
        <f t="shared" si="28"/>
        <v>0</v>
      </c>
      <c r="BE114" s="168">
        <f t="shared" si="29"/>
        <v>0</v>
      </c>
      <c r="BF114" s="168">
        <f t="shared" si="30"/>
        <v>0</v>
      </c>
      <c r="BG114" s="168">
        <f t="shared" si="31"/>
        <v>0</v>
      </c>
    </row>
    <row r="115" spans="1:59">
      <c r="A115" s="193">
        <v>83</v>
      </c>
      <c r="B115" s="194" t="s">
        <v>1354</v>
      </c>
      <c r="C115" s="195" t="s">
        <v>1355</v>
      </c>
      <c r="D115" s="196" t="s">
        <v>14</v>
      </c>
      <c r="E115" s="197">
        <v>1</v>
      </c>
      <c r="F115" s="197"/>
      <c r="G115" s="198">
        <f t="shared" si="24"/>
        <v>0</v>
      </c>
      <c r="H115" s="199">
        <v>3.79E-3</v>
      </c>
      <c r="I115" s="199">
        <f t="shared" si="25"/>
        <v>3.79E-3</v>
      </c>
      <c r="J115" s="199">
        <v>0</v>
      </c>
      <c r="K115" s="200">
        <f t="shared" si="26"/>
        <v>0</v>
      </c>
      <c r="Q115" s="170">
        <v>2</v>
      </c>
      <c r="AA115" s="168">
        <v>12</v>
      </c>
      <c r="AB115" s="168">
        <v>0</v>
      </c>
      <c r="AC115" s="168">
        <v>83</v>
      </c>
      <c r="BB115" s="168">
        <v>2</v>
      </c>
      <c r="BC115" s="168">
        <f t="shared" si="27"/>
        <v>0</v>
      </c>
      <c r="BD115" s="168">
        <f t="shared" si="28"/>
        <v>0</v>
      </c>
      <c r="BE115" s="168">
        <f t="shared" si="29"/>
        <v>0</v>
      </c>
      <c r="BF115" s="168">
        <f t="shared" si="30"/>
        <v>0</v>
      </c>
      <c r="BG115" s="168">
        <f t="shared" si="31"/>
        <v>0</v>
      </c>
    </row>
    <row r="116" spans="1:59" ht="18.600000000000001" customHeight="1">
      <c r="A116" s="193">
        <v>84</v>
      </c>
      <c r="B116" s="194" t="s">
        <v>1356</v>
      </c>
      <c r="C116" s="195" t="s">
        <v>1357</v>
      </c>
      <c r="D116" s="196" t="s">
        <v>14</v>
      </c>
      <c r="E116" s="197">
        <v>1</v>
      </c>
      <c r="F116" s="197"/>
      <c r="G116" s="198">
        <f t="shared" si="24"/>
        <v>0</v>
      </c>
      <c r="H116" s="199">
        <v>1.2E-4</v>
      </c>
      <c r="I116" s="199">
        <f t="shared" si="25"/>
        <v>1.2E-4</v>
      </c>
      <c r="J116" s="199">
        <v>0</v>
      </c>
      <c r="K116" s="200">
        <f t="shared" si="26"/>
        <v>0</v>
      </c>
      <c r="Q116" s="170">
        <v>2</v>
      </c>
      <c r="AA116" s="168">
        <v>12</v>
      </c>
      <c r="AB116" s="168">
        <v>0</v>
      </c>
      <c r="AC116" s="168">
        <v>84</v>
      </c>
      <c r="BB116" s="168">
        <v>2</v>
      </c>
      <c r="BC116" s="168">
        <f t="shared" si="27"/>
        <v>0</v>
      </c>
      <c r="BD116" s="168">
        <f t="shared" si="28"/>
        <v>0</v>
      </c>
      <c r="BE116" s="168">
        <f t="shared" si="29"/>
        <v>0</v>
      </c>
      <c r="BF116" s="168">
        <f t="shared" si="30"/>
        <v>0</v>
      </c>
      <c r="BG116" s="168">
        <f t="shared" si="31"/>
        <v>0</v>
      </c>
    </row>
    <row r="117" spans="1:59">
      <c r="A117" s="193"/>
      <c r="B117" s="194"/>
      <c r="C117" s="201" t="s">
        <v>1358</v>
      </c>
      <c r="D117" s="196"/>
      <c r="E117" s="197"/>
      <c r="F117" s="197"/>
      <c r="G117" s="198"/>
      <c r="H117" s="199"/>
      <c r="I117" s="199"/>
      <c r="J117" s="199"/>
      <c r="K117" s="200"/>
      <c r="Q117" s="170"/>
    </row>
    <row r="118" spans="1:59">
      <c r="A118" s="193">
        <v>85</v>
      </c>
      <c r="B118" s="194" t="s">
        <v>1194</v>
      </c>
      <c r="C118" s="195" t="s">
        <v>1359</v>
      </c>
      <c r="D118" s="196" t="s">
        <v>523</v>
      </c>
      <c r="E118" s="197">
        <v>1</v>
      </c>
      <c r="F118" s="197"/>
      <c r="G118" s="198">
        <f t="shared" ref="G118:G136" si="32">E118*F118</f>
        <v>0</v>
      </c>
      <c r="H118" s="199">
        <v>1.7299999999999999E-2</v>
      </c>
      <c r="I118" s="199">
        <f t="shared" ref="I118:I136" si="33">E118*H118</f>
        <v>1.7299999999999999E-2</v>
      </c>
      <c r="J118" s="199">
        <v>0</v>
      </c>
      <c r="K118" s="200">
        <f t="shared" ref="K118:K136" si="34">E118*J118</f>
        <v>0</v>
      </c>
      <c r="Q118" s="170">
        <v>2</v>
      </c>
      <c r="AA118" s="168">
        <v>12</v>
      </c>
      <c r="AB118" s="168">
        <v>0</v>
      </c>
      <c r="AC118" s="168">
        <v>85</v>
      </c>
      <c r="BB118" s="168">
        <v>2</v>
      </c>
      <c r="BC118" s="168">
        <f t="shared" ref="BC118:BC136" si="35">IF(BB118=1,G118,0)</f>
        <v>0</v>
      </c>
      <c r="BD118" s="168">
        <f t="shared" ref="BD118:BD136" si="36">IF(BB118=2,G118,0)</f>
        <v>0</v>
      </c>
      <c r="BE118" s="168">
        <f t="shared" ref="BE118:BE136" si="37">IF(BB118=3,G118,0)</f>
        <v>0</v>
      </c>
      <c r="BF118" s="168">
        <f t="shared" ref="BF118:BF136" si="38">IF(BB118=4,G118,0)</f>
        <v>0</v>
      </c>
      <c r="BG118" s="168">
        <f t="shared" ref="BG118:BG136" si="39">IF(BB118=5,G118,0)</f>
        <v>0</v>
      </c>
    </row>
    <row r="119" spans="1:59">
      <c r="A119" s="193">
        <v>86</v>
      </c>
      <c r="B119" s="194" t="s">
        <v>1307</v>
      </c>
      <c r="C119" s="195" t="s">
        <v>1360</v>
      </c>
      <c r="D119" s="196" t="s">
        <v>523</v>
      </c>
      <c r="E119" s="197">
        <v>1</v>
      </c>
      <c r="F119" s="197"/>
      <c r="G119" s="198">
        <f t="shared" si="32"/>
        <v>0</v>
      </c>
      <c r="H119" s="199">
        <v>2.2000000000000001E-4</v>
      </c>
      <c r="I119" s="199">
        <f t="shared" si="33"/>
        <v>2.2000000000000001E-4</v>
      </c>
      <c r="J119" s="199">
        <v>0</v>
      </c>
      <c r="K119" s="200">
        <f t="shared" si="34"/>
        <v>0</v>
      </c>
      <c r="Q119" s="170">
        <v>2</v>
      </c>
      <c r="AA119" s="168">
        <v>12</v>
      </c>
      <c r="AB119" s="168">
        <v>0</v>
      </c>
      <c r="AC119" s="168">
        <v>86</v>
      </c>
      <c r="BB119" s="168">
        <v>2</v>
      </c>
      <c r="BC119" s="168">
        <f t="shared" si="35"/>
        <v>0</v>
      </c>
      <c r="BD119" s="168">
        <f t="shared" si="36"/>
        <v>0</v>
      </c>
      <c r="BE119" s="168">
        <f t="shared" si="37"/>
        <v>0</v>
      </c>
      <c r="BF119" s="168">
        <f t="shared" si="38"/>
        <v>0</v>
      </c>
      <c r="BG119" s="168">
        <f t="shared" si="39"/>
        <v>0</v>
      </c>
    </row>
    <row r="120" spans="1:59">
      <c r="A120" s="193">
        <v>87</v>
      </c>
      <c r="B120" s="194" t="s">
        <v>1361</v>
      </c>
      <c r="C120" s="195" t="s">
        <v>1362</v>
      </c>
      <c r="D120" s="196" t="s">
        <v>19</v>
      </c>
      <c r="E120" s="197">
        <v>1</v>
      </c>
      <c r="F120" s="197"/>
      <c r="G120" s="198">
        <f t="shared" si="32"/>
        <v>0</v>
      </c>
      <c r="H120" s="199">
        <v>2.5000000000000001E-4</v>
      </c>
      <c r="I120" s="199">
        <f t="shared" si="33"/>
        <v>2.5000000000000001E-4</v>
      </c>
      <c r="J120" s="199">
        <v>0</v>
      </c>
      <c r="K120" s="200">
        <f t="shared" si="34"/>
        <v>0</v>
      </c>
      <c r="Q120" s="170">
        <v>2</v>
      </c>
      <c r="AA120" s="168">
        <v>12</v>
      </c>
      <c r="AB120" s="168">
        <v>0</v>
      </c>
      <c r="AC120" s="168">
        <v>87</v>
      </c>
      <c r="BB120" s="168">
        <v>2</v>
      </c>
      <c r="BC120" s="168">
        <f t="shared" si="35"/>
        <v>0</v>
      </c>
      <c r="BD120" s="168">
        <f t="shared" si="36"/>
        <v>0</v>
      </c>
      <c r="BE120" s="168">
        <f t="shared" si="37"/>
        <v>0</v>
      </c>
      <c r="BF120" s="168">
        <f t="shared" si="38"/>
        <v>0</v>
      </c>
      <c r="BG120" s="168">
        <f t="shared" si="39"/>
        <v>0</v>
      </c>
    </row>
    <row r="121" spans="1:59">
      <c r="A121" s="193">
        <v>88</v>
      </c>
      <c r="B121" s="194" t="s">
        <v>1363</v>
      </c>
      <c r="C121" s="195" t="s">
        <v>1364</v>
      </c>
      <c r="D121" s="196" t="s">
        <v>19</v>
      </c>
      <c r="E121" s="197">
        <v>1</v>
      </c>
      <c r="F121" s="197"/>
      <c r="G121" s="198">
        <f t="shared" si="32"/>
        <v>0</v>
      </c>
      <c r="H121" s="199">
        <v>3.1900000000000001E-3</v>
      </c>
      <c r="I121" s="199">
        <f t="shared" si="33"/>
        <v>3.1900000000000001E-3</v>
      </c>
      <c r="J121" s="199">
        <v>0</v>
      </c>
      <c r="K121" s="200">
        <f t="shared" si="34"/>
        <v>0</v>
      </c>
      <c r="Q121" s="170">
        <v>2</v>
      </c>
      <c r="AA121" s="168">
        <v>12</v>
      </c>
      <c r="AB121" s="168">
        <v>0</v>
      </c>
      <c r="AC121" s="168">
        <v>88</v>
      </c>
      <c r="BB121" s="168">
        <v>2</v>
      </c>
      <c r="BC121" s="168">
        <f t="shared" si="35"/>
        <v>0</v>
      </c>
      <c r="BD121" s="168">
        <f t="shared" si="36"/>
        <v>0</v>
      </c>
      <c r="BE121" s="168">
        <f t="shared" si="37"/>
        <v>0</v>
      </c>
      <c r="BF121" s="168">
        <f t="shared" si="38"/>
        <v>0</v>
      </c>
      <c r="BG121" s="168">
        <f t="shared" si="39"/>
        <v>0</v>
      </c>
    </row>
    <row r="122" spans="1:59" ht="25.5">
      <c r="A122" s="193">
        <v>89</v>
      </c>
      <c r="B122" s="194" t="s">
        <v>1320</v>
      </c>
      <c r="C122" s="195" t="s">
        <v>1365</v>
      </c>
      <c r="D122" s="196" t="s">
        <v>14</v>
      </c>
      <c r="E122" s="197">
        <v>2</v>
      </c>
      <c r="F122" s="197"/>
      <c r="G122" s="198">
        <f t="shared" si="32"/>
        <v>0</v>
      </c>
      <c r="H122" s="199">
        <v>1.72E-3</v>
      </c>
      <c r="I122" s="199">
        <f t="shared" si="33"/>
        <v>3.4399999999999999E-3</v>
      </c>
      <c r="J122" s="199">
        <v>0</v>
      </c>
      <c r="K122" s="200">
        <f t="shared" si="34"/>
        <v>0</v>
      </c>
      <c r="Q122" s="170">
        <v>2</v>
      </c>
      <c r="AA122" s="168">
        <v>12</v>
      </c>
      <c r="AB122" s="168">
        <v>0</v>
      </c>
      <c r="AC122" s="168">
        <v>89</v>
      </c>
      <c r="BB122" s="168">
        <v>2</v>
      </c>
      <c r="BC122" s="168">
        <f t="shared" si="35"/>
        <v>0</v>
      </c>
      <c r="BD122" s="168">
        <f t="shared" si="36"/>
        <v>0</v>
      </c>
      <c r="BE122" s="168">
        <f t="shared" si="37"/>
        <v>0</v>
      </c>
      <c r="BF122" s="168">
        <f t="shared" si="38"/>
        <v>0</v>
      </c>
      <c r="BG122" s="168">
        <f t="shared" si="39"/>
        <v>0</v>
      </c>
    </row>
    <row r="123" spans="1:59">
      <c r="A123" s="193">
        <v>90</v>
      </c>
      <c r="B123" s="194" t="s">
        <v>1309</v>
      </c>
      <c r="C123" s="195" t="s">
        <v>1366</v>
      </c>
      <c r="D123" s="196" t="s">
        <v>523</v>
      </c>
      <c r="E123" s="197">
        <v>8</v>
      </c>
      <c r="F123" s="197"/>
      <c r="G123" s="198">
        <f t="shared" si="32"/>
        <v>0</v>
      </c>
      <c r="H123" s="199">
        <v>2.9999999999999997E-4</v>
      </c>
      <c r="I123" s="199">
        <f t="shared" si="33"/>
        <v>2.3999999999999998E-3</v>
      </c>
      <c r="J123" s="199">
        <v>0</v>
      </c>
      <c r="K123" s="200">
        <f t="shared" si="34"/>
        <v>0</v>
      </c>
      <c r="Q123" s="170">
        <v>2</v>
      </c>
      <c r="AA123" s="168">
        <v>12</v>
      </c>
      <c r="AB123" s="168">
        <v>0</v>
      </c>
      <c r="AC123" s="168">
        <v>90</v>
      </c>
      <c r="BB123" s="168">
        <v>2</v>
      </c>
      <c r="BC123" s="168">
        <f t="shared" si="35"/>
        <v>0</v>
      </c>
      <c r="BD123" s="168">
        <f t="shared" si="36"/>
        <v>0</v>
      </c>
      <c r="BE123" s="168">
        <f t="shared" si="37"/>
        <v>0</v>
      </c>
      <c r="BF123" s="168">
        <f t="shared" si="38"/>
        <v>0</v>
      </c>
      <c r="BG123" s="168">
        <f t="shared" si="39"/>
        <v>0</v>
      </c>
    </row>
    <row r="124" spans="1:59">
      <c r="A124" s="193">
        <v>91</v>
      </c>
      <c r="B124" s="194" t="s">
        <v>1367</v>
      </c>
      <c r="C124" s="195" t="s">
        <v>1368</v>
      </c>
      <c r="D124" s="196" t="s">
        <v>3</v>
      </c>
      <c r="E124" s="197">
        <v>0.90190000000000003</v>
      </c>
      <c r="F124" s="197"/>
      <c r="G124" s="198">
        <f t="shared" si="32"/>
        <v>0</v>
      </c>
      <c r="H124" s="199">
        <v>0</v>
      </c>
      <c r="I124" s="199">
        <f t="shared" si="33"/>
        <v>0</v>
      </c>
      <c r="J124" s="199">
        <v>0</v>
      </c>
      <c r="K124" s="200">
        <f t="shared" si="34"/>
        <v>0</v>
      </c>
      <c r="Q124" s="170">
        <v>2</v>
      </c>
      <c r="AA124" s="168">
        <v>12</v>
      </c>
      <c r="AB124" s="168">
        <v>0</v>
      </c>
      <c r="AC124" s="168">
        <v>91</v>
      </c>
      <c r="BB124" s="168">
        <v>2</v>
      </c>
      <c r="BC124" s="168">
        <f t="shared" si="35"/>
        <v>0</v>
      </c>
      <c r="BD124" s="168">
        <f t="shared" si="36"/>
        <v>0</v>
      </c>
      <c r="BE124" s="168">
        <f t="shared" si="37"/>
        <v>0</v>
      </c>
      <c r="BF124" s="168">
        <f t="shared" si="38"/>
        <v>0</v>
      </c>
      <c r="BG124" s="168">
        <f t="shared" si="39"/>
        <v>0</v>
      </c>
    </row>
    <row r="125" spans="1:59">
      <c r="A125" s="193">
        <v>92</v>
      </c>
      <c r="B125" s="194" t="s">
        <v>1369</v>
      </c>
      <c r="C125" s="195" t="s">
        <v>1370</v>
      </c>
      <c r="D125" s="196" t="s">
        <v>19</v>
      </c>
      <c r="E125" s="197">
        <v>20</v>
      </c>
      <c r="F125" s="197"/>
      <c r="G125" s="198">
        <f t="shared" si="32"/>
        <v>0</v>
      </c>
      <c r="H125" s="199">
        <v>0</v>
      </c>
      <c r="I125" s="199">
        <f t="shared" si="33"/>
        <v>0</v>
      </c>
      <c r="J125" s="199">
        <v>-1.9460000000000002E-2</v>
      </c>
      <c r="K125" s="200">
        <f t="shared" si="34"/>
        <v>-0.38920000000000005</v>
      </c>
      <c r="Q125" s="170">
        <v>2</v>
      </c>
      <c r="AA125" s="168">
        <v>12</v>
      </c>
      <c r="AB125" s="168">
        <v>0</v>
      </c>
      <c r="AC125" s="168">
        <v>92</v>
      </c>
      <c r="BB125" s="168">
        <v>2</v>
      </c>
      <c r="BC125" s="168">
        <f t="shared" si="35"/>
        <v>0</v>
      </c>
      <c r="BD125" s="168">
        <f t="shared" si="36"/>
        <v>0</v>
      </c>
      <c r="BE125" s="168">
        <f t="shared" si="37"/>
        <v>0</v>
      </c>
      <c r="BF125" s="168">
        <f t="shared" si="38"/>
        <v>0</v>
      </c>
      <c r="BG125" s="168">
        <f t="shared" si="39"/>
        <v>0</v>
      </c>
    </row>
    <row r="126" spans="1:59">
      <c r="A126" s="193">
        <v>93</v>
      </c>
      <c r="B126" s="194" t="s">
        <v>1371</v>
      </c>
      <c r="C126" s="195" t="s">
        <v>1372</v>
      </c>
      <c r="D126" s="196" t="s">
        <v>19</v>
      </c>
      <c r="E126" s="197">
        <v>1</v>
      </c>
      <c r="F126" s="197"/>
      <c r="G126" s="198">
        <f t="shared" si="32"/>
        <v>0</v>
      </c>
      <c r="H126" s="199">
        <v>0</v>
      </c>
      <c r="I126" s="199">
        <f t="shared" si="33"/>
        <v>0</v>
      </c>
      <c r="J126" s="199">
        <v>-1.7299999999999999E-2</v>
      </c>
      <c r="K126" s="200">
        <f t="shared" si="34"/>
        <v>-1.7299999999999999E-2</v>
      </c>
      <c r="Q126" s="170">
        <v>2</v>
      </c>
      <c r="AA126" s="168">
        <v>12</v>
      </c>
      <c r="AB126" s="168">
        <v>0</v>
      </c>
      <c r="AC126" s="168">
        <v>93</v>
      </c>
      <c r="BB126" s="168">
        <v>2</v>
      </c>
      <c r="BC126" s="168">
        <f t="shared" si="35"/>
        <v>0</v>
      </c>
      <c r="BD126" s="168">
        <f t="shared" si="36"/>
        <v>0</v>
      </c>
      <c r="BE126" s="168">
        <f t="shared" si="37"/>
        <v>0</v>
      </c>
      <c r="BF126" s="168">
        <f t="shared" si="38"/>
        <v>0</v>
      </c>
      <c r="BG126" s="168">
        <f t="shared" si="39"/>
        <v>0</v>
      </c>
    </row>
    <row r="127" spans="1:59">
      <c r="A127" s="193">
        <v>94</v>
      </c>
      <c r="B127" s="194" t="s">
        <v>1373</v>
      </c>
      <c r="C127" s="195" t="s">
        <v>1374</v>
      </c>
      <c r="D127" s="196" t="s">
        <v>19</v>
      </c>
      <c r="E127" s="197">
        <v>1</v>
      </c>
      <c r="F127" s="197"/>
      <c r="G127" s="198">
        <f t="shared" si="32"/>
        <v>0</v>
      </c>
      <c r="H127" s="199">
        <v>0</v>
      </c>
      <c r="I127" s="199">
        <f t="shared" si="33"/>
        <v>0</v>
      </c>
      <c r="J127" s="199">
        <v>-9.1999999999999998E-3</v>
      </c>
      <c r="K127" s="200">
        <f t="shared" si="34"/>
        <v>-9.1999999999999998E-3</v>
      </c>
      <c r="Q127" s="170">
        <v>2</v>
      </c>
      <c r="AA127" s="168">
        <v>12</v>
      </c>
      <c r="AB127" s="168">
        <v>0</v>
      </c>
      <c r="AC127" s="168">
        <v>94</v>
      </c>
      <c r="BB127" s="168">
        <v>2</v>
      </c>
      <c r="BC127" s="168">
        <f t="shared" si="35"/>
        <v>0</v>
      </c>
      <c r="BD127" s="168">
        <f t="shared" si="36"/>
        <v>0</v>
      </c>
      <c r="BE127" s="168">
        <f t="shared" si="37"/>
        <v>0</v>
      </c>
      <c r="BF127" s="168">
        <f t="shared" si="38"/>
        <v>0</v>
      </c>
      <c r="BG127" s="168">
        <f t="shared" si="39"/>
        <v>0</v>
      </c>
    </row>
    <row r="128" spans="1:59">
      <c r="A128" s="193">
        <v>95</v>
      </c>
      <c r="B128" s="194" t="s">
        <v>1375</v>
      </c>
      <c r="C128" s="195" t="s">
        <v>1376</v>
      </c>
      <c r="D128" s="196" t="s">
        <v>19</v>
      </c>
      <c r="E128" s="197">
        <v>24</v>
      </c>
      <c r="F128" s="197"/>
      <c r="G128" s="198">
        <f t="shared" si="32"/>
        <v>0</v>
      </c>
      <c r="H128" s="199">
        <v>0</v>
      </c>
      <c r="I128" s="199">
        <f t="shared" si="33"/>
        <v>0</v>
      </c>
      <c r="J128" s="199">
        <v>-1.56E-3</v>
      </c>
      <c r="K128" s="200">
        <f t="shared" si="34"/>
        <v>-3.7440000000000001E-2</v>
      </c>
      <c r="Q128" s="170">
        <v>2</v>
      </c>
      <c r="AA128" s="168">
        <v>12</v>
      </c>
      <c r="AB128" s="168">
        <v>0</v>
      </c>
      <c r="AC128" s="168">
        <v>95</v>
      </c>
      <c r="BB128" s="168">
        <v>2</v>
      </c>
      <c r="BC128" s="168">
        <f t="shared" si="35"/>
        <v>0</v>
      </c>
      <c r="BD128" s="168">
        <f t="shared" si="36"/>
        <v>0</v>
      </c>
      <c r="BE128" s="168">
        <f t="shared" si="37"/>
        <v>0</v>
      </c>
      <c r="BF128" s="168">
        <f t="shared" si="38"/>
        <v>0</v>
      </c>
      <c r="BG128" s="168">
        <f t="shared" si="39"/>
        <v>0</v>
      </c>
    </row>
    <row r="129" spans="1:59">
      <c r="A129" s="193">
        <v>96</v>
      </c>
      <c r="B129" s="194" t="s">
        <v>1377</v>
      </c>
      <c r="C129" s="195" t="s">
        <v>1378</v>
      </c>
      <c r="D129" s="196" t="s">
        <v>14</v>
      </c>
      <c r="E129" s="197">
        <v>8</v>
      </c>
      <c r="F129" s="197"/>
      <c r="G129" s="198">
        <f t="shared" si="32"/>
        <v>0</v>
      </c>
      <c r="H129" s="199">
        <v>0</v>
      </c>
      <c r="I129" s="199">
        <f t="shared" si="33"/>
        <v>0</v>
      </c>
      <c r="J129" s="199">
        <v>-2.2499999999999998E-3</v>
      </c>
      <c r="K129" s="200">
        <f t="shared" si="34"/>
        <v>-1.7999999999999999E-2</v>
      </c>
      <c r="Q129" s="170">
        <v>2</v>
      </c>
      <c r="AA129" s="168">
        <v>12</v>
      </c>
      <c r="AB129" s="168">
        <v>0</v>
      </c>
      <c r="AC129" s="168">
        <v>96</v>
      </c>
      <c r="BB129" s="168">
        <v>2</v>
      </c>
      <c r="BC129" s="168">
        <f t="shared" si="35"/>
        <v>0</v>
      </c>
      <c r="BD129" s="168">
        <f t="shared" si="36"/>
        <v>0</v>
      </c>
      <c r="BE129" s="168">
        <f t="shared" si="37"/>
        <v>0</v>
      </c>
      <c r="BF129" s="168">
        <f t="shared" si="38"/>
        <v>0</v>
      </c>
      <c r="BG129" s="168">
        <f t="shared" si="39"/>
        <v>0</v>
      </c>
    </row>
    <row r="130" spans="1:59">
      <c r="A130" s="193">
        <v>97</v>
      </c>
      <c r="B130" s="194" t="s">
        <v>1379</v>
      </c>
      <c r="C130" s="195" t="s">
        <v>1380</v>
      </c>
      <c r="D130" s="196" t="s">
        <v>19</v>
      </c>
      <c r="E130" s="197">
        <v>6</v>
      </c>
      <c r="F130" s="197"/>
      <c r="G130" s="198">
        <f t="shared" si="32"/>
        <v>0</v>
      </c>
      <c r="H130" s="199">
        <v>0</v>
      </c>
      <c r="I130" s="199">
        <f t="shared" si="33"/>
        <v>0</v>
      </c>
      <c r="J130" s="199">
        <v>-8.7999999999999995E-2</v>
      </c>
      <c r="K130" s="200">
        <f t="shared" si="34"/>
        <v>-0.52800000000000002</v>
      </c>
      <c r="Q130" s="170">
        <v>2</v>
      </c>
      <c r="AA130" s="168">
        <v>12</v>
      </c>
      <c r="AB130" s="168">
        <v>0</v>
      </c>
      <c r="AC130" s="168">
        <v>97</v>
      </c>
      <c r="BB130" s="168">
        <v>2</v>
      </c>
      <c r="BC130" s="168">
        <f t="shared" si="35"/>
        <v>0</v>
      </c>
      <c r="BD130" s="168">
        <f t="shared" si="36"/>
        <v>0</v>
      </c>
      <c r="BE130" s="168">
        <f t="shared" si="37"/>
        <v>0</v>
      </c>
      <c r="BF130" s="168">
        <f t="shared" si="38"/>
        <v>0</v>
      </c>
      <c r="BG130" s="168">
        <f t="shared" si="39"/>
        <v>0</v>
      </c>
    </row>
    <row r="131" spans="1:59">
      <c r="A131" s="193">
        <v>98</v>
      </c>
      <c r="B131" s="194" t="s">
        <v>1381</v>
      </c>
      <c r="C131" s="195" t="s">
        <v>1382</v>
      </c>
      <c r="D131" s="196" t="s">
        <v>14</v>
      </c>
      <c r="E131" s="197">
        <v>22</v>
      </c>
      <c r="F131" s="197"/>
      <c r="G131" s="198">
        <f t="shared" si="32"/>
        <v>0</v>
      </c>
      <c r="H131" s="199">
        <v>0</v>
      </c>
      <c r="I131" s="199">
        <f t="shared" si="33"/>
        <v>0</v>
      </c>
      <c r="J131" s="199">
        <v>-8.4999999999999995E-4</v>
      </c>
      <c r="K131" s="200">
        <f t="shared" si="34"/>
        <v>-1.8699999999999998E-2</v>
      </c>
      <c r="Q131" s="170">
        <v>2</v>
      </c>
      <c r="AA131" s="168">
        <v>12</v>
      </c>
      <c r="AB131" s="168">
        <v>0</v>
      </c>
      <c r="AC131" s="168">
        <v>98</v>
      </c>
      <c r="BB131" s="168">
        <v>2</v>
      </c>
      <c r="BC131" s="168">
        <f t="shared" si="35"/>
        <v>0</v>
      </c>
      <c r="BD131" s="168">
        <f t="shared" si="36"/>
        <v>0</v>
      </c>
      <c r="BE131" s="168">
        <f t="shared" si="37"/>
        <v>0</v>
      </c>
      <c r="BF131" s="168">
        <f t="shared" si="38"/>
        <v>0</v>
      </c>
      <c r="BG131" s="168">
        <f t="shared" si="39"/>
        <v>0</v>
      </c>
    </row>
    <row r="132" spans="1:59">
      <c r="A132" s="193">
        <v>99</v>
      </c>
      <c r="B132" s="194" t="s">
        <v>1383</v>
      </c>
      <c r="C132" s="195" t="s">
        <v>1384</v>
      </c>
      <c r="D132" s="196" t="s">
        <v>19</v>
      </c>
      <c r="E132" s="197">
        <v>8</v>
      </c>
      <c r="F132" s="197"/>
      <c r="G132" s="198">
        <f t="shared" si="32"/>
        <v>0</v>
      </c>
      <c r="H132" s="199">
        <v>0</v>
      </c>
      <c r="I132" s="199">
        <f t="shared" si="33"/>
        <v>0</v>
      </c>
      <c r="J132" s="199">
        <v>-1.933E-2</v>
      </c>
      <c r="K132" s="200">
        <f t="shared" si="34"/>
        <v>-0.15464</v>
      </c>
      <c r="Q132" s="170">
        <v>2</v>
      </c>
      <c r="AA132" s="168">
        <v>12</v>
      </c>
      <c r="AB132" s="168">
        <v>0</v>
      </c>
      <c r="AC132" s="168">
        <v>99</v>
      </c>
      <c r="BB132" s="168">
        <v>2</v>
      </c>
      <c r="BC132" s="168">
        <f t="shared" si="35"/>
        <v>0</v>
      </c>
      <c r="BD132" s="168">
        <f t="shared" si="36"/>
        <v>0</v>
      </c>
      <c r="BE132" s="168">
        <f t="shared" si="37"/>
        <v>0</v>
      </c>
      <c r="BF132" s="168">
        <f t="shared" si="38"/>
        <v>0</v>
      </c>
      <c r="BG132" s="168">
        <f t="shared" si="39"/>
        <v>0</v>
      </c>
    </row>
    <row r="133" spans="1:59">
      <c r="A133" s="193">
        <v>100</v>
      </c>
      <c r="B133" s="194" t="s">
        <v>1385</v>
      </c>
      <c r="C133" s="195" t="s">
        <v>1386</v>
      </c>
      <c r="D133" s="196" t="s">
        <v>19</v>
      </c>
      <c r="E133" s="197">
        <v>2</v>
      </c>
      <c r="F133" s="197"/>
      <c r="G133" s="198">
        <f t="shared" si="32"/>
        <v>0</v>
      </c>
      <c r="H133" s="199">
        <v>0</v>
      </c>
      <c r="I133" s="199">
        <f t="shared" si="33"/>
        <v>0</v>
      </c>
      <c r="J133" s="199">
        <v>-3.4700000000000002E-2</v>
      </c>
      <c r="K133" s="200">
        <f t="shared" si="34"/>
        <v>-6.9400000000000003E-2</v>
      </c>
      <c r="Q133" s="170">
        <v>2</v>
      </c>
      <c r="AA133" s="168">
        <v>12</v>
      </c>
      <c r="AB133" s="168">
        <v>0</v>
      </c>
      <c r="AC133" s="168">
        <v>100</v>
      </c>
      <c r="BB133" s="168">
        <v>2</v>
      </c>
      <c r="BC133" s="168">
        <f t="shared" si="35"/>
        <v>0</v>
      </c>
      <c r="BD133" s="168">
        <f t="shared" si="36"/>
        <v>0</v>
      </c>
      <c r="BE133" s="168">
        <f t="shared" si="37"/>
        <v>0</v>
      </c>
      <c r="BF133" s="168">
        <f t="shared" si="38"/>
        <v>0</v>
      </c>
      <c r="BG133" s="168">
        <f t="shared" si="39"/>
        <v>0</v>
      </c>
    </row>
    <row r="134" spans="1:59">
      <c r="A134" s="193">
        <v>101</v>
      </c>
      <c r="B134" s="194" t="s">
        <v>1387</v>
      </c>
      <c r="C134" s="195" t="s">
        <v>1388</v>
      </c>
      <c r="D134" s="196" t="s">
        <v>3</v>
      </c>
      <c r="E134" s="197">
        <v>1.2419</v>
      </c>
      <c r="F134" s="197"/>
      <c r="G134" s="198">
        <f t="shared" si="32"/>
        <v>0</v>
      </c>
      <c r="H134" s="199">
        <v>0</v>
      </c>
      <c r="I134" s="199">
        <f t="shared" si="33"/>
        <v>0</v>
      </c>
      <c r="J134" s="199">
        <v>0</v>
      </c>
      <c r="K134" s="200">
        <f t="shared" si="34"/>
        <v>0</v>
      </c>
      <c r="Q134" s="170">
        <v>2</v>
      </c>
      <c r="AA134" s="168">
        <v>12</v>
      </c>
      <c r="AB134" s="168">
        <v>0</v>
      </c>
      <c r="AC134" s="168">
        <v>101</v>
      </c>
      <c r="BB134" s="168">
        <v>2</v>
      </c>
      <c r="BC134" s="168">
        <f t="shared" si="35"/>
        <v>0</v>
      </c>
      <c r="BD134" s="168">
        <f t="shared" si="36"/>
        <v>0</v>
      </c>
      <c r="BE134" s="168">
        <f t="shared" si="37"/>
        <v>0</v>
      </c>
      <c r="BF134" s="168">
        <f t="shared" si="38"/>
        <v>0</v>
      </c>
      <c r="BG134" s="168">
        <f t="shared" si="39"/>
        <v>0</v>
      </c>
    </row>
    <row r="135" spans="1:59">
      <c r="A135" s="193">
        <v>102</v>
      </c>
      <c r="B135" s="194" t="s">
        <v>1389</v>
      </c>
      <c r="C135" s="195" t="s">
        <v>1244</v>
      </c>
      <c r="D135" s="196" t="s">
        <v>3</v>
      </c>
      <c r="E135" s="197">
        <v>1.2419</v>
      </c>
      <c r="F135" s="197"/>
      <c r="G135" s="198">
        <f t="shared" si="32"/>
        <v>0</v>
      </c>
      <c r="H135" s="199">
        <v>0</v>
      </c>
      <c r="I135" s="199">
        <f t="shared" si="33"/>
        <v>0</v>
      </c>
      <c r="J135" s="199">
        <v>0</v>
      </c>
      <c r="K135" s="200">
        <f t="shared" si="34"/>
        <v>0</v>
      </c>
      <c r="Q135" s="170">
        <v>2</v>
      </c>
      <c r="AA135" s="168">
        <v>12</v>
      </c>
      <c r="AB135" s="168">
        <v>0</v>
      </c>
      <c r="AC135" s="168">
        <v>102</v>
      </c>
      <c r="BB135" s="168">
        <v>2</v>
      </c>
      <c r="BC135" s="168">
        <f t="shared" si="35"/>
        <v>0</v>
      </c>
      <c r="BD135" s="168">
        <f t="shared" si="36"/>
        <v>0</v>
      </c>
      <c r="BE135" s="168">
        <f t="shared" si="37"/>
        <v>0</v>
      </c>
      <c r="BF135" s="168">
        <f t="shared" si="38"/>
        <v>0</v>
      </c>
      <c r="BG135" s="168">
        <f t="shared" si="39"/>
        <v>0</v>
      </c>
    </row>
    <row r="136" spans="1:59">
      <c r="A136" s="193">
        <v>103</v>
      </c>
      <c r="B136" s="194" t="s">
        <v>1390</v>
      </c>
      <c r="C136" s="195" t="s">
        <v>1391</v>
      </c>
      <c r="D136" s="196" t="s">
        <v>3</v>
      </c>
      <c r="E136" s="197">
        <v>1.2419</v>
      </c>
      <c r="F136" s="197"/>
      <c r="G136" s="198">
        <f t="shared" si="32"/>
        <v>0</v>
      </c>
      <c r="H136" s="199">
        <v>0</v>
      </c>
      <c r="I136" s="199">
        <f t="shared" si="33"/>
        <v>0</v>
      </c>
      <c r="J136" s="199">
        <v>0</v>
      </c>
      <c r="K136" s="200">
        <f t="shared" si="34"/>
        <v>0</v>
      </c>
      <c r="Q136" s="170">
        <v>2</v>
      </c>
      <c r="AA136" s="168">
        <v>12</v>
      </c>
      <c r="AB136" s="168">
        <v>0</v>
      </c>
      <c r="AC136" s="168">
        <v>103</v>
      </c>
      <c r="BB136" s="168">
        <v>2</v>
      </c>
      <c r="BC136" s="168">
        <f t="shared" si="35"/>
        <v>0</v>
      </c>
      <c r="BD136" s="168">
        <f t="shared" si="36"/>
        <v>0</v>
      </c>
      <c r="BE136" s="168">
        <f t="shared" si="37"/>
        <v>0</v>
      </c>
      <c r="BF136" s="168">
        <f t="shared" si="38"/>
        <v>0</v>
      </c>
      <c r="BG136" s="168">
        <f t="shared" si="39"/>
        <v>0</v>
      </c>
    </row>
    <row r="137" spans="1:59" s="191" customFormat="1">
      <c r="A137" s="232"/>
      <c r="B137" s="233" t="s">
        <v>1198</v>
      </c>
      <c r="C137" s="234" t="str">
        <f>CONCATENATE(B90," ",C90)</f>
        <v>725 Zařizovací předměty</v>
      </c>
      <c r="D137" s="235"/>
      <c r="E137" s="236"/>
      <c r="F137" s="236"/>
      <c r="G137" s="237">
        <f>SUM(G90:G136)</f>
        <v>0</v>
      </c>
      <c r="H137" s="238"/>
      <c r="I137" s="239">
        <f>SUM(I90:I136)</f>
        <v>0.90363999999999978</v>
      </c>
      <c r="J137" s="238"/>
      <c r="K137" s="240">
        <f>SUM(K90:K136)</f>
        <v>-1.2418800000000001</v>
      </c>
      <c r="Q137" s="191">
        <v>4</v>
      </c>
      <c r="BC137" s="192">
        <f>SUM(BC90:BC136)</f>
        <v>0</v>
      </c>
      <c r="BD137" s="192">
        <f>SUM(BD90:BD136)</f>
        <v>0</v>
      </c>
      <c r="BE137" s="192">
        <f>SUM(BE90:BE136)</f>
        <v>0</v>
      </c>
      <c r="BF137" s="192">
        <f>SUM(BF90:BF136)</f>
        <v>0</v>
      </c>
      <c r="BG137" s="192">
        <f>SUM(BG90:BG136)</f>
        <v>0</v>
      </c>
    </row>
    <row r="138" spans="1:59" s="191" customFormat="1">
      <c r="A138" s="230" t="s">
        <v>1176</v>
      </c>
      <c r="B138" s="210" t="s">
        <v>1392</v>
      </c>
      <c r="C138" s="211" t="s">
        <v>1393</v>
      </c>
      <c r="D138" s="212"/>
      <c r="E138" s="213"/>
      <c r="F138" s="213"/>
      <c r="G138" s="214"/>
      <c r="H138" s="215"/>
      <c r="I138" s="215"/>
      <c r="J138" s="215"/>
      <c r="K138" s="231"/>
      <c r="Q138" s="191">
        <v>1</v>
      </c>
    </row>
    <row r="139" spans="1:59">
      <c r="A139" s="193">
        <v>104</v>
      </c>
      <c r="B139" s="194" t="s">
        <v>1188</v>
      </c>
      <c r="C139" s="195" t="s">
        <v>1394</v>
      </c>
      <c r="D139" s="196" t="s">
        <v>1395</v>
      </c>
      <c r="E139" s="197">
        <v>95</v>
      </c>
      <c r="F139" s="197"/>
      <c r="G139" s="198">
        <f>E139*F139</f>
        <v>0</v>
      </c>
      <c r="H139" s="199">
        <v>1E-3</v>
      </c>
      <c r="I139" s="199">
        <f>E139*H139</f>
        <v>9.5000000000000001E-2</v>
      </c>
      <c r="J139" s="199">
        <v>0</v>
      </c>
      <c r="K139" s="200">
        <f>E139*J139</f>
        <v>0</v>
      </c>
      <c r="Q139" s="170">
        <v>2</v>
      </c>
      <c r="AA139" s="168">
        <v>12</v>
      </c>
      <c r="AB139" s="168">
        <v>0</v>
      </c>
      <c r="AC139" s="168">
        <v>104</v>
      </c>
      <c r="BB139" s="168">
        <v>2</v>
      </c>
      <c r="BC139" s="168">
        <f>IF(BB139=1,G139,0)</f>
        <v>0</v>
      </c>
      <c r="BD139" s="168">
        <f>IF(BB139=2,G139,0)</f>
        <v>0</v>
      </c>
      <c r="BE139" s="168">
        <f>IF(BB139=3,G139,0)</f>
        <v>0</v>
      </c>
      <c r="BF139" s="168">
        <f>IF(BB139=4,G139,0)</f>
        <v>0</v>
      </c>
      <c r="BG139" s="168">
        <f>IF(BB139=5,G139,0)</f>
        <v>0</v>
      </c>
    </row>
    <row r="140" spans="1:59">
      <c r="A140" s="193">
        <v>105</v>
      </c>
      <c r="B140" s="194" t="s">
        <v>1190</v>
      </c>
      <c r="C140" s="195" t="s">
        <v>1396</v>
      </c>
      <c r="D140" s="196" t="s">
        <v>1395</v>
      </c>
      <c r="E140" s="197">
        <v>95</v>
      </c>
      <c r="F140" s="197"/>
      <c r="G140" s="198">
        <f>E140*F140</f>
        <v>0</v>
      </c>
      <c r="H140" s="199">
        <v>1E-3</v>
      </c>
      <c r="I140" s="199">
        <f>E140*H140</f>
        <v>9.5000000000000001E-2</v>
      </c>
      <c r="J140" s="199">
        <v>0</v>
      </c>
      <c r="K140" s="200">
        <f>E140*J140</f>
        <v>0</v>
      </c>
      <c r="Q140" s="170">
        <v>2</v>
      </c>
      <c r="AA140" s="168">
        <v>12</v>
      </c>
      <c r="AB140" s="168">
        <v>0</v>
      </c>
      <c r="AC140" s="168">
        <v>105</v>
      </c>
      <c r="BB140" s="168">
        <v>2</v>
      </c>
      <c r="BC140" s="168">
        <f>IF(BB140=1,G140,0)</f>
        <v>0</v>
      </c>
      <c r="BD140" s="168">
        <f>IF(BB140=2,G140,0)</f>
        <v>0</v>
      </c>
      <c r="BE140" s="168">
        <f>IF(BB140=3,G140,0)</f>
        <v>0</v>
      </c>
      <c r="BF140" s="168">
        <f>IF(BB140=4,G140,0)</f>
        <v>0</v>
      </c>
      <c r="BG140" s="168">
        <f>IF(BB140=5,G140,0)</f>
        <v>0</v>
      </c>
    </row>
    <row r="141" spans="1:59">
      <c r="A141" s="193">
        <v>106</v>
      </c>
      <c r="B141" s="194" t="s">
        <v>1397</v>
      </c>
      <c r="C141" s="195" t="s">
        <v>1398</v>
      </c>
      <c r="D141" s="196" t="s">
        <v>3</v>
      </c>
      <c r="E141" s="197">
        <v>0.19</v>
      </c>
      <c r="F141" s="197"/>
      <c r="G141" s="198">
        <f>E141*F141</f>
        <v>0</v>
      </c>
      <c r="H141" s="199">
        <v>0</v>
      </c>
      <c r="I141" s="199">
        <f>E141*H141</f>
        <v>0</v>
      </c>
      <c r="J141" s="199">
        <v>0</v>
      </c>
      <c r="K141" s="200">
        <f>E141*J141</f>
        <v>0</v>
      </c>
      <c r="Q141" s="170">
        <v>2</v>
      </c>
      <c r="AA141" s="168">
        <v>12</v>
      </c>
      <c r="AB141" s="168">
        <v>0</v>
      </c>
      <c r="AC141" s="168">
        <v>106</v>
      </c>
      <c r="BB141" s="168">
        <v>2</v>
      </c>
      <c r="BC141" s="168">
        <f>IF(BB141=1,G141,0)</f>
        <v>0</v>
      </c>
      <c r="BD141" s="168">
        <f>IF(BB141=2,G141,0)</f>
        <v>0</v>
      </c>
      <c r="BE141" s="168">
        <f>IF(BB141=3,G141,0)</f>
        <v>0</v>
      </c>
      <c r="BF141" s="168">
        <f>IF(BB141=4,G141,0)</f>
        <v>0</v>
      </c>
      <c r="BG141" s="168">
        <f>IF(BB141=5,G141,0)</f>
        <v>0</v>
      </c>
    </row>
    <row r="142" spans="1:59">
      <c r="A142" s="232"/>
      <c r="B142" s="233" t="s">
        <v>1198</v>
      </c>
      <c r="C142" s="234" t="str">
        <f>CONCATENATE(B138," ",C138)</f>
        <v>767 Konstrukce zámečnické</v>
      </c>
      <c r="D142" s="235"/>
      <c r="E142" s="236"/>
      <c r="F142" s="236"/>
      <c r="G142" s="237">
        <f>SUM(G138:G141)</f>
        <v>0</v>
      </c>
      <c r="H142" s="238"/>
      <c r="I142" s="239">
        <f>SUM(I138:I141)</f>
        <v>0.19</v>
      </c>
      <c r="J142" s="238"/>
      <c r="K142" s="240">
        <f>SUM(K138:K141)</f>
        <v>0</v>
      </c>
      <c r="Q142" s="170">
        <v>4</v>
      </c>
      <c r="BC142" s="171">
        <f>SUM(BC138:BC141)</f>
        <v>0</v>
      </c>
      <c r="BD142" s="171">
        <f>SUM(BD138:BD141)</f>
        <v>0</v>
      </c>
      <c r="BE142" s="171">
        <f>SUM(BE138:BE141)</f>
        <v>0</v>
      </c>
      <c r="BF142" s="171">
        <f>SUM(BF138:BF141)</f>
        <v>0</v>
      </c>
      <c r="BG142" s="171">
        <f>SUM(BG138:BG141)</f>
        <v>0</v>
      </c>
    </row>
    <row r="143" spans="1:59">
      <c r="E143" s="168"/>
    </row>
    <row r="144" spans="1:59">
      <c r="E144" s="168"/>
    </row>
    <row r="145" spans="5:5">
      <c r="E145" s="168"/>
    </row>
    <row r="146" spans="5:5">
      <c r="E146" s="168"/>
    </row>
    <row r="147" spans="5:5">
      <c r="E147" s="168"/>
    </row>
    <row r="148" spans="5:5">
      <c r="E148" s="168"/>
    </row>
    <row r="149" spans="5:5">
      <c r="E149" s="168"/>
    </row>
    <row r="150" spans="5:5">
      <c r="E150" s="168"/>
    </row>
    <row r="151" spans="5:5">
      <c r="E151" s="168"/>
    </row>
    <row r="152" spans="5:5">
      <c r="E152" s="168"/>
    </row>
    <row r="153" spans="5:5">
      <c r="E153" s="168"/>
    </row>
    <row r="154" spans="5:5">
      <c r="E154" s="168"/>
    </row>
    <row r="155" spans="5:5">
      <c r="E155" s="168"/>
    </row>
    <row r="156" spans="5:5">
      <c r="E156" s="168"/>
    </row>
    <row r="157" spans="5:5">
      <c r="E157" s="168"/>
    </row>
    <row r="158" spans="5:5">
      <c r="E158" s="168"/>
    </row>
    <row r="159" spans="5:5">
      <c r="E159" s="168"/>
    </row>
    <row r="160" spans="5:5">
      <c r="E160" s="168"/>
    </row>
    <row r="161" spans="5:5">
      <c r="E161" s="168"/>
    </row>
    <row r="162" spans="5:5">
      <c r="E162" s="168"/>
    </row>
    <row r="163" spans="5:5">
      <c r="E163" s="168"/>
    </row>
    <row r="164" spans="5:5">
      <c r="E164" s="168"/>
    </row>
    <row r="165" spans="5:5">
      <c r="E165" s="168"/>
    </row>
    <row r="166" spans="5:5">
      <c r="E166" s="168"/>
    </row>
    <row r="167" spans="5:5">
      <c r="E167" s="168"/>
    </row>
    <row r="168" spans="5:5">
      <c r="E168" s="168"/>
    </row>
    <row r="169" spans="5:5">
      <c r="E169" s="168"/>
    </row>
    <row r="170" spans="5:5">
      <c r="E170" s="168"/>
    </row>
    <row r="171" spans="5:5">
      <c r="E171" s="168"/>
    </row>
    <row r="172" spans="5:5">
      <c r="E172" s="168"/>
    </row>
    <row r="173" spans="5:5">
      <c r="E173" s="168"/>
    </row>
    <row r="174" spans="5:5">
      <c r="E174" s="168"/>
    </row>
    <row r="175" spans="5:5">
      <c r="E175" s="168"/>
    </row>
    <row r="176" spans="5:5">
      <c r="E176" s="168"/>
    </row>
    <row r="177" spans="5:5">
      <c r="E177" s="168"/>
    </row>
    <row r="178" spans="5:5">
      <c r="E178" s="168"/>
    </row>
    <row r="179" spans="5:5">
      <c r="E179" s="168"/>
    </row>
    <row r="180" spans="5:5">
      <c r="E180" s="168"/>
    </row>
    <row r="181" spans="5:5">
      <c r="E181" s="168"/>
    </row>
    <row r="182" spans="5:5">
      <c r="E182" s="168"/>
    </row>
    <row r="183" spans="5:5">
      <c r="E183" s="168"/>
    </row>
    <row r="184" spans="5:5">
      <c r="E184" s="168"/>
    </row>
    <row r="185" spans="5:5">
      <c r="E185" s="168"/>
    </row>
    <row r="186" spans="5:5">
      <c r="E186" s="168"/>
    </row>
    <row r="187" spans="5:5">
      <c r="E187" s="168"/>
    </row>
    <row r="188" spans="5:5">
      <c r="E188" s="168"/>
    </row>
    <row r="189" spans="5:5">
      <c r="E189" s="168"/>
    </row>
    <row r="190" spans="5:5">
      <c r="E190" s="168"/>
    </row>
    <row r="191" spans="5:5">
      <c r="E191" s="168"/>
    </row>
    <row r="192" spans="5:5">
      <c r="E192" s="168"/>
    </row>
    <row r="193" spans="1:7">
      <c r="E193" s="168"/>
    </row>
    <row r="194" spans="1:7">
      <c r="E194" s="168"/>
    </row>
    <row r="195" spans="1:7">
      <c r="A195" s="172"/>
      <c r="B195" s="172"/>
    </row>
    <row r="196" spans="1:7">
      <c r="C196" s="173"/>
      <c r="D196" s="173"/>
      <c r="E196" s="174"/>
      <c r="F196" s="173"/>
      <c r="G196" s="175"/>
    </row>
    <row r="197" spans="1:7">
      <c r="A197" s="172"/>
      <c r="B197" s="172"/>
    </row>
  </sheetData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r:id="rId1"/>
  <headerFooter alignWithMargins="0">
    <oddFooter>&amp;L&amp;F    &amp;A&amp;R&amp;D
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47"/>
  <sheetViews>
    <sheetView zoomScaleNormal="100" zoomScaleSheetLayoutView="100" workbookViewId="0">
      <selection activeCell="I31" sqref="I31"/>
    </sheetView>
  </sheetViews>
  <sheetFormatPr defaultRowHeight="15"/>
  <cols>
    <col min="1" max="1" width="9.140625" style="176"/>
    <col min="2" max="2" width="52.28515625" style="176" customWidth="1"/>
    <col min="3" max="3" width="4.7109375" style="177" customWidth="1"/>
    <col min="4" max="4" width="9.42578125" style="178" bestFit="1" customWidth="1"/>
    <col min="5" max="5" width="11" style="176" customWidth="1"/>
    <col min="6" max="6" width="14.85546875" style="176" customWidth="1"/>
    <col min="7" max="16384" width="9.140625" style="176"/>
  </cols>
  <sheetData>
    <row r="1" spans="1:14" s="85" customFormat="1" ht="21" customHeight="1">
      <c r="A1" s="78" t="s">
        <v>1452</v>
      </c>
      <c r="B1" s="79"/>
      <c r="C1" s="79"/>
      <c r="D1" s="79"/>
      <c r="E1" s="79"/>
      <c r="F1" s="116"/>
      <c r="G1" s="81"/>
      <c r="H1" s="80"/>
      <c r="I1" s="82"/>
      <c r="J1" s="83"/>
      <c r="K1" s="84"/>
      <c r="L1" s="81"/>
      <c r="M1" s="81"/>
      <c r="N1" s="81"/>
    </row>
    <row r="2" spans="1:14" s="85" customFormat="1" ht="21.6" customHeight="1">
      <c r="A2" s="78" t="s">
        <v>307</v>
      </c>
      <c r="B2" s="79"/>
      <c r="C2" s="79"/>
      <c r="D2" s="79"/>
      <c r="E2" s="79"/>
      <c r="F2" s="116"/>
      <c r="G2" s="81"/>
      <c r="H2" s="80"/>
      <c r="I2" s="82"/>
      <c r="J2" s="83"/>
      <c r="K2" s="84"/>
      <c r="L2" s="81"/>
      <c r="M2" s="81"/>
      <c r="N2" s="81"/>
    </row>
    <row r="3" spans="1:14" ht="20.25">
      <c r="A3" s="179" t="s">
        <v>1443</v>
      </c>
      <c r="B3" s="180"/>
      <c r="C3" s="181"/>
      <c r="D3" s="182"/>
      <c r="E3" s="180"/>
      <c r="F3" s="180"/>
    </row>
    <row r="4" spans="1:14" ht="20.25">
      <c r="A4" s="179"/>
      <c r="B4" s="180"/>
      <c r="C4" s="181"/>
      <c r="D4" s="182"/>
      <c r="E4" s="180"/>
      <c r="F4" s="180"/>
    </row>
    <row r="5" spans="1:14" ht="15.75">
      <c r="A5" s="262"/>
      <c r="B5" s="263" t="s">
        <v>1444</v>
      </c>
      <c r="C5" s="264"/>
      <c r="D5" s="265"/>
      <c r="E5" s="262"/>
      <c r="F5" s="266">
        <f>+F7+F37</f>
        <v>0</v>
      </c>
    </row>
    <row r="6" spans="1:14" ht="15.75" thickBot="1">
      <c r="A6" s="257" t="s">
        <v>1166</v>
      </c>
      <c r="B6" s="258" t="s">
        <v>1168</v>
      </c>
      <c r="C6" s="259" t="s">
        <v>1399</v>
      </c>
      <c r="D6" s="260" t="s">
        <v>1169</v>
      </c>
      <c r="E6" s="261" t="s">
        <v>1400</v>
      </c>
      <c r="F6" s="261" t="s">
        <v>1401</v>
      </c>
    </row>
    <row r="7" spans="1:14" ht="15.75" customHeight="1">
      <c r="A7" s="246" t="s">
        <v>1402</v>
      </c>
      <c r="B7" s="247" t="s">
        <v>1403</v>
      </c>
      <c r="C7" s="248"/>
      <c r="D7" s="249"/>
      <c r="E7" s="250"/>
      <c r="F7" s="250">
        <f>SUM(F8:F36)</f>
        <v>0</v>
      </c>
    </row>
    <row r="8" spans="1:14">
      <c r="A8" s="241">
        <v>1</v>
      </c>
      <c r="B8" s="242" t="s">
        <v>1404</v>
      </c>
      <c r="C8" s="243" t="s">
        <v>2</v>
      </c>
      <c r="D8" s="244">
        <v>74</v>
      </c>
      <c r="E8" s="245"/>
      <c r="F8" s="245">
        <f>D8*E8</f>
        <v>0</v>
      </c>
    </row>
    <row r="9" spans="1:14">
      <c r="A9" s="184">
        <v>2</v>
      </c>
      <c r="B9" s="185" t="s">
        <v>1405</v>
      </c>
      <c r="C9" s="186" t="s">
        <v>2</v>
      </c>
      <c r="D9" s="187">
        <v>119</v>
      </c>
      <c r="E9" s="188"/>
      <c r="F9" s="188">
        <f t="shared" ref="F9:F33" si="0">D9*E9</f>
        <v>0</v>
      </c>
    </row>
    <row r="10" spans="1:14">
      <c r="A10" s="184">
        <v>3</v>
      </c>
      <c r="B10" s="185" t="s">
        <v>1406</v>
      </c>
      <c r="C10" s="186" t="s">
        <v>2</v>
      </c>
      <c r="D10" s="187">
        <v>59</v>
      </c>
      <c r="E10" s="188"/>
      <c r="F10" s="188">
        <f t="shared" si="0"/>
        <v>0</v>
      </c>
    </row>
    <row r="11" spans="1:14">
      <c r="A11" s="184">
        <v>4</v>
      </c>
      <c r="B11" s="185" t="s">
        <v>1407</v>
      </c>
      <c r="C11" s="186" t="s">
        <v>2</v>
      </c>
      <c r="D11" s="187">
        <v>19</v>
      </c>
      <c r="E11" s="188"/>
      <c r="F11" s="188">
        <f t="shared" si="0"/>
        <v>0</v>
      </c>
    </row>
    <row r="12" spans="1:14">
      <c r="A12" s="184">
        <v>5</v>
      </c>
      <c r="B12" s="185" t="s">
        <v>1408</v>
      </c>
      <c r="C12" s="186" t="s">
        <v>13</v>
      </c>
      <c r="D12" s="187">
        <v>1</v>
      </c>
      <c r="E12" s="188"/>
      <c r="F12" s="188">
        <f t="shared" si="0"/>
        <v>0</v>
      </c>
    </row>
    <row r="13" spans="1:14">
      <c r="A13" s="184">
        <v>6</v>
      </c>
      <c r="B13" s="185" t="s">
        <v>1409</v>
      </c>
      <c r="C13" s="186" t="s">
        <v>1410</v>
      </c>
      <c r="D13" s="187">
        <v>36</v>
      </c>
      <c r="E13" s="188"/>
      <c r="F13" s="188">
        <f t="shared" si="0"/>
        <v>0</v>
      </c>
    </row>
    <row r="14" spans="1:14">
      <c r="A14" s="184">
        <v>7</v>
      </c>
      <c r="B14" s="185" t="s">
        <v>1411</v>
      </c>
      <c r="C14" s="186" t="s">
        <v>1410</v>
      </c>
      <c r="D14" s="187">
        <v>49</v>
      </c>
      <c r="E14" s="188"/>
      <c r="F14" s="188">
        <f t="shared" si="0"/>
        <v>0</v>
      </c>
    </row>
    <row r="15" spans="1:14">
      <c r="A15" s="184">
        <v>8</v>
      </c>
      <c r="B15" s="185" t="s">
        <v>1412</v>
      </c>
      <c r="C15" s="186" t="s">
        <v>1410</v>
      </c>
      <c r="D15" s="187">
        <v>21</v>
      </c>
      <c r="E15" s="188"/>
      <c r="F15" s="188">
        <f t="shared" si="0"/>
        <v>0</v>
      </c>
    </row>
    <row r="16" spans="1:14">
      <c r="A16" s="184">
        <v>9</v>
      </c>
      <c r="B16" s="185" t="s">
        <v>1413</v>
      </c>
      <c r="C16" s="186" t="s">
        <v>1410</v>
      </c>
      <c r="D16" s="187">
        <v>12</v>
      </c>
      <c r="E16" s="188"/>
      <c r="F16" s="188">
        <f t="shared" si="0"/>
        <v>0</v>
      </c>
    </row>
    <row r="17" spans="1:6">
      <c r="A17" s="184">
        <v>10</v>
      </c>
      <c r="B17" s="185" t="s">
        <v>1414</v>
      </c>
      <c r="C17" s="186" t="s">
        <v>1395</v>
      </c>
      <c r="D17" s="187">
        <v>1.8</v>
      </c>
      <c r="E17" s="188"/>
      <c r="F17" s="188">
        <f t="shared" si="0"/>
        <v>0</v>
      </c>
    </row>
    <row r="18" spans="1:6">
      <c r="A18" s="184">
        <v>11</v>
      </c>
      <c r="B18" s="185" t="s">
        <v>1415</v>
      </c>
      <c r="C18" s="186" t="s">
        <v>2</v>
      </c>
      <c r="D18" s="187">
        <v>271</v>
      </c>
      <c r="E18" s="188"/>
      <c r="F18" s="188">
        <f t="shared" si="0"/>
        <v>0</v>
      </c>
    </row>
    <row r="19" spans="1:6">
      <c r="A19" s="184">
        <v>12</v>
      </c>
      <c r="B19" s="185" t="s">
        <v>1416</v>
      </c>
      <c r="C19" s="186" t="s">
        <v>2</v>
      </c>
      <c r="D19" s="187">
        <v>271</v>
      </c>
      <c r="E19" s="188"/>
      <c r="F19" s="188">
        <f t="shared" si="0"/>
        <v>0</v>
      </c>
    </row>
    <row r="20" spans="1:6">
      <c r="A20" s="184">
        <v>13</v>
      </c>
      <c r="B20" s="185" t="s">
        <v>1417</v>
      </c>
      <c r="C20" s="186" t="s">
        <v>2</v>
      </c>
      <c r="D20" s="187">
        <v>271</v>
      </c>
      <c r="E20" s="188"/>
      <c r="F20" s="188">
        <f t="shared" si="0"/>
        <v>0</v>
      </c>
    </row>
    <row r="21" spans="1:6" ht="15" customHeight="1">
      <c r="A21" s="184">
        <v>14</v>
      </c>
      <c r="B21" s="185" t="s">
        <v>1418</v>
      </c>
      <c r="C21" s="186" t="s">
        <v>2</v>
      </c>
      <c r="D21" s="187">
        <v>271</v>
      </c>
      <c r="E21" s="188"/>
      <c r="F21" s="188">
        <f t="shared" si="0"/>
        <v>0</v>
      </c>
    </row>
    <row r="22" spans="1:6">
      <c r="A22" s="184">
        <v>15</v>
      </c>
      <c r="B22" s="185" t="s">
        <v>1419</v>
      </c>
      <c r="C22" s="186" t="s">
        <v>2</v>
      </c>
      <c r="D22" s="187">
        <v>6</v>
      </c>
      <c r="E22" s="188"/>
      <c r="F22" s="188">
        <f t="shared" si="0"/>
        <v>0</v>
      </c>
    </row>
    <row r="23" spans="1:6">
      <c r="A23" s="184">
        <v>16</v>
      </c>
      <c r="B23" s="185" t="s">
        <v>1420</v>
      </c>
      <c r="C23" s="186" t="s">
        <v>2</v>
      </c>
      <c r="D23" s="187">
        <v>0.5</v>
      </c>
      <c r="E23" s="188"/>
      <c r="F23" s="188">
        <f t="shared" si="0"/>
        <v>0</v>
      </c>
    </row>
    <row r="24" spans="1:6">
      <c r="A24" s="184">
        <v>17</v>
      </c>
      <c r="B24" s="185" t="s">
        <v>1421</v>
      </c>
      <c r="C24" s="186" t="s">
        <v>2</v>
      </c>
      <c r="D24" s="187">
        <v>1</v>
      </c>
      <c r="E24" s="188"/>
      <c r="F24" s="188">
        <f t="shared" si="0"/>
        <v>0</v>
      </c>
    </row>
    <row r="25" spans="1:6">
      <c r="A25" s="184">
        <v>18</v>
      </c>
      <c r="B25" s="185" t="s">
        <v>1422</v>
      </c>
      <c r="C25" s="186" t="s">
        <v>1410</v>
      </c>
      <c r="D25" s="187">
        <v>175</v>
      </c>
      <c r="E25" s="188"/>
      <c r="F25" s="188">
        <f>D25*E25</f>
        <v>0</v>
      </c>
    </row>
    <row r="26" spans="1:6">
      <c r="A26" s="184">
        <v>19</v>
      </c>
      <c r="B26" s="185" t="s">
        <v>1423</v>
      </c>
      <c r="C26" s="186" t="s">
        <v>1410</v>
      </c>
      <c r="D26" s="187">
        <v>43</v>
      </c>
      <c r="E26" s="188"/>
      <c r="F26" s="188">
        <f>D26*E26</f>
        <v>0</v>
      </c>
    </row>
    <row r="27" spans="1:6">
      <c r="A27" s="184">
        <v>20</v>
      </c>
      <c r="B27" s="185" t="s">
        <v>1424</v>
      </c>
      <c r="C27" s="186" t="s">
        <v>1410</v>
      </c>
      <c r="D27" s="187">
        <v>7</v>
      </c>
      <c r="E27" s="188"/>
      <c r="F27" s="188">
        <f>D27*E27</f>
        <v>0</v>
      </c>
    </row>
    <row r="28" spans="1:6">
      <c r="A28" s="184">
        <v>21</v>
      </c>
      <c r="B28" s="185" t="s">
        <v>1425</v>
      </c>
      <c r="C28" s="186" t="s">
        <v>13</v>
      </c>
      <c r="D28" s="187">
        <v>1</v>
      </c>
      <c r="E28" s="188"/>
      <c r="F28" s="188">
        <f t="shared" ref="F28:F30" si="1">D28*E28</f>
        <v>0</v>
      </c>
    </row>
    <row r="29" spans="1:6" ht="30">
      <c r="A29" s="184">
        <v>22</v>
      </c>
      <c r="B29" s="185" t="s">
        <v>1426</v>
      </c>
      <c r="C29" s="186" t="s">
        <v>523</v>
      </c>
      <c r="D29" s="187">
        <v>1</v>
      </c>
      <c r="E29" s="188"/>
      <c r="F29" s="188">
        <f t="shared" si="1"/>
        <v>0</v>
      </c>
    </row>
    <row r="30" spans="1:6">
      <c r="A30" s="184">
        <v>23</v>
      </c>
      <c r="B30" s="185" t="s">
        <v>1427</v>
      </c>
      <c r="C30" s="186" t="s">
        <v>523</v>
      </c>
      <c r="D30" s="187">
        <v>1</v>
      </c>
      <c r="E30" s="188"/>
      <c r="F30" s="188">
        <f t="shared" si="1"/>
        <v>0</v>
      </c>
    </row>
    <row r="31" spans="1:6" ht="30">
      <c r="A31" s="184">
        <v>24</v>
      </c>
      <c r="B31" s="185" t="s">
        <v>1428</v>
      </c>
      <c r="C31" s="186" t="s">
        <v>523</v>
      </c>
      <c r="D31" s="187">
        <v>1</v>
      </c>
      <c r="E31" s="188"/>
      <c r="F31" s="188">
        <f t="shared" si="0"/>
        <v>0</v>
      </c>
    </row>
    <row r="32" spans="1:6" ht="30">
      <c r="A32" s="184">
        <v>25</v>
      </c>
      <c r="B32" s="185" t="s">
        <v>1429</v>
      </c>
      <c r="C32" s="186" t="s">
        <v>523</v>
      </c>
      <c r="D32" s="187">
        <v>36</v>
      </c>
      <c r="E32" s="188"/>
      <c r="F32" s="188">
        <f>D32*E32</f>
        <v>0</v>
      </c>
    </row>
    <row r="33" spans="1:6" ht="30">
      <c r="A33" s="184">
        <v>26</v>
      </c>
      <c r="B33" s="185" t="s">
        <v>1430</v>
      </c>
      <c r="C33" s="186" t="s">
        <v>13</v>
      </c>
      <c r="D33" s="187">
        <v>1</v>
      </c>
      <c r="E33" s="188"/>
      <c r="F33" s="188">
        <f t="shared" si="0"/>
        <v>0</v>
      </c>
    </row>
    <row r="34" spans="1:6">
      <c r="A34" s="184">
        <v>27</v>
      </c>
      <c r="B34" s="185" t="s">
        <v>1431</v>
      </c>
      <c r="C34" s="186" t="s">
        <v>13</v>
      </c>
      <c r="D34" s="187">
        <v>1</v>
      </c>
      <c r="E34" s="188"/>
      <c r="F34" s="188">
        <f>D34*E34</f>
        <v>0</v>
      </c>
    </row>
    <row r="35" spans="1:6">
      <c r="A35" s="184">
        <v>28</v>
      </c>
      <c r="B35" s="185" t="s">
        <v>1432</v>
      </c>
      <c r="C35" s="186" t="s">
        <v>523</v>
      </c>
      <c r="D35" s="187">
        <v>4</v>
      </c>
      <c r="E35" s="188"/>
      <c r="F35" s="188">
        <f>D35*E35</f>
        <v>0</v>
      </c>
    </row>
    <row r="36" spans="1:6" ht="30">
      <c r="A36" s="184">
        <v>29</v>
      </c>
      <c r="B36" s="185" t="s">
        <v>1433</v>
      </c>
      <c r="C36" s="186" t="s">
        <v>13</v>
      </c>
      <c r="D36" s="187">
        <v>1</v>
      </c>
      <c r="E36" s="188"/>
      <c r="F36" s="188">
        <f>D36*E36</f>
        <v>0</v>
      </c>
    </row>
    <row r="37" spans="1:6">
      <c r="A37" s="252" t="s">
        <v>1402</v>
      </c>
      <c r="B37" s="253" t="s">
        <v>1434</v>
      </c>
      <c r="C37" s="254"/>
      <c r="D37" s="255"/>
      <c r="E37" s="256"/>
      <c r="F37" s="256">
        <f>SUM(F38:F46)</f>
        <v>0</v>
      </c>
    </row>
    <row r="38" spans="1:6">
      <c r="A38" s="251">
        <v>30</v>
      </c>
      <c r="B38" s="242" t="s">
        <v>1435</v>
      </c>
      <c r="C38" s="243" t="s">
        <v>13</v>
      </c>
      <c r="D38" s="244">
        <v>1</v>
      </c>
      <c r="E38" s="245"/>
      <c r="F38" s="245">
        <f>D38*E38</f>
        <v>0</v>
      </c>
    </row>
    <row r="39" spans="1:6">
      <c r="A39" s="189">
        <v>31</v>
      </c>
      <c r="B39" s="185" t="s">
        <v>1436</v>
      </c>
      <c r="C39" s="186" t="s">
        <v>13</v>
      </c>
      <c r="D39" s="187">
        <v>3</v>
      </c>
      <c r="E39" s="188"/>
      <c r="F39" s="188">
        <f t="shared" ref="F39:F43" si="2">D39*E39</f>
        <v>0</v>
      </c>
    </row>
    <row r="40" spans="1:6">
      <c r="A40" s="189">
        <v>32</v>
      </c>
      <c r="B40" s="185" t="s">
        <v>1437</v>
      </c>
      <c r="C40" s="186" t="s">
        <v>13</v>
      </c>
      <c r="D40" s="187">
        <v>1</v>
      </c>
      <c r="E40" s="188"/>
      <c r="F40" s="188">
        <f t="shared" si="2"/>
        <v>0</v>
      </c>
    </row>
    <row r="41" spans="1:6">
      <c r="A41" s="189">
        <v>33</v>
      </c>
      <c r="B41" s="185" t="s">
        <v>1438</v>
      </c>
      <c r="C41" s="186" t="s">
        <v>13</v>
      </c>
      <c r="D41" s="187">
        <v>1</v>
      </c>
      <c r="E41" s="188"/>
      <c r="F41" s="188">
        <f t="shared" si="2"/>
        <v>0</v>
      </c>
    </row>
    <row r="42" spans="1:6">
      <c r="A42" s="189">
        <v>34</v>
      </c>
      <c r="B42" s="185" t="s">
        <v>1439</v>
      </c>
      <c r="C42" s="186" t="s">
        <v>13</v>
      </c>
      <c r="D42" s="187">
        <v>1</v>
      </c>
      <c r="E42" s="188"/>
      <c r="F42" s="188">
        <f t="shared" si="2"/>
        <v>0</v>
      </c>
    </row>
    <row r="43" spans="1:6">
      <c r="A43" s="189">
        <v>35</v>
      </c>
      <c r="B43" s="185" t="s">
        <v>753</v>
      </c>
      <c r="C43" s="186" t="s">
        <v>13</v>
      </c>
      <c r="D43" s="187">
        <v>1</v>
      </c>
      <c r="E43" s="188"/>
      <c r="F43" s="188">
        <f t="shared" si="2"/>
        <v>0</v>
      </c>
    </row>
    <row r="44" spans="1:6">
      <c r="A44" s="189">
        <v>36</v>
      </c>
      <c r="B44" s="185" t="s">
        <v>1440</v>
      </c>
      <c r="C44" s="186" t="s">
        <v>13</v>
      </c>
      <c r="D44" s="187">
        <v>1</v>
      </c>
      <c r="E44" s="188"/>
      <c r="F44" s="188">
        <f>D44*E44</f>
        <v>0</v>
      </c>
    </row>
    <row r="45" spans="1:6">
      <c r="A45" s="189">
        <v>37</v>
      </c>
      <c r="B45" s="185" t="s">
        <v>1441</v>
      </c>
      <c r="C45" s="186" t="s">
        <v>13</v>
      </c>
      <c r="D45" s="187">
        <v>1</v>
      </c>
      <c r="E45" s="188"/>
      <c r="F45" s="188">
        <f t="shared" ref="F45:F46" si="3">D45*E45</f>
        <v>0</v>
      </c>
    </row>
    <row r="46" spans="1:6" ht="15.75" customHeight="1">
      <c r="A46" s="189">
        <v>38</v>
      </c>
      <c r="B46" s="185" t="s">
        <v>1442</v>
      </c>
      <c r="C46" s="186" t="s">
        <v>13</v>
      </c>
      <c r="D46" s="187">
        <v>1</v>
      </c>
      <c r="E46" s="188"/>
      <c r="F46" s="188">
        <f t="shared" si="3"/>
        <v>0</v>
      </c>
    </row>
    <row r="47" spans="1:6">
      <c r="A47" s="189"/>
      <c r="B47" s="184"/>
      <c r="C47" s="183"/>
      <c r="D47" s="190"/>
      <c r="E47" s="184"/>
      <c r="F47" s="184"/>
    </row>
  </sheetData>
  <protectedRanges>
    <protectedRange sqref="E22" name="Oblast1"/>
    <protectedRange sqref="E25" name="Oblast1_1"/>
  </protectedRanges>
  <pageMargins left="1.1100000000000001" right="0.24" top="0.78740157480314965" bottom="0.78740157480314965" header="0.31496062992125984" footer="0.31496062992125984"/>
  <pageSetup paperSize="9" scale="86" orientation="portrait" r:id="rId1"/>
  <headerFooter>
    <oddFooter>&amp;R&amp;D
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28</vt:i4>
      </vt:variant>
    </vt:vector>
  </HeadingPairs>
  <TitlesOfParts>
    <vt:vector size="36" baseType="lpstr">
      <vt:lpstr>Kryci list</vt:lpstr>
      <vt:lpstr>Rekapitulace</vt:lpstr>
      <vt:lpstr>Položky</vt:lpstr>
      <vt:lpstr>El Silnoproud</vt:lpstr>
      <vt:lpstr>El Slaboproud</vt:lpstr>
      <vt:lpstr>ROZP VZT</vt:lpstr>
      <vt:lpstr>ROZP ZTI</vt:lpstr>
      <vt:lpstr>ROZP Medicinální plyny</vt:lpstr>
      <vt:lpstr>__CENA__</vt:lpstr>
      <vt:lpstr>__MAIN__</vt:lpstr>
      <vt:lpstr>Rekapitulace!__MAIN2__</vt:lpstr>
      <vt:lpstr>__MAIN3__</vt:lpstr>
      <vt:lpstr>__T0__</vt:lpstr>
      <vt:lpstr>__T1__</vt:lpstr>
      <vt:lpstr>__T2__</vt:lpstr>
      <vt:lpstr>__T3__</vt:lpstr>
      <vt:lpstr>__TE0__</vt:lpstr>
      <vt:lpstr>__TE2__</vt:lpstr>
      <vt:lpstr>Rekapitulace!__TR0__</vt:lpstr>
      <vt:lpstr>Rekapitulace!__TR1__</vt:lpstr>
      <vt:lpstr>'El Silnoproud'!Názvy_tisku</vt:lpstr>
      <vt:lpstr>'El Slaboproud'!Názvy_tisku</vt:lpstr>
      <vt:lpstr>Položky!Názvy_tisku</vt:lpstr>
      <vt:lpstr>'ROZP VZT'!Názvy_tisku</vt:lpstr>
      <vt:lpstr>'ROZP ZTI'!Názvy_tisku</vt:lpstr>
      <vt:lpstr>'ROZP Medicinální plyny'!Oblast_tisku</vt:lpstr>
      <vt:lpstr>'ROZP ZTI'!Oblast_tisku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</cp:lastModifiedBy>
  <cp:lastPrinted>2019-09-26T00:47:14Z</cp:lastPrinted>
  <dcterms:created xsi:type="dcterms:W3CDTF">2007-10-16T11:08:58Z</dcterms:created>
  <dcterms:modified xsi:type="dcterms:W3CDTF">2019-10-04T08:40:15Z</dcterms:modified>
</cp:coreProperties>
</file>