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, ..." sheetId="2" r:id="rId2"/>
    <sheet name="SO 002 - Příprava území, ..." sheetId="3" r:id="rId3"/>
    <sheet name="SO 101 - Chodník - větev A" sheetId="4" r:id="rId4"/>
    <sheet name="SO 102 až SO 103 - Chodní..." sheetId="5" r:id="rId5"/>
    <sheet name="SO 192 - Dopravní značení..." sheetId="6" r:id="rId6"/>
    <sheet name="1000 - Ostatní náklady" sheetId="7" r:id="rId7"/>
    <sheet name="1020 - VRN" sheetId="8" r:id="rId8"/>
  </sheets>
  <definedNames>
    <definedName name="_xlnm.Print_Area" localSheetId="0">'Rekapitulace stavby'!$D$4:$AO$76,'Rekapitulace stavby'!$C$82:$AQ$104</definedName>
    <definedName name="_xlnm._FilterDatabase" localSheetId="1" hidden="1">'SO 001 - Příprava území, ...'!$C$124:$K$213</definedName>
    <definedName name="_xlnm.Print_Area" localSheetId="1">'SO 001 - Příprava území, ...'!$C$4:$J$76,'SO 001 - Příprava území, ...'!$C$82:$J$104,'SO 001 - Příprava území, ...'!$C$110:$K$213</definedName>
    <definedName name="_xlnm._FilterDatabase" localSheetId="2" hidden="1">'SO 002 - Příprava území, ...'!$C$124:$K$213</definedName>
    <definedName name="_xlnm.Print_Area" localSheetId="2">'SO 002 - Příprava území, ...'!$C$4:$J$76,'SO 002 - Příprava území, ...'!$C$82:$J$104,'SO 002 - Příprava území, ...'!$C$110:$K$213</definedName>
    <definedName name="_xlnm._FilterDatabase" localSheetId="3" hidden="1">'SO 101 - Chodník - větev A'!$C$123:$K$156</definedName>
    <definedName name="_xlnm.Print_Area" localSheetId="3">'SO 101 - Chodník - větev A'!$C$4:$J$76,'SO 101 - Chodník - větev A'!$C$82:$J$103,'SO 101 - Chodník - větev A'!$C$109:$K$156</definedName>
    <definedName name="_xlnm._FilterDatabase" localSheetId="4" hidden="1">'SO 102 až SO 103 - Chodní...'!$C$124:$K$157</definedName>
    <definedName name="_xlnm.Print_Area" localSheetId="4">'SO 102 až SO 103 - Chodní...'!$C$4:$J$76,'SO 102 až SO 103 - Chodní...'!$C$82:$J$104,'SO 102 až SO 103 - Chodní...'!$C$110:$K$157</definedName>
    <definedName name="_xlnm._FilterDatabase" localSheetId="5" hidden="1">'SO 192 - Dopravní značení...'!$C$121:$K$130</definedName>
    <definedName name="_xlnm.Print_Area" localSheetId="5">'SO 192 - Dopravní značení...'!$C$4:$J$76,'SO 192 - Dopravní značení...'!$C$82:$J$101,'SO 192 - Dopravní značení...'!$C$107:$K$130</definedName>
    <definedName name="_xlnm._FilterDatabase" localSheetId="6" hidden="1">'1000 - Ostatní náklady'!$C$117:$K$133</definedName>
    <definedName name="_xlnm.Print_Area" localSheetId="6">'1000 - Ostatní náklady'!$C$4:$J$76,'1000 - Ostatní náklady'!$C$82:$J$99,'1000 - Ostatní náklady'!$C$105:$K$133</definedName>
    <definedName name="_xlnm._FilterDatabase" localSheetId="7" hidden="1">'1020 - VRN'!$C$117:$K$122</definedName>
    <definedName name="_xlnm.Print_Area" localSheetId="7">'1020 - VRN'!$C$4:$J$76,'1020 - VRN'!$C$82:$J$99,'1020 - VRN'!$C$105:$K$122</definedName>
    <definedName name="_xlnm.Print_Titles" localSheetId="0">'Rekapitulace stavby'!$92:$92</definedName>
    <definedName name="_xlnm.Print_Titles" localSheetId="3">'SO 101 - Chodník - větev A'!$123:$123</definedName>
    <definedName name="_xlnm.Print_Titles" localSheetId="4">'SO 102 až SO 103 - Chodní...'!$124:$124</definedName>
    <definedName name="_xlnm.Print_Titles" localSheetId="5">'SO 192 - Dopravní značení...'!$121:$121</definedName>
    <definedName name="_xlnm.Print_Titles" localSheetId="6">'1000 - Ostatní náklady'!$117:$117</definedName>
    <definedName name="_xlnm.Print_Titles" localSheetId="7">'1020 - VRN'!$117:$117</definedName>
  </definedNames>
  <calcPr fullCalcOnLoad="1"/>
</workbook>
</file>

<file path=xl/sharedStrings.xml><?xml version="1.0" encoding="utf-8"?>
<sst xmlns="http://schemas.openxmlformats.org/spreadsheetml/2006/main" count="3719" uniqueCount="389">
  <si>
    <t>Export Komplet</t>
  </si>
  <si>
    <t/>
  </si>
  <si>
    <t>2.0</t>
  </si>
  <si>
    <t>ZAMOK</t>
  </si>
  <si>
    <t>False</t>
  </si>
  <si>
    <t>{e8440f8a-094a-42c8-8b60-469fb6e5f980}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</si>
  <si>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</si>
  <si>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</si>
  <si>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</si>
  <si>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</si>
  <si>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</si>
  <si>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</si>
  <si>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</si>
  <si>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</si>
  <si>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</si>
  <si>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</si>
  <si>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</si>
  <si>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Technické zhodnocení chodníků na ul. Čičákova v Šumperku</t>
  </si>
  <si>
    <t>KSO:</t>
  </si>
  <si>
    <t>CC-CZ:</t>
  </si>
  <si>
    <t>Místo:</t>
  </si>
  <si>
    <t>Šumperk</t>
  </si>
  <si>
    <t>Datum:</t>
  </si>
  <si>
    <t>5. 3. 2020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</si>
  <si>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</si>
  <si>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</si>
  <si>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</si>
  <si>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</si>
  <si>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</si>
  <si>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</si>
  <si>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</si>
  <si>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</si>
  <si>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</si>
  <si>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</si>
  <si>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</si>
  <si>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</si>
  <si>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</si>
  <si>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</si>
  <si>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</si>
  <si>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</si>
  <si>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</si>
  <si>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</si>
  <si>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</si>
  <si>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</si>
  <si>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</si>
  <si>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</si>
  <si>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</si>
  <si>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</si>
  <si>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</si>
  <si>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</si>
  <si>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</si>
  <si>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</si>
  <si>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</si>
  <si>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</si>
  <si>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</si>
  <si>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</si>
  <si>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</si>
  <si>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</si>
  <si>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</si>
  <si>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</si>
  <si>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</si>
  <si>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</si>
  <si>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</si>
  <si>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</si>
  <si>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</si>
  <si>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</si>
  <si>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</si>
  <si>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</si>
  <si>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</si>
  <si>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</si>
  <si>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</si>
  <si>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</si>
  <si>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</si>
  <si>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</si>
  <si>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</si>
  <si>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</si>
  <si>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</si>
  <si>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</si>
  <si>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</si>
  <si>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Demolice, příprava území, provizorní objekty</t>
  </si>
  <si>
    <t>STA</t>
  </si>
  <si>
    <t>1</t>
  </si>
  <si>
    <t>{27072c2b-cb41-4840-83a9-555d063d50e4}</t>
  </si>
  <si>
    <t>2</t>
  </si>
  <si>
    <t>/</t>
  </si>
  <si>
    <t>SO 001</t>
  </si>
  <si>
    <t>Příprava území, demolice chodníku - větev A</t>
  </si>
  <si>
    <t>Soupis</t>
  </si>
  <si>
    <t>{37b4cbe1-835f-481a-a01a-995c2dd2bcde}</t>
  </si>
  <si>
    <t>SO 002</t>
  </si>
  <si>
    <t>Příprava území, demolice chodníku - větev B a C</t>
  </si>
  <si>
    <t>{192fc468-89be-4f4b-b958-72e95bda837a}</t>
  </si>
  <si>
    <t>100</t>
  </si>
  <si>
    <t>Pozemní komunikace</t>
  </si>
  <si>
    <t>{9fe72809-137f-475b-84f8-92a56ba0e465}</t>
  </si>
  <si>
    <t>SO 101</t>
  </si>
  <si>
    <t>Chodník - větev A</t>
  </si>
  <si>
    <t>{0b71135e-c948-497d-b082-707cea1ae83b}</t>
  </si>
  <si>
    <t>SO 102 až SO 103</t>
  </si>
  <si>
    <t>Chodník - větev B a C</t>
  </si>
  <si>
    <t>{64de167b-0b17-4f2c-8463-102cc7a1b05b}</t>
  </si>
  <si>
    <t>SO 192</t>
  </si>
  <si>
    <t>Dopravní značení dočasné - DIO</t>
  </si>
  <si>
    <t>{28ead3f4-5068-48d4-808a-271f39dabad9}</t>
  </si>
  <si>
    <t>1000</t>
  </si>
  <si>
    <t>Ostatní náklady</t>
  </si>
  <si>
    <t>{058413a4-8f8f-4fc2-8413-a52725528e3c}</t>
  </si>
  <si>
    <t>1020</t>
  </si>
  <si>
    <t>VRN</t>
  </si>
  <si>
    <t>{75342366-ff1f-45a6-8566-c83f487cc099}</t>
  </si>
  <si>
    <t>KRYCÍ LIST SOUPISU PRACÍ</t>
  </si>
  <si>
    <t>Objekt:</t>
  </si>
  <si>
    <t>000 - Demolice, příprava území, provizorní objekty</t>
  </si>
  <si>
    <t>Soupis:</t>
  </si>
  <si>
    <t>SO 001 - Příprava území, demolice chodníku - větev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</si>
  <si>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</si>
  <si>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</si>
  <si>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</si>
  <si>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</si>
  <si>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</si>
  <si>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</si>
  <si>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</si>
  <si>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</si>
  <si>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</si>
  <si>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</si>
  <si>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</si>
  <si>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</si>
  <si>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</si>
  <si>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</si>
  <si>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</si>
  <si>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</si>
  <si>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</si>
  <si>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</si>
  <si>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</si>
  <si>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</si>
  <si>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</si>
  <si>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</si>
  <si>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</si>
  <si>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</si>
  <si>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</si>
  <si>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</si>
  <si>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</si>
  <si>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</si>
  <si>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</si>
  <si>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</si>
  <si>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</si>
  <si>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CS ÚRS 2019 01</t>
  </si>
  <si>
    <t>4</t>
  </si>
  <si>
    <t>-464161061</t>
  </si>
  <si>
    <t>VV</t>
  </si>
  <si>
    <t>" původní chodník"</t>
  </si>
  <si>
    <t>120</t>
  </si>
  <si>
    <t>Součet</t>
  </si>
  <si>
    <t>113107162</t>
  </si>
  <si>
    <t>Odstranění podkladu z kameniva drceného tl 200 mm strojně pl přes 50 do 200 m2</t>
  </si>
  <si>
    <t>2117093604</t>
  </si>
  <si>
    <t>" původní podkladní vrstvy pod bet. dlažbou chodníku"</t>
  </si>
  <si>
    <t>120*1,05</t>
  </si>
  <si>
    <t>3</t>
  </si>
  <si>
    <t>113154123</t>
  </si>
  <si>
    <t>Frézování živičného krytu tl 50 mm pruh š 1 m pl do 500 m2 bez překážek v trase</t>
  </si>
  <si>
    <t>-704054622</t>
  </si>
  <si>
    <t>" původní vrstva živice"</t>
  </si>
  <si>
    <t>84</t>
  </si>
  <si>
    <t>113202111</t>
  </si>
  <si>
    <t>Vytrhání obrub krajníků obrubníků stojatých</t>
  </si>
  <si>
    <t>m</t>
  </si>
  <si>
    <t>CS ÚRS 2016 01</t>
  </si>
  <si>
    <t>390670800</t>
  </si>
  <si>
    <t>" žulový obrubník"</t>
  </si>
  <si>
    <t>80</t>
  </si>
  <si>
    <t>9</t>
  </si>
  <si>
    <t>Ostatní konstrukce a práce-bourání</t>
  </si>
  <si>
    <t>5</t>
  </si>
  <si>
    <t>113451244</t>
  </si>
  <si>
    <t>Příplatek za řezání žulových obrubníků</t>
  </si>
  <si>
    <t>ks</t>
  </si>
  <si>
    <t>1311830472</t>
  </si>
  <si>
    <t>" nový žulový obrubník"</t>
  </si>
  <si>
    <t>8</t>
  </si>
  <si>
    <t>6</t>
  </si>
  <si>
    <t>916241213</t>
  </si>
  <si>
    <t>Osazení obrubníku kamenného stojatého s boční opěrou do lože z betonu prostého</t>
  </si>
  <si>
    <t>1124610101</t>
  </si>
  <si>
    <t>" využít původní očištěné obrubníky"</t>
  </si>
  <si>
    <t>7</t>
  </si>
  <si>
    <t>M</t>
  </si>
  <si>
    <t>58380007</t>
  </si>
  <si>
    <t>obrubník kamenný žulový přímý 150x250mm</t>
  </si>
  <si>
    <t>531494778</t>
  </si>
  <si>
    <t>" nahrazení poškozených žulových obrubníků novými"</t>
  </si>
  <si>
    <t>8*1,01</t>
  </si>
  <si>
    <t>916991121</t>
  </si>
  <si>
    <t>Lože pod obrubníky, krajníky nebo obruby z dlažebních kostek z betonu prostého</t>
  </si>
  <si>
    <t>m3</t>
  </si>
  <si>
    <t>1548293805</t>
  </si>
  <si>
    <t>" obrubník žulový"</t>
  </si>
  <si>
    <t>80*0,01</t>
  </si>
  <si>
    <t>979024443</t>
  </si>
  <si>
    <t>Očištění vybouraných obrubníků a krajníků silničních</t>
  </si>
  <si>
    <t>-230233632</t>
  </si>
  <si>
    <t>" žulové obrubníky"</t>
  </si>
  <si>
    <t>997</t>
  </si>
  <si>
    <t>Přesun sutě</t>
  </si>
  <si>
    <t>10</t>
  </si>
  <si>
    <t>997221551</t>
  </si>
  <si>
    <t>Vodorovná doprava suti ze sypkých materiálů do 1 km</t>
  </si>
  <si>
    <t>t</t>
  </si>
  <si>
    <t>451342827</t>
  </si>
  <si>
    <t>" kamenivo"</t>
  </si>
  <si>
    <t>36,54</t>
  </si>
  <si>
    <t>" frézovaná živice"</t>
  </si>
  <si>
    <t>10,752</t>
  </si>
  <si>
    <t>11</t>
  </si>
  <si>
    <t>997221559</t>
  </si>
  <si>
    <t>Příplatek ZKD 1 km u vodorovné dopravy suti ze sypkých materiálů</t>
  </si>
  <si>
    <t>737062346</t>
  </si>
  <si>
    <t>36,54*3</t>
  </si>
  <si>
    <t>12</t>
  </si>
  <si>
    <t>997221561</t>
  </si>
  <si>
    <t>Vodorovná doprava suti z kusových materiálů do 1 km</t>
  </si>
  <si>
    <t>-1482919978</t>
  </si>
  <si>
    <t xml:space="preserve">" betonová dlažba" </t>
  </si>
  <si>
    <t>30,6</t>
  </si>
  <si>
    <t>" žulové obrubníky nepoužitelné"</t>
  </si>
  <si>
    <t>8*0,205</t>
  </si>
  <si>
    <t>13</t>
  </si>
  <si>
    <t>997221569</t>
  </si>
  <si>
    <t>Příplatek ZKD 1 km u vodorovné dopravy suti z kusových materiálů</t>
  </si>
  <si>
    <t>1235354431</t>
  </si>
  <si>
    <t>30,6*3</t>
  </si>
  <si>
    <t>8*0,205*3</t>
  </si>
  <si>
    <t>14</t>
  </si>
  <si>
    <t>997221611</t>
  </si>
  <si>
    <t>Nakládání suti na dopravní prostředky pro vodorovnou dopravu</t>
  </si>
  <si>
    <t>1718580766</t>
  </si>
  <si>
    <t>997221815</t>
  </si>
  <si>
    <t>Poplatek za uložení betonového odpadu na skládce (skládkovné)</t>
  </si>
  <si>
    <t>CS ÚRS 2014 01</t>
  </si>
  <si>
    <t>1014175967</t>
  </si>
  <si>
    <t>16</t>
  </si>
  <si>
    <t>997221855</t>
  </si>
  <si>
    <t>Poplatek za uložení odpadu z kameniva na skládce (skládkovné)</t>
  </si>
  <si>
    <t>1189308506</t>
  </si>
  <si>
    <t>17</t>
  </si>
  <si>
    <t>997221858</t>
  </si>
  <si>
    <t xml:space="preserve">Uložení sutě na skládce </t>
  </si>
  <si>
    <t>-6425929</t>
  </si>
  <si>
    <t>" skládkovné dle  vyhlášky 130/2019 se neuplatňuje- asfaltová směs přestává být odpadem"</t>
  </si>
  <si>
    <t>998</t>
  </si>
  <si>
    <t>Přesun hmot</t>
  </si>
  <si>
    <t>18</t>
  </si>
  <si>
    <t>998223011</t>
  </si>
  <si>
    <t>Přesun hmot pro pozemní komunikace s krytem dlážděným</t>
  </si>
  <si>
    <t>1210125137</t>
  </si>
  <si>
    <t>SO 002 - Příprava území, demolice chodníku - větev B a C</t>
  </si>
  <si>
    <t>1380951137</t>
  </si>
  <si>
    <t>240</t>
  </si>
  <si>
    <t>113107161</t>
  </si>
  <si>
    <t>Odstranění podkladu z kameniva drceného tl 100 mm strojně pl přes 50 do 200 m2</t>
  </si>
  <si>
    <t>-1651504336</t>
  </si>
  <si>
    <t>240*1,05</t>
  </si>
  <si>
    <t>-2077902907</t>
  </si>
  <si>
    <t>200</t>
  </si>
  <si>
    <t>-1047397771</t>
  </si>
  <si>
    <t>856828797</t>
  </si>
  <si>
    <t>20</t>
  </si>
  <si>
    <t>-898859758</t>
  </si>
  <si>
    <t>1607887097</t>
  </si>
  <si>
    <t>20*1,01</t>
  </si>
  <si>
    <t>-59378668</t>
  </si>
  <si>
    <t>200*0,01</t>
  </si>
  <si>
    <t>-1508454517</t>
  </si>
  <si>
    <t>-1117379715</t>
  </si>
  <si>
    <t>42,84</t>
  </si>
  <si>
    <t>25,6</t>
  </si>
  <si>
    <t>-87569807</t>
  </si>
  <si>
    <t>42,84*3</t>
  </si>
  <si>
    <t>25,6*3</t>
  </si>
  <si>
    <t>8304655</t>
  </si>
  <si>
    <t>61,2</t>
  </si>
  <si>
    <t>20*0,205</t>
  </si>
  <si>
    <t>1449591751</t>
  </si>
  <si>
    <t>61,2*3</t>
  </si>
  <si>
    <t>20*0,205*3</t>
  </si>
  <si>
    <t>706814907</t>
  </si>
  <si>
    <t>-1307394962</t>
  </si>
  <si>
    <t>1166263146</t>
  </si>
  <si>
    <t>709222811</t>
  </si>
  <si>
    <t>978193551</t>
  </si>
  <si>
    <t>100 - Pozemní komunikace</t>
  </si>
  <si>
    <t>SO 101 - Chodník - větev A</t>
  </si>
  <si>
    <t xml:space="preserve">    2 -  Zakládání</t>
  </si>
  <si>
    <t xml:space="preserve">    5 - Komunikace</t>
  </si>
  <si>
    <t xml:space="preserve"> Zakládání</t>
  </si>
  <si>
    <t>215901101</t>
  </si>
  <si>
    <t>Zhutnění podloží z hornin soudržných do 92% PS nebo nesoudržných sypkých I(d) do 0,8</t>
  </si>
  <si>
    <t>-976139724</t>
  </si>
  <si>
    <t>" pod novou skladbu chodníku"</t>
  </si>
  <si>
    <t>Komunikace</t>
  </si>
  <si>
    <t>564851111</t>
  </si>
  <si>
    <t>Podklad ze štěrkodrtě ŠD tl 150 mm</t>
  </si>
  <si>
    <t>1539884563</t>
  </si>
  <si>
    <t>" skladba pod nový chodník"</t>
  </si>
  <si>
    <t>573211109</t>
  </si>
  <si>
    <t>Postřik živičný spojovací z asfaltu v množství 0,50 kg/m2</t>
  </si>
  <si>
    <t>-481012084</t>
  </si>
  <si>
    <t>" plocha nové živičné komunikace "</t>
  </si>
  <si>
    <t>84*1,05</t>
  </si>
  <si>
    <t>577144111</t>
  </si>
  <si>
    <t>Asfaltový beton vrstva obrusná ACO 11 (ABS) tř. I tl 50 mm š do 3 m z nemodifikovaného asfaltu</t>
  </si>
  <si>
    <t>-1906645021</t>
  </si>
  <si>
    <t>596211112</t>
  </si>
  <si>
    <t>Kladení zámkové dlažby komunikací pro pěší tl 60 mm skupiny A pl do 300 m2</t>
  </si>
  <si>
    <t>-666797899</t>
  </si>
  <si>
    <t>" skladba plocha chodníku"</t>
  </si>
  <si>
    <t>59245018</t>
  </si>
  <si>
    <t>dlažba skladebná betonová 200x100x60mm přírodní</t>
  </si>
  <si>
    <t>-1527739387</t>
  </si>
  <si>
    <t>120*1,02</t>
  </si>
  <si>
    <t>599141112</t>
  </si>
  <si>
    <t>Vyplnění spár mezi silničními dílci trvale pružnou živičnou zálivkou</t>
  </si>
  <si>
    <t>-772296124</t>
  </si>
  <si>
    <t>-606479765</t>
  </si>
  <si>
    <t>SO 102 až SO 103 - Chodník - větev B a C</t>
  </si>
  <si>
    <t xml:space="preserve">    8 - Trubní vedení</t>
  </si>
  <si>
    <t>104908819</t>
  </si>
  <si>
    <t>-1487983719</t>
  </si>
  <si>
    <t>200*1,05</t>
  </si>
  <si>
    <t>-1669498238</t>
  </si>
  <si>
    <t>596811122</t>
  </si>
  <si>
    <t>Kladení betonové dlažby komunikací pro pěší do lože z kameniva vel do 0,09 m2 plochy do 300 m2</t>
  </si>
  <si>
    <t>-933489439</t>
  </si>
  <si>
    <t>LGB.1678220</t>
  </si>
  <si>
    <t>dlažba desková betonová 30x30x3,5 cm sedá</t>
  </si>
  <si>
    <t>1509179468</t>
  </si>
  <si>
    <t>200*1,02</t>
  </si>
  <si>
    <t>-1025417033</t>
  </si>
  <si>
    <t>Trubní vedení</t>
  </si>
  <si>
    <t>899331111</t>
  </si>
  <si>
    <t>Výšková úprava uličního vstupu nebo vpusti do 200 mm zvýšením poklopu</t>
  </si>
  <si>
    <t>kus</t>
  </si>
  <si>
    <t>-1401190699</t>
  </si>
  <si>
    <t>-514705984</t>
  </si>
  <si>
    <t>SO 192 - Dopravní značení dočasné - DIO</t>
  </si>
  <si>
    <t>913911124f</t>
  </si>
  <si>
    <t>Montáž a demontáž  dočasného dopravního značení na 8 týdnů</t>
  </si>
  <si>
    <t>1692059279</t>
  </si>
  <si>
    <t>"  A15+B20a"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</si>
  <si>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</si>
  <si>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</si>
  <si>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</si>
  <si>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</si>
  <si>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</si>
  <si>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</si>
  <si>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</si>
  <si>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</si>
  <si>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</si>
  <si>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soubor</t>
  </si>
  <si>
    <t>512</t>
  </si>
  <si>
    <t>-385015256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</si>
  <si>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</si>
  <si>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</si>
  <si>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</si>
  <si>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-452625756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</si>
  <si>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</si>
  <si>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</si>
  <si>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821800000</t>
  </si>
  <si>
    <t>Fotodokumentace stavby</t>
  </si>
  <si>
    <t>1749215393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</si>
  <si>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</si>
  <si>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</si>
  <si>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</si>
  <si>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825800000</t>
  </si>
  <si>
    <t>Zajištění zvláštního užívání komunikace</t>
  </si>
  <si>
    <t>-1243048394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</si>
  <si>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</si>
  <si>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</si>
  <si>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</si>
  <si>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</si>
  <si>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</si>
  <si>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</si>
  <si>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</si>
  <si>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</si>
  <si>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</si>
  <si>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1364902275</t>
  </si>
  <si>
    <t>070001000</t>
  </si>
  <si>
    <t>Provozní vlivy</t>
  </si>
  <si>
    <t>-78392572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</si>
</sst>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005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Technické zhodnocení chodníků na ul. Čičákova v Šumperku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5. 3. 2020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ROUND(AG95+AG98+AG102+AG103,2)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ROUND(AS95+AS98+AS102+AS103,2)</f>
        <v>0</v>
      </c>
      <c r="AT94" s="108">
        <f>ROUND(SUM(AV94:AW94),2)</f>
        <v>0</v>
      </c>
      <c r="AU94" s="109">
        <f>ROUND(AU95+AU98+AU102+AU103,5)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ROUND(AZ95+AZ98+AZ102+AZ103,2)</f>
        <v>0</v>
      </c>
      <c r="BA94" s="108">
        <f>ROUND(BA95+BA98+BA102+BA103,2)</f>
        <v>0</v>
      </c>
      <c r="BB94" s="108">
        <f>ROUND(BB95+BB98+BB102+BB103,2)</f>
        <v>0</v>
      </c>
      <c r="BC94" s="108">
        <f>ROUND(BC95+BC98+BC102+BC103,2)</f>
        <v>0</v>
      </c>
      <c r="BD94" s="110">
        <f>ROUND(BD95+BD98+BD102+BD103,2)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2:91" s="6" customFormat="1" ht="27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ROUND(SUM(AG96:AG97),2)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ROUND(SUM(AS96:AS97),2)</f>
        <v>0</v>
      </c>
      <c r="AT95" s="122">
        <f>ROUND(SUM(AV95:AW95),2)</f>
        <v>0</v>
      </c>
      <c r="AU95" s="123">
        <f>ROUND(SUM(AU96:AU97),5)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ROUND(SUM(AZ96:AZ97),2)</f>
        <v>0</v>
      </c>
      <c r="BA95" s="122">
        <f>ROUND(SUM(BA96:BA97),2)</f>
        <v>0</v>
      </c>
      <c r="BB95" s="122">
        <f>ROUND(SUM(BB96:BB97),2)</f>
        <v>0</v>
      </c>
      <c r="BC95" s="122">
        <f>ROUND(SUM(BC96:BC97),2)</f>
        <v>0</v>
      </c>
      <c r="BD95" s="124">
        <f>ROUND(SUM(BD96:BD97),2)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0" s="3" customFormat="1" ht="25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86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001 - Příprava území, 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87</v>
      </c>
      <c r="AR96" s="66"/>
      <c r="AS96" s="131">
        <v>0</v>
      </c>
      <c r="AT96" s="132">
        <f>ROUND(SUM(AV96:AW96),2)</f>
        <v>0</v>
      </c>
      <c r="AU96" s="133">
        <f>'SO 001 - Příprava území, ...'!P125</f>
        <v>0</v>
      </c>
      <c r="AV96" s="132">
        <f>'SO 001 - Příprava území, ...'!J35</f>
        <v>0</v>
      </c>
      <c r="AW96" s="132">
        <f>'SO 001 - Příprava území, ...'!J36</f>
        <v>0</v>
      </c>
      <c r="AX96" s="132">
        <f>'SO 001 - Příprava území, ...'!J37</f>
        <v>0</v>
      </c>
      <c r="AY96" s="132">
        <f>'SO 001 - Příprava území, ...'!J38</f>
        <v>0</v>
      </c>
      <c r="AZ96" s="132">
        <f>'SO 001 - Příprava území, ...'!F35</f>
        <v>0</v>
      </c>
      <c r="BA96" s="132">
        <f>'SO 001 - Příprava území, ...'!F36</f>
        <v>0</v>
      </c>
      <c r="BB96" s="132">
        <f>'SO 001 - Příprava území, ...'!F37</f>
        <v>0</v>
      </c>
      <c r="BC96" s="132">
        <f>'SO 001 - Příprava území, ...'!F38</f>
        <v>0</v>
      </c>
      <c r="BD96" s="134">
        <f>'SO 001 - Příprava území, ...'!F39</f>
        <v>0</v>
      </c>
      <c r="BT96" s="135" t="s">
        <v>83</v>
      </c>
      <c r="BV96" s="135" t="s">
        <v>76</v>
      </c>
      <c r="BW96" s="135" t="s">
        <v>88</v>
      </c>
      <c r="BX96" s="135" t="s">
        <v>82</v>
      </c>
      <c r="CL96" s="135" t="s">
        <v>1</v>
      </c>
    </row>
    <row r="97" spans="1:90" s="3" customFormat="1" ht="25.5" customHeight="1">
      <c r="A97" s="126" t="s">
        <v>84</v>
      </c>
      <c r="B97" s="64"/>
      <c r="C97" s="127"/>
      <c r="D97" s="127"/>
      <c r="E97" s="128" t="s">
        <v>89</v>
      </c>
      <c r="F97" s="128"/>
      <c r="G97" s="128"/>
      <c r="H97" s="128"/>
      <c r="I97" s="128"/>
      <c r="J97" s="127"/>
      <c r="K97" s="128" t="s">
        <v>90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9">
        <f>'SO 002 - Příprava území, ...'!J32</f>
        <v>0</v>
      </c>
      <c r="AH97" s="127"/>
      <c r="AI97" s="127"/>
      <c r="AJ97" s="127"/>
      <c r="AK97" s="127"/>
      <c r="AL97" s="127"/>
      <c r="AM97" s="127"/>
      <c r="AN97" s="129">
        <f>SUM(AG97,AT97)</f>
        <v>0</v>
      </c>
      <c r="AO97" s="127"/>
      <c r="AP97" s="127"/>
      <c r="AQ97" s="130" t="s">
        <v>87</v>
      </c>
      <c r="AR97" s="66"/>
      <c r="AS97" s="131">
        <v>0</v>
      </c>
      <c r="AT97" s="132">
        <f>ROUND(SUM(AV97:AW97),2)</f>
        <v>0</v>
      </c>
      <c r="AU97" s="133">
        <f>'SO 002 - Příprava území, ...'!P125</f>
        <v>0</v>
      </c>
      <c r="AV97" s="132">
        <f>'SO 002 - Příprava území, ...'!J35</f>
        <v>0</v>
      </c>
      <c r="AW97" s="132">
        <f>'SO 002 - Příprava území, ...'!J36</f>
        <v>0</v>
      </c>
      <c r="AX97" s="132">
        <f>'SO 002 - Příprava území, ...'!J37</f>
        <v>0</v>
      </c>
      <c r="AY97" s="132">
        <f>'SO 002 - Příprava území, ...'!J38</f>
        <v>0</v>
      </c>
      <c r="AZ97" s="132">
        <f>'SO 002 - Příprava území, ...'!F35</f>
        <v>0</v>
      </c>
      <c r="BA97" s="132">
        <f>'SO 002 - Příprava území, ...'!F36</f>
        <v>0</v>
      </c>
      <c r="BB97" s="132">
        <f>'SO 002 - Příprava území, ...'!F37</f>
        <v>0</v>
      </c>
      <c r="BC97" s="132">
        <f>'SO 002 - Příprava území, ...'!F38</f>
        <v>0</v>
      </c>
      <c r="BD97" s="134">
        <f>'SO 002 - Příprava území, ...'!F39</f>
        <v>0</v>
      </c>
      <c r="BT97" s="135" t="s">
        <v>83</v>
      </c>
      <c r="BV97" s="135" t="s">
        <v>76</v>
      </c>
      <c r="BW97" s="135" t="s">
        <v>91</v>
      </c>
      <c r="BX97" s="135" t="s">
        <v>82</v>
      </c>
      <c r="CL97" s="135" t="s">
        <v>1</v>
      </c>
    </row>
    <row r="98" spans="2:91" s="6" customFormat="1" ht="16.5" customHeight="1">
      <c r="B98" s="113"/>
      <c r="C98" s="114"/>
      <c r="D98" s="115" t="s">
        <v>92</v>
      </c>
      <c r="E98" s="115"/>
      <c r="F98" s="115"/>
      <c r="G98" s="115"/>
      <c r="H98" s="115"/>
      <c r="I98" s="116"/>
      <c r="J98" s="115" t="s">
        <v>93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7">
        <f>ROUND(SUM(AG99:AG101),2)</f>
        <v>0</v>
      </c>
      <c r="AH98" s="116"/>
      <c r="AI98" s="116"/>
      <c r="AJ98" s="116"/>
      <c r="AK98" s="116"/>
      <c r="AL98" s="116"/>
      <c r="AM98" s="116"/>
      <c r="AN98" s="118">
        <f>SUM(AG98,AT98)</f>
        <v>0</v>
      </c>
      <c r="AO98" s="116"/>
      <c r="AP98" s="116"/>
      <c r="AQ98" s="119" t="s">
        <v>80</v>
      </c>
      <c r="AR98" s="120"/>
      <c r="AS98" s="121">
        <f>ROUND(SUM(AS99:AS101),2)</f>
        <v>0</v>
      </c>
      <c r="AT98" s="122">
        <f>ROUND(SUM(AV98:AW98),2)</f>
        <v>0</v>
      </c>
      <c r="AU98" s="123">
        <f>ROUND(SUM(AU99:AU101),5)</f>
        <v>0</v>
      </c>
      <c r="AV98" s="122">
        <f>ROUND(AZ98*L29,2)</f>
        <v>0</v>
      </c>
      <c r="AW98" s="122">
        <f>ROUND(BA98*L30,2)</f>
        <v>0</v>
      </c>
      <c r="AX98" s="122">
        <f>ROUND(BB98*L29,2)</f>
        <v>0</v>
      </c>
      <c r="AY98" s="122">
        <f>ROUND(BC98*L30,2)</f>
        <v>0</v>
      </c>
      <c r="AZ98" s="122">
        <f>ROUND(SUM(AZ99:AZ101),2)</f>
        <v>0</v>
      </c>
      <c r="BA98" s="122">
        <f>ROUND(SUM(BA99:BA101),2)</f>
        <v>0</v>
      </c>
      <c r="BB98" s="122">
        <f>ROUND(SUM(BB99:BB101),2)</f>
        <v>0</v>
      </c>
      <c r="BC98" s="122">
        <f>ROUND(SUM(BC99:BC101),2)</f>
        <v>0</v>
      </c>
      <c r="BD98" s="124">
        <f>ROUND(SUM(BD99:BD101),2)</f>
        <v>0</v>
      </c>
      <c r="BS98" s="125" t="s">
        <v>73</v>
      </c>
      <c r="BT98" s="125" t="s">
        <v>81</v>
      </c>
      <c r="BU98" s="125" t="s">
        <v>75</v>
      </c>
      <c r="BV98" s="125" t="s">
        <v>76</v>
      </c>
      <c r="BW98" s="125" t="s">
        <v>94</v>
      </c>
      <c r="BX98" s="125" t="s">
        <v>5</v>
      </c>
      <c r="CL98" s="125" t="s">
        <v>1</v>
      </c>
      <c r="CM98" s="125" t="s">
        <v>83</v>
      </c>
    </row>
    <row r="99" spans="1:90" s="3" customFormat="1" ht="16.5" customHeight="1">
      <c r="A99" s="126" t="s">
        <v>84</v>
      </c>
      <c r="B99" s="64"/>
      <c r="C99" s="127"/>
      <c r="D99" s="127"/>
      <c r="E99" s="128" t="s">
        <v>95</v>
      </c>
      <c r="F99" s="128"/>
      <c r="G99" s="128"/>
      <c r="H99" s="128"/>
      <c r="I99" s="128"/>
      <c r="J99" s="127"/>
      <c r="K99" s="128" t="s">
        <v>96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'SO 101 - Chodník - větev A'!J32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87</v>
      </c>
      <c r="AR99" s="66"/>
      <c r="AS99" s="131">
        <v>0</v>
      </c>
      <c r="AT99" s="132">
        <f>ROUND(SUM(AV99:AW99),2)</f>
        <v>0</v>
      </c>
      <c r="AU99" s="133">
        <f>'SO 101 - Chodník - větev A'!P124</f>
        <v>0</v>
      </c>
      <c r="AV99" s="132">
        <f>'SO 101 - Chodník - větev A'!J35</f>
        <v>0</v>
      </c>
      <c r="AW99" s="132">
        <f>'SO 101 - Chodník - větev A'!J36</f>
        <v>0</v>
      </c>
      <c r="AX99" s="132">
        <f>'SO 101 - Chodník - větev A'!J37</f>
        <v>0</v>
      </c>
      <c r="AY99" s="132">
        <f>'SO 101 - Chodník - větev A'!J38</f>
        <v>0</v>
      </c>
      <c r="AZ99" s="132">
        <f>'SO 101 - Chodník - větev A'!F35</f>
        <v>0</v>
      </c>
      <c r="BA99" s="132">
        <f>'SO 101 - Chodník - větev A'!F36</f>
        <v>0</v>
      </c>
      <c r="BB99" s="132">
        <f>'SO 101 - Chodník - větev A'!F37</f>
        <v>0</v>
      </c>
      <c r="BC99" s="132">
        <f>'SO 101 - Chodník - větev A'!F38</f>
        <v>0</v>
      </c>
      <c r="BD99" s="134">
        <f>'SO 101 - Chodník - větev A'!F39</f>
        <v>0</v>
      </c>
      <c r="BT99" s="135" t="s">
        <v>83</v>
      </c>
      <c r="BV99" s="135" t="s">
        <v>76</v>
      </c>
      <c r="BW99" s="135" t="s">
        <v>97</v>
      </c>
      <c r="BX99" s="135" t="s">
        <v>94</v>
      </c>
      <c r="CL99" s="135" t="s">
        <v>1</v>
      </c>
    </row>
    <row r="100" spans="1:90" s="3" customFormat="1" ht="38.25" customHeight="1">
      <c r="A100" s="126" t="s">
        <v>84</v>
      </c>
      <c r="B100" s="64"/>
      <c r="C100" s="127"/>
      <c r="D100" s="127"/>
      <c r="E100" s="128" t="s">
        <v>98</v>
      </c>
      <c r="F100" s="128"/>
      <c r="G100" s="128"/>
      <c r="H100" s="128"/>
      <c r="I100" s="128"/>
      <c r="J100" s="127"/>
      <c r="K100" s="128" t="s">
        <v>99</v>
      </c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9">
        <f>'SO 102 až SO 103 - Chodní...'!J32</f>
        <v>0</v>
      </c>
      <c r="AH100" s="127"/>
      <c r="AI100" s="127"/>
      <c r="AJ100" s="127"/>
      <c r="AK100" s="127"/>
      <c r="AL100" s="127"/>
      <c r="AM100" s="127"/>
      <c r="AN100" s="129">
        <f>SUM(AG100,AT100)</f>
        <v>0</v>
      </c>
      <c r="AO100" s="127"/>
      <c r="AP100" s="127"/>
      <c r="AQ100" s="130" t="s">
        <v>87</v>
      </c>
      <c r="AR100" s="66"/>
      <c r="AS100" s="131">
        <v>0</v>
      </c>
      <c r="AT100" s="132">
        <f>ROUND(SUM(AV100:AW100),2)</f>
        <v>0</v>
      </c>
      <c r="AU100" s="133">
        <f>'SO 102 až SO 103 - Chodní...'!P125</f>
        <v>0</v>
      </c>
      <c r="AV100" s="132">
        <f>'SO 102 až SO 103 - Chodní...'!J35</f>
        <v>0</v>
      </c>
      <c r="AW100" s="132">
        <f>'SO 102 až SO 103 - Chodní...'!J36</f>
        <v>0</v>
      </c>
      <c r="AX100" s="132">
        <f>'SO 102 až SO 103 - Chodní...'!J37</f>
        <v>0</v>
      </c>
      <c r="AY100" s="132">
        <f>'SO 102 až SO 103 - Chodní...'!J38</f>
        <v>0</v>
      </c>
      <c r="AZ100" s="132">
        <f>'SO 102 až SO 103 - Chodní...'!F35</f>
        <v>0</v>
      </c>
      <c r="BA100" s="132">
        <f>'SO 102 až SO 103 - Chodní...'!F36</f>
        <v>0</v>
      </c>
      <c r="BB100" s="132">
        <f>'SO 102 až SO 103 - Chodní...'!F37</f>
        <v>0</v>
      </c>
      <c r="BC100" s="132">
        <f>'SO 102 až SO 103 - Chodní...'!F38</f>
        <v>0</v>
      </c>
      <c r="BD100" s="134">
        <f>'SO 102 až SO 103 - Chodní...'!F39</f>
        <v>0</v>
      </c>
      <c r="BT100" s="135" t="s">
        <v>83</v>
      </c>
      <c r="BV100" s="135" t="s">
        <v>76</v>
      </c>
      <c r="BW100" s="135" t="s">
        <v>100</v>
      </c>
      <c r="BX100" s="135" t="s">
        <v>94</v>
      </c>
      <c r="CL100" s="135" t="s">
        <v>1</v>
      </c>
    </row>
    <row r="101" spans="1:90" s="3" customFormat="1" ht="16.5" customHeight="1">
      <c r="A101" s="126" t="s">
        <v>84</v>
      </c>
      <c r="B101" s="64"/>
      <c r="C101" s="127"/>
      <c r="D101" s="127"/>
      <c r="E101" s="128" t="s">
        <v>101</v>
      </c>
      <c r="F101" s="128"/>
      <c r="G101" s="128"/>
      <c r="H101" s="128"/>
      <c r="I101" s="128"/>
      <c r="J101" s="127"/>
      <c r="K101" s="128" t="s">
        <v>102</v>
      </c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9">
        <f>'SO 192 - Dopravní značení...'!J32</f>
        <v>0</v>
      </c>
      <c r="AH101" s="127"/>
      <c r="AI101" s="127"/>
      <c r="AJ101" s="127"/>
      <c r="AK101" s="127"/>
      <c r="AL101" s="127"/>
      <c r="AM101" s="127"/>
      <c r="AN101" s="129">
        <f>SUM(AG101,AT101)</f>
        <v>0</v>
      </c>
      <c r="AO101" s="127"/>
      <c r="AP101" s="127"/>
      <c r="AQ101" s="130" t="s">
        <v>87</v>
      </c>
      <c r="AR101" s="66"/>
      <c r="AS101" s="131">
        <v>0</v>
      </c>
      <c r="AT101" s="132">
        <f>ROUND(SUM(AV101:AW101),2)</f>
        <v>0</v>
      </c>
      <c r="AU101" s="133">
        <f>'SO 192 - Dopravní značení...'!P122</f>
        <v>0</v>
      </c>
      <c r="AV101" s="132">
        <f>'SO 192 - Dopravní značení...'!J35</f>
        <v>0</v>
      </c>
      <c r="AW101" s="132">
        <f>'SO 192 - Dopravní značení...'!J36</f>
        <v>0</v>
      </c>
      <c r="AX101" s="132">
        <f>'SO 192 - Dopravní značení...'!J37</f>
        <v>0</v>
      </c>
      <c r="AY101" s="132">
        <f>'SO 192 - Dopravní značení...'!J38</f>
        <v>0</v>
      </c>
      <c r="AZ101" s="132">
        <f>'SO 192 - Dopravní značení...'!F35</f>
        <v>0</v>
      </c>
      <c r="BA101" s="132">
        <f>'SO 192 - Dopravní značení...'!F36</f>
        <v>0</v>
      </c>
      <c r="BB101" s="132">
        <f>'SO 192 - Dopravní značení...'!F37</f>
        <v>0</v>
      </c>
      <c r="BC101" s="132">
        <f>'SO 192 - Dopravní značení...'!F38</f>
        <v>0</v>
      </c>
      <c r="BD101" s="134">
        <f>'SO 192 - Dopravní značení...'!F39</f>
        <v>0</v>
      </c>
      <c r="BT101" s="135" t="s">
        <v>83</v>
      </c>
      <c r="BV101" s="135" t="s">
        <v>76</v>
      </c>
      <c r="BW101" s="135" t="s">
        <v>103</v>
      </c>
      <c r="BX101" s="135" t="s">
        <v>94</v>
      </c>
      <c r="CL101" s="135" t="s">
        <v>1</v>
      </c>
    </row>
    <row r="102" spans="1:91" s="6" customFormat="1" ht="16.5" customHeight="1">
      <c r="A102" s="126" t="s">
        <v>84</v>
      </c>
      <c r="B102" s="113"/>
      <c r="C102" s="114"/>
      <c r="D102" s="115" t="s">
        <v>104</v>
      </c>
      <c r="E102" s="115"/>
      <c r="F102" s="115"/>
      <c r="G102" s="115"/>
      <c r="H102" s="115"/>
      <c r="I102" s="116"/>
      <c r="J102" s="115" t="s">
        <v>105</v>
      </c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8">
        <f>'1000 - Ostatní náklady'!J30</f>
        <v>0</v>
      </c>
      <c r="AH102" s="116"/>
      <c r="AI102" s="116"/>
      <c r="AJ102" s="116"/>
      <c r="AK102" s="116"/>
      <c r="AL102" s="116"/>
      <c r="AM102" s="116"/>
      <c r="AN102" s="118">
        <f>SUM(AG102,AT102)</f>
        <v>0</v>
      </c>
      <c r="AO102" s="116"/>
      <c r="AP102" s="116"/>
      <c r="AQ102" s="119" t="s">
        <v>80</v>
      </c>
      <c r="AR102" s="120"/>
      <c r="AS102" s="121">
        <v>0</v>
      </c>
      <c r="AT102" s="122">
        <f>ROUND(SUM(AV102:AW102),2)</f>
        <v>0</v>
      </c>
      <c r="AU102" s="123">
        <f>'1000 - Ostatní náklady'!P118</f>
        <v>0</v>
      </c>
      <c r="AV102" s="122">
        <f>'1000 - Ostatní náklady'!J33</f>
        <v>0</v>
      </c>
      <c r="AW102" s="122">
        <f>'1000 - Ostatní náklady'!J34</f>
        <v>0</v>
      </c>
      <c r="AX102" s="122">
        <f>'1000 - Ostatní náklady'!J35</f>
        <v>0</v>
      </c>
      <c r="AY102" s="122">
        <f>'1000 - Ostatní náklady'!J36</f>
        <v>0</v>
      </c>
      <c r="AZ102" s="122">
        <f>'1000 - Ostatní náklady'!F33</f>
        <v>0</v>
      </c>
      <c r="BA102" s="122">
        <f>'1000 - Ostatní náklady'!F34</f>
        <v>0</v>
      </c>
      <c r="BB102" s="122">
        <f>'1000 - Ostatní náklady'!F35</f>
        <v>0</v>
      </c>
      <c r="BC102" s="122">
        <f>'1000 - Ostatní náklady'!F36</f>
        <v>0</v>
      </c>
      <c r="BD102" s="124">
        <f>'1000 - Ostatní náklady'!F37</f>
        <v>0</v>
      </c>
      <c r="BT102" s="125" t="s">
        <v>81</v>
      </c>
      <c r="BV102" s="125" t="s">
        <v>76</v>
      </c>
      <c r="BW102" s="125" t="s">
        <v>106</v>
      </c>
      <c r="BX102" s="125" t="s">
        <v>5</v>
      </c>
      <c r="CL102" s="125" t="s">
        <v>1</v>
      </c>
      <c r="CM102" s="125" t="s">
        <v>83</v>
      </c>
    </row>
    <row r="103" spans="1:91" s="6" customFormat="1" ht="16.5" customHeight="1">
      <c r="A103" s="126" t="s">
        <v>84</v>
      </c>
      <c r="B103" s="113"/>
      <c r="C103" s="114"/>
      <c r="D103" s="115" t="s">
        <v>107</v>
      </c>
      <c r="E103" s="115"/>
      <c r="F103" s="115"/>
      <c r="G103" s="115"/>
      <c r="H103" s="115"/>
      <c r="I103" s="116"/>
      <c r="J103" s="115" t="s">
        <v>108</v>
      </c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8">
        <f>'1020 - VRN'!J30</f>
        <v>0</v>
      </c>
      <c r="AH103" s="116"/>
      <c r="AI103" s="116"/>
      <c r="AJ103" s="116"/>
      <c r="AK103" s="116"/>
      <c r="AL103" s="116"/>
      <c r="AM103" s="116"/>
      <c r="AN103" s="118">
        <f>SUM(AG103,AT103)</f>
        <v>0</v>
      </c>
      <c r="AO103" s="116"/>
      <c r="AP103" s="116"/>
      <c r="AQ103" s="119" t="s">
        <v>80</v>
      </c>
      <c r="AR103" s="120"/>
      <c r="AS103" s="136">
        <v>0</v>
      </c>
      <c r="AT103" s="137">
        <f>ROUND(SUM(AV103:AW103),2)</f>
        <v>0</v>
      </c>
      <c r="AU103" s="138">
        <f>'1020 - VRN'!P118</f>
        <v>0</v>
      </c>
      <c r="AV103" s="137">
        <f>'1020 - VRN'!J33</f>
        <v>0</v>
      </c>
      <c r="AW103" s="137">
        <f>'1020 - VRN'!J34</f>
        <v>0</v>
      </c>
      <c r="AX103" s="137">
        <f>'1020 - VRN'!J35</f>
        <v>0</v>
      </c>
      <c r="AY103" s="137">
        <f>'1020 - VRN'!J36</f>
        <v>0</v>
      </c>
      <c r="AZ103" s="137">
        <f>'1020 - VRN'!F33</f>
        <v>0</v>
      </c>
      <c r="BA103" s="137">
        <f>'1020 - VRN'!F34</f>
        <v>0</v>
      </c>
      <c r="BB103" s="137">
        <f>'1020 - VRN'!F35</f>
        <v>0</v>
      </c>
      <c r="BC103" s="137">
        <f>'1020 - VRN'!F36</f>
        <v>0</v>
      </c>
      <c r="BD103" s="139">
        <f>'1020 - VRN'!F37</f>
        <v>0</v>
      </c>
      <c r="BT103" s="125" t="s">
        <v>81</v>
      </c>
      <c r="BV103" s="125" t="s">
        <v>76</v>
      </c>
      <c r="BW103" s="125" t="s">
        <v>109</v>
      </c>
      <c r="BX103" s="125" t="s">
        <v>5</v>
      </c>
      <c r="CL103" s="125" t="s">
        <v>1</v>
      </c>
      <c r="CM103" s="125" t="s">
        <v>83</v>
      </c>
    </row>
    <row r="104" spans="2:44" s="1" customFormat="1" ht="30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42"/>
    </row>
    <row r="105" spans="2:44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42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D102:H102"/>
    <mergeCell ref="D95:H95"/>
    <mergeCell ref="E96:I96"/>
    <mergeCell ref="E97:I97"/>
    <mergeCell ref="D98:H98"/>
    <mergeCell ref="E99:I99"/>
    <mergeCell ref="E100:I100"/>
    <mergeCell ref="E101:I101"/>
    <mergeCell ref="D103:H10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AN94:AP94"/>
    <mergeCell ref="C92:G92"/>
    <mergeCell ref="I92:AF92"/>
    <mergeCell ref="J95:AF95"/>
    <mergeCell ref="K96:AF96"/>
    <mergeCell ref="K97:AF97"/>
    <mergeCell ref="J98:AF98"/>
    <mergeCell ref="K99:AF99"/>
    <mergeCell ref="K100:AF100"/>
    <mergeCell ref="K101:AF101"/>
    <mergeCell ref="J102:AF102"/>
    <mergeCell ref="J103:AF103"/>
  </mergeCells>
  <hyperlinks>
    <hyperlink ref="A96" location="'SO 001 - Příprava území, ...'!C2" display="/"/>
    <hyperlink ref="A97" location="'SO 002 - Příprava území, ...'!C2" display="/"/>
    <hyperlink ref="A99" location="'SO 101 - Chodník - větev A'!C2" display="/"/>
    <hyperlink ref="A100" location="'SO 102 až SO 103 - Chodní...'!C2" display="/"/>
    <hyperlink ref="A101" location="'SO 192 - Dopravní značení...'!C2" display="/"/>
    <hyperlink ref="A102" location="'1000 - Ostatní náklady'!C2" display="/"/>
    <hyperlink ref="A103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ht="12" customHeight="1">
      <c r="B8" s="19"/>
      <c r="D8" s="146" t="s">
        <v>111</v>
      </c>
      <c r="L8" s="19"/>
    </row>
    <row r="9" spans="2:12" s="1" customFormat="1" ht="16.5" customHeight="1">
      <c r="B9" s="42"/>
      <c r="E9" s="147" t="s">
        <v>112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113</v>
      </c>
      <c r="I10" s="148"/>
      <c r="L10" s="42"/>
    </row>
    <row r="11" spans="2:12" s="1" customFormat="1" ht="36.95" customHeight="1">
      <c r="B11" s="42"/>
      <c r="E11" s="149" t="s">
        <v>114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5. 3. 2020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ROUND(J125,2)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ROUND((SUM(BE125:BE213)),2)</f>
        <v>0</v>
      </c>
      <c r="I35" s="162">
        <v>0.21</v>
      </c>
      <c r="J35" s="161">
        <f>ROUND(((SUM(BE125:BE213))*I35),2)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ROUND((SUM(BF125:BF213)),2)</f>
        <v>0</v>
      </c>
      <c r="I36" s="162">
        <v>0.15</v>
      </c>
      <c r="J36" s="161">
        <f>ROUND(((SUM(BF125:BF213))*I36),2)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ROUND((SUM(BG125:BG213)),2)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ROUND((SUM(BH125:BH213)),2)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ROUND((SUM(BI125:BI213)),2)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111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112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113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001 - Příprava území, demolice chodníku - větev A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5. 3. 2020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116</v>
      </c>
      <c r="D96" s="187"/>
      <c r="E96" s="187"/>
      <c r="F96" s="187"/>
      <c r="G96" s="187"/>
      <c r="H96" s="187"/>
      <c r="I96" s="188"/>
      <c r="J96" s="189" t="s">
        <v>117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118</v>
      </c>
      <c r="D98" s="38"/>
      <c r="E98" s="38"/>
      <c r="F98" s="38"/>
      <c r="G98" s="38"/>
      <c r="H98" s="38"/>
      <c r="I98" s="148"/>
      <c r="J98" s="104">
        <f>J125</f>
        <v>0</v>
      </c>
      <c r="K98" s="38"/>
      <c r="L98" s="42"/>
      <c r="AU98" s="16" t="s">
        <v>119</v>
      </c>
    </row>
    <row r="99" spans="2:12" s="8" customFormat="1" ht="24.95" customHeight="1">
      <c r="B99" s="191"/>
      <c r="C99" s="192"/>
      <c r="D99" s="193" t="s">
        <v>120</v>
      </c>
      <c r="E99" s="194"/>
      <c r="F99" s="194"/>
      <c r="G99" s="194"/>
      <c r="H99" s="194"/>
      <c r="I99" s="195"/>
      <c r="J99" s="196">
        <f>J126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121</v>
      </c>
      <c r="E100" s="200"/>
      <c r="F100" s="200"/>
      <c r="G100" s="200"/>
      <c r="H100" s="200"/>
      <c r="I100" s="201"/>
      <c r="J100" s="202">
        <f>J127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122</v>
      </c>
      <c r="E101" s="200"/>
      <c r="F101" s="200"/>
      <c r="G101" s="200"/>
      <c r="H101" s="200"/>
      <c r="I101" s="201"/>
      <c r="J101" s="202">
        <f>J144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123</v>
      </c>
      <c r="E102" s="200"/>
      <c r="F102" s="200"/>
      <c r="G102" s="200"/>
      <c r="H102" s="200"/>
      <c r="I102" s="201"/>
      <c r="J102" s="202">
        <f>J165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124</v>
      </c>
      <c r="E103" s="200"/>
      <c r="F103" s="200"/>
      <c r="G103" s="200"/>
      <c r="H103" s="200"/>
      <c r="I103" s="201"/>
      <c r="J103" s="202">
        <f>J212</f>
        <v>0</v>
      </c>
      <c r="K103" s="127"/>
      <c r="L103" s="203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4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81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84"/>
      <c r="J109" s="63"/>
      <c r="K109" s="63"/>
      <c r="L109" s="42"/>
    </row>
    <row r="110" spans="2:12" s="1" customFormat="1" ht="24.95" customHeight="1">
      <c r="B110" s="37"/>
      <c r="C110" s="22" t="s">
        <v>125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85" t="str">
        <f>E7</f>
        <v>Technické zhodnocení chodníků na ul. Čičákova v Šumperku</v>
      </c>
      <c r="F113" s="31"/>
      <c r="G113" s="31"/>
      <c r="H113" s="31"/>
      <c r="I113" s="148"/>
      <c r="J113" s="38"/>
      <c r="K113" s="38"/>
      <c r="L113" s="42"/>
    </row>
    <row r="114" spans="2:12" ht="12" customHeight="1">
      <c r="B114" s="20"/>
      <c r="C114" s="31" t="s">
        <v>111</v>
      </c>
      <c r="D114" s="21"/>
      <c r="E114" s="21"/>
      <c r="F114" s="21"/>
      <c r="G114" s="21"/>
      <c r="H114" s="21"/>
      <c r="I114" s="140"/>
      <c r="J114" s="21"/>
      <c r="K114" s="21"/>
      <c r="L114" s="19"/>
    </row>
    <row r="115" spans="2:12" s="1" customFormat="1" ht="16.5" customHeight="1">
      <c r="B115" s="37"/>
      <c r="C115" s="38"/>
      <c r="D115" s="38"/>
      <c r="E115" s="185" t="s">
        <v>112</v>
      </c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113</v>
      </c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E11</f>
        <v>SO 001 - Příprava území, demolice chodníku - větev A</v>
      </c>
      <c r="F117" s="38"/>
      <c r="G117" s="38"/>
      <c r="H117" s="38"/>
      <c r="I117" s="148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F14</f>
        <v>Šumperk</v>
      </c>
      <c r="G119" s="38"/>
      <c r="H119" s="38"/>
      <c r="I119" s="150" t="s">
        <v>22</v>
      </c>
      <c r="J119" s="73" t="str">
        <f>IF(J14="","",J14)</f>
        <v>5. 3. 2020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12" s="1" customFormat="1" ht="15.15" customHeight="1">
      <c r="B121" s="37"/>
      <c r="C121" s="31" t="s">
        <v>24</v>
      </c>
      <c r="D121" s="38"/>
      <c r="E121" s="38"/>
      <c r="F121" s="26" t="str">
        <f>E17</f>
        <v xml:space="preserve"> </v>
      </c>
      <c r="G121" s="38"/>
      <c r="H121" s="38"/>
      <c r="I121" s="150" t="s">
        <v>30</v>
      </c>
      <c r="J121" s="35" t="str">
        <f>E23</f>
        <v xml:space="preserve"> 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IF(E20="","",E20)</f>
        <v>Vyplň údaj</v>
      </c>
      <c r="G122" s="38"/>
      <c r="H122" s="38"/>
      <c r="I122" s="150" t="s">
        <v>32</v>
      </c>
      <c r="J122" s="35" t="str">
        <f>E26</f>
        <v xml:space="preserve"> 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48"/>
      <c r="J123" s="38"/>
      <c r="K123" s="38"/>
      <c r="L123" s="42"/>
    </row>
    <row r="124" spans="2:20" s="10" customFormat="1" ht="29.25" customHeight="1">
      <c r="B124" s="204"/>
      <c r="C124" s="205" t="s">
        <v>126</v>
      </c>
      <c r="D124" s="206" t="s">
        <v>59</v>
      </c>
      <c r="E124" s="206" t="s">
        <v>55</v>
      </c>
      <c r="F124" s="206" t="s">
        <v>56</v>
      </c>
      <c r="G124" s="206" t="s">
        <v>127</v>
      </c>
      <c r="H124" s="206" t="s">
        <v>128</v>
      </c>
      <c r="I124" s="207" t="s">
        <v>129</v>
      </c>
      <c r="J124" s="206" t="s">
        <v>117</v>
      </c>
      <c r="K124" s="208" t="s">
        <v>130</v>
      </c>
      <c r="L124" s="209"/>
      <c r="M124" s="94" t="s">
        <v>1</v>
      </c>
      <c r="N124" s="95" t="s">
        <v>38</v>
      </c>
      <c r="O124" s="95" t="s">
        <v>131</v>
      </c>
      <c r="P124" s="95" t="s">
        <v>132</v>
      </c>
      <c r="Q124" s="95" t="s">
        <v>133</v>
      </c>
      <c r="R124" s="95" t="s">
        <v>134</v>
      </c>
      <c r="S124" s="95" t="s">
        <v>135</v>
      </c>
      <c r="T124" s="96" t="s">
        <v>136</v>
      </c>
    </row>
    <row r="125" spans="2:63" s="1" customFormat="1" ht="22.8" customHeight="1">
      <c r="B125" s="37"/>
      <c r="C125" s="101" t="s">
        <v>137</v>
      </c>
      <c r="D125" s="38"/>
      <c r="E125" s="38"/>
      <c r="F125" s="38"/>
      <c r="G125" s="38"/>
      <c r="H125" s="38"/>
      <c r="I125" s="148"/>
      <c r="J125" s="210">
        <f>BK125</f>
        <v>0</v>
      </c>
      <c r="K125" s="38"/>
      <c r="L125" s="42"/>
      <c r="M125" s="97"/>
      <c r="N125" s="98"/>
      <c r="O125" s="98"/>
      <c r="P125" s="211">
        <f>P126</f>
        <v>0</v>
      </c>
      <c r="Q125" s="98"/>
      <c r="R125" s="211">
        <f>R126</f>
        <v>13.903192</v>
      </c>
      <c r="S125" s="98"/>
      <c r="T125" s="212">
        <f>T126</f>
        <v>94.292</v>
      </c>
      <c r="AT125" s="16" t="s">
        <v>73</v>
      </c>
      <c r="AU125" s="16" t="s">
        <v>119</v>
      </c>
      <c r="BK125" s="213">
        <f>BK126</f>
        <v>0</v>
      </c>
    </row>
    <row r="126" spans="2:63" s="11" customFormat="1" ht="25.9" customHeight="1">
      <c r="B126" s="214"/>
      <c r="C126" s="215"/>
      <c r="D126" s="216" t="s">
        <v>73</v>
      </c>
      <c r="E126" s="217" t="s">
        <v>138</v>
      </c>
      <c r="F126" s="217" t="s">
        <v>139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P127+P144+P165+P212</f>
        <v>0</v>
      </c>
      <c r="Q126" s="222"/>
      <c r="R126" s="223">
        <f>R127+R144+R165+R212</f>
        <v>13.903192</v>
      </c>
      <c r="S126" s="222"/>
      <c r="T126" s="224">
        <f>T127+T144+T165+T212</f>
        <v>94.292</v>
      </c>
      <c r="AR126" s="225" t="s">
        <v>81</v>
      </c>
      <c r="AT126" s="226" t="s">
        <v>73</v>
      </c>
      <c r="AU126" s="226" t="s">
        <v>74</v>
      </c>
      <c r="AY126" s="225" t="s">
        <v>140</v>
      </c>
      <c r="BK126" s="227">
        <f>BK127+BK144+BK165+BK212</f>
        <v>0</v>
      </c>
    </row>
    <row r="127" spans="2:63" s="11" customFormat="1" ht="22.8" customHeight="1">
      <c r="B127" s="214"/>
      <c r="C127" s="215"/>
      <c r="D127" s="216" t="s">
        <v>73</v>
      </c>
      <c r="E127" s="228" t="s">
        <v>81</v>
      </c>
      <c r="F127" s="228" t="s">
        <v>141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SUM(P128:P143)</f>
        <v>0</v>
      </c>
      <c r="Q127" s="222"/>
      <c r="R127" s="223">
        <f>SUM(R128:R143)</f>
        <v>0.004200000000000001</v>
      </c>
      <c r="S127" s="222"/>
      <c r="T127" s="224">
        <f>SUM(T128:T143)</f>
        <v>94.292</v>
      </c>
      <c r="AR127" s="225" t="s">
        <v>81</v>
      </c>
      <c r="AT127" s="226" t="s">
        <v>73</v>
      </c>
      <c r="AU127" s="226" t="s">
        <v>81</v>
      </c>
      <c r="AY127" s="225" t="s">
        <v>140</v>
      </c>
      <c r="BK127" s="227">
        <f>SUM(BK128:BK143)</f>
        <v>0</v>
      </c>
    </row>
    <row r="128" spans="2:65" s="1" customFormat="1" ht="24" customHeight="1">
      <c r="B128" s="37"/>
      <c r="C128" s="230" t="s">
        <v>81</v>
      </c>
      <c r="D128" s="230" t="s">
        <v>142</v>
      </c>
      <c r="E128" s="231" t="s">
        <v>143</v>
      </c>
      <c r="F128" s="232" t="s">
        <v>144</v>
      </c>
      <c r="G128" s="233" t="s">
        <v>145</v>
      </c>
      <c r="H128" s="234">
        <v>120</v>
      </c>
      <c r="I128" s="235"/>
      <c r="J128" s="236">
        <f>ROUND(I128*H128,2)</f>
        <v>0</v>
      </c>
      <c r="K128" s="232" t="s">
        <v>146</v>
      </c>
      <c r="L128" s="42"/>
      <c r="M128" s="237" t="s">
        <v>1</v>
      </c>
      <c r="N128" s="238" t="s">
        <v>39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0.255</v>
      </c>
      <c r="T128" s="240">
        <f>S128*H128</f>
        <v>30.6</v>
      </c>
      <c r="AR128" s="241" t="s">
        <v>147</v>
      </c>
      <c r="AT128" s="241" t="s">
        <v>142</v>
      </c>
      <c r="AU128" s="241" t="s">
        <v>83</v>
      </c>
      <c r="AY128" s="16" t="s">
        <v>140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81</v>
      </c>
      <c r="BK128" s="242">
        <f>ROUND(I128*H128,2)</f>
        <v>0</v>
      </c>
      <c r="BL128" s="16" t="s">
        <v>147</v>
      </c>
      <c r="BM128" s="241" t="s">
        <v>148</v>
      </c>
    </row>
    <row r="129" spans="2:51" s="12" customFormat="1" ht="12">
      <c r="B129" s="243"/>
      <c r="C129" s="244"/>
      <c r="D129" s="245" t="s">
        <v>149</v>
      </c>
      <c r="E129" s="246" t="s">
        <v>1</v>
      </c>
      <c r="F129" s="247" t="s">
        <v>150</v>
      </c>
      <c r="G129" s="244"/>
      <c r="H129" s="246" t="s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149</v>
      </c>
      <c r="AU129" s="253" t="s">
        <v>83</v>
      </c>
      <c r="AV129" s="12" t="s">
        <v>81</v>
      </c>
      <c r="AW129" s="12" t="s">
        <v>31</v>
      </c>
      <c r="AX129" s="12" t="s">
        <v>74</v>
      </c>
      <c r="AY129" s="253" t="s">
        <v>140</v>
      </c>
    </row>
    <row r="130" spans="2:51" s="13" customFormat="1" ht="12">
      <c r="B130" s="254"/>
      <c r="C130" s="255"/>
      <c r="D130" s="245" t="s">
        <v>149</v>
      </c>
      <c r="E130" s="256" t="s">
        <v>1</v>
      </c>
      <c r="F130" s="257" t="s">
        <v>151</v>
      </c>
      <c r="G130" s="255"/>
      <c r="H130" s="258">
        <v>120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149</v>
      </c>
      <c r="AU130" s="264" t="s">
        <v>83</v>
      </c>
      <c r="AV130" s="13" t="s">
        <v>83</v>
      </c>
      <c r="AW130" s="13" t="s">
        <v>31</v>
      </c>
      <c r="AX130" s="13" t="s">
        <v>74</v>
      </c>
      <c r="AY130" s="264" t="s">
        <v>140</v>
      </c>
    </row>
    <row r="131" spans="2:51" s="14" customFormat="1" ht="12">
      <c r="B131" s="265"/>
      <c r="C131" s="266"/>
      <c r="D131" s="245" t="s">
        <v>149</v>
      </c>
      <c r="E131" s="267" t="s">
        <v>1</v>
      </c>
      <c r="F131" s="268" t="s">
        <v>152</v>
      </c>
      <c r="G131" s="266"/>
      <c r="H131" s="269">
        <v>120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149</v>
      </c>
      <c r="AU131" s="275" t="s">
        <v>83</v>
      </c>
      <c r="AV131" s="14" t="s">
        <v>147</v>
      </c>
      <c r="AW131" s="14" t="s">
        <v>31</v>
      </c>
      <c r="AX131" s="14" t="s">
        <v>81</v>
      </c>
      <c r="AY131" s="275" t="s">
        <v>140</v>
      </c>
    </row>
    <row r="132" spans="2:65" s="1" customFormat="1" ht="24" customHeight="1">
      <c r="B132" s="37"/>
      <c r="C132" s="230" t="s">
        <v>83</v>
      </c>
      <c r="D132" s="230" t="s">
        <v>142</v>
      </c>
      <c r="E132" s="231" t="s">
        <v>153</v>
      </c>
      <c r="F132" s="232" t="s">
        <v>154</v>
      </c>
      <c r="G132" s="233" t="s">
        <v>145</v>
      </c>
      <c r="H132" s="234">
        <v>126</v>
      </c>
      <c r="I132" s="235"/>
      <c r="J132" s="236">
        <f>ROUND(I132*H132,2)</f>
        <v>0</v>
      </c>
      <c r="K132" s="232" t="s">
        <v>146</v>
      </c>
      <c r="L132" s="42"/>
      <c r="M132" s="237" t="s">
        <v>1</v>
      </c>
      <c r="N132" s="238" t="s">
        <v>39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0.29</v>
      </c>
      <c r="T132" s="240">
        <f>S132*H132</f>
        <v>36.54</v>
      </c>
      <c r="AR132" s="241" t="s">
        <v>147</v>
      </c>
      <c r="AT132" s="241" t="s">
        <v>142</v>
      </c>
      <c r="AU132" s="241" t="s">
        <v>83</v>
      </c>
      <c r="AY132" s="16" t="s">
        <v>140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81</v>
      </c>
      <c r="BK132" s="242">
        <f>ROUND(I132*H132,2)</f>
        <v>0</v>
      </c>
      <c r="BL132" s="16" t="s">
        <v>147</v>
      </c>
      <c r="BM132" s="241" t="s">
        <v>155</v>
      </c>
    </row>
    <row r="133" spans="2:51" s="12" customFormat="1" ht="12">
      <c r="B133" s="243"/>
      <c r="C133" s="244"/>
      <c r="D133" s="245" t="s">
        <v>149</v>
      </c>
      <c r="E133" s="246" t="s">
        <v>1</v>
      </c>
      <c r="F133" s="247" t="s">
        <v>156</v>
      </c>
      <c r="G133" s="244"/>
      <c r="H133" s="246" t="s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149</v>
      </c>
      <c r="AU133" s="253" t="s">
        <v>83</v>
      </c>
      <c r="AV133" s="12" t="s">
        <v>81</v>
      </c>
      <c r="AW133" s="12" t="s">
        <v>31</v>
      </c>
      <c r="AX133" s="12" t="s">
        <v>74</v>
      </c>
      <c r="AY133" s="253" t="s">
        <v>140</v>
      </c>
    </row>
    <row r="134" spans="2:51" s="13" customFormat="1" ht="12">
      <c r="B134" s="254"/>
      <c r="C134" s="255"/>
      <c r="D134" s="245" t="s">
        <v>149</v>
      </c>
      <c r="E134" s="256" t="s">
        <v>1</v>
      </c>
      <c r="F134" s="257" t="s">
        <v>157</v>
      </c>
      <c r="G134" s="255"/>
      <c r="H134" s="258">
        <v>126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149</v>
      </c>
      <c r="AU134" s="264" t="s">
        <v>83</v>
      </c>
      <c r="AV134" s="13" t="s">
        <v>83</v>
      </c>
      <c r="AW134" s="13" t="s">
        <v>31</v>
      </c>
      <c r="AX134" s="13" t="s">
        <v>74</v>
      </c>
      <c r="AY134" s="264" t="s">
        <v>140</v>
      </c>
    </row>
    <row r="135" spans="2:51" s="14" customFormat="1" ht="12">
      <c r="B135" s="265"/>
      <c r="C135" s="266"/>
      <c r="D135" s="245" t="s">
        <v>149</v>
      </c>
      <c r="E135" s="267" t="s">
        <v>1</v>
      </c>
      <c r="F135" s="268" t="s">
        <v>152</v>
      </c>
      <c r="G135" s="266"/>
      <c r="H135" s="269">
        <v>126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149</v>
      </c>
      <c r="AU135" s="275" t="s">
        <v>83</v>
      </c>
      <c r="AV135" s="14" t="s">
        <v>147</v>
      </c>
      <c r="AW135" s="14" t="s">
        <v>31</v>
      </c>
      <c r="AX135" s="14" t="s">
        <v>81</v>
      </c>
      <c r="AY135" s="275" t="s">
        <v>140</v>
      </c>
    </row>
    <row r="136" spans="2:65" s="1" customFormat="1" ht="24" customHeight="1">
      <c r="B136" s="37"/>
      <c r="C136" s="230" t="s">
        <v>158</v>
      </c>
      <c r="D136" s="230" t="s">
        <v>142</v>
      </c>
      <c r="E136" s="231" t="s">
        <v>159</v>
      </c>
      <c r="F136" s="232" t="s">
        <v>160</v>
      </c>
      <c r="G136" s="233" t="s">
        <v>145</v>
      </c>
      <c r="H136" s="234">
        <v>84</v>
      </c>
      <c r="I136" s="235"/>
      <c r="J136" s="236">
        <f>ROUND(I136*H136,2)</f>
        <v>0</v>
      </c>
      <c r="K136" s="232" t="s">
        <v>146</v>
      </c>
      <c r="L136" s="42"/>
      <c r="M136" s="237" t="s">
        <v>1</v>
      </c>
      <c r="N136" s="238" t="s">
        <v>39</v>
      </c>
      <c r="O136" s="85"/>
      <c r="P136" s="239">
        <f>O136*H136</f>
        <v>0</v>
      </c>
      <c r="Q136" s="239">
        <v>5E-05</v>
      </c>
      <c r="R136" s="239">
        <f>Q136*H136</f>
        <v>0.004200000000000001</v>
      </c>
      <c r="S136" s="239">
        <v>0.128</v>
      </c>
      <c r="T136" s="240">
        <f>S136*H136</f>
        <v>10.752</v>
      </c>
      <c r="AR136" s="241" t="s">
        <v>147</v>
      </c>
      <c r="AT136" s="241" t="s">
        <v>142</v>
      </c>
      <c r="AU136" s="241" t="s">
        <v>83</v>
      </c>
      <c r="AY136" s="16" t="s">
        <v>140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81</v>
      </c>
      <c r="BK136" s="242">
        <f>ROUND(I136*H136,2)</f>
        <v>0</v>
      </c>
      <c r="BL136" s="16" t="s">
        <v>147</v>
      </c>
      <c r="BM136" s="241" t="s">
        <v>161</v>
      </c>
    </row>
    <row r="137" spans="2:51" s="12" customFormat="1" ht="12">
      <c r="B137" s="243"/>
      <c r="C137" s="244"/>
      <c r="D137" s="245" t="s">
        <v>149</v>
      </c>
      <c r="E137" s="246" t="s">
        <v>1</v>
      </c>
      <c r="F137" s="247" t="s">
        <v>162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149</v>
      </c>
      <c r="AU137" s="253" t="s">
        <v>83</v>
      </c>
      <c r="AV137" s="12" t="s">
        <v>81</v>
      </c>
      <c r="AW137" s="12" t="s">
        <v>31</v>
      </c>
      <c r="AX137" s="12" t="s">
        <v>74</v>
      </c>
      <c r="AY137" s="253" t="s">
        <v>140</v>
      </c>
    </row>
    <row r="138" spans="2:51" s="13" customFormat="1" ht="12">
      <c r="B138" s="254"/>
      <c r="C138" s="255"/>
      <c r="D138" s="245" t="s">
        <v>149</v>
      </c>
      <c r="E138" s="256" t="s">
        <v>1</v>
      </c>
      <c r="F138" s="257" t="s">
        <v>163</v>
      </c>
      <c r="G138" s="255"/>
      <c r="H138" s="258">
        <v>84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149</v>
      </c>
      <c r="AU138" s="264" t="s">
        <v>83</v>
      </c>
      <c r="AV138" s="13" t="s">
        <v>83</v>
      </c>
      <c r="AW138" s="13" t="s">
        <v>31</v>
      </c>
      <c r="AX138" s="13" t="s">
        <v>74</v>
      </c>
      <c r="AY138" s="264" t="s">
        <v>140</v>
      </c>
    </row>
    <row r="139" spans="2:51" s="14" customFormat="1" ht="12">
      <c r="B139" s="265"/>
      <c r="C139" s="266"/>
      <c r="D139" s="245" t="s">
        <v>149</v>
      </c>
      <c r="E139" s="267" t="s">
        <v>1</v>
      </c>
      <c r="F139" s="268" t="s">
        <v>152</v>
      </c>
      <c r="G139" s="266"/>
      <c r="H139" s="269">
        <v>84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149</v>
      </c>
      <c r="AU139" s="275" t="s">
        <v>83</v>
      </c>
      <c r="AV139" s="14" t="s">
        <v>147</v>
      </c>
      <c r="AW139" s="14" t="s">
        <v>31</v>
      </c>
      <c r="AX139" s="14" t="s">
        <v>81</v>
      </c>
      <c r="AY139" s="275" t="s">
        <v>140</v>
      </c>
    </row>
    <row r="140" spans="2:65" s="1" customFormat="1" ht="16.5" customHeight="1">
      <c r="B140" s="37"/>
      <c r="C140" s="230" t="s">
        <v>147</v>
      </c>
      <c r="D140" s="230" t="s">
        <v>142</v>
      </c>
      <c r="E140" s="231" t="s">
        <v>164</v>
      </c>
      <c r="F140" s="232" t="s">
        <v>165</v>
      </c>
      <c r="G140" s="233" t="s">
        <v>166</v>
      </c>
      <c r="H140" s="234">
        <v>80</v>
      </c>
      <c r="I140" s="235"/>
      <c r="J140" s="236">
        <f>ROUND(I140*H140,2)</f>
        <v>0</v>
      </c>
      <c r="K140" s="232" t="s">
        <v>167</v>
      </c>
      <c r="L140" s="42"/>
      <c r="M140" s="237" t="s">
        <v>1</v>
      </c>
      <c r="N140" s="238" t="s">
        <v>39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0.205</v>
      </c>
      <c r="T140" s="240">
        <f>S140*H140</f>
        <v>16.4</v>
      </c>
      <c r="AR140" s="241" t="s">
        <v>147</v>
      </c>
      <c r="AT140" s="241" t="s">
        <v>142</v>
      </c>
      <c r="AU140" s="241" t="s">
        <v>83</v>
      </c>
      <c r="AY140" s="16" t="s">
        <v>140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81</v>
      </c>
      <c r="BK140" s="242">
        <f>ROUND(I140*H140,2)</f>
        <v>0</v>
      </c>
      <c r="BL140" s="16" t="s">
        <v>147</v>
      </c>
      <c r="BM140" s="241" t="s">
        <v>168</v>
      </c>
    </row>
    <row r="141" spans="2:51" s="12" customFormat="1" ht="12">
      <c r="B141" s="243"/>
      <c r="C141" s="244"/>
      <c r="D141" s="245" t="s">
        <v>149</v>
      </c>
      <c r="E141" s="246" t="s">
        <v>1</v>
      </c>
      <c r="F141" s="247" t="s">
        <v>169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149</v>
      </c>
      <c r="AU141" s="253" t="s">
        <v>83</v>
      </c>
      <c r="AV141" s="12" t="s">
        <v>81</v>
      </c>
      <c r="AW141" s="12" t="s">
        <v>31</v>
      </c>
      <c r="AX141" s="12" t="s">
        <v>74</v>
      </c>
      <c r="AY141" s="253" t="s">
        <v>140</v>
      </c>
    </row>
    <row r="142" spans="2:51" s="13" customFormat="1" ht="12">
      <c r="B142" s="254"/>
      <c r="C142" s="255"/>
      <c r="D142" s="245" t="s">
        <v>149</v>
      </c>
      <c r="E142" s="256" t="s">
        <v>1</v>
      </c>
      <c r="F142" s="257" t="s">
        <v>170</v>
      </c>
      <c r="G142" s="255"/>
      <c r="H142" s="258">
        <v>80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149</v>
      </c>
      <c r="AU142" s="264" t="s">
        <v>83</v>
      </c>
      <c r="AV142" s="13" t="s">
        <v>83</v>
      </c>
      <c r="AW142" s="13" t="s">
        <v>31</v>
      </c>
      <c r="AX142" s="13" t="s">
        <v>74</v>
      </c>
      <c r="AY142" s="264" t="s">
        <v>140</v>
      </c>
    </row>
    <row r="143" spans="2:51" s="14" customFormat="1" ht="12">
      <c r="B143" s="265"/>
      <c r="C143" s="266"/>
      <c r="D143" s="245" t="s">
        <v>149</v>
      </c>
      <c r="E143" s="267" t="s">
        <v>1</v>
      </c>
      <c r="F143" s="268" t="s">
        <v>152</v>
      </c>
      <c r="G143" s="266"/>
      <c r="H143" s="269">
        <v>80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149</v>
      </c>
      <c r="AU143" s="275" t="s">
        <v>83</v>
      </c>
      <c r="AV143" s="14" t="s">
        <v>147</v>
      </c>
      <c r="AW143" s="14" t="s">
        <v>31</v>
      </c>
      <c r="AX143" s="14" t="s">
        <v>81</v>
      </c>
      <c r="AY143" s="275" t="s">
        <v>140</v>
      </c>
    </row>
    <row r="144" spans="2:63" s="11" customFormat="1" ht="22.8" customHeight="1">
      <c r="B144" s="214"/>
      <c r="C144" s="215"/>
      <c r="D144" s="216" t="s">
        <v>73</v>
      </c>
      <c r="E144" s="228" t="s">
        <v>171</v>
      </c>
      <c r="F144" s="228" t="s">
        <v>172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SUM(P145:P164)</f>
        <v>0</v>
      </c>
      <c r="Q144" s="222"/>
      <c r="R144" s="223">
        <f>SUM(R145:R164)</f>
        <v>13.898992</v>
      </c>
      <c r="S144" s="222"/>
      <c r="T144" s="224">
        <f>SUM(T145:T164)</f>
        <v>0</v>
      </c>
      <c r="AR144" s="225" t="s">
        <v>81</v>
      </c>
      <c r="AT144" s="226" t="s">
        <v>73</v>
      </c>
      <c r="AU144" s="226" t="s">
        <v>81</v>
      </c>
      <c r="AY144" s="225" t="s">
        <v>140</v>
      </c>
      <c r="BK144" s="227">
        <f>SUM(BK145:BK164)</f>
        <v>0</v>
      </c>
    </row>
    <row r="145" spans="2:65" s="1" customFormat="1" ht="16.5" customHeight="1">
      <c r="B145" s="37"/>
      <c r="C145" s="230" t="s">
        <v>173</v>
      </c>
      <c r="D145" s="230" t="s">
        <v>142</v>
      </c>
      <c r="E145" s="231" t="s">
        <v>174</v>
      </c>
      <c r="F145" s="232" t="s">
        <v>175</v>
      </c>
      <c r="G145" s="233" t="s">
        <v>176</v>
      </c>
      <c r="H145" s="234">
        <v>8</v>
      </c>
      <c r="I145" s="235"/>
      <c r="J145" s="236">
        <f>ROUND(I145*H145,2)</f>
        <v>0</v>
      </c>
      <c r="K145" s="232" t="s">
        <v>1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147</v>
      </c>
      <c r="AT145" s="241" t="s">
        <v>142</v>
      </c>
      <c r="AU145" s="241" t="s">
        <v>83</v>
      </c>
      <c r="AY145" s="16" t="s">
        <v>140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147</v>
      </c>
      <c r="BM145" s="241" t="s">
        <v>177</v>
      </c>
    </row>
    <row r="146" spans="2:51" s="12" customFormat="1" ht="12">
      <c r="B146" s="243"/>
      <c r="C146" s="244"/>
      <c r="D146" s="245" t="s">
        <v>149</v>
      </c>
      <c r="E146" s="246" t="s">
        <v>1</v>
      </c>
      <c r="F146" s="247" t="s">
        <v>178</v>
      </c>
      <c r="G146" s="244"/>
      <c r="H146" s="246" t="s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149</v>
      </c>
      <c r="AU146" s="253" t="s">
        <v>83</v>
      </c>
      <c r="AV146" s="12" t="s">
        <v>81</v>
      </c>
      <c r="AW146" s="12" t="s">
        <v>31</v>
      </c>
      <c r="AX146" s="12" t="s">
        <v>74</v>
      </c>
      <c r="AY146" s="253" t="s">
        <v>140</v>
      </c>
    </row>
    <row r="147" spans="2:51" s="13" customFormat="1" ht="12">
      <c r="B147" s="254"/>
      <c r="C147" s="255"/>
      <c r="D147" s="245" t="s">
        <v>149</v>
      </c>
      <c r="E147" s="256" t="s">
        <v>1</v>
      </c>
      <c r="F147" s="257" t="s">
        <v>179</v>
      </c>
      <c r="G147" s="255"/>
      <c r="H147" s="258">
        <v>8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149</v>
      </c>
      <c r="AU147" s="264" t="s">
        <v>83</v>
      </c>
      <c r="AV147" s="13" t="s">
        <v>83</v>
      </c>
      <c r="AW147" s="13" t="s">
        <v>31</v>
      </c>
      <c r="AX147" s="13" t="s">
        <v>74</v>
      </c>
      <c r="AY147" s="264" t="s">
        <v>140</v>
      </c>
    </row>
    <row r="148" spans="2:51" s="14" customFormat="1" ht="12">
      <c r="B148" s="265"/>
      <c r="C148" s="266"/>
      <c r="D148" s="245" t="s">
        <v>149</v>
      </c>
      <c r="E148" s="267" t="s">
        <v>1</v>
      </c>
      <c r="F148" s="268" t="s">
        <v>152</v>
      </c>
      <c r="G148" s="266"/>
      <c r="H148" s="269">
        <v>8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149</v>
      </c>
      <c r="AU148" s="275" t="s">
        <v>83</v>
      </c>
      <c r="AV148" s="14" t="s">
        <v>147</v>
      </c>
      <c r="AW148" s="14" t="s">
        <v>31</v>
      </c>
      <c r="AX148" s="14" t="s">
        <v>81</v>
      </c>
      <c r="AY148" s="275" t="s">
        <v>140</v>
      </c>
    </row>
    <row r="149" spans="2:65" s="1" customFormat="1" ht="24" customHeight="1">
      <c r="B149" s="37"/>
      <c r="C149" s="230" t="s">
        <v>180</v>
      </c>
      <c r="D149" s="230" t="s">
        <v>142</v>
      </c>
      <c r="E149" s="231" t="s">
        <v>181</v>
      </c>
      <c r="F149" s="232" t="s">
        <v>182</v>
      </c>
      <c r="G149" s="233" t="s">
        <v>166</v>
      </c>
      <c r="H149" s="234">
        <v>80</v>
      </c>
      <c r="I149" s="235"/>
      <c r="J149" s="236">
        <f>ROUND(I149*H149,2)</f>
        <v>0</v>
      </c>
      <c r="K149" s="232" t="s">
        <v>146</v>
      </c>
      <c r="L149" s="42"/>
      <c r="M149" s="237" t="s">
        <v>1</v>
      </c>
      <c r="N149" s="238" t="s">
        <v>39</v>
      </c>
      <c r="O149" s="85"/>
      <c r="P149" s="239">
        <f>O149*H149</f>
        <v>0</v>
      </c>
      <c r="Q149" s="239">
        <v>0.14067</v>
      </c>
      <c r="R149" s="239">
        <f>Q149*H149</f>
        <v>11.253599999999999</v>
      </c>
      <c r="S149" s="239">
        <v>0</v>
      </c>
      <c r="T149" s="240">
        <f>S149*H149</f>
        <v>0</v>
      </c>
      <c r="AR149" s="241" t="s">
        <v>147</v>
      </c>
      <c r="AT149" s="241" t="s">
        <v>142</v>
      </c>
      <c r="AU149" s="241" t="s">
        <v>83</v>
      </c>
      <c r="AY149" s="16" t="s">
        <v>140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81</v>
      </c>
      <c r="BK149" s="242">
        <f>ROUND(I149*H149,2)</f>
        <v>0</v>
      </c>
      <c r="BL149" s="16" t="s">
        <v>147</v>
      </c>
      <c r="BM149" s="241" t="s">
        <v>183</v>
      </c>
    </row>
    <row r="150" spans="2:51" s="12" customFormat="1" ht="12">
      <c r="B150" s="243"/>
      <c r="C150" s="244"/>
      <c r="D150" s="245" t="s">
        <v>149</v>
      </c>
      <c r="E150" s="246" t="s">
        <v>1</v>
      </c>
      <c r="F150" s="247" t="s">
        <v>184</v>
      </c>
      <c r="G150" s="244"/>
      <c r="H150" s="246" t="s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149</v>
      </c>
      <c r="AU150" s="253" t="s">
        <v>83</v>
      </c>
      <c r="AV150" s="12" t="s">
        <v>81</v>
      </c>
      <c r="AW150" s="12" t="s">
        <v>31</v>
      </c>
      <c r="AX150" s="12" t="s">
        <v>74</v>
      </c>
      <c r="AY150" s="253" t="s">
        <v>140</v>
      </c>
    </row>
    <row r="151" spans="2:51" s="13" customFormat="1" ht="12">
      <c r="B151" s="254"/>
      <c r="C151" s="255"/>
      <c r="D151" s="245" t="s">
        <v>149</v>
      </c>
      <c r="E151" s="256" t="s">
        <v>1</v>
      </c>
      <c r="F151" s="257" t="s">
        <v>170</v>
      </c>
      <c r="G151" s="255"/>
      <c r="H151" s="258">
        <v>80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149</v>
      </c>
      <c r="AU151" s="264" t="s">
        <v>83</v>
      </c>
      <c r="AV151" s="13" t="s">
        <v>83</v>
      </c>
      <c r="AW151" s="13" t="s">
        <v>31</v>
      </c>
      <c r="AX151" s="13" t="s">
        <v>74</v>
      </c>
      <c r="AY151" s="264" t="s">
        <v>140</v>
      </c>
    </row>
    <row r="152" spans="2:51" s="14" customFormat="1" ht="12">
      <c r="B152" s="265"/>
      <c r="C152" s="266"/>
      <c r="D152" s="245" t="s">
        <v>149</v>
      </c>
      <c r="E152" s="267" t="s">
        <v>1</v>
      </c>
      <c r="F152" s="268" t="s">
        <v>152</v>
      </c>
      <c r="G152" s="266"/>
      <c r="H152" s="269">
        <v>80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149</v>
      </c>
      <c r="AU152" s="275" t="s">
        <v>83</v>
      </c>
      <c r="AV152" s="14" t="s">
        <v>147</v>
      </c>
      <c r="AW152" s="14" t="s">
        <v>31</v>
      </c>
      <c r="AX152" s="14" t="s">
        <v>81</v>
      </c>
      <c r="AY152" s="275" t="s">
        <v>140</v>
      </c>
    </row>
    <row r="153" spans="2:65" s="1" customFormat="1" ht="16.5" customHeight="1">
      <c r="B153" s="37"/>
      <c r="C153" s="276" t="s">
        <v>185</v>
      </c>
      <c r="D153" s="276" t="s">
        <v>186</v>
      </c>
      <c r="E153" s="277" t="s">
        <v>187</v>
      </c>
      <c r="F153" s="278" t="s">
        <v>188</v>
      </c>
      <c r="G153" s="279" t="s">
        <v>166</v>
      </c>
      <c r="H153" s="280">
        <v>8.08</v>
      </c>
      <c r="I153" s="281"/>
      <c r="J153" s="282">
        <f>ROUND(I153*H153,2)</f>
        <v>0</v>
      </c>
      <c r="K153" s="278" t="s">
        <v>146</v>
      </c>
      <c r="L153" s="283"/>
      <c r="M153" s="284" t="s">
        <v>1</v>
      </c>
      <c r="N153" s="285" t="s">
        <v>39</v>
      </c>
      <c r="O153" s="85"/>
      <c r="P153" s="239">
        <f>O153*H153</f>
        <v>0</v>
      </c>
      <c r="Q153" s="239">
        <v>0.104</v>
      </c>
      <c r="R153" s="239">
        <f>Q153*H153</f>
        <v>0.84032</v>
      </c>
      <c r="S153" s="239">
        <v>0</v>
      </c>
      <c r="T153" s="240">
        <f>S153*H153</f>
        <v>0</v>
      </c>
      <c r="AR153" s="241" t="s">
        <v>179</v>
      </c>
      <c r="AT153" s="241" t="s">
        <v>186</v>
      </c>
      <c r="AU153" s="241" t="s">
        <v>83</v>
      </c>
      <c r="AY153" s="16" t="s">
        <v>140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147</v>
      </c>
      <c r="BM153" s="241" t="s">
        <v>189</v>
      </c>
    </row>
    <row r="154" spans="2:51" s="12" customFormat="1" ht="12">
      <c r="B154" s="243"/>
      <c r="C154" s="244"/>
      <c r="D154" s="245" t="s">
        <v>149</v>
      </c>
      <c r="E154" s="246" t="s">
        <v>1</v>
      </c>
      <c r="F154" s="247" t="s">
        <v>190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149</v>
      </c>
      <c r="AU154" s="253" t="s">
        <v>83</v>
      </c>
      <c r="AV154" s="12" t="s">
        <v>81</v>
      </c>
      <c r="AW154" s="12" t="s">
        <v>31</v>
      </c>
      <c r="AX154" s="12" t="s">
        <v>74</v>
      </c>
      <c r="AY154" s="253" t="s">
        <v>140</v>
      </c>
    </row>
    <row r="155" spans="2:51" s="13" customFormat="1" ht="12">
      <c r="B155" s="254"/>
      <c r="C155" s="255"/>
      <c r="D155" s="245" t="s">
        <v>149</v>
      </c>
      <c r="E155" s="256" t="s">
        <v>1</v>
      </c>
      <c r="F155" s="257" t="s">
        <v>191</v>
      </c>
      <c r="G155" s="255"/>
      <c r="H155" s="258">
        <v>8.08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149</v>
      </c>
      <c r="AU155" s="264" t="s">
        <v>83</v>
      </c>
      <c r="AV155" s="13" t="s">
        <v>83</v>
      </c>
      <c r="AW155" s="13" t="s">
        <v>31</v>
      </c>
      <c r="AX155" s="13" t="s">
        <v>74</v>
      </c>
      <c r="AY155" s="264" t="s">
        <v>140</v>
      </c>
    </row>
    <row r="156" spans="2:51" s="14" customFormat="1" ht="12">
      <c r="B156" s="265"/>
      <c r="C156" s="266"/>
      <c r="D156" s="245" t="s">
        <v>149</v>
      </c>
      <c r="E156" s="267" t="s">
        <v>1</v>
      </c>
      <c r="F156" s="268" t="s">
        <v>152</v>
      </c>
      <c r="G156" s="266"/>
      <c r="H156" s="269">
        <v>8.08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149</v>
      </c>
      <c r="AU156" s="275" t="s">
        <v>83</v>
      </c>
      <c r="AV156" s="14" t="s">
        <v>147</v>
      </c>
      <c r="AW156" s="14" t="s">
        <v>31</v>
      </c>
      <c r="AX156" s="14" t="s">
        <v>81</v>
      </c>
      <c r="AY156" s="275" t="s">
        <v>140</v>
      </c>
    </row>
    <row r="157" spans="2:65" s="1" customFormat="1" ht="24" customHeight="1">
      <c r="B157" s="37"/>
      <c r="C157" s="230" t="s">
        <v>179</v>
      </c>
      <c r="D157" s="230" t="s">
        <v>142</v>
      </c>
      <c r="E157" s="231" t="s">
        <v>192</v>
      </c>
      <c r="F157" s="232" t="s">
        <v>193</v>
      </c>
      <c r="G157" s="233" t="s">
        <v>194</v>
      </c>
      <c r="H157" s="234">
        <v>0.8</v>
      </c>
      <c r="I157" s="235"/>
      <c r="J157" s="236">
        <f>ROUND(I157*H157,2)</f>
        <v>0</v>
      </c>
      <c r="K157" s="232" t="s">
        <v>146</v>
      </c>
      <c r="L157" s="42"/>
      <c r="M157" s="237" t="s">
        <v>1</v>
      </c>
      <c r="N157" s="238" t="s">
        <v>39</v>
      </c>
      <c r="O157" s="85"/>
      <c r="P157" s="239">
        <f>O157*H157</f>
        <v>0</v>
      </c>
      <c r="Q157" s="239">
        <v>2.25634</v>
      </c>
      <c r="R157" s="239">
        <f>Q157*H157</f>
        <v>1.805072</v>
      </c>
      <c r="S157" s="239">
        <v>0</v>
      </c>
      <c r="T157" s="240">
        <f>S157*H157</f>
        <v>0</v>
      </c>
      <c r="AR157" s="241" t="s">
        <v>147</v>
      </c>
      <c r="AT157" s="241" t="s">
        <v>142</v>
      </c>
      <c r="AU157" s="241" t="s">
        <v>83</v>
      </c>
      <c r="AY157" s="16" t="s">
        <v>140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147</v>
      </c>
      <c r="BM157" s="241" t="s">
        <v>195</v>
      </c>
    </row>
    <row r="158" spans="2:51" s="12" customFormat="1" ht="12">
      <c r="B158" s="243"/>
      <c r="C158" s="244"/>
      <c r="D158" s="245" t="s">
        <v>149</v>
      </c>
      <c r="E158" s="246" t="s">
        <v>1</v>
      </c>
      <c r="F158" s="247" t="s">
        <v>196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149</v>
      </c>
      <c r="AU158" s="253" t="s">
        <v>83</v>
      </c>
      <c r="AV158" s="12" t="s">
        <v>81</v>
      </c>
      <c r="AW158" s="12" t="s">
        <v>31</v>
      </c>
      <c r="AX158" s="12" t="s">
        <v>74</v>
      </c>
      <c r="AY158" s="253" t="s">
        <v>140</v>
      </c>
    </row>
    <row r="159" spans="2:51" s="13" customFormat="1" ht="12">
      <c r="B159" s="254"/>
      <c r="C159" s="255"/>
      <c r="D159" s="245" t="s">
        <v>149</v>
      </c>
      <c r="E159" s="256" t="s">
        <v>1</v>
      </c>
      <c r="F159" s="257" t="s">
        <v>197</v>
      </c>
      <c r="G159" s="255"/>
      <c r="H159" s="258">
        <v>0.8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149</v>
      </c>
      <c r="AU159" s="264" t="s">
        <v>83</v>
      </c>
      <c r="AV159" s="13" t="s">
        <v>83</v>
      </c>
      <c r="AW159" s="13" t="s">
        <v>31</v>
      </c>
      <c r="AX159" s="13" t="s">
        <v>74</v>
      </c>
      <c r="AY159" s="264" t="s">
        <v>140</v>
      </c>
    </row>
    <row r="160" spans="2:51" s="14" customFormat="1" ht="12">
      <c r="B160" s="265"/>
      <c r="C160" s="266"/>
      <c r="D160" s="245" t="s">
        <v>149</v>
      </c>
      <c r="E160" s="267" t="s">
        <v>1</v>
      </c>
      <c r="F160" s="268" t="s">
        <v>152</v>
      </c>
      <c r="G160" s="266"/>
      <c r="H160" s="269">
        <v>0.8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AT160" s="275" t="s">
        <v>149</v>
      </c>
      <c r="AU160" s="275" t="s">
        <v>83</v>
      </c>
      <c r="AV160" s="14" t="s">
        <v>147</v>
      </c>
      <c r="AW160" s="14" t="s">
        <v>31</v>
      </c>
      <c r="AX160" s="14" t="s">
        <v>81</v>
      </c>
      <c r="AY160" s="275" t="s">
        <v>140</v>
      </c>
    </row>
    <row r="161" spans="2:65" s="1" customFormat="1" ht="16.5" customHeight="1">
      <c r="B161" s="37"/>
      <c r="C161" s="230" t="s">
        <v>171</v>
      </c>
      <c r="D161" s="230" t="s">
        <v>142</v>
      </c>
      <c r="E161" s="231" t="s">
        <v>198</v>
      </c>
      <c r="F161" s="232" t="s">
        <v>199</v>
      </c>
      <c r="G161" s="233" t="s">
        <v>166</v>
      </c>
      <c r="H161" s="234">
        <v>80</v>
      </c>
      <c r="I161" s="235"/>
      <c r="J161" s="236">
        <f>ROUND(I161*H161,2)</f>
        <v>0</v>
      </c>
      <c r="K161" s="232" t="s">
        <v>146</v>
      </c>
      <c r="L161" s="42"/>
      <c r="M161" s="237" t="s">
        <v>1</v>
      </c>
      <c r="N161" s="238" t="s">
        <v>39</v>
      </c>
      <c r="O161" s="85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AR161" s="241" t="s">
        <v>147</v>
      </c>
      <c r="AT161" s="241" t="s">
        <v>142</v>
      </c>
      <c r="AU161" s="241" t="s">
        <v>83</v>
      </c>
      <c r="AY161" s="16" t="s">
        <v>140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81</v>
      </c>
      <c r="BK161" s="242">
        <f>ROUND(I161*H161,2)</f>
        <v>0</v>
      </c>
      <c r="BL161" s="16" t="s">
        <v>147</v>
      </c>
      <c r="BM161" s="241" t="s">
        <v>200</v>
      </c>
    </row>
    <row r="162" spans="2:51" s="12" customFormat="1" ht="12">
      <c r="B162" s="243"/>
      <c r="C162" s="244"/>
      <c r="D162" s="245" t="s">
        <v>149</v>
      </c>
      <c r="E162" s="246" t="s">
        <v>1</v>
      </c>
      <c r="F162" s="247" t="s">
        <v>201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149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140</v>
      </c>
    </row>
    <row r="163" spans="2:51" s="13" customFormat="1" ht="12">
      <c r="B163" s="254"/>
      <c r="C163" s="255"/>
      <c r="D163" s="245" t="s">
        <v>149</v>
      </c>
      <c r="E163" s="256" t="s">
        <v>1</v>
      </c>
      <c r="F163" s="257" t="s">
        <v>170</v>
      </c>
      <c r="G163" s="255"/>
      <c r="H163" s="258">
        <v>80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149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140</v>
      </c>
    </row>
    <row r="164" spans="2:51" s="14" customFormat="1" ht="12">
      <c r="B164" s="265"/>
      <c r="C164" s="266"/>
      <c r="D164" s="245" t="s">
        <v>149</v>
      </c>
      <c r="E164" s="267" t="s">
        <v>1</v>
      </c>
      <c r="F164" s="268" t="s">
        <v>152</v>
      </c>
      <c r="G164" s="266"/>
      <c r="H164" s="269">
        <v>80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149</v>
      </c>
      <c r="AU164" s="275" t="s">
        <v>83</v>
      </c>
      <c r="AV164" s="14" t="s">
        <v>147</v>
      </c>
      <c r="AW164" s="14" t="s">
        <v>31</v>
      </c>
      <c r="AX164" s="14" t="s">
        <v>81</v>
      </c>
      <c r="AY164" s="275" t="s">
        <v>140</v>
      </c>
    </row>
    <row r="165" spans="2:63" s="11" customFormat="1" ht="22.8" customHeight="1">
      <c r="B165" s="214"/>
      <c r="C165" s="215"/>
      <c r="D165" s="216" t="s">
        <v>73</v>
      </c>
      <c r="E165" s="228" t="s">
        <v>202</v>
      </c>
      <c r="F165" s="228" t="s">
        <v>203</v>
      </c>
      <c r="G165" s="215"/>
      <c r="H165" s="215"/>
      <c r="I165" s="218"/>
      <c r="J165" s="229">
        <f>BK165</f>
        <v>0</v>
      </c>
      <c r="K165" s="215"/>
      <c r="L165" s="220"/>
      <c r="M165" s="221"/>
      <c r="N165" s="222"/>
      <c r="O165" s="222"/>
      <c r="P165" s="223">
        <f>SUM(P166:P211)</f>
        <v>0</v>
      </c>
      <c r="Q165" s="222"/>
      <c r="R165" s="223">
        <f>SUM(R166:R211)</f>
        <v>0</v>
      </c>
      <c r="S165" s="222"/>
      <c r="T165" s="224">
        <f>SUM(T166:T211)</f>
        <v>0</v>
      </c>
      <c r="AR165" s="225" t="s">
        <v>81</v>
      </c>
      <c r="AT165" s="226" t="s">
        <v>73</v>
      </c>
      <c r="AU165" s="226" t="s">
        <v>81</v>
      </c>
      <c r="AY165" s="225" t="s">
        <v>140</v>
      </c>
      <c r="BK165" s="227">
        <f>SUM(BK166:BK211)</f>
        <v>0</v>
      </c>
    </row>
    <row r="166" spans="2:65" s="1" customFormat="1" ht="16.5" customHeight="1">
      <c r="B166" s="37"/>
      <c r="C166" s="230" t="s">
        <v>204</v>
      </c>
      <c r="D166" s="230" t="s">
        <v>142</v>
      </c>
      <c r="E166" s="231" t="s">
        <v>205</v>
      </c>
      <c r="F166" s="232" t="s">
        <v>206</v>
      </c>
      <c r="G166" s="233" t="s">
        <v>207</v>
      </c>
      <c r="H166" s="234">
        <v>47.292</v>
      </c>
      <c r="I166" s="235"/>
      <c r="J166" s="236">
        <f>ROUND(I166*H166,2)</f>
        <v>0</v>
      </c>
      <c r="K166" s="232" t="s">
        <v>146</v>
      </c>
      <c r="L166" s="42"/>
      <c r="M166" s="237" t="s">
        <v>1</v>
      </c>
      <c r="N166" s="238" t="s">
        <v>39</v>
      </c>
      <c r="O166" s="85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AR166" s="241" t="s">
        <v>147</v>
      </c>
      <c r="AT166" s="241" t="s">
        <v>142</v>
      </c>
      <c r="AU166" s="241" t="s">
        <v>83</v>
      </c>
      <c r="AY166" s="16" t="s">
        <v>140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6" t="s">
        <v>81</v>
      </c>
      <c r="BK166" s="242">
        <f>ROUND(I166*H166,2)</f>
        <v>0</v>
      </c>
      <c r="BL166" s="16" t="s">
        <v>147</v>
      </c>
      <c r="BM166" s="241" t="s">
        <v>208</v>
      </c>
    </row>
    <row r="167" spans="2:51" s="12" customFormat="1" ht="12">
      <c r="B167" s="243"/>
      <c r="C167" s="244"/>
      <c r="D167" s="245" t="s">
        <v>149</v>
      </c>
      <c r="E167" s="246" t="s">
        <v>1</v>
      </c>
      <c r="F167" s="247" t="s">
        <v>209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149</v>
      </c>
      <c r="AU167" s="253" t="s">
        <v>83</v>
      </c>
      <c r="AV167" s="12" t="s">
        <v>81</v>
      </c>
      <c r="AW167" s="12" t="s">
        <v>31</v>
      </c>
      <c r="AX167" s="12" t="s">
        <v>74</v>
      </c>
      <c r="AY167" s="253" t="s">
        <v>140</v>
      </c>
    </row>
    <row r="168" spans="2:51" s="13" customFormat="1" ht="12">
      <c r="B168" s="254"/>
      <c r="C168" s="255"/>
      <c r="D168" s="245" t="s">
        <v>149</v>
      </c>
      <c r="E168" s="256" t="s">
        <v>1</v>
      </c>
      <c r="F168" s="257" t="s">
        <v>210</v>
      </c>
      <c r="G168" s="255"/>
      <c r="H168" s="258">
        <v>36.54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149</v>
      </c>
      <c r="AU168" s="264" t="s">
        <v>83</v>
      </c>
      <c r="AV168" s="13" t="s">
        <v>83</v>
      </c>
      <c r="AW168" s="13" t="s">
        <v>31</v>
      </c>
      <c r="AX168" s="13" t="s">
        <v>74</v>
      </c>
      <c r="AY168" s="264" t="s">
        <v>140</v>
      </c>
    </row>
    <row r="169" spans="2:51" s="12" customFormat="1" ht="12">
      <c r="B169" s="243"/>
      <c r="C169" s="244"/>
      <c r="D169" s="245" t="s">
        <v>149</v>
      </c>
      <c r="E169" s="246" t="s">
        <v>1</v>
      </c>
      <c r="F169" s="247" t="s">
        <v>211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149</v>
      </c>
      <c r="AU169" s="253" t="s">
        <v>83</v>
      </c>
      <c r="AV169" s="12" t="s">
        <v>81</v>
      </c>
      <c r="AW169" s="12" t="s">
        <v>31</v>
      </c>
      <c r="AX169" s="12" t="s">
        <v>74</v>
      </c>
      <c r="AY169" s="253" t="s">
        <v>140</v>
      </c>
    </row>
    <row r="170" spans="2:51" s="13" customFormat="1" ht="12">
      <c r="B170" s="254"/>
      <c r="C170" s="255"/>
      <c r="D170" s="245" t="s">
        <v>149</v>
      </c>
      <c r="E170" s="256" t="s">
        <v>1</v>
      </c>
      <c r="F170" s="257" t="s">
        <v>212</v>
      </c>
      <c r="G170" s="255"/>
      <c r="H170" s="258">
        <v>10.752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149</v>
      </c>
      <c r="AU170" s="264" t="s">
        <v>83</v>
      </c>
      <c r="AV170" s="13" t="s">
        <v>83</v>
      </c>
      <c r="AW170" s="13" t="s">
        <v>31</v>
      </c>
      <c r="AX170" s="13" t="s">
        <v>74</v>
      </c>
      <c r="AY170" s="264" t="s">
        <v>140</v>
      </c>
    </row>
    <row r="171" spans="2:51" s="14" customFormat="1" ht="12">
      <c r="B171" s="265"/>
      <c r="C171" s="266"/>
      <c r="D171" s="245" t="s">
        <v>149</v>
      </c>
      <c r="E171" s="267" t="s">
        <v>1</v>
      </c>
      <c r="F171" s="268" t="s">
        <v>152</v>
      </c>
      <c r="G171" s="266"/>
      <c r="H171" s="269">
        <v>47.292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149</v>
      </c>
      <c r="AU171" s="275" t="s">
        <v>83</v>
      </c>
      <c r="AV171" s="14" t="s">
        <v>147</v>
      </c>
      <c r="AW171" s="14" t="s">
        <v>31</v>
      </c>
      <c r="AX171" s="14" t="s">
        <v>81</v>
      </c>
      <c r="AY171" s="275" t="s">
        <v>140</v>
      </c>
    </row>
    <row r="172" spans="2:65" s="1" customFormat="1" ht="24" customHeight="1">
      <c r="B172" s="37"/>
      <c r="C172" s="230" t="s">
        <v>213</v>
      </c>
      <c r="D172" s="230" t="s">
        <v>142</v>
      </c>
      <c r="E172" s="231" t="s">
        <v>214</v>
      </c>
      <c r="F172" s="232" t="s">
        <v>215</v>
      </c>
      <c r="G172" s="233" t="s">
        <v>207</v>
      </c>
      <c r="H172" s="234">
        <v>120.372</v>
      </c>
      <c r="I172" s="235"/>
      <c r="J172" s="236">
        <f>ROUND(I172*H172,2)</f>
        <v>0</v>
      </c>
      <c r="K172" s="232" t="s">
        <v>146</v>
      </c>
      <c r="L172" s="42"/>
      <c r="M172" s="237" t="s">
        <v>1</v>
      </c>
      <c r="N172" s="238" t="s">
        <v>39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147</v>
      </c>
      <c r="AT172" s="241" t="s">
        <v>142</v>
      </c>
      <c r="AU172" s="241" t="s">
        <v>83</v>
      </c>
      <c r="AY172" s="16" t="s">
        <v>140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81</v>
      </c>
      <c r="BK172" s="242">
        <f>ROUND(I172*H172,2)</f>
        <v>0</v>
      </c>
      <c r="BL172" s="16" t="s">
        <v>147</v>
      </c>
      <c r="BM172" s="241" t="s">
        <v>216</v>
      </c>
    </row>
    <row r="173" spans="2:51" s="12" customFormat="1" ht="12">
      <c r="B173" s="243"/>
      <c r="C173" s="244"/>
      <c r="D173" s="245" t="s">
        <v>149</v>
      </c>
      <c r="E173" s="246" t="s">
        <v>1</v>
      </c>
      <c r="F173" s="247" t="s">
        <v>209</v>
      </c>
      <c r="G173" s="244"/>
      <c r="H173" s="246" t="s">
        <v>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149</v>
      </c>
      <c r="AU173" s="253" t="s">
        <v>83</v>
      </c>
      <c r="AV173" s="12" t="s">
        <v>81</v>
      </c>
      <c r="AW173" s="12" t="s">
        <v>31</v>
      </c>
      <c r="AX173" s="12" t="s">
        <v>74</v>
      </c>
      <c r="AY173" s="253" t="s">
        <v>140</v>
      </c>
    </row>
    <row r="174" spans="2:51" s="13" customFormat="1" ht="12">
      <c r="B174" s="254"/>
      <c r="C174" s="255"/>
      <c r="D174" s="245" t="s">
        <v>149</v>
      </c>
      <c r="E174" s="256" t="s">
        <v>1</v>
      </c>
      <c r="F174" s="257" t="s">
        <v>217</v>
      </c>
      <c r="G174" s="255"/>
      <c r="H174" s="258">
        <v>109.62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149</v>
      </c>
      <c r="AU174" s="264" t="s">
        <v>83</v>
      </c>
      <c r="AV174" s="13" t="s">
        <v>83</v>
      </c>
      <c r="AW174" s="13" t="s">
        <v>31</v>
      </c>
      <c r="AX174" s="13" t="s">
        <v>74</v>
      </c>
      <c r="AY174" s="264" t="s">
        <v>140</v>
      </c>
    </row>
    <row r="175" spans="2:51" s="12" customFormat="1" ht="12">
      <c r="B175" s="243"/>
      <c r="C175" s="244"/>
      <c r="D175" s="245" t="s">
        <v>149</v>
      </c>
      <c r="E175" s="246" t="s">
        <v>1</v>
      </c>
      <c r="F175" s="247" t="s">
        <v>211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149</v>
      </c>
      <c r="AU175" s="253" t="s">
        <v>83</v>
      </c>
      <c r="AV175" s="12" t="s">
        <v>81</v>
      </c>
      <c r="AW175" s="12" t="s">
        <v>31</v>
      </c>
      <c r="AX175" s="12" t="s">
        <v>74</v>
      </c>
      <c r="AY175" s="253" t="s">
        <v>140</v>
      </c>
    </row>
    <row r="176" spans="2:51" s="13" customFormat="1" ht="12">
      <c r="B176" s="254"/>
      <c r="C176" s="255"/>
      <c r="D176" s="245" t="s">
        <v>149</v>
      </c>
      <c r="E176" s="256" t="s">
        <v>1</v>
      </c>
      <c r="F176" s="257" t="s">
        <v>212</v>
      </c>
      <c r="G176" s="255"/>
      <c r="H176" s="258">
        <v>10.752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149</v>
      </c>
      <c r="AU176" s="264" t="s">
        <v>83</v>
      </c>
      <c r="AV176" s="13" t="s">
        <v>83</v>
      </c>
      <c r="AW176" s="13" t="s">
        <v>31</v>
      </c>
      <c r="AX176" s="13" t="s">
        <v>74</v>
      </c>
      <c r="AY176" s="264" t="s">
        <v>140</v>
      </c>
    </row>
    <row r="177" spans="2:51" s="14" customFormat="1" ht="12">
      <c r="B177" s="265"/>
      <c r="C177" s="266"/>
      <c r="D177" s="245" t="s">
        <v>149</v>
      </c>
      <c r="E177" s="267" t="s">
        <v>1</v>
      </c>
      <c r="F177" s="268" t="s">
        <v>152</v>
      </c>
      <c r="G177" s="266"/>
      <c r="H177" s="269">
        <v>120.372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149</v>
      </c>
      <c r="AU177" s="275" t="s">
        <v>83</v>
      </c>
      <c r="AV177" s="14" t="s">
        <v>147</v>
      </c>
      <c r="AW177" s="14" t="s">
        <v>31</v>
      </c>
      <c r="AX177" s="14" t="s">
        <v>81</v>
      </c>
      <c r="AY177" s="275" t="s">
        <v>140</v>
      </c>
    </row>
    <row r="178" spans="2:65" s="1" customFormat="1" ht="16.5" customHeight="1">
      <c r="B178" s="37"/>
      <c r="C178" s="230" t="s">
        <v>218</v>
      </c>
      <c r="D178" s="230" t="s">
        <v>142</v>
      </c>
      <c r="E178" s="231" t="s">
        <v>219</v>
      </c>
      <c r="F178" s="232" t="s">
        <v>220</v>
      </c>
      <c r="G178" s="233" t="s">
        <v>207</v>
      </c>
      <c r="H178" s="234">
        <v>32.24</v>
      </c>
      <c r="I178" s="235"/>
      <c r="J178" s="236">
        <f>ROUND(I178*H178,2)</f>
        <v>0</v>
      </c>
      <c r="K178" s="232" t="s">
        <v>146</v>
      </c>
      <c r="L178" s="42"/>
      <c r="M178" s="237" t="s">
        <v>1</v>
      </c>
      <c r="N178" s="238" t="s">
        <v>39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147</v>
      </c>
      <c r="AT178" s="241" t="s">
        <v>142</v>
      </c>
      <c r="AU178" s="241" t="s">
        <v>83</v>
      </c>
      <c r="AY178" s="16" t="s">
        <v>140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147</v>
      </c>
      <c r="BM178" s="241" t="s">
        <v>221</v>
      </c>
    </row>
    <row r="179" spans="2:51" s="12" customFormat="1" ht="12">
      <c r="B179" s="243"/>
      <c r="C179" s="244"/>
      <c r="D179" s="245" t="s">
        <v>149</v>
      </c>
      <c r="E179" s="246" t="s">
        <v>1</v>
      </c>
      <c r="F179" s="247" t="s">
        <v>222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149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140</v>
      </c>
    </row>
    <row r="180" spans="2:51" s="13" customFormat="1" ht="12">
      <c r="B180" s="254"/>
      <c r="C180" s="255"/>
      <c r="D180" s="245" t="s">
        <v>149</v>
      </c>
      <c r="E180" s="256" t="s">
        <v>1</v>
      </c>
      <c r="F180" s="257" t="s">
        <v>223</v>
      </c>
      <c r="G180" s="255"/>
      <c r="H180" s="258">
        <v>30.6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149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140</v>
      </c>
    </row>
    <row r="181" spans="2:51" s="12" customFormat="1" ht="12">
      <c r="B181" s="243"/>
      <c r="C181" s="244"/>
      <c r="D181" s="245" t="s">
        <v>149</v>
      </c>
      <c r="E181" s="246" t="s">
        <v>1</v>
      </c>
      <c r="F181" s="247" t="s">
        <v>224</v>
      </c>
      <c r="G181" s="244"/>
      <c r="H181" s="246" t="s">
        <v>1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149</v>
      </c>
      <c r="AU181" s="253" t="s">
        <v>83</v>
      </c>
      <c r="AV181" s="12" t="s">
        <v>81</v>
      </c>
      <c r="AW181" s="12" t="s">
        <v>31</v>
      </c>
      <c r="AX181" s="12" t="s">
        <v>74</v>
      </c>
      <c r="AY181" s="253" t="s">
        <v>140</v>
      </c>
    </row>
    <row r="182" spans="2:51" s="13" customFormat="1" ht="12">
      <c r="B182" s="254"/>
      <c r="C182" s="255"/>
      <c r="D182" s="245" t="s">
        <v>149</v>
      </c>
      <c r="E182" s="256" t="s">
        <v>1</v>
      </c>
      <c r="F182" s="257" t="s">
        <v>225</v>
      </c>
      <c r="G182" s="255"/>
      <c r="H182" s="258">
        <v>1.64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AT182" s="264" t="s">
        <v>149</v>
      </c>
      <c r="AU182" s="264" t="s">
        <v>83</v>
      </c>
      <c r="AV182" s="13" t="s">
        <v>83</v>
      </c>
      <c r="AW182" s="13" t="s">
        <v>31</v>
      </c>
      <c r="AX182" s="13" t="s">
        <v>74</v>
      </c>
      <c r="AY182" s="264" t="s">
        <v>140</v>
      </c>
    </row>
    <row r="183" spans="2:51" s="14" customFormat="1" ht="12">
      <c r="B183" s="265"/>
      <c r="C183" s="266"/>
      <c r="D183" s="245" t="s">
        <v>149</v>
      </c>
      <c r="E183" s="267" t="s">
        <v>1</v>
      </c>
      <c r="F183" s="268" t="s">
        <v>152</v>
      </c>
      <c r="G183" s="266"/>
      <c r="H183" s="269">
        <v>32.24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AT183" s="275" t="s">
        <v>149</v>
      </c>
      <c r="AU183" s="275" t="s">
        <v>83</v>
      </c>
      <c r="AV183" s="14" t="s">
        <v>147</v>
      </c>
      <c r="AW183" s="14" t="s">
        <v>31</v>
      </c>
      <c r="AX183" s="14" t="s">
        <v>81</v>
      </c>
      <c r="AY183" s="275" t="s">
        <v>140</v>
      </c>
    </row>
    <row r="184" spans="2:65" s="1" customFormat="1" ht="24" customHeight="1">
      <c r="B184" s="37"/>
      <c r="C184" s="230" t="s">
        <v>226</v>
      </c>
      <c r="D184" s="230" t="s">
        <v>142</v>
      </c>
      <c r="E184" s="231" t="s">
        <v>227</v>
      </c>
      <c r="F184" s="232" t="s">
        <v>228</v>
      </c>
      <c r="G184" s="233" t="s">
        <v>207</v>
      </c>
      <c r="H184" s="234">
        <v>96.72</v>
      </c>
      <c r="I184" s="235"/>
      <c r="J184" s="236">
        <f>ROUND(I184*H184,2)</f>
        <v>0</v>
      </c>
      <c r="K184" s="232" t="s">
        <v>146</v>
      </c>
      <c r="L184" s="42"/>
      <c r="M184" s="237" t="s">
        <v>1</v>
      </c>
      <c r="N184" s="238" t="s">
        <v>39</v>
      </c>
      <c r="O184" s="85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AR184" s="241" t="s">
        <v>147</v>
      </c>
      <c r="AT184" s="241" t="s">
        <v>142</v>
      </c>
      <c r="AU184" s="241" t="s">
        <v>83</v>
      </c>
      <c r="AY184" s="16" t="s">
        <v>140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81</v>
      </c>
      <c r="BK184" s="242">
        <f>ROUND(I184*H184,2)</f>
        <v>0</v>
      </c>
      <c r="BL184" s="16" t="s">
        <v>147</v>
      </c>
      <c r="BM184" s="241" t="s">
        <v>229</v>
      </c>
    </row>
    <row r="185" spans="2:51" s="12" customFormat="1" ht="12">
      <c r="B185" s="243"/>
      <c r="C185" s="244"/>
      <c r="D185" s="245" t="s">
        <v>149</v>
      </c>
      <c r="E185" s="246" t="s">
        <v>1</v>
      </c>
      <c r="F185" s="247" t="s">
        <v>222</v>
      </c>
      <c r="G185" s="244"/>
      <c r="H185" s="246" t="s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149</v>
      </c>
      <c r="AU185" s="253" t="s">
        <v>83</v>
      </c>
      <c r="AV185" s="12" t="s">
        <v>81</v>
      </c>
      <c r="AW185" s="12" t="s">
        <v>31</v>
      </c>
      <c r="AX185" s="12" t="s">
        <v>74</v>
      </c>
      <c r="AY185" s="253" t="s">
        <v>140</v>
      </c>
    </row>
    <row r="186" spans="2:51" s="13" customFormat="1" ht="12">
      <c r="B186" s="254"/>
      <c r="C186" s="255"/>
      <c r="D186" s="245" t="s">
        <v>149</v>
      </c>
      <c r="E186" s="256" t="s">
        <v>1</v>
      </c>
      <c r="F186" s="257" t="s">
        <v>230</v>
      </c>
      <c r="G186" s="255"/>
      <c r="H186" s="258">
        <v>91.8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149</v>
      </c>
      <c r="AU186" s="264" t="s">
        <v>83</v>
      </c>
      <c r="AV186" s="13" t="s">
        <v>83</v>
      </c>
      <c r="AW186" s="13" t="s">
        <v>31</v>
      </c>
      <c r="AX186" s="13" t="s">
        <v>74</v>
      </c>
      <c r="AY186" s="264" t="s">
        <v>140</v>
      </c>
    </row>
    <row r="187" spans="2:51" s="12" customFormat="1" ht="12">
      <c r="B187" s="243"/>
      <c r="C187" s="244"/>
      <c r="D187" s="245" t="s">
        <v>149</v>
      </c>
      <c r="E187" s="246" t="s">
        <v>1</v>
      </c>
      <c r="F187" s="247" t="s">
        <v>224</v>
      </c>
      <c r="G187" s="244"/>
      <c r="H187" s="246" t="s">
        <v>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149</v>
      </c>
      <c r="AU187" s="253" t="s">
        <v>83</v>
      </c>
      <c r="AV187" s="12" t="s">
        <v>81</v>
      </c>
      <c r="AW187" s="12" t="s">
        <v>31</v>
      </c>
      <c r="AX187" s="12" t="s">
        <v>74</v>
      </c>
      <c r="AY187" s="253" t="s">
        <v>140</v>
      </c>
    </row>
    <row r="188" spans="2:51" s="13" customFormat="1" ht="12">
      <c r="B188" s="254"/>
      <c r="C188" s="255"/>
      <c r="D188" s="245" t="s">
        <v>149</v>
      </c>
      <c r="E188" s="256" t="s">
        <v>1</v>
      </c>
      <c r="F188" s="257" t="s">
        <v>231</v>
      </c>
      <c r="G188" s="255"/>
      <c r="H188" s="258">
        <v>4.92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149</v>
      </c>
      <c r="AU188" s="264" t="s">
        <v>83</v>
      </c>
      <c r="AV188" s="13" t="s">
        <v>83</v>
      </c>
      <c r="AW188" s="13" t="s">
        <v>31</v>
      </c>
      <c r="AX188" s="13" t="s">
        <v>74</v>
      </c>
      <c r="AY188" s="264" t="s">
        <v>140</v>
      </c>
    </row>
    <row r="189" spans="2:51" s="14" customFormat="1" ht="12">
      <c r="B189" s="265"/>
      <c r="C189" s="266"/>
      <c r="D189" s="245" t="s">
        <v>149</v>
      </c>
      <c r="E189" s="267" t="s">
        <v>1</v>
      </c>
      <c r="F189" s="268" t="s">
        <v>152</v>
      </c>
      <c r="G189" s="266"/>
      <c r="H189" s="269">
        <v>96.72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149</v>
      </c>
      <c r="AU189" s="275" t="s">
        <v>83</v>
      </c>
      <c r="AV189" s="14" t="s">
        <v>147</v>
      </c>
      <c r="AW189" s="14" t="s">
        <v>31</v>
      </c>
      <c r="AX189" s="14" t="s">
        <v>81</v>
      </c>
      <c r="AY189" s="275" t="s">
        <v>140</v>
      </c>
    </row>
    <row r="190" spans="2:65" s="1" customFormat="1" ht="24" customHeight="1">
      <c r="B190" s="37"/>
      <c r="C190" s="230" t="s">
        <v>232</v>
      </c>
      <c r="D190" s="230" t="s">
        <v>142</v>
      </c>
      <c r="E190" s="231" t="s">
        <v>233</v>
      </c>
      <c r="F190" s="232" t="s">
        <v>234</v>
      </c>
      <c r="G190" s="233" t="s">
        <v>207</v>
      </c>
      <c r="H190" s="234">
        <v>68.78</v>
      </c>
      <c r="I190" s="235"/>
      <c r="J190" s="236">
        <f>ROUND(I190*H190,2)</f>
        <v>0</v>
      </c>
      <c r="K190" s="232" t="s">
        <v>146</v>
      </c>
      <c r="L190" s="42"/>
      <c r="M190" s="237" t="s">
        <v>1</v>
      </c>
      <c r="N190" s="238" t="s">
        <v>39</v>
      </c>
      <c r="O190" s="85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AR190" s="241" t="s">
        <v>147</v>
      </c>
      <c r="AT190" s="241" t="s">
        <v>142</v>
      </c>
      <c r="AU190" s="241" t="s">
        <v>83</v>
      </c>
      <c r="AY190" s="16" t="s">
        <v>140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6" t="s">
        <v>81</v>
      </c>
      <c r="BK190" s="242">
        <f>ROUND(I190*H190,2)</f>
        <v>0</v>
      </c>
      <c r="BL190" s="16" t="s">
        <v>147</v>
      </c>
      <c r="BM190" s="241" t="s">
        <v>235</v>
      </c>
    </row>
    <row r="191" spans="2:51" s="12" customFormat="1" ht="12">
      <c r="B191" s="243"/>
      <c r="C191" s="244"/>
      <c r="D191" s="245" t="s">
        <v>149</v>
      </c>
      <c r="E191" s="246" t="s">
        <v>1</v>
      </c>
      <c r="F191" s="247" t="s">
        <v>209</v>
      </c>
      <c r="G191" s="244"/>
      <c r="H191" s="246" t="s">
        <v>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149</v>
      </c>
      <c r="AU191" s="253" t="s">
        <v>83</v>
      </c>
      <c r="AV191" s="12" t="s">
        <v>81</v>
      </c>
      <c r="AW191" s="12" t="s">
        <v>31</v>
      </c>
      <c r="AX191" s="12" t="s">
        <v>74</v>
      </c>
      <c r="AY191" s="253" t="s">
        <v>140</v>
      </c>
    </row>
    <row r="192" spans="2:51" s="13" customFormat="1" ht="12">
      <c r="B192" s="254"/>
      <c r="C192" s="255"/>
      <c r="D192" s="245" t="s">
        <v>149</v>
      </c>
      <c r="E192" s="256" t="s">
        <v>1</v>
      </c>
      <c r="F192" s="257" t="s">
        <v>210</v>
      </c>
      <c r="G192" s="255"/>
      <c r="H192" s="258">
        <v>36.54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149</v>
      </c>
      <c r="AU192" s="264" t="s">
        <v>83</v>
      </c>
      <c r="AV192" s="13" t="s">
        <v>83</v>
      </c>
      <c r="AW192" s="13" t="s">
        <v>31</v>
      </c>
      <c r="AX192" s="13" t="s">
        <v>74</v>
      </c>
      <c r="AY192" s="264" t="s">
        <v>140</v>
      </c>
    </row>
    <row r="193" spans="2:51" s="12" customFormat="1" ht="12">
      <c r="B193" s="243"/>
      <c r="C193" s="244"/>
      <c r="D193" s="245" t="s">
        <v>149</v>
      </c>
      <c r="E193" s="246" t="s">
        <v>1</v>
      </c>
      <c r="F193" s="247" t="s">
        <v>222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149</v>
      </c>
      <c r="AU193" s="253" t="s">
        <v>83</v>
      </c>
      <c r="AV193" s="12" t="s">
        <v>81</v>
      </c>
      <c r="AW193" s="12" t="s">
        <v>31</v>
      </c>
      <c r="AX193" s="12" t="s">
        <v>74</v>
      </c>
      <c r="AY193" s="253" t="s">
        <v>140</v>
      </c>
    </row>
    <row r="194" spans="2:51" s="13" customFormat="1" ht="12">
      <c r="B194" s="254"/>
      <c r="C194" s="255"/>
      <c r="D194" s="245" t="s">
        <v>149</v>
      </c>
      <c r="E194" s="256" t="s">
        <v>1</v>
      </c>
      <c r="F194" s="257" t="s">
        <v>223</v>
      </c>
      <c r="G194" s="255"/>
      <c r="H194" s="258">
        <v>30.6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149</v>
      </c>
      <c r="AU194" s="264" t="s">
        <v>83</v>
      </c>
      <c r="AV194" s="13" t="s">
        <v>83</v>
      </c>
      <c r="AW194" s="13" t="s">
        <v>31</v>
      </c>
      <c r="AX194" s="13" t="s">
        <v>74</v>
      </c>
      <c r="AY194" s="264" t="s">
        <v>140</v>
      </c>
    </row>
    <row r="195" spans="2:51" s="12" customFormat="1" ht="12">
      <c r="B195" s="243"/>
      <c r="C195" s="244"/>
      <c r="D195" s="245" t="s">
        <v>149</v>
      </c>
      <c r="E195" s="246" t="s">
        <v>1</v>
      </c>
      <c r="F195" s="247" t="s">
        <v>224</v>
      </c>
      <c r="G195" s="244"/>
      <c r="H195" s="246" t="s">
        <v>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149</v>
      </c>
      <c r="AU195" s="253" t="s">
        <v>83</v>
      </c>
      <c r="AV195" s="12" t="s">
        <v>81</v>
      </c>
      <c r="AW195" s="12" t="s">
        <v>31</v>
      </c>
      <c r="AX195" s="12" t="s">
        <v>74</v>
      </c>
      <c r="AY195" s="253" t="s">
        <v>140</v>
      </c>
    </row>
    <row r="196" spans="2:51" s="13" customFormat="1" ht="12">
      <c r="B196" s="254"/>
      <c r="C196" s="255"/>
      <c r="D196" s="245" t="s">
        <v>149</v>
      </c>
      <c r="E196" s="256" t="s">
        <v>1</v>
      </c>
      <c r="F196" s="257" t="s">
        <v>225</v>
      </c>
      <c r="G196" s="255"/>
      <c r="H196" s="258">
        <v>1.64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149</v>
      </c>
      <c r="AU196" s="264" t="s">
        <v>83</v>
      </c>
      <c r="AV196" s="13" t="s">
        <v>83</v>
      </c>
      <c r="AW196" s="13" t="s">
        <v>31</v>
      </c>
      <c r="AX196" s="13" t="s">
        <v>74</v>
      </c>
      <c r="AY196" s="264" t="s">
        <v>140</v>
      </c>
    </row>
    <row r="197" spans="2:51" s="14" customFormat="1" ht="12">
      <c r="B197" s="265"/>
      <c r="C197" s="266"/>
      <c r="D197" s="245" t="s">
        <v>149</v>
      </c>
      <c r="E197" s="267" t="s">
        <v>1</v>
      </c>
      <c r="F197" s="268" t="s">
        <v>152</v>
      </c>
      <c r="G197" s="266"/>
      <c r="H197" s="269">
        <v>68.78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AT197" s="275" t="s">
        <v>149</v>
      </c>
      <c r="AU197" s="275" t="s">
        <v>83</v>
      </c>
      <c r="AV197" s="14" t="s">
        <v>147</v>
      </c>
      <c r="AW197" s="14" t="s">
        <v>31</v>
      </c>
      <c r="AX197" s="14" t="s">
        <v>81</v>
      </c>
      <c r="AY197" s="275" t="s">
        <v>140</v>
      </c>
    </row>
    <row r="198" spans="2:65" s="1" customFormat="1" ht="24" customHeight="1">
      <c r="B198" s="37"/>
      <c r="C198" s="230" t="s">
        <v>8</v>
      </c>
      <c r="D198" s="230" t="s">
        <v>142</v>
      </c>
      <c r="E198" s="231" t="s">
        <v>236</v>
      </c>
      <c r="F198" s="232" t="s">
        <v>237</v>
      </c>
      <c r="G198" s="233" t="s">
        <v>207</v>
      </c>
      <c r="H198" s="234">
        <v>30.6</v>
      </c>
      <c r="I198" s="235"/>
      <c r="J198" s="236">
        <f>ROUND(I198*H198,2)</f>
        <v>0</v>
      </c>
      <c r="K198" s="232" t="s">
        <v>238</v>
      </c>
      <c r="L198" s="42"/>
      <c r="M198" s="237" t="s">
        <v>1</v>
      </c>
      <c r="N198" s="238" t="s">
        <v>39</v>
      </c>
      <c r="O198" s="85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AR198" s="241" t="s">
        <v>147</v>
      </c>
      <c r="AT198" s="241" t="s">
        <v>142</v>
      </c>
      <c r="AU198" s="241" t="s">
        <v>83</v>
      </c>
      <c r="AY198" s="16" t="s">
        <v>140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6" t="s">
        <v>81</v>
      </c>
      <c r="BK198" s="242">
        <f>ROUND(I198*H198,2)</f>
        <v>0</v>
      </c>
      <c r="BL198" s="16" t="s">
        <v>147</v>
      </c>
      <c r="BM198" s="241" t="s">
        <v>239</v>
      </c>
    </row>
    <row r="199" spans="2:51" s="12" customFormat="1" ht="12">
      <c r="B199" s="243"/>
      <c r="C199" s="244"/>
      <c r="D199" s="245" t="s">
        <v>149</v>
      </c>
      <c r="E199" s="246" t="s">
        <v>1</v>
      </c>
      <c r="F199" s="247" t="s">
        <v>222</v>
      </c>
      <c r="G199" s="244"/>
      <c r="H199" s="246" t="s">
        <v>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149</v>
      </c>
      <c r="AU199" s="253" t="s">
        <v>83</v>
      </c>
      <c r="AV199" s="12" t="s">
        <v>81</v>
      </c>
      <c r="AW199" s="12" t="s">
        <v>31</v>
      </c>
      <c r="AX199" s="12" t="s">
        <v>74</v>
      </c>
      <c r="AY199" s="253" t="s">
        <v>140</v>
      </c>
    </row>
    <row r="200" spans="2:51" s="13" customFormat="1" ht="12">
      <c r="B200" s="254"/>
      <c r="C200" s="255"/>
      <c r="D200" s="245" t="s">
        <v>149</v>
      </c>
      <c r="E200" s="256" t="s">
        <v>1</v>
      </c>
      <c r="F200" s="257" t="s">
        <v>223</v>
      </c>
      <c r="G200" s="255"/>
      <c r="H200" s="258">
        <v>30.6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149</v>
      </c>
      <c r="AU200" s="264" t="s">
        <v>83</v>
      </c>
      <c r="AV200" s="13" t="s">
        <v>83</v>
      </c>
      <c r="AW200" s="13" t="s">
        <v>31</v>
      </c>
      <c r="AX200" s="13" t="s">
        <v>74</v>
      </c>
      <c r="AY200" s="264" t="s">
        <v>140</v>
      </c>
    </row>
    <row r="201" spans="2:51" s="14" customFormat="1" ht="12">
      <c r="B201" s="265"/>
      <c r="C201" s="266"/>
      <c r="D201" s="245" t="s">
        <v>149</v>
      </c>
      <c r="E201" s="267" t="s">
        <v>1</v>
      </c>
      <c r="F201" s="268" t="s">
        <v>152</v>
      </c>
      <c r="G201" s="266"/>
      <c r="H201" s="269">
        <v>30.6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AT201" s="275" t="s">
        <v>149</v>
      </c>
      <c r="AU201" s="275" t="s">
        <v>83</v>
      </c>
      <c r="AV201" s="14" t="s">
        <v>147</v>
      </c>
      <c r="AW201" s="14" t="s">
        <v>31</v>
      </c>
      <c r="AX201" s="14" t="s">
        <v>81</v>
      </c>
      <c r="AY201" s="275" t="s">
        <v>140</v>
      </c>
    </row>
    <row r="202" spans="2:65" s="1" customFormat="1" ht="24" customHeight="1">
      <c r="B202" s="37"/>
      <c r="C202" s="230" t="s">
        <v>240</v>
      </c>
      <c r="D202" s="230" t="s">
        <v>142</v>
      </c>
      <c r="E202" s="231" t="s">
        <v>241</v>
      </c>
      <c r="F202" s="232" t="s">
        <v>242</v>
      </c>
      <c r="G202" s="233" t="s">
        <v>207</v>
      </c>
      <c r="H202" s="234">
        <v>38.18</v>
      </c>
      <c r="I202" s="235"/>
      <c r="J202" s="236">
        <f>ROUND(I202*H202,2)</f>
        <v>0</v>
      </c>
      <c r="K202" s="232" t="s">
        <v>238</v>
      </c>
      <c r="L202" s="42"/>
      <c r="M202" s="237" t="s">
        <v>1</v>
      </c>
      <c r="N202" s="238" t="s">
        <v>39</v>
      </c>
      <c r="O202" s="85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AR202" s="241" t="s">
        <v>147</v>
      </c>
      <c r="AT202" s="241" t="s">
        <v>142</v>
      </c>
      <c r="AU202" s="241" t="s">
        <v>83</v>
      </c>
      <c r="AY202" s="16" t="s">
        <v>140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6" t="s">
        <v>81</v>
      </c>
      <c r="BK202" s="242">
        <f>ROUND(I202*H202,2)</f>
        <v>0</v>
      </c>
      <c r="BL202" s="16" t="s">
        <v>147</v>
      </c>
      <c r="BM202" s="241" t="s">
        <v>243</v>
      </c>
    </row>
    <row r="203" spans="2:51" s="12" customFormat="1" ht="12">
      <c r="B203" s="243"/>
      <c r="C203" s="244"/>
      <c r="D203" s="245" t="s">
        <v>149</v>
      </c>
      <c r="E203" s="246" t="s">
        <v>1</v>
      </c>
      <c r="F203" s="247" t="s">
        <v>209</v>
      </c>
      <c r="G203" s="244"/>
      <c r="H203" s="246" t="s">
        <v>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149</v>
      </c>
      <c r="AU203" s="253" t="s">
        <v>83</v>
      </c>
      <c r="AV203" s="12" t="s">
        <v>81</v>
      </c>
      <c r="AW203" s="12" t="s">
        <v>31</v>
      </c>
      <c r="AX203" s="12" t="s">
        <v>74</v>
      </c>
      <c r="AY203" s="253" t="s">
        <v>140</v>
      </c>
    </row>
    <row r="204" spans="2:51" s="13" customFormat="1" ht="12">
      <c r="B204" s="254"/>
      <c r="C204" s="255"/>
      <c r="D204" s="245" t="s">
        <v>149</v>
      </c>
      <c r="E204" s="256" t="s">
        <v>1</v>
      </c>
      <c r="F204" s="257" t="s">
        <v>210</v>
      </c>
      <c r="G204" s="255"/>
      <c r="H204" s="258">
        <v>36.54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149</v>
      </c>
      <c r="AU204" s="264" t="s">
        <v>83</v>
      </c>
      <c r="AV204" s="13" t="s">
        <v>83</v>
      </c>
      <c r="AW204" s="13" t="s">
        <v>31</v>
      </c>
      <c r="AX204" s="13" t="s">
        <v>74</v>
      </c>
      <c r="AY204" s="264" t="s">
        <v>140</v>
      </c>
    </row>
    <row r="205" spans="2:51" s="12" customFormat="1" ht="12">
      <c r="B205" s="243"/>
      <c r="C205" s="244"/>
      <c r="D205" s="245" t="s">
        <v>149</v>
      </c>
      <c r="E205" s="246" t="s">
        <v>1</v>
      </c>
      <c r="F205" s="247" t="s">
        <v>224</v>
      </c>
      <c r="G205" s="244"/>
      <c r="H205" s="246" t="s">
        <v>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149</v>
      </c>
      <c r="AU205" s="253" t="s">
        <v>83</v>
      </c>
      <c r="AV205" s="12" t="s">
        <v>81</v>
      </c>
      <c r="AW205" s="12" t="s">
        <v>31</v>
      </c>
      <c r="AX205" s="12" t="s">
        <v>74</v>
      </c>
      <c r="AY205" s="253" t="s">
        <v>140</v>
      </c>
    </row>
    <row r="206" spans="2:51" s="13" customFormat="1" ht="12">
      <c r="B206" s="254"/>
      <c r="C206" s="255"/>
      <c r="D206" s="245" t="s">
        <v>149</v>
      </c>
      <c r="E206" s="256" t="s">
        <v>1</v>
      </c>
      <c r="F206" s="257" t="s">
        <v>225</v>
      </c>
      <c r="G206" s="255"/>
      <c r="H206" s="258">
        <v>1.64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149</v>
      </c>
      <c r="AU206" s="264" t="s">
        <v>83</v>
      </c>
      <c r="AV206" s="13" t="s">
        <v>83</v>
      </c>
      <c r="AW206" s="13" t="s">
        <v>31</v>
      </c>
      <c r="AX206" s="13" t="s">
        <v>74</v>
      </c>
      <c r="AY206" s="264" t="s">
        <v>140</v>
      </c>
    </row>
    <row r="207" spans="2:51" s="14" customFormat="1" ht="12">
      <c r="B207" s="265"/>
      <c r="C207" s="266"/>
      <c r="D207" s="245" t="s">
        <v>149</v>
      </c>
      <c r="E207" s="267" t="s">
        <v>1</v>
      </c>
      <c r="F207" s="268" t="s">
        <v>152</v>
      </c>
      <c r="G207" s="266"/>
      <c r="H207" s="269">
        <v>38.18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149</v>
      </c>
      <c r="AU207" s="275" t="s">
        <v>83</v>
      </c>
      <c r="AV207" s="14" t="s">
        <v>147</v>
      </c>
      <c r="AW207" s="14" t="s">
        <v>31</v>
      </c>
      <c r="AX207" s="14" t="s">
        <v>81</v>
      </c>
      <c r="AY207" s="275" t="s">
        <v>140</v>
      </c>
    </row>
    <row r="208" spans="2:65" s="1" customFormat="1" ht="16.5" customHeight="1">
      <c r="B208" s="37"/>
      <c r="C208" s="230" t="s">
        <v>244</v>
      </c>
      <c r="D208" s="230" t="s">
        <v>142</v>
      </c>
      <c r="E208" s="231" t="s">
        <v>245</v>
      </c>
      <c r="F208" s="232" t="s">
        <v>246</v>
      </c>
      <c r="G208" s="233" t="s">
        <v>207</v>
      </c>
      <c r="H208" s="234">
        <v>10.752</v>
      </c>
      <c r="I208" s="235"/>
      <c r="J208" s="236">
        <f>ROUND(I208*H208,2)</f>
        <v>0</v>
      </c>
      <c r="K208" s="232" t="s">
        <v>1</v>
      </c>
      <c r="L208" s="42"/>
      <c r="M208" s="237" t="s">
        <v>1</v>
      </c>
      <c r="N208" s="238" t="s">
        <v>39</v>
      </c>
      <c r="O208" s="85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AR208" s="241" t="s">
        <v>147</v>
      </c>
      <c r="AT208" s="241" t="s">
        <v>142</v>
      </c>
      <c r="AU208" s="241" t="s">
        <v>83</v>
      </c>
      <c r="AY208" s="16" t="s">
        <v>140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6" t="s">
        <v>81</v>
      </c>
      <c r="BK208" s="242">
        <f>ROUND(I208*H208,2)</f>
        <v>0</v>
      </c>
      <c r="BL208" s="16" t="s">
        <v>147</v>
      </c>
      <c r="BM208" s="241" t="s">
        <v>247</v>
      </c>
    </row>
    <row r="209" spans="2:51" s="12" customFormat="1" ht="12">
      <c r="B209" s="243"/>
      <c r="C209" s="244"/>
      <c r="D209" s="245" t="s">
        <v>149</v>
      </c>
      <c r="E209" s="246" t="s">
        <v>1</v>
      </c>
      <c r="F209" s="247" t="s">
        <v>248</v>
      </c>
      <c r="G209" s="244"/>
      <c r="H209" s="246" t="s">
        <v>1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149</v>
      </c>
      <c r="AU209" s="253" t="s">
        <v>83</v>
      </c>
      <c r="AV209" s="12" t="s">
        <v>81</v>
      </c>
      <c r="AW209" s="12" t="s">
        <v>31</v>
      </c>
      <c r="AX209" s="12" t="s">
        <v>74</v>
      </c>
      <c r="AY209" s="253" t="s">
        <v>140</v>
      </c>
    </row>
    <row r="210" spans="2:51" s="13" customFormat="1" ht="12">
      <c r="B210" s="254"/>
      <c r="C210" s="255"/>
      <c r="D210" s="245" t="s">
        <v>149</v>
      </c>
      <c r="E210" s="256" t="s">
        <v>1</v>
      </c>
      <c r="F210" s="257" t="s">
        <v>212</v>
      </c>
      <c r="G210" s="255"/>
      <c r="H210" s="258">
        <v>10.752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149</v>
      </c>
      <c r="AU210" s="264" t="s">
        <v>83</v>
      </c>
      <c r="AV210" s="13" t="s">
        <v>83</v>
      </c>
      <c r="AW210" s="13" t="s">
        <v>31</v>
      </c>
      <c r="AX210" s="13" t="s">
        <v>74</v>
      </c>
      <c r="AY210" s="264" t="s">
        <v>140</v>
      </c>
    </row>
    <row r="211" spans="2:51" s="14" customFormat="1" ht="12">
      <c r="B211" s="265"/>
      <c r="C211" s="266"/>
      <c r="D211" s="245" t="s">
        <v>149</v>
      </c>
      <c r="E211" s="267" t="s">
        <v>1</v>
      </c>
      <c r="F211" s="268" t="s">
        <v>152</v>
      </c>
      <c r="G211" s="266"/>
      <c r="H211" s="269">
        <v>10.752</v>
      </c>
      <c r="I211" s="270"/>
      <c r="J211" s="266"/>
      <c r="K211" s="266"/>
      <c r="L211" s="271"/>
      <c r="M211" s="272"/>
      <c r="N211" s="273"/>
      <c r="O211" s="273"/>
      <c r="P211" s="273"/>
      <c r="Q211" s="273"/>
      <c r="R211" s="273"/>
      <c r="S211" s="273"/>
      <c r="T211" s="274"/>
      <c r="AT211" s="275" t="s">
        <v>149</v>
      </c>
      <c r="AU211" s="275" t="s">
        <v>83</v>
      </c>
      <c r="AV211" s="14" t="s">
        <v>147</v>
      </c>
      <c r="AW211" s="14" t="s">
        <v>31</v>
      </c>
      <c r="AX211" s="14" t="s">
        <v>81</v>
      </c>
      <c r="AY211" s="275" t="s">
        <v>140</v>
      </c>
    </row>
    <row r="212" spans="2:63" s="11" customFormat="1" ht="22.8" customHeight="1">
      <c r="B212" s="214"/>
      <c r="C212" s="215"/>
      <c r="D212" s="216" t="s">
        <v>73</v>
      </c>
      <c r="E212" s="228" t="s">
        <v>249</v>
      </c>
      <c r="F212" s="228" t="s">
        <v>250</v>
      </c>
      <c r="G212" s="215"/>
      <c r="H212" s="215"/>
      <c r="I212" s="218"/>
      <c r="J212" s="229">
        <f>BK212</f>
        <v>0</v>
      </c>
      <c r="K212" s="215"/>
      <c r="L212" s="220"/>
      <c r="M212" s="221"/>
      <c r="N212" s="222"/>
      <c r="O212" s="222"/>
      <c r="P212" s="223">
        <f>P213</f>
        <v>0</v>
      </c>
      <c r="Q212" s="222"/>
      <c r="R212" s="223">
        <f>R213</f>
        <v>0</v>
      </c>
      <c r="S212" s="222"/>
      <c r="T212" s="224">
        <f>T213</f>
        <v>0</v>
      </c>
      <c r="AR212" s="225" t="s">
        <v>81</v>
      </c>
      <c r="AT212" s="226" t="s">
        <v>73</v>
      </c>
      <c r="AU212" s="226" t="s">
        <v>81</v>
      </c>
      <c r="AY212" s="225" t="s">
        <v>140</v>
      </c>
      <c r="BK212" s="227">
        <f>BK213</f>
        <v>0</v>
      </c>
    </row>
    <row r="213" spans="2:65" s="1" customFormat="1" ht="24" customHeight="1">
      <c r="B213" s="37"/>
      <c r="C213" s="230" t="s">
        <v>251</v>
      </c>
      <c r="D213" s="230" t="s">
        <v>142</v>
      </c>
      <c r="E213" s="231" t="s">
        <v>252</v>
      </c>
      <c r="F213" s="232" t="s">
        <v>253</v>
      </c>
      <c r="G213" s="233" t="s">
        <v>207</v>
      </c>
      <c r="H213" s="234">
        <v>13.903</v>
      </c>
      <c r="I213" s="235"/>
      <c r="J213" s="236">
        <f>ROUND(I213*H213,2)</f>
        <v>0</v>
      </c>
      <c r="K213" s="232" t="s">
        <v>146</v>
      </c>
      <c r="L213" s="42"/>
      <c r="M213" s="286" t="s">
        <v>1</v>
      </c>
      <c r="N213" s="287" t="s">
        <v>39</v>
      </c>
      <c r="O213" s="288"/>
      <c r="P213" s="289">
        <f>O213*H213</f>
        <v>0</v>
      </c>
      <c r="Q213" s="289">
        <v>0</v>
      </c>
      <c r="R213" s="289">
        <f>Q213*H213</f>
        <v>0</v>
      </c>
      <c r="S213" s="289">
        <v>0</v>
      </c>
      <c r="T213" s="290">
        <f>S213*H213</f>
        <v>0</v>
      </c>
      <c r="AR213" s="241" t="s">
        <v>147</v>
      </c>
      <c r="AT213" s="241" t="s">
        <v>142</v>
      </c>
      <c r="AU213" s="241" t="s">
        <v>83</v>
      </c>
      <c r="AY213" s="16" t="s">
        <v>140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81</v>
      </c>
      <c r="BK213" s="242">
        <f>ROUND(I213*H213,2)</f>
        <v>0</v>
      </c>
      <c r="BL213" s="16" t="s">
        <v>147</v>
      </c>
      <c r="BM213" s="241" t="s">
        <v>254</v>
      </c>
    </row>
    <row r="214" spans="2:12" s="1" customFormat="1" ht="6.95" customHeight="1">
      <c r="B214" s="60"/>
      <c r="C214" s="61"/>
      <c r="D214" s="61"/>
      <c r="E214" s="61"/>
      <c r="F214" s="61"/>
      <c r="G214" s="61"/>
      <c r="H214" s="61"/>
      <c r="I214" s="181"/>
      <c r="J214" s="61"/>
      <c r="K214" s="61"/>
      <c r="L214" s="42"/>
    </row>
  </sheetData>
  <sheetProtection password="CC35" sheet="1" objects="1" scenarios="1" formatColumns="0" formatRows="0" autoFilter="0"/>
  <autoFilter ref="C124:K21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ht="12" customHeight="1">
      <c r="B8" s="19"/>
      <c r="D8" s="146" t="s">
        <v>111</v>
      </c>
      <c r="L8" s="19"/>
    </row>
    <row r="9" spans="2:12" s="1" customFormat="1" ht="16.5" customHeight="1">
      <c r="B9" s="42"/>
      <c r="E9" s="147" t="s">
        <v>112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113</v>
      </c>
      <c r="I10" s="148"/>
      <c r="L10" s="42"/>
    </row>
    <row r="11" spans="2:12" s="1" customFormat="1" ht="36.95" customHeight="1">
      <c r="B11" s="42"/>
      <c r="E11" s="149" t="s">
        <v>255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5. 3. 2020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ROUND(J125,2)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ROUND((SUM(BE125:BE213)),2)</f>
        <v>0</v>
      </c>
      <c r="I35" s="162">
        <v>0.21</v>
      </c>
      <c r="J35" s="161">
        <f>ROUND(((SUM(BE125:BE213))*I35),2)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ROUND((SUM(BF125:BF213)),2)</f>
        <v>0</v>
      </c>
      <c r="I36" s="162">
        <v>0.15</v>
      </c>
      <c r="J36" s="161">
        <f>ROUND(((SUM(BF125:BF213))*I36),2)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ROUND((SUM(BG125:BG213)),2)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ROUND((SUM(BH125:BH213)),2)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ROUND((SUM(BI125:BI213)),2)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111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112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113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002 - Příprava území, demolice chodníku - větev B a C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5. 3. 2020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116</v>
      </c>
      <c r="D96" s="187"/>
      <c r="E96" s="187"/>
      <c r="F96" s="187"/>
      <c r="G96" s="187"/>
      <c r="H96" s="187"/>
      <c r="I96" s="188"/>
      <c r="J96" s="189" t="s">
        <v>117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118</v>
      </c>
      <c r="D98" s="38"/>
      <c r="E98" s="38"/>
      <c r="F98" s="38"/>
      <c r="G98" s="38"/>
      <c r="H98" s="38"/>
      <c r="I98" s="148"/>
      <c r="J98" s="104">
        <f>J125</f>
        <v>0</v>
      </c>
      <c r="K98" s="38"/>
      <c r="L98" s="42"/>
      <c r="AU98" s="16" t="s">
        <v>119</v>
      </c>
    </row>
    <row r="99" spans="2:12" s="8" customFormat="1" ht="24.95" customHeight="1">
      <c r="B99" s="191"/>
      <c r="C99" s="192"/>
      <c r="D99" s="193" t="s">
        <v>120</v>
      </c>
      <c r="E99" s="194"/>
      <c r="F99" s="194"/>
      <c r="G99" s="194"/>
      <c r="H99" s="194"/>
      <c r="I99" s="195"/>
      <c r="J99" s="196">
        <f>J126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121</v>
      </c>
      <c r="E100" s="200"/>
      <c r="F100" s="200"/>
      <c r="G100" s="200"/>
      <c r="H100" s="200"/>
      <c r="I100" s="201"/>
      <c r="J100" s="202">
        <f>J127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122</v>
      </c>
      <c r="E101" s="200"/>
      <c r="F101" s="200"/>
      <c r="G101" s="200"/>
      <c r="H101" s="200"/>
      <c r="I101" s="201"/>
      <c r="J101" s="202">
        <f>J144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123</v>
      </c>
      <c r="E102" s="200"/>
      <c r="F102" s="200"/>
      <c r="G102" s="200"/>
      <c r="H102" s="200"/>
      <c r="I102" s="201"/>
      <c r="J102" s="202">
        <f>J165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124</v>
      </c>
      <c r="E103" s="200"/>
      <c r="F103" s="200"/>
      <c r="G103" s="200"/>
      <c r="H103" s="200"/>
      <c r="I103" s="201"/>
      <c r="J103" s="202">
        <f>J212</f>
        <v>0</v>
      </c>
      <c r="K103" s="127"/>
      <c r="L103" s="203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4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81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84"/>
      <c r="J109" s="63"/>
      <c r="K109" s="63"/>
      <c r="L109" s="42"/>
    </row>
    <row r="110" spans="2:12" s="1" customFormat="1" ht="24.95" customHeight="1">
      <c r="B110" s="37"/>
      <c r="C110" s="22" t="s">
        <v>125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85" t="str">
        <f>E7</f>
        <v>Technické zhodnocení chodníků na ul. Čičákova v Šumperku</v>
      </c>
      <c r="F113" s="31"/>
      <c r="G113" s="31"/>
      <c r="H113" s="31"/>
      <c r="I113" s="148"/>
      <c r="J113" s="38"/>
      <c r="K113" s="38"/>
      <c r="L113" s="42"/>
    </row>
    <row r="114" spans="2:12" ht="12" customHeight="1">
      <c r="B114" s="20"/>
      <c r="C114" s="31" t="s">
        <v>111</v>
      </c>
      <c r="D114" s="21"/>
      <c r="E114" s="21"/>
      <c r="F114" s="21"/>
      <c r="G114" s="21"/>
      <c r="H114" s="21"/>
      <c r="I114" s="140"/>
      <c r="J114" s="21"/>
      <c r="K114" s="21"/>
      <c r="L114" s="19"/>
    </row>
    <row r="115" spans="2:12" s="1" customFormat="1" ht="16.5" customHeight="1">
      <c r="B115" s="37"/>
      <c r="C115" s="38"/>
      <c r="D115" s="38"/>
      <c r="E115" s="185" t="s">
        <v>112</v>
      </c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113</v>
      </c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E11</f>
        <v>SO 002 - Příprava území, demolice chodníku - větev B a C</v>
      </c>
      <c r="F117" s="38"/>
      <c r="G117" s="38"/>
      <c r="H117" s="38"/>
      <c r="I117" s="148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F14</f>
        <v>Šumperk</v>
      </c>
      <c r="G119" s="38"/>
      <c r="H119" s="38"/>
      <c r="I119" s="150" t="s">
        <v>22</v>
      </c>
      <c r="J119" s="73" t="str">
        <f>IF(J14="","",J14)</f>
        <v>5. 3. 2020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12" s="1" customFormat="1" ht="15.15" customHeight="1">
      <c r="B121" s="37"/>
      <c r="C121" s="31" t="s">
        <v>24</v>
      </c>
      <c r="D121" s="38"/>
      <c r="E121" s="38"/>
      <c r="F121" s="26" t="str">
        <f>E17</f>
        <v xml:space="preserve"> </v>
      </c>
      <c r="G121" s="38"/>
      <c r="H121" s="38"/>
      <c r="I121" s="150" t="s">
        <v>30</v>
      </c>
      <c r="J121" s="35" t="str">
        <f>E23</f>
        <v xml:space="preserve"> 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IF(E20="","",E20)</f>
        <v>Vyplň údaj</v>
      </c>
      <c r="G122" s="38"/>
      <c r="H122" s="38"/>
      <c r="I122" s="150" t="s">
        <v>32</v>
      </c>
      <c r="J122" s="35" t="str">
        <f>E26</f>
        <v xml:space="preserve"> 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48"/>
      <c r="J123" s="38"/>
      <c r="K123" s="38"/>
      <c r="L123" s="42"/>
    </row>
    <row r="124" spans="2:20" s="10" customFormat="1" ht="29.25" customHeight="1">
      <c r="B124" s="204"/>
      <c r="C124" s="205" t="s">
        <v>126</v>
      </c>
      <c r="D124" s="206" t="s">
        <v>59</v>
      </c>
      <c r="E124" s="206" t="s">
        <v>55</v>
      </c>
      <c r="F124" s="206" t="s">
        <v>56</v>
      </c>
      <c r="G124" s="206" t="s">
        <v>127</v>
      </c>
      <c r="H124" s="206" t="s">
        <v>128</v>
      </c>
      <c r="I124" s="207" t="s">
        <v>129</v>
      </c>
      <c r="J124" s="206" t="s">
        <v>117</v>
      </c>
      <c r="K124" s="208" t="s">
        <v>130</v>
      </c>
      <c r="L124" s="209"/>
      <c r="M124" s="94" t="s">
        <v>1</v>
      </c>
      <c r="N124" s="95" t="s">
        <v>38</v>
      </c>
      <c r="O124" s="95" t="s">
        <v>131</v>
      </c>
      <c r="P124" s="95" t="s">
        <v>132</v>
      </c>
      <c r="Q124" s="95" t="s">
        <v>133</v>
      </c>
      <c r="R124" s="95" t="s">
        <v>134</v>
      </c>
      <c r="S124" s="95" t="s">
        <v>135</v>
      </c>
      <c r="T124" s="96" t="s">
        <v>136</v>
      </c>
    </row>
    <row r="125" spans="2:63" s="1" customFormat="1" ht="22.8" customHeight="1">
      <c r="B125" s="37"/>
      <c r="C125" s="101" t="s">
        <v>137</v>
      </c>
      <c r="D125" s="38"/>
      <c r="E125" s="38"/>
      <c r="F125" s="38"/>
      <c r="G125" s="38"/>
      <c r="H125" s="38"/>
      <c r="I125" s="148"/>
      <c r="J125" s="210">
        <f>BK125</f>
        <v>0</v>
      </c>
      <c r="K125" s="38"/>
      <c r="L125" s="42"/>
      <c r="M125" s="97"/>
      <c r="N125" s="98"/>
      <c r="O125" s="98"/>
      <c r="P125" s="211">
        <f>P126</f>
        <v>0</v>
      </c>
      <c r="Q125" s="98"/>
      <c r="R125" s="211">
        <f>R126</f>
        <v>34.757479999999994</v>
      </c>
      <c r="S125" s="98"/>
      <c r="T125" s="212">
        <f>T126</f>
        <v>170.64000000000001</v>
      </c>
      <c r="AT125" s="16" t="s">
        <v>73</v>
      </c>
      <c r="AU125" s="16" t="s">
        <v>119</v>
      </c>
      <c r="BK125" s="213">
        <f>BK126</f>
        <v>0</v>
      </c>
    </row>
    <row r="126" spans="2:63" s="11" customFormat="1" ht="25.9" customHeight="1">
      <c r="B126" s="214"/>
      <c r="C126" s="215"/>
      <c r="D126" s="216" t="s">
        <v>73</v>
      </c>
      <c r="E126" s="217" t="s">
        <v>138</v>
      </c>
      <c r="F126" s="217" t="s">
        <v>139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P127+P144+P165+P212</f>
        <v>0</v>
      </c>
      <c r="Q126" s="222"/>
      <c r="R126" s="223">
        <f>R127+R144+R165+R212</f>
        <v>34.757479999999994</v>
      </c>
      <c r="S126" s="222"/>
      <c r="T126" s="224">
        <f>T127+T144+T165+T212</f>
        <v>170.64000000000001</v>
      </c>
      <c r="AR126" s="225" t="s">
        <v>81</v>
      </c>
      <c r="AT126" s="226" t="s">
        <v>73</v>
      </c>
      <c r="AU126" s="226" t="s">
        <v>74</v>
      </c>
      <c r="AY126" s="225" t="s">
        <v>140</v>
      </c>
      <c r="BK126" s="227">
        <f>BK127+BK144+BK165+BK212</f>
        <v>0</v>
      </c>
    </row>
    <row r="127" spans="2:63" s="11" customFormat="1" ht="22.8" customHeight="1">
      <c r="B127" s="214"/>
      <c r="C127" s="215"/>
      <c r="D127" s="216" t="s">
        <v>73</v>
      </c>
      <c r="E127" s="228" t="s">
        <v>81</v>
      </c>
      <c r="F127" s="228" t="s">
        <v>141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SUM(P128:P143)</f>
        <v>0</v>
      </c>
      <c r="Q127" s="222"/>
      <c r="R127" s="223">
        <f>SUM(R128:R143)</f>
        <v>0.01</v>
      </c>
      <c r="S127" s="222"/>
      <c r="T127" s="224">
        <f>SUM(T128:T143)</f>
        <v>170.64000000000001</v>
      </c>
      <c r="AR127" s="225" t="s">
        <v>81</v>
      </c>
      <c r="AT127" s="226" t="s">
        <v>73</v>
      </c>
      <c r="AU127" s="226" t="s">
        <v>81</v>
      </c>
      <c r="AY127" s="225" t="s">
        <v>140</v>
      </c>
      <c r="BK127" s="227">
        <f>SUM(BK128:BK143)</f>
        <v>0</v>
      </c>
    </row>
    <row r="128" spans="2:65" s="1" customFormat="1" ht="24" customHeight="1">
      <c r="B128" s="37"/>
      <c r="C128" s="230" t="s">
        <v>81</v>
      </c>
      <c r="D128" s="230" t="s">
        <v>142</v>
      </c>
      <c r="E128" s="231" t="s">
        <v>143</v>
      </c>
      <c r="F128" s="232" t="s">
        <v>144</v>
      </c>
      <c r="G128" s="233" t="s">
        <v>145</v>
      </c>
      <c r="H128" s="234">
        <v>240</v>
      </c>
      <c r="I128" s="235"/>
      <c r="J128" s="236">
        <f>ROUND(I128*H128,2)</f>
        <v>0</v>
      </c>
      <c r="K128" s="232" t="s">
        <v>146</v>
      </c>
      <c r="L128" s="42"/>
      <c r="M128" s="237" t="s">
        <v>1</v>
      </c>
      <c r="N128" s="238" t="s">
        <v>39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0.255</v>
      </c>
      <c r="T128" s="240">
        <f>S128*H128</f>
        <v>61.2</v>
      </c>
      <c r="AR128" s="241" t="s">
        <v>147</v>
      </c>
      <c r="AT128" s="241" t="s">
        <v>142</v>
      </c>
      <c r="AU128" s="241" t="s">
        <v>83</v>
      </c>
      <c r="AY128" s="16" t="s">
        <v>140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81</v>
      </c>
      <c r="BK128" s="242">
        <f>ROUND(I128*H128,2)</f>
        <v>0</v>
      </c>
      <c r="BL128" s="16" t="s">
        <v>147</v>
      </c>
      <c r="BM128" s="241" t="s">
        <v>256</v>
      </c>
    </row>
    <row r="129" spans="2:51" s="12" customFormat="1" ht="12">
      <c r="B129" s="243"/>
      <c r="C129" s="244"/>
      <c r="D129" s="245" t="s">
        <v>149</v>
      </c>
      <c r="E129" s="246" t="s">
        <v>1</v>
      </c>
      <c r="F129" s="247" t="s">
        <v>150</v>
      </c>
      <c r="G129" s="244"/>
      <c r="H129" s="246" t="s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149</v>
      </c>
      <c r="AU129" s="253" t="s">
        <v>83</v>
      </c>
      <c r="AV129" s="12" t="s">
        <v>81</v>
      </c>
      <c r="AW129" s="12" t="s">
        <v>31</v>
      </c>
      <c r="AX129" s="12" t="s">
        <v>74</v>
      </c>
      <c r="AY129" s="253" t="s">
        <v>140</v>
      </c>
    </row>
    <row r="130" spans="2:51" s="13" customFormat="1" ht="12">
      <c r="B130" s="254"/>
      <c r="C130" s="255"/>
      <c r="D130" s="245" t="s">
        <v>149</v>
      </c>
      <c r="E130" s="256" t="s">
        <v>1</v>
      </c>
      <c r="F130" s="257" t="s">
        <v>257</v>
      </c>
      <c r="G130" s="255"/>
      <c r="H130" s="258">
        <v>240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149</v>
      </c>
      <c r="AU130" s="264" t="s">
        <v>83</v>
      </c>
      <c r="AV130" s="13" t="s">
        <v>83</v>
      </c>
      <c r="AW130" s="13" t="s">
        <v>31</v>
      </c>
      <c r="AX130" s="13" t="s">
        <v>74</v>
      </c>
      <c r="AY130" s="264" t="s">
        <v>140</v>
      </c>
    </row>
    <row r="131" spans="2:51" s="14" customFormat="1" ht="12">
      <c r="B131" s="265"/>
      <c r="C131" s="266"/>
      <c r="D131" s="245" t="s">
        <v>149</v>
      </c>
      <c r="E131" s="267" t="s">
        <v>1</v>
      </c>
      <c r="F131" s="268" t="s">
        <v>152</v>
      </c>
      <c r="G131" s="266"/>
      <c r="H131" s="269">
        <v>240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149</v>
      </c>
      <c r="AU131" s="275" t="s">
        <v>83</v>
      </c>
      <c r="AV131" s="14" t="s">
        <v>147</v>
      </c>
      <c r="AW131" s="14" t="s">
        <v>31</v>
      </c>
      <c r="AX131" s="14" t="s">
        <v>81</v>
      </c>
      <c r="AY131" s="275" t="s">
        <v>140</v>
      </c>
    </row>
    <row r="132" spans="2:65" s="1" customFormat="1" ht="24" customHeight="1">
      <c r="B132" s="37"/>
      <c r="C132" s="230" t="s">
        <v>83</v>
      </c>
      <c r="D132" s="230" t="s">
        <v>142</v>
      </c>
      <c r="E132" s="231" t="s">
        <v>258</v>
      </c>
      <c r="F132" s="232" t="s">
        <v>259</v>
      </c>
      <c r="G132" s="233" t="s">
        <v>145</v>
      </c>
      <c r="H132" s="234">
        <v>252</v>
      </c>
      <c r="I132" s="235"/>
      <c r="J132" s="236">
        <f>ROUND(I132*H132,2)</f>
        <v>0</v>
      </c>
      <c r="K132" s="232" t="s">
        <v>146</v>
      </c>
      <c r="L132" s="42"/>
      <c r="M132" s="237" t="s">
        <v>1</v>
      </c>
      <c r="N132" s="238" t="s">
        <v>39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0.17</v>
      </c>
      <c r="T132" s="240">
        <f>S132*H132</f>
        <v>42.84</v>
      </c>
      <c r="AR132" s="241" t="s">
        <v>147</v>
      </c>
      <c r="AT132" s="241" t="s">
        <v>142</v>
      </c>
      <c r="AU132" s="241" t="s">
        <v>83</v>
      </c>
      <c r="AY132" s="16" t="s">
        <v>140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81</v>
      </c>
      <c r="BK132" s="242">
        <f>ROUND(I132*H132,2)</f>
        <v>0</v>
      </c>
      <c r="BL132" s="16" t="s">
        <v>147</v>
      </c>
      <c r="BM132" s="241" t="s">
        <v>260</v>
      </c>
    </row>
    <row r="133" spans="2:51" s="12" customFormat="1" ht="12">
      <c r="B133" s="243"/>
      <c r="C133" s="244"/>
      <c r="D133" s="245" t="s">
        <v>149</v>
      </c>
      <c r="E133" s="246" t="s">
        <v>1</v>
      </c>
      <c r="F133" s="247" t="s">
        <v>156</v>
      </c>
      <c r="G133" s="244"/>
      <c r="H133" s="246" t="s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149</v>
      </c>
      <c r="AU133" s="253" t="s">
        <v>83</v>
      </c>
      <c r="AV133" s="12" t="s">
        <v>81</v>
      </c>
      <c r="AW133" s="12" t="s">
        <v>31</v>
      </c>
      <c r="AX133" s="12" t="s">
        <v>74</v>
      </c>
      <c r="AY133" s="253" t="s">
        <v>140</v>
      </c>
    </row>
    <row r="134" spans="2:51" s="13" customFormat="1" ht="12">
      <c r="B134" s="254"/>
      <c r="C134" s="255"/>
      <c r="D134" s="245" t="s">
        <v>149</v>
      </c>
      <c r="E134" s="256" t="s">
        <v>1</v>
      </c>
      <c r="F134" s="257" t="s">
        <v>261</v>
      </c>
      <c r="G134" s="255"/>
      <c r="H134" s="258">
        <v>252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149</v>
      </c>
      <c r="AU134" s="264" t="s">
        <v>83</v>
      </c>
      <c r="AV134" s="13" t="s">
        <v>83</v>
      </c>
      <c r="AW134" s="13" t="s">
        <v>31</v>
      </c>
      <c r="AX134" s="13" t="s">
        <v>74</v>
      </c>
      <c r="AY134" s="264" t="s">
        <v>140</v>
      </c>
    </row>
    <row r="135" spans="2:51" s="14" customFormat="1" ht="12">
      <c r="B135" s="265"/>
      <c r="C135" s="266"/>
      <c r="D135" s="245" t="s">
        <v>149</v>
      </c>
      <c r="E135" s="267" t="s">
        <v>1</v>
      </c>
      <c r="F135" s="268" t="s">
        <v>152</v>
      </c>
      <c r="G135" s="266"/>
      <c r="H135" s="269">
        <v>252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149</v>
      </c>
      <c r="AU135" s="275" t="s">
        <v>83</v>
      </c>
      <c r="AV135" s="14" t="s">
        <v>147</v>
      </c>
      <c r="AW135" s="14" t="s">
        <v>31</v>
      </c>
      <c r="AX135" s="14" t="s">
        <v>81</v>
      </c>
      <c r="AY135" s="275" t="s">
        <v>140</v>
      </c>
    </row>
    <row r="136" spans="2:65" s="1" customFormat="1" ht="24" customHeight="1">
      <c r="B136" s="37"/>
      <c r="C136" s="230" t="s">
        <v>158</v>
      </c>
      <c r="D136" s="230" t="s">
        <v>142</v>
      </c>
      <c r="E136" s="231" t="s">
        <v>159</v>
      </c>
      <c r="F136" s="232" t="s">
        <v>160</v>
      </c>
      <c r="G136" s="233" t="s">
        <v>145</v>
      </c>
      <c r="H136" s="234">
        <v>200</v>
      </c>
      <c r="I136" s="235"/>
      <c r="J136" s="236">
        <f>ROUND(I136*H136,2)</f>
        <v>0</v>
      </c>
      <c r="K136" s="232" t="s">
        <v>146</v>
      </c>
      <c r="L136" s="42"/>
      <c r="M136" s="237" t="s">
        <v>1</v>
      </c>
      <c r="N136" s="238" t="s">
        <v>39</v>
      </c>
      <c r="O136" s="85"/>
      <c r="P136" s="239">
        <f>O136*H136</f>
        <v>0</v>
      </c>
      <c r="Q136" s="239">
        <v>5E-05</v>
      </c>
      <c r="R136" s="239">
        <f>Q136*H136</f>
        <v>0.01</v>
      </c>
      <c r="S136" s="239">
        <v>0.128</v>
      </c>
      <c r="T136" s="240">
        <f>S136*H136</f>
        <v>25.6</v>
      </c>
      <c r="AR136" s="241" t="s">
        <v>147</v>
      </c>
      <c r="AT136" s="241" t="s">
        <v>142</v>
      </c>
      <c r="AU136" s="241" t="s">
        <v>83</v>
      </c>
      <c r="AY136" s="16" t="s">
        <v>140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81</v>
      </c>
      <c r="BK136" s="242">
        <f>ROUND(I136*H136,2)</f>
        <v>0</v>
      </c>
      <c r="BL136" s="16" t="s">
        <v>147</v>
      </c>
      <c r="BM136" s="241" t="s">
        <v>262</v>
      </c>
    </row>
    <row r="137" spans="2:51" s="12" customFormat="1" ht="12">
      <c r="B137" s="243"/>
      <c r="C137" s="244"/>
      <c r="D137" s="245" t="s">
        <v>149</v>
      </c>
      <c r="E137" s="246" t="s">
        <v>1</v>
      </c>
      <c r="F137" s="247" t="s">
        <v>162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149</v>
      </c>
      <c r="AU137" s="253" t="s">
        <v>83</v>
      </c>
      <c r="AV137" s="12" t="s">
        <v>81</v>
      </c>
      <c r="AW137" s="12" t="s">
        <v>31</v>
      </c>
      <c r="AX137" s="12" t="s">
        <v>74</v>
      </c>
      <c r="AY137" s="253" t="s">
        <v>140</v>
      </c>
    </row>
    <row r="138" spans="2:51" s="13" customFormat="1" ht="12">
      <c r="B138" s="254"/>
      <c r="C138" s="255"/>
      <c r="D138" s="245" t="s">
        <v>149</v>
      </c>
      <c r="E138" s="256" t="s">
        <v>1</v>
      </c>
      <c r="F138" s="257" t="s">
        <v>263</v>
      </c>
      <c r="G138" s="255"/>
      <c r="H138" s="258">
        <v>200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149</v>
      </c>
      <c r="AU138" s="264" t="s">
        <v>83</v>
      </c>
      <c r="AV138" s="13" t="s">
        <v>83</v>
      </c>
      <c r="AW138" s="13" t="s">
        <v>31</v>
      </c>
      <c r="AX138" s="13" t="s">
        <v>74</v>
      </c>
      <c r="AY138" s="264" t="s">
        <v>140</v>
      </c>
    </row>
    <row r="139" spans="2:51" s="14" customFormat="1" ht="12">
      <c r="B139" s="265"/>
      <c r="C139" s="266"/>
      <c r="D139" s="245" t="s">
        <v>149</v>
      </c>
      <c r="E139" s="267" t="s">
        <v>1</v>
      </c>
      <c r="F139" s="268" t="s">
        <v>152</v>
      </c>
      <c r="G139" s="266"/>
      <c r="H139" s="269">
        <v>200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149</v>
      </c>
      <c r="AU139" s="275" t="s">
        <v>83</v>
      </c>
      <c r="AV139" s="14" t="s">
        <v>147</v>
      </c>
      <c r="AW139" s="14" t="s">
        <v>31</v>
      </c>
      <c r="AX139" s="14" t="s">
        <v>81</v>
      </c>
      <c r="AY139" s="275" t="s">
        <v>140</v>
      </c>
    </row>
    <row r="140" spans="2:65" s="1" customFormat="1" ht="16.5" customHeight="1">
      <c r="B140" s="37"/>
      <c r="C140" s="230" t="s">
        <v>147</v>
      </c>
      <c r="D140" s="230" t="s">
        <v>142</v>
      </c>
      <c r="E140" s="231" t="s">
        <v>164</v>
      </c>
      <c r="F140" s="232" t="s">
        <v>165</v>
      </c>
      <c r="G140" s="233" t="s">
        <v>166</v>
      </c>
      <c r="H140" s="234">
        <v>200</v>
      </c>
      <c r="I140" s="235"/>
      <c r="J140" s="236">
        <f>ROUND(I140*H140,2)</f>
        <v>0</v>
      </c>
      <c r="K140" s="232" t="s">
        <v>167</v>
      </c>
      <c r="L140" s="42"/>
      <c r="M140" s="237" t="s">
        <v>1</v>
      </c>
      <c r="N140" s="238" t="s">
        <v>39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0.205</v>
      </c>
      <c r="T140" s="240">
        <f>S140*H140</f>
        <v>41</v>
      </c>
      <c r="AR140" s="241" t="s">
        <v>147</v>
      </c>
      <c r="AT140" s="241" t="s">
        <v>142</v>
      </c>
      <c r="AU140" s="241" t="s">
        <v>83</v>
      </c>
      <c r="AY140" s="16" t="s">
        <v>140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81</v>
      </c>
      <c r="BK140" s="242">
        <f>ROUND(I140*H140,2)</f>
        <v>0</v>
      </c>
      <c r="BL140" s="16" t="s">
        <v>147</v>
      </c>
      <c r="BM140" s="241" t="s">
        <v>264</v>
      </c>
    </row>
    <row r="141" spans="2:51" s="12" customFormat="1" ht="12">
      <c r="B141" s="243"/>
      <c r="C141" s="244"/>
      <c r="D141" s="245" t="s">
        <v>149</v>
      </c>
      <c r="E141" s="246" t="s">
        <v>1</v>
      </c>
      <c r="F141" s="247" t="s">
        <v>169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149</v>
      </c>
      <c r="AU141" s="253" t="s">
        <v>83</v>
      </c>
      <c r="AV141" s="12" t="s">
        <v>81</v>
      </c>
      <c r="AW141" s="12" t="s">
        <v>31</v>
      </c>
      <c r="AX141" s="12" t="s">
        <v>74</v>
      </c>
      <c r="AY141" s="253" t="s">
        <v>140</v>
      </c>
    </row>
    <row r="142" spans="2:51" s="13" customFormat="1" ht="12">
      <c r="B142" s="254"/>
      <c r="C142" s="255"/>
      <c r="D142" s="245" t="s">
        <v>149</v>
      </c>
      <c r="E142" s="256" t="s">
        <v>1</v>
      </c>
      <c r="F142" s="257" t="s">
        <v>263</v>
      </c>
      <c r="G142" s="255"/>
      <c r="H142" s="258">
        <v>200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149</v>
      </c>
      <c r="AU142" s="264" t="s">
        <v>83</v>
      </c>
      <c r="AV142" s="13" t="s">
        <v>83</v>
      </c>
      <c r="AW142" s="13" t="s">
        <v>31</v>
      </c>
      <c r="AX142" s="13" t="s">
        <v>74</v>
      </c>
      <c r="AY142" s="264" t="s">
        <v>140</v>
      </c>
    </row>
    <row r="143" spans="2:51" s="14" customFormat="1" ht="12">
      <c r="B143" s="265"/>
      <c r="C143" s="266"/>
      <c r="D143" s="245" t="s">
        <v>149</v>
      </c>
      <c r="E143" s="267" t="s">
        <v>1</v>
      </c>
      <c r="F143" s="268" t="s">
        <v>152</v>
      </c>
      <c r="G143" s="266"/>
      <c r="H143" s="269">
        <v>200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149</v>
      </c>
      <c r="AU143" s="275" t="s">
        <v>83</v>
      </c>
      <c r="AV143" s="14" t="s">
        <v>147</v>
      </c>
      <c r="AW143" s="14" t="s">
        <v>31</v>
      </c>
      <c r="AX143" s="14" t="s">
        <v>81</v>
      </c>
      <c r="AY143" s="275" t="s">
        <v>140</v>
      </c>
    </row>
    <row r="144" spans="2:63" s="11" customFormat="1" ht="22.8" customHeight="1">
      <c r="B144" s="214"/>
      <c r="C144" s="215"/>
      <c r="D144" s="216" t="s">
        <v>73</v>
      </c>
      <c r="E144" s="228" t="s">
        <v>171</v>
      </c>
      <c r="F144" s="228" t="s">
        <v>172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SUM(P145:P164)</f>
        <v>0</v>
      </c>
      <c r="Q144" s="222"/>
      <c r="R144" s="223">
        <f>SUM(R145:R164)</f>
        <v>34.747479999999996</v>
      </c>
      <c r="S144" s="222"/>
      <c r="T144" s="224">
        <f>SUM(T145:T164)</f>
        <v>0</v>
      </c>
      <c r="AR144" s="225" t="s">
        <v>81</v>
      </c>
      <c r="AT144" s="226" t="s">
        <v>73</v>
      </c>
      <c r="AU144" s="226" t="s">
        <v>81</v>
      </c>
      <c r="AY144" s="225" t="s">
        <v>140</v>
      </c>
      <c r="BK144" s="227">
        <f>SUM(BK145:BK164)</f>
        <v>0</v>
      </c>
    </row>
    <row r="145" spans="2:65" s="1" customFormat="1" ht="16.5" customHeight="1">
      <c r="B145" s="37"/>
      <c r="C145" s="230" t="s">
        <v>173</v>
      </c>
      <c r="D145" s="230" t="s">
        <v>142</v>
      </c>
      <c r="E145" s="231" t="s">
        <v>174</v>
      </c>
      <c r="F145" s="232" t="s">
        <v>175</v>
      </c>
      <c r="G145" s="233" t="s">
        <v>176</v>
      </c>
      <c r="H145" s="234">
        <v>20</v>
      </c>
      <c r="I145" s="235"/>
      <c r="J145" s="236">
        <f>ROUND(I145*H145,2)</f>
        <v>0</v>
      </c>
      <c r="K145" s="232" t="s">
        <v>1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147</v>
      </c>
      <c r="AT145" s="241" t="s">
        <v>142</v>
      </c>
      <c r="AU145" s="241" t="s">
        <v>83</v>
      </c>
      <c r="AY145" s="16" t="s">
        <v>140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147</v>
      </c>
      <c r="BM145" s="241" t="s">
        <v>265</v>
      </c>
    </row>
    <row r="146" spans="2:51" s="12" customFormat="1" ht="12">
      <c r="B146" s="243"/>
      <c r="C146" s="244"/>
      <c r="D146" s="245" t="s">
        <v>149</v>
      </c>
      <c r="E146" s="246" t="s">
        <v>1</v>
      </c>
      <c r="F146" s="247" t="s">
        <v>178</v>
      </c>
      <c r="G146" s="244"/>
      <c r="H146" s="246" t="s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149</v>
      </c>
      <c r="AU146" s="253" t="s">
        <v>83</v>
      </c>
      <c r="AV146" s="12" t="s">
        <v>81</v>
      </c>
      <c r="AW146" s="12" t="s">
        <v>31</v>
      </c>
      <c r="AX146" s="12" t="s">
        <v>74</v>
      </c>
      <c r="AY146" s="253" t="s">
        <v>140</v>
      </c>
    </row>
    <row r="147" spans="2:51" s="13" customFormat="1" ht="12">
      <c r="B147" s="254"/>
      <c r="C147" s="255"/>
      <c r="D147" s="245" t="s">
        <v>149</v>
      </c>
      <c r="E147" s="256" t="s">
        <v>1</v>
      </c>
      <c r="F147" s="257" t="s">
        <v>266</v>
      </c>
      <c r="G147" s="255"/>
      <c r="H147" s="258">
        <v>20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149</v>
      </c>
      <c r="AU147" s="264" t="s">
        <v>83</v>
      </c>
      <c r="AV147" s="13" t="s">
        <v>83</v>
      </c>
      <c r="AW147" s="13" t="s">
        <v>31</v>
      </c>
      <c r="AX147" s="13" t="s">
        <v>74</v>
      </c>
      <c r="AY147" s="264" t="s">
        <v>140</v>
      </c>
    </row>
    <row r="148" spans="2:51" s="14" customFormat="1" ht="12">
      <c r="B148" s="265"/>
      <c r="C148" s="266"/>
      <c r="D148" s="245" t="s">
        <v>149</v>
      </c>
      <c r="E148" s="267" t="s">
        <v>1</v>
      </c>
      <c r="F148" s="268" t="s">
        <v>152</v>
      </c>
      <c r="G148" s="266"/>
      <c r="H148" s="269">
        <v>20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149</v>
      </c>
      <c r="AU148" s="275" t="s">
        <v>83</v>
      </c>
      <c r="AV148" s="14" t="s">
        <v>147</v>
      </c>
      <c r="AW148" s="14" t="s">
        <v>31</v>
      </c>
      <c r="AX148" s="14" t="s">
        <v>81</v>
      </c>
      <c r="AY148" s="275" t="s">
        <v>140</v>
      </c>
    </row>
    <row r="149" spans="2:65" s="1" customFormat="1" ht="24" customHeight="1">
      <c r="B149" s="37"/>
      <c r="C149" s="230" t="s">
        <v>180</v>
      </c>
      <c r="D149" s="230" t="s">
        <v>142</v>
      </c>
      <c r="E149" s="231" t="s">
        <v>181</v>
      </c>
      <c r="F149" s="232" t="s">
        <v>182</v>
      </c>
      <c r="G149" s="233" t="s">
        <v>166</v>
      </c>
      <c r="H149" s="234">
        <v>200</v>
      </c>
      <c r="I149" s="235"/>
      <c r="J149" s="236">
        <f>ROUND(I149*H149,2)</f>
        <v>0</v>
      </c>
      <c r="K149" s="232" t="s">
        <v>146</v>
      </c>
      <c r="L149" s="42"/>
      <c r="M149" s="237" t="s">
        <v>1</v>
      </c>
      <c r="N149" s="238" t="s">
        <v>39</v>
      </c>
      <c r="O149" s="85"/>
      <c r="P149" s="239">
        <f>O149*H149</f>
        <v>0</v>
      </c>
      <c r="Q149" s="239">
        <v>0.14067</v>
      </c>
      <c r="R149" s="239">
        <f>Q149*H149</f>
        <v>28.133999999999997</v>
      </c>
      <c r="S149" s="239">
        <v>0</v>
      </c>
      <c r="T149" s="240">
        <f>S149*H149</f>
        <v>0</v>
      </c>
      <c r="AR149" s="241" t="s">
        <v>147</v>
      </c>
      <c r="AT149" s="241" t="s">
        <v>142</v>
      </c>
      <c r="AU149" s="241" t="s">
        <v>83</v>
      </c>
      <c r="AY149" s="16" t="s">
        <v>140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81</v>
      </c>
      <c r="BK149" s="242">
        <f>ROUND(I149*H149,2)</f>
        <v>0</v>
      </c>
      <c r="BL149" s="16" t="s">
        <v>147</v>
      </c>
      <c r="BM149" s="241" t="s">
        <v>267</v>
      </c>
    </row>
    <row r="150" spans="2:51" s="12" customFormat="1" ht="12">
      <c r="B150" s="243"/>
      <c r="C150" s="244"/>
      <c r="D150" s="245" t="s">
        <v>149</v>
      </c>
      <c r="E150" s="246" t="s">
        <v>1</v>
      </c>
      <c r="F150" s="247" t="s">
        <v>184</v>
      </c>
      <c r="G150" s="244"/>
      <c r="H150" s="246" t="s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149</v>
      </c>
      <c r="AU150" s="253" t="s">
        <v>83</v>
      </c>
      <c r="AV150" s="12" t="s">
        <v>81</v>
      </c>
      <c r="AW150" s="12" t="s">
        <v>31</v>
      </c>
      <c r="AX150" s="12" t="s">
        <v>74</v>
      </c>
      <c r="AY150" s="253" t="s">
        <v>140</v>
      </c>
    </row>
    <row r="151" spans="2:51" s="13" customFormat="1" ht="12">
      <c r="B151" s="254"/>
      <c r="C151" s="255"/>
      <c r="D151" s="245" t="s">
        <v>149</v>
      </c>
      <c r="E151" s="256" t="s">
        <v>1</v>
      </c>
      <c r="F151" s="257" t="s">
        <v>263</v>
      </c>
      <c r="G151" s="255"/>
      <c r="H151" s="258">
        <v>200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149</v>
      </c>
      <c r="AU151" s="264" t="s">
        <v>83</v>
      </c>
      <c r="AV151" s="13" t="s">
        <v>83</v>
      </c>
      <c r="AW151" s="13" t="s">
        <v>31</v>
      </c>
      <c r="AX151" s="13" t="s">
        <v>74</v>
      </c>
      <c r="AY151" s="264" t="s">
        <v>140</v>
      </c>
    </row>
    <row r="152" spans="2:51" s="14" customFormat="1" ht="12">
      <c r="B152" s="265"/>
      <c r="C152" s="266"/>
      <c r="D152" s="245" t="s">
        <v>149</v>
      </c>
      <c r="E152" s="267" t="s">
        <v>1</v>
      </c>
      <c r="F152" s="268" t="s">
        <v>152</v>
      </c>
      <c r="G152" s="266"/>
      <c r="H152" s="269">
        <v>200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149</v>
      </c>
      <c r="AU152" s="275" t="s">
        <v>83</v>
      </c>
      <c r="AV152" s="14" t="s">
        <v>147</v>
      </c>
      <c r="AW152" s="14" t="s">
        <v>31</v>
      </c>
      <c r="AX152" s="14" t="s">
        <v>81</v>
      </c>
      <c r="AY152" s="275" t="s">
        <v>140</v>
      </c>
    </row>
    <row r="153" spans="2:65" s="1" customFormat="1" ht="16.5" customHeight="1">
      <c r="B153" s="37"/>
      <c r="C153" s="276" t="s">
        <v>185</v>
      </c>
      <c r="D153" s="276" t="s">
        <v>186</v>
      </c>
      <c r="E153" s="277" t="s">
        <v>187</v>
      </c>
      <c r="F153" s="278" t="s">
        <v>188</v>
      </c>
      <c r="G153" s="279" t="s">
        <v>166</v>
      </c>
      <c r="H153" s="280">
        <v>20.2</v>
      </c>
      <c r="I153" s="281"/>
      <c r="J153" s="282">
        <f>ROUND(I153*H153,2)</f>
        <v>0</v>
      </c>
      <c r="K153" s="278" t="s">
        <v>146</v>
      </c>
      <c r="L153" s="283"/>
      <c r="M153" s="284" t="s">
        <v>1</v>
      </c>
      <c r="N153" s="285" t="s">
        <v>39</v>
      </c>
      <c r="O153" s="85"/>
      <c r="P153" s="239">
        <f>O153*H153</f>
        <v>0</v>
      </c>
      <c r="Q153" s="239">
        <v>0.104</v>
      </c>
      <c r="R153" s="239">
        <f>Q153*H153</f>
        <v>2.1008</v>
      </c>
      <c r="S153" s="239">
        <v>0</v>
      </c>
      <c r="T153" s="240">
        <f>S153*H153</f>
        <v>0</v>
      </c>
      <c r="AR153" s="241" t="s">
        <v>179</v>
      </c>
      <c r="AT153" s="241" t="s">
        <v>186</v>
      </c>
      <c r="AU153" s="241" t="s">
        <v>83</v>
      </c>
      <c r="AY153" s="16" t="s">
        <v>140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147</v>
      </c>
      <c r="BM153" s="241" t="s">
        <v>268</v>
      </c>
    </row>
    <row r="154" spans="2:51" s="12" customFormat="1" ht="12">
      <c r="B154" s="243"/>
      <c r="C154" s="244"/>
      <c r="D154" s="245" t="s">
        <v>149</v>
      </c>
      <c r="E154" s="246" t="s">
        <v>1</v>
      </c>
      <c r="F154" s="247" t="s">
        <v>190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149</v>
      </c>
      <c r="AU154" s="253" t="s">
        <v>83</v>
      </c>
      <c r="AV154" s="12" t="s">
        <v>81</v>
      </c>
      <c r="AW154" s="12" t="s">
        <v>31</v>
      </c>
      <c r="AX154" s="12" t="s">
        <v>74</v>
      </c>
      <c r="AY154" s="253" t="s">
        <v>140</v>
      </c>
    </row>
    <row r="155" spans="2:51" s="13" customFormat="1" ht="12">
      <c r="B155" s="254"/>
      <c r="C155" s="255"/>
      <c r="D155" s="245" t="s">
        <v>149</v>
      </c>
      <c r="E155" s="256" t="s">
        <v>1</v>
      </c>
      <c r="F155" s="257" t="s">
        <v>269</v>
      </c>
      <c r="G155" s="255"/>
      <c r="H155" s="258">
        <v>20.2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149</v>
      </c>
      <c r="AU155" s="264" t="s">
        <v>83</v>
      </c>
      <c r="AV155" s="13" t="s">
        <v>83</v>
      </c>
      <c r="AW155" s="13" t="s">
        <v>31</v>
      </c>
      <c r="AX155" s="13" t="s">
        <v>74</v>
      </c>
      <c r="AY155" s="264" t="s">
        <v>140</v>
      </c>
    </row>
    <row r="156" spans="2:51" s="14" customFormat="1" ht="12">
      <c r="B156" s="265"/>
      <c r="C156" s="266"/>
      <c r="D156" s="245" t="s">
        <v>149</v>
      </c>
      <c r="E156" s="267" t="s">
        <v>1</v>
      </c>
      <c r="F156" s="268" t="s">
        <v>152</v>
      </c>
      <c r="G156" s="266"/>
      <c r="H156" s="269">
        <v>20.2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149</v>
      </c>
      <c r="AU156" s="275" t="s">
        <v>83</v>
      </c>
      <c r="AV156" s="14" t="s">
        <v>147</v>
      </c>
      <c r="AW156" s="14" t="s">
        <v>31</v>
      </c>
      <c r="AX156" s="14" t="s">
        <v>81</v>
      </c>
      <c r="AY156" s="275" t="s">
        <v>140</v>
      </c>
    </row>
    <row r="157" spans="2:65" s="1" customFormat="1" ht="24" customHeight="1">
      <c r="B157" s="37"/>
      <c r="C157" s="230" t="s">
        <v>179</v>
      </c>
      <c r="D157" s="230" t="s">
        <v>142</v>
      </c>
      <c r="E157" s="231" t="s">
        <v>192</v>
      </c>
      <c r="F157" s="232" t="s">
        <v>193</v>
      </c>
      <c r="G157" s="233" t="s">
        <v>194</v>
      </c>
      <c r="H157" s="234">
        <v>2</v>
      </c>
      <c r="I157" s="235"/>
      <c r="J157" s="236">
        <f>ROUND(I157*H157,2)</f>
        <v>0</v>
      </c>
      <c r="K157" s="232" t="s">
        <v>146</v>
      </c>
      <c r="L157" s="42"/>
      <c r="M157" s="237" t="s">
        <v>1</v>
      </c>
      <c r="N157" s="238" t="s">
        <v>39</v>
      </c>
      <c r="O157" s="85"/>
      <c r="P157" s="239">
        <f>O157*H157</f>
        <v>0</v>
      </c>
      <c r="Q157" s="239">
        <v>2.25634</v>
      </c>
      <c r="R157" s="239">
        <f>Q157*H157</f>
        <v>4.51268</v>
      </c>
      <c r="S157" s="239">
        <v>0</v>
      </c>
      <c r="T157" s="240">
        <f>S157*H157</f>
        <v>0</v>
      </c>
      <c r="AR157" s="241" t="s">
        <v>147</v>
      </c>
      <c r="AT157" s="241" t="s">
        <v>142</v>
      </c>
      <c r="AU157" s="241" t="s">
        <v>83</v>
      </c>
      <c r="AY157" s="16" t="s">
        <v>140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147</v>
      </c>
      <c r="BM157" s="241" t="s">
        <v>270</v>
      </c>
    </row>
    <row r="158" spans="2:51" s="12" customFormat="1" ht="12">
      <c r="B158" s="243"/>
      <c r="C158" s="244"/>
      <c r="D158" s="245" t="s">
        <v>149</v>
      </c>
      <c r="E158" s="246" t="s">
        <v>1</v>
      </c>
      <c r="F158" s="247" t="s">
        <v>196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149</v>
      </c>
      <c r="AU158" s="253" t="s">
        <v>83</v>
      </c>
      <c r="AV158" s="12" t="s">
        <v>81</v>
      </c>
      <c r="AW158" s="12" t="s">
        <v>31</v>
      </c>
      <c r="AX158" s="12" t="s">
        <v>74</v>
      </c>
      <c r="AY158" s="253" t="s">
        <v>140</v>
      </c>
    </row>
    <row r="159" spans="2:51" s="13" customFormat="1" ht="12">
      <c r="B159" s="254"/>
      <c r="C159" s="255"/>
      <c r="D159" s="245" t="s">
        <v>149</v>
      </c>
      <c r="E159" s="256" t="s">
        <v>1</v>
      </c>
      <c r="F159" s="257" t="s">
        <v>271</v>
      </c>
      <c r="G159" s="255"/>
      <c r="H159" s="258">
        <v>2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149</v>
      </c>
      <c r="AU159" s="264" t="s">
        <v>83</v>
      </c>
      <c r="AV159" s="13" t="s">
        <v>83</v>
      </c>
      <c r="AW159" s="13" t="s">
        <v>31</v>
      </c>
      <c r="AX159" s="13" t="s">
        <v>74</v>
      </c>
      <c r="AY159" s="264" t="s">
        <v>140</v>
      </c>
    </row>
    <row r="160" spans="2:51" s="14" customFormat="1" ht="12">
      <c r="B160" s="265"/>
      <c r="C160" s="266"/>
      <c r="D160" s="245" t="s">
        <v>149</v>
      </c>
      <c r="E160" s="267" t="s">
        <v>1</v>
      </c>
      <c r="F160" s="268" t="s">
        <v>152</v>
      </c>
      <c r="G160" s="266"/>
      <c r="H160" s="269">
        <v>2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AT160" s="275" t="s">
        <v>149</v>
      </c>
      <c r="AU160" s="275" t="s">
        <v>83</v>
      </c>
      <c r="AV160" s="14" t="s">
        <v>147</v>
      </c>
      <c r="AW160" s="14" t="s">
        <v>31</v>
      </c>
      <c r="AX160" s="14" t="s">
        <v>81</v>
      </c>
      <c r="AY160" s="275" t="s">
        <v>140</v>
      </c>
    </row>
    <row r="161" spans="2:65" s="1" customFormat="1" ht="16.5" customHeight="1">
      <c r="B161" s="37"/>
      <c r="C161" s="230" t="s">
        <v>171</v>
      </c>
      <c r="D161" s="230" t="s">
        <v>142</v>
      </c>
      <c r="E161" s="231" t="s">
        <v>198</v>
      </c>
      <c r="F161" s="232" t="s">
        <v>199</v>
      </c>
      <c r="G161" s="233" t="s">
        <v>166</v>
      </c>
      <c r="H161" s="234">
        <v>200</v>
      </c>
      <c r="I161" s="235"/>
      <c r="J161" s="236">
        <f>ROUND(I161*H161,2)</f>
        <v>0</v>
      </c>
      <c r="K161" s="232" t="s">
        <v>146</v>
      </c>
      <c r="L161" s="42"/>
      <c r="M161" s="237" t="s">
        <v>1</v>
      </c>
      <c r="N161" s="238" t="s">
        <v>39</v>
      </c>
      <c r="O161" s="85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AR161" s="241" t="s">
        <v>147</v>
      </c>
      <c r="AT161" s="241" t="s">
        <v>142</v>
      </c>
      <c r="AU161" s="241" t="s">
        <v>83</v>
      </c>
      <c r="AY161" s="16" t="s">
        <v>140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81</v>
      </c>
      <c r="BK161" s="242">
        <f>ROUND(I161*H161,2)</f>
        <v>0</v>
      </c>
      <c r="BL161" s="16" t="s">
        <v>147</v>
      </c>
      <c r="BM161" s="241" t="s">
        <v>272</v>
      </c>
    </row>
    <row r="162" spans="2:51" s="12" customFormat="1" ht="12">
      <c r="B162" s="243"/>
      <c r="C162" s="244"/>
      <c r="D162" s="245" t="s">
        <v>149</v>
      </c>
      <c r="E162" s="246" t="s">
        <v>1</v>
      </c>
      <c r="F162" s="247" t="s">
        <v>201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149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140</v>
      </c>
    </row>
    <row r="163" spans="2:51" s="13" customFormat="1" ht="12">
      <c r="B163" s="254"/>
      <c r="C163" s="255"/>
      <c r="D163" s="245" t="s">
        <v>149</v>
      </c>
      <c r="E163" s="256" t="s">
        <v>1</v>
      </c>
      <c r="F163" s="257" t="s">
        <v>263</v>
      </c>
      <c r="G163" s="255"/>
      <c r="H163" s="258">
        <v>200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149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140</v>
      </c>
    </row>
    <row r="164" spans="2:51" s="14" customFormat="1" ht="12">
      <c r="B164" s="265"/>
      <c r="C164" s="266"/>
      <c r="D164" s="245" t="s">
        <v>149</v>
      </c>
      <c r="E164" s="267" t="s">
        <v>1</v>
      </c>
      <c r="F164" s="268" t="s">
        <v>152</v>
      </c>
      <c r="G164" s="266"/>
      <c r="H164" s="269">
        <v>200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149</v>
      </c>
      <c r="AU164" s="275" t="s">
        <v>83</v>
      </c>
      <c r="AV164" s="14" t="s">
        <v>147</v>
      </c>
      <c r="AW164" s="14" t="s">
        <v>31</v>
      </c>
      <c r="AX164" s="14" t="s">
        <v>81</v>
      </c>
      <c r="AY164" s="275" t="s">
        <v>140</v>
      </c>
    </row>
    <row r="165" spans="2:63" s="11" customFormat="1" ht="22.8" customHeight="1">
      <c r="B165" s="214"/>
      <c r="C165" s="215"/>
      <c r="D165" s="216" t="s">
        <v>73</v>
      </c>
      <c r="E165" s="228" t="s">
        <v>202</v>
      </c>
      <c r="F165" s="228" t="s">
        <v>203</v>
      </c>
      <c r="G165" s="215"/>
      <c r="H165" s="215"/>
      <c r="I165" s="218"/>
      <c r="J165" s="229">
        <f>BK165</f>
        <v>0</v>
      </c>
      <c r="K165" s="215"/>
      <c r="L165" s="220"/>
      <c r="M165" s="221"/>
      <c r="N165" s="222"/>
      <c r="O165" s="222"/>
      <c r="P165" s="223">
        <f>SUM(P166:P211)</f>
        <v>0</v>
      </c>
      <c r="Q165" s="222"/>
      <c r="R165" s="223">
        <f>SUM(R166:R211)</f>
        <v>0</v>
      </c>
      <c r="S165" s="222"/>
      <c r="T165" s="224">
        <f>SUM(T166:T211)</f>
        <v>0</v>
      </c>
      <c r="AR165" s="225" t="s">
        <v>81</v>
      </c>
      <c r="AT165" s="226" t="s">
        <v>73</v>
      </c>
      <c r="AU165" s="226" t="s">
        <v>81</v>
      </c>
      <c r="AY165" s="225" t="s">
        <v>140</v>
      </c>
      <c r="BK165" s="227">
        <f>SUM(BK166:BK211)</f>
        <v>0</v>
      </c>
    </row>
    <row r="166" spans="2:65" s="1" customFormat="1" ht="16.5" customHeight="1">
      <c r="B166" s="37"/>
      <c r="C166" s="230" t="s">
        <v>204</v>
      </c>
      <c r="D166" s="230" t="s">
        <v>142</v>
      </c>
      <c r="E166" s="231" t="s">
        <v>205</v>
      </c>
      <c r="F166" s="232" t="s">
        <v>206</v>
      </c>
      <c r="G166" s="233" t="s">
        <v>207</v>
      </c>
      <c r="H166" s="234">
        <v>68.44</v>
      </c>
      <c r="I166" s="235"/>
      <c r="J166" s="236">
        <f>ROUND(I166*H166,2)</f>
        <v>0</v>
      </c>
      <c r="K166" s="232" t="s">
        <v>146</v>
      </c>
      <c r="L166" s="42"/>
      <c r="M166" s="237" t="s">
        <v>1</v>
      </c>
      <c r="N166" s="238" t="s">
        <v>39</v>
      </c>
      <c r="O166" s="85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AR166" s="241" t="s">
        <v>147</v>
      </c>
      <c r="AT166" s="241" t="s">
        <v>142</v>
      </c>
      <c r="AU166" s="241" t="s">
        <v>83</v>
      </c>
      <c r="AY166" s="16" t="s">
        <v>140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6" t="s">
        <v>81</v>
      </c>
      <c r="BK166" s="242">
        <f>ROUND(I166*H166,2)</f>
        <v>0</v>
      </c>
      <c r="BL166" s="16" t="s">
        <v>147</v>
      </c>
      <c r="BM166" s="241" t="s">
        <v>273</v>
      </c>
    </row>
    <row r="167" spans="2:51" s="12" customFormat="1" ht="12">
      <c r="B167" s="243"/>
      <c r="C167" s="244"/>
      <c r="D167" s="245" t="s">
        <v>149</v>
      </c>
      <c r="E167" s="246" t="s">
        <v>1</v>
      </c>
      <c r="F167" s="247" t="s">
        <v>209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149</v>
      </c>
      <c r="AU167" s="253" t="s">
        <v>83</v>
      </c>
      <c r="AV167" s="12" t="s">
        <v>81</v>
      </c>
      <c r="AW167" s="12" t="s">
        <v>31</v>
      </c>
      <c r="AX167" s="12" t="s">
        <v>74</v>
      </c>
      <c r="AY167" s="253" t="s">
        <v>140</v>
      </c>
    </row>
    <row r="168" spans="2:51" s="13" customFormat="1" ht="12">
      <c r="B168" s="254"/>
      <c r="C168" s="255"/>
      <c r="D168" s="245" t="s">
        <v>149</v>
      </c>
      <c r="E168" s="256" t="s">
        <v>1</v>
      </c>
      <c r="F168" s="257" t="s">
        <v>274</v>
      </c>
      <c r="G168" s="255"/>
      <c r="H168" s="258">
        <v>42.84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149</v>
      </c>
      <c r="AU168" s="264" t="s">
        <v>83</v>
      </c>
      <c r="AV168" s="13" t="s">
        <v>83</v>
      </c>
      <c r="AW168" s="13" t="s">
        <v>31</v>
      </c>
      <c r="AX168" s="13" t="s">
        <v>74</v>
      </c>
      <c r="AY168" s="264" t="s">
        <v>140</v>
      </c>
    </row>
    <row r="169" spans="2:51" s="12" customFormat="1" ht="12">
      <c r="B169" s="243"/>
      <c r="C169" s="244"/>
      <c r="D169" s="245" t="s">
        <v>149</v>
      </c>
      <c r="E169" s="246" t="s">
        <v>1</v>
      </c>
      <c r="F169" s="247" t="s">
        <v>211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149</v>
      </c>
      <c r="AU169" s="253" t="s">
        <v>83</v>
      </c>
      <c r="AV169" s="12" t="s">
        <v>81</v>
      </c>
      <c r="AW169" s="12" t="s">
        <v>31</v>
      </c>
      <c r="AX169" s="12" t="s">
        <v>74</v>
      </c>
      <c r="AY169" s="253" t="s">
        <v>140</v>
      </c>
    </row>
    <row r="170" spans="2:51" s="13" customFormat="1" ht="12">
      <c r="B170" s="254"/>
      <c r="C170" s="255"/>
      <c r="D170" s="245" t="s">
        <v>149</v>
      </c>
      <c r="E170" s="256" t="s">
        <v>1</v>
      </c>
      <c r="F170" s="257" t="s">
        <v>275</v>
      </c>
      <c r="G170" s="255"/>
      <c r="H170" s="258">
        <v>25.6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149</v>
      </c>
      <c r="AU170" s="264" t="s">
        <v>83</v>
      </c>
      <c r="AV170" s="13" t="s">
        <v>83</v>
      </c>
      <c r="AW170" s="13" t="s">
        <v>31</v>
      </c>
      <c r="AX170" s="13" t="s">
        <v>74</v>
      </c>
      <c r="AY170" s="264" t="s">
        <v>140</v>
      </c>
    </row>
    <row r="171" spans="2:51" s="14" customFormat="1" ht="12">
      <c r="B171" s="265"/>
      <c r="C171" s="266"/>
      <c r="D171" s="245" t="s">
        <v>149</v>
      </c>
      <c r="E171" s="267" t="s">
        <v>1</v>
      </c>
      <c r="F171" s="268" t="s">
        <v>152</v>
      </c>
      <c r="G171" s="266"/>
      <c r="H171" s="269">
        <v>68.44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149</v>
      </c>
      <c r="AU171" s="275" t="s">
        <v>83</v>
      </c>
      <c r="AV171" s="14" t="s">
        <v>147</v>
      </c>
      <c r="AW171" s="14" t="s">
        <v>31</v>
      </c>
      <c r="AX171" s="14" t="s">
        <v>81</v>
      </c>
      <c r="AY171" s="275" t="s">
        <v>140</v>
      </c>
    </row>
    <row r="172" spans="2:65" s="1" customFormat="1" ht="24" customHeight="1">
      <c r="B172" s="37"/>
      <c r="C172" s="230" t="s">
        <v>213</v>
      </c>
      <c r="D172" s="230" t="s">
        <v>142</v>
      </c>
      <c r="E172" s="231" t="s">
        <v>214</v>
      </c>
      <c r="F172" s="232" t="s">
        <v>215</v>
      </c>
      <c r="G172" s="233" t="s">
        <v>207</v>
      </c>
      <c r="H172" s="234">
        <v>205.32</v>
      </c>
      <c r="I172" s="235"/>
      <c r="J172" s="236">
        <f>ROUND(I172*H172,2)</f>
        <v>0</v>
      </c>
      <c r="K172" s="232" t="s">
        <v>146</v>
      </c>
      <c r="L172" s="42"/>
      <c r="M172" s="237" t="s">
        <v>1</v>
      </c>
      <c r="N172" s="238" t="s">
        <v>39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147</v>
      </c>
      <c r="AT172" s="241" t="s">
        <v>142</v>
      </c>
      <c r="AU172" s="241" t="s">
        <v>83</v>
      </c>
      <c r="AY172" s="16" t="s">
        <v>140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81</v>
      </c>
      <c r="BK172" s="242">
        <f>ROUND(I172*H172,2)</f>
        <v>0</v>
      </c>
      <c r="BL172" s="16" t="s">
        <v>147</v>
      </c>
      <c r="BM172" s="241" t="s">
        <v>276</v>
      </c>
    </row>
    <row r="173" spans="2:51" s="12" customFormat="1" ht="12">
      <c r="B173" s="243"/>
      <c r="C173" s="244"/>
      <c r="D173" s="245" t="s">
        <v>149</v>
      </c>
      <c r="E173" s="246" t="s">
        <v>1</v>
      </c>
      <c r="F173" s="247" t="s">
        <v>209</v>
      </c>
      <c r="G173" s="244"/>
      <c r="H173" s="246" t="s">
        <v>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149</v>
      </c>
      <c r="AU173" s="253" t="s">
        <v>83</v>
      </c>
      <c r="AV173" s="12" t="s">
        <v>81</v>
      </c>
      <c r="AW173" s="12" t="s">
        <v>31</v>
      </c>
      <c r="AX173" s="12" t="s">
        <v>74</v>
      </c>
      <c r="AY173" s="253" t="s">
        <v>140</v>
      </c>
    </row>
    <row r="174" spans="2:51" s="13" customFormat="1" ht="12">
      <c r="B174" s="254"/>
      <c r="C174" s="255"/>
      <c r="D174" s="245" t="s">
        <v>149</v>
      </c>
      <c r="E174" s="256" t="s">
        <v>1</v>
      </c>
      <c r="F174" s="257" t="s">
        <v>277</v>
      </c>
      <c r="G174" s="255"/>
      <c r="H174" s="258">
        <v>128.52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149</v>
      </c>
      <c r="AU174" s="264" t="s">
        <v>83</v>
      </c>
      <c r="AV174" s="13" t="s">
        <v>83</v>
      </c>
      <c r="AW174" s="13" t="s">
        <v>31</v>
      </c>
      <c r="AX174" s="13" t="s">
        <v>74</v>
      </c>
      <c r="AY174" s="264" t="s">
        <v>140</v>
      </c>
    </row>
    <row r="175" spans="2:51" s="12" customFormat="1" ht="12">
      <c r="B175" s="243"/>
      <c r="C175" s="244"/>
      <c r="D175" s="245" t="s">
        <v>149</v>
      </c>
      <c r="E175" s="246" t="s">
        <v>1</v>
      </c>
      <c r="F175" s="247" t="s">
        <v>211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149</v>
      </c>
      <c r="AU175" s="253" t="s">
        <v>83</v>
      </c>
      <c r="AV175" s="12" t="s">
        <v>81</v>
      </c>
      <c r="AW175" s="12" t="s">
        <v>31</v>
      </c>
      <c r="AX175" s="12" t="s">
        <v>74</v>
      </c>
      <c r="AY175" s="253" t="s">
        <v>140</v>
      </c>
    </row>
    <row r="176" spans="2:51" s="13" customFormat="1" ht="12">
      <c r="B176" s="254"/>
      <c r="C176" s="255"/>
      <c r="D176" s="245" t="s">
        <v>149</v>
      </c>
      <c r="E176" s="256" t="s">
        <v>1</v>
      </c>
      <c r="F176" s="257" t="s">
        <v>278</v>
      </c>
      <c r="G176" s="255"/>
      <c r="H176" s="258">
        <v>76.8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149</v>
      </c>
      <c r="AU176" s="264" t="s">
        <v>83</v>
      </c>
      <c r="AV176" s="13" t="s">
        <v>83</v>
      </c>
      <c r="AW176" s="13" t="s">
        <v>31</v>
      </c>
      <c r="AX176" s="13" t="s">
        <v>74</v>
      </c>
      <c r="AY176" s="264" t="s">
        <v>140</v>
      </c>
    </row>
    <row r="177" spans="2:51" s="14" customFormat="1" ht="12">
      <c r="B177" s="265"/>
      <c r="C177" s="266"/>
      <c r="D177" s="245" t="s">
        <v>149</v>
      </c>
      <c r="E177" s="267" t="s">
        <v>1</v>
      </c>
      <c r="F177" s="268" t="s">
        <v>152</v>
      </c>
      <c r="G177" s="266"/>
      <c r="H177" s="269">
        <v>205.32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149</v>
      </c>
      <c r="AU177" s="275" t="s">
        <v>83</v>
      </c>
      <c r="AV177" s="14" t="s">
        <v>147</v>
      </c>
      <c r="AW177" s="14" t="s">
        <v>31</v>
      </c>
      <c r="AX177" s="14" t="s">
        <v>81</v>
      </c>
      <c r="AY177" s="275" t="s">
        <v>140</v>
      </c>
    </row>
    <row r="178" spans="2:65" s="1" customFormat="1" ht="16.5" customHeight="1">
      <c r="B178" s="37"/>
      <c r="C178" s="230" t="s">
        <v>218</v>
      </c>
      <c r="D178" s="230" t="s">
        <v>142</v>
      </c>
      <c r="E178" s="231" t="s">
        <v>219</v>
      </c>
      <c r="F178" s="232" t="s">
        <v>220</v>
      </c>
      <c r="G178" s="233" t="s">
        <v>207</v>
      </c>
      <c r="H178" s="234">
        <v>65.3</v>
      </c>
      <c r="I178" s="235"/>
      <c r="J178" s="236">
        <f>ROUND(I178*H178,2)</f>
        <v>0</v>
      </c>
      <c r="K178" s="232" t="s">
        <v>146</v>
      </c>
      <c r="L178" s="42"/>
      <c r="M178" s="237" t="s">
        <v>1</v>
      </c>
      <c r="N178" s="238" t="s">
        <v>39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147</v>
      </c>
      <c r="AT178" s="241" t="s">
        <v>142</v>
      </c>
      <c r="AU178" s="241" t="s">
        <v>83</v>
      </c>
      <c r="AY178" s="16" t="s">
        <v>140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147</v>
      </c>
      <c r="BM178" s="241" t="s">
        <v>279</v>
      </c>
    </row>
    <row r="179" spans="2:51" s="12" customFormat="1" ht="12">
      <c r="B179" s="243"/>
      <c r="C179" s="244"/>
      <c r="D179" s="245" t="s">
        <v>149</v>
      </c>
      <c r="E179" s="246" t="s">
        <v>1</v>
      </c>
      <c r="F179" s="247" t="s">
        <v>222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149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140</v>
      </c>
    </row>
    <row r="180" spans="2:51" s="13" customFormat="1" ht="12">
      <c r="B180" s="254"/>
      <c r="C180" s="255"/>
      <c r="D180" s="245" t="s">
        <v>149</v>
      </c>
      <c r="E180" s="256" t="s">
        <v>1</v>
      </c>
      <c r="F180" s="257" t="s">
        <v>280</v>
      </c>
      <c r="G180" s="255"/>
      <c r="H180" s="258">
        <v>61.2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149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140</v>
      </c>
    </row>
    <row r="181" spans="2:51" s="12" customFormat="1" ht="12">
      <c r="B181" s="243"/>
      <c r="C181" s="244"/>
      <c r="D181" s="245" t="s">
        <v>149</v>
      </c>
      <c r="E181" s="246" t="s">
        <v>1</v>
      </c>
      <c r="F181" s="247" t="s">
        <v>224</v>
      </c>
      <c r="G181" s="244"/>
      <c r="H181" s="246" t="s">
        <v>1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149</v>
      </c>
      <c r="AU181" s="253" t="s">
        <v>83</v>
      </c>
      <c r="AV181" s="12" t="s">
        <v>81</v>
      </c>
      <c r="AW181" s="12" t="s">
        <v>31</v>
      </c>
      <c r="AX181" s="12" t="s">
        <v>74</v>
      </c>
      <c r="AY181" s="253" t="s">
        <v>140</v>
      </c>
    </row>
    <row r="182" spans="2:51" s="13" customFormat="1" ht="12">
      <c r="B182" s="254"/>
      <c r="C182" s="255"/>
      <c r="D182" s="245" t="s">
        <v>149</v>
      </c>
      <c r="E182" s="256" t="s">
        <v>1</v>
      </c>
      <c r="F182" s="257" t="s">
        <v>281</v>
      </c>
      <c r="G182" s="255"/>
      <c r="H182" s="258">
        <v>4.1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AT182" s="264" t="s">
        <v>149</v>
      </c>
      <c r="AU182" s="264" t="s">
        <v>83</v>
      </c>
      <c r="AV182" s="13" t="s">
        <v>83</v>
      </c>
      <c r="AW182" s="13" t="s">
        <v>31</v>
      </c>
      <c r="AX182" s="13" t="s">
        <v>74</v>
      </c>
      <c r="AY182" s="264" t="s">
        <v>140</v>
      </c>
    </row>
    <row r="183" spans="2:51" s="14" customFormat="1" ht="12">
      <c r="B183" s="265"/>
      <c r="C183" s="266"/>
      <c r="D183" s="245" t="s">
        <v>149</v>
      </c>
      <c r="E183" s="267" t="s">
        <v>1</v>
      </c>
      <c r="F183" s="268" t="s">
        <v>152</v>
      </c>
      <c r="G183" s="266"/>
      <c r="H183" s="269">
        <v>65.3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AT183" s="275" t="s">
        <v>149</v>
      </c>
      <c r="AU183" s="275" t="s">
        <v>83</v>
      </c>
      <c r="AV183" s="14" t="s">
        <v>147</v>
      </c>
      <c r="AW183" s="14" t="s">
        <v>31</v>
      </c>
      <c r="AX183" s="14" t="s">
        <v>81</v>
      </c>
      <c r="AY183" s="275" t="s">
        <v>140</v>
      </c>
    </row>
    <row r="184" spans="2:65" s="1" customFormat="1" ht="24" customHeight="1">
      <c r="B184" s="37"/>
      <c r="C184" s="230" t="s">
        <v>226</v>
      </c>
      <c r="D184" s="230" t="s">
        <v>142</v>
      </c>
      <c r="E184" s="231" t="s">
        <v>227</v>
      </c>
      <c r="F184" s="232" t="s">
        <v>228</v>
      </c>
      <c r="G184" s="233" t="s">
        <v>207</v>
      </c>
      <c r="H184" s="234">
        <v>195.9</v>
      </c>
      <c r="I184" s="235"/>
      <c r="J184" s="236">
        <f>ROUND(I184*H184,2)</f>
        <v>0</v>
      </c>
      <c r="K184" s="232" t="s">
        <v>146</v>
      </c>
      <c r="L184" s="42"/>
      <c r="M184" s="237" t="s">
        <v>1</v>
      </c>
      <c r="N184" s="238" t="s">
        <v>39</v>
      </c>
      <c r="O184" s="85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AR184" s="241" t="s">
        <v>147</v>
      </c>
      <c r="AT184" s="241" t="s">
        <v>142</v>
      </c>
      <c r="AU184" s="241" t="s">
        <v>83</v>
      </c>
      <c r="AY184" s="16" t="s">
        <v>140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81</v>
      </c>
      <c r="BK184" s="242">
        <f>ROUND(I184*H184,2)</f>
        <v>0</v>
      </c>
      <c r="BL184" s="16" t="s">
        <v>147</v>
      </c>
      <c r="BM184" s="241" t="s">
        <v>282</v>
      </c>
    </row>
    <row r="185" spans="2:51" s="12" customFormat="1" ht="12">
      <c r="B185" s="243"/>
      <c r="C185" s="244"/>
      <c r="D185" s="245" t="s">
        <v>149</v>
      </c>
      <c r="E185" s="246" t="s">
        <v>1</v>
      </c>
      <c r="F185" s="247" t="s">
        <v>222</v>
      </c>
      <c r="G185" s="244"/>
      <c r="H185" s="246" t="s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149</v>
      </c>
      <c r="AU185" s="253" t="s">
        <v>83</v>
      </c>
      <c r="AV185" s="12" t="s">
        <v>81</v>
      </c>
      <c r="AW185" s="12" t="s">
        <v>31</v>
      </c>
      <c r="AX185" s="12" t="s">
        <v>74</v>
      </c>
      <c r="AY185" s="253" t="s">
        <v>140</v>
      </c>
    </row>
    <row r="186" spans="2:51" s="13" customFormat="1" ht="12">
      <c r="B186" s="254"/>
      <c r="C186" s="255"/>
      <c r="D186" s="245" t="s">
        <v>149</v>
      </c>
      <c r="E186" s="256" t="s">
        <v>1</v>
      </c>
      <c r="F186" s="257" t="s">
        <v>283</v>
      </c>
      <c r="G186" s="255"/>
      <c r="H186" s="258">
        <v>183.6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149</v>
      </c>
      <c r="AU186" s="264" t="s">
        <v>83</v>
      </c>
      <c r="AV186" s="13" t="s">
        <v>83</v>
      </c>
      <c r="AW186" s="13" t="s">
        <v>31</v>
      </c>
      <c r="AX186" s="13" t="s">
        <v>74</v>
      </c>
      <c r="AY186" s="264" t="s">
        <v>140</v>
      </c>
    </row>
    <row r="187" spans="2:51" s="12" customFormat="1" ht="12">
      <c r="B187" s="243"/>
      <c r="C187" s="244"/>
      <c r="D187" s="245" t="s">
        <v>149</v>
      </c>
      <c r="E187" s="246" t="s">
        <v>1</v>
      </c>
      <c r="F187" s="247" t="s">
        <v>224</v>
      </c>
      <c r="G187" s="244"/>
      <c r="H187" s="246" t="s">
        <v>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149</v>
      </c>
      <c r="AU187" s="253" t="s">
        <v>83</v>
      </c>
      <c r="AV187" s="12" t="s">
        <v>81</v>
      </c>
      <c r="AW187" s="12" t="s">
        <v>31</v>
      </c>
      <c r="AX187" s="12" t="s">
        <v>74</v>
      </c>
      <c r="AY187" s="253" t="s">
        <v>140</v>
      </c>
    </row>
    <row r="188" spans="2:51" s="13" customFormat="1" ht="12">
      <c r="B188" s="254"/>
      <c r="C188" s="255"/>
      <c r="D188" s="245" t="s">
        <v>149</v>
      </c>
      <c r="E188" s="256" t="s">
        <v>1</v>
      </c>
      <c r="F188" s="257" t="s">
        <v>284</v>
      </c>
      <c r="G188" s="255"/>
      <c r="H188" s="258">
        <v>12.3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149</v>
      </c>
      <c r="AU188" s="264" t="s">
        <v>83</v>
      </c>
      <c r="AV188" s="13" t="s">
        <v>83</v>
      </c>
      <c r="AW188" s="13" t="s">
        <v>31</v>
      </c>
      <c r="AX188" s="13" t="s">
        <v>74</v>
      </c>
      <c r="AY188" s="264" t="s">
        <v>140</v>
      </c>
    </row>
    <row r="189" spans="2:51" s="14" customFormat="1" ht="12">
      <c r="B189" s="265"/>
      <c r="C189" s="266"/>
      <c r="D189" s="245" t="s">
        <v>149</v>
      </c>
      <c r="E189" s="267" t="s">
        <v>1</v>
      </c>
      <c r="F189" s="268" t="s">
        <v>152</v>
      </c>
      <c r="G189" s="266"/>
      <c r="H189" s="269">
        <v>195.9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149</v>
      </c>
      <c r="AU189" s="275" t="s">
        <v>83</v>
      </c>
      <c r="AV189" s="14" t="s">
        <v>147</v>
      </c>
      <c r="AW189" s="14" t="s">
        <v>31</v>
      </c>
      <c r="AX189" s="14" t="s">
        <v>81</v>
      </c>
      <c r="AY189" s="275" t="s">
        <v>140</v>
      </c>
    </row>
    <row r="190" spans="2:65" s="1" customFormat="1" ht="24" customHeight="1">
      <c r="B190" s="37"/>
      <c r="C190" s="230" t="s">
        <v>232</v>
      </c>
      <c r="D190" s="230" t="s">
        <v>142</v>
      </c>
      <c r="E190" s="231" t="s">
        <v>233</v>
      </c>
      <c r="F190" s="232" t="s">
        <v>234</v>
      </c>
      <c r="G190" s="233" t="s">
        <v>207</v>
      </c>
      <c r="H190" s="234">
        <v>108.14</v>
      </c>
      <c r="I190" s="235"/>
      <c r="J190" s="236">
        <f>ROUND(I190*H190,2)</f>
        <v>0</v>
      </c>
      <c r="K190" s="232" t="s">
        <v>146</v>
      </c>
      <c r="L190" s="42"/>
      <c r="M190" s="237" t="s">
        <v>1</v>
      </c>
      <c r="N190" s="238" t="s">
        <v>39</v>
      </c>
      <c r="O190" s="85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AR190" s="241" t="s">
        <v>147</v>
      </c>
      <c r="AT190" s="241" t="s">
        <v>142</v>
      </c>
      <c r="AU190" s="241" t="s">
        <v>83</v>
      </c>
      <c r="AY190" s="16" t="s">
        <v>140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6" t="s">
        <v>81</v>
      </c>
      <c r="BK190" s="242">
        <f>ROUND(I190*H190,2)</f>
        <v>0</v>
      </c>
      <c r="BL190" s="16" t="s">
        <v>147</v>
      </c>
      <c r="BM190" s="241" t="s">
        <v>285</v>
      </c>
    </row>
    <row r="191" spans="2:51" s="12" customFormat="1" ht="12">
      <c r="B191" s="243"/>
      <c r="C191" s="244"/>
      <c r="D191" s="245" t="s">
        <v>149</v>
      </c>
      <c r="E191" s="246" t="s">
        <v>1</v>
      </c>
      <c r="F191" s="247" t="s">
        <v>209</v>
      </c>
      <c r="G191" s="244"/>
      <c r="H191" s="246" t="s">
        <v>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149</v>
      </c>
      <c r="AU191" s="253" t="s">
        <v>83</v>
      </c>
      <c r="AV191" s="12" t="s">
        <v>81</v>
      </c>
      <c r="AW191" s="12" t="s">
        <v>31</v>
      </c>
      <c r="AX191" s="12" t="s">
        <v>74</v>
      </c>
      <c r="AY191" s="253" t="s">
        <v>140</v>
      </c>
    </row>
    <row r="192" spans="2:51" s="13" customFormat="1" ht="12">
      <c r="B192" s="254"/>
      <c r="C192" s="255"/>
      <c r="D192" s="245" t="s">
        <v>149</v>
      </c>
      <c r="E192" s="256" t="s">
        <v>1</v>
      </c>
      <c r="F192" s="257" t="s">
        <v>274</v>
      </c>
      <c r="G192" s="255"/>
      <c r="H192" s="258">
        <v>42.84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149</v>
      </c>
      <c r="AU192" s="264" t="s">
        <v>83</v>
      </c>
      <c r="AV192" s="13" t="s">
        <v>83</v>
      </c>
      <c r="AW192" s="13" t="s">
        <v>31</v>
      </c>
      <c r="AX192" s="13" t="s">
        <v>74</v>
      </c>
      <c r="AY192" s="264" t="s">
        <v>140</v>
      </c>
    </row>
    <row r="193" spans="2:51" s="12" customFormat="1" ht="12">
      <c r="B193" s="243"/>
      <c r="C193" s="244"/>
      <c r="D193" s="245" t="s">
        <v>149</v>
      </c>
      <c r="E193" s="246" t="s">
        <v>1</v>
      </c>
      <c r="F193" s="247" t="s">
        <v>222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149</v>
      </c>
      <c r="AU193" s="253" t="s">
        <v>83</v>
      </c>
      <c r="AV193" s="12" t="s">
        <v>81</v>
      </c>
      <c r="AW193" s="12" t="s">
        <v>31</v>
      </c>
      <c r="AX193" s="12" t="s">
        <v>74</v>
      </c>
      <c r="AY193" s="253" t="s">
        <v>140</v>
      </c>
    </row>
    <row r="194" spans="2:51" s="13" customFormat="1" ht="12">
      <c r="B194" s="254"/>
      <c r="C194" s="255"/>
      <c r="D194" s="245" t="s">
        <v>149</v>
      </c>
      <c r="E194" s="256" t="s">
        <v>1</v>
      </c>
      <c r="F194" s="257" t="s">
        <v>280</v>
      </c>
      <c r="G194" s="255"/>
      <c r="H194" s="258">
        <v>61.2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149</v>
      </c>
      <c r="AU194" s="264" t="s">
        <v>83</v>
      </c>
      <c r="AV194" s="13" t="s">
        <v>83</v>
      </c>
      <c r="AW194" s="13" t="s">
        <v>31</v>
      </c>
      <c r="AX194" s="13" t="s">
        <v>74</v>
      </c>
      <c r="AY194" s="264" t="s">
        <v>140</v>
      </c>
    </row>
    <row r="195" spans="2:51" s="12" customFormat="1" ht="12">
      <c r="B195" s="243"/>
      <c r="C195" s="244"/>
      <c r="D195" s="245" t="s">
        <v>149</v>
      </c>
      <c r="E195" s="246" t="s">
        <v>1</v>
      </c>
      <c r="F195" s="247" t="s">
        <v>224</v>
      </c>
      <c r="G195" s="244"/>
      <c r="H195" s="246" t="s">
        <v>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149</v>
      </c>
      <c r="AU195" s="253" t="s">
        <v>83</v>
      </c>
      <c r="AV195" s="12" t="s">
        <v>81</v>
      </c>
      <c r="AW195" s="12" t="s">
        <v>31</v>
      </c>
      <c r="AX195" s="12" t="s">
        <v>74</v>
      </c>
      <c r="AY195" s="253" t="s">
        <v>140</v>
      </c>
    </row>
    <row r="196" spans="2:51" s="13" customFormat="1" ht="12">
      <c r="B196" s="254"/>
      <c r="C196" s="255"/>
      <c r="D196" s="245" t="s">
        <v>149</v>
      </c>
      <c r="E196" s="256" t="s">
        <v>1</v>
      </c>
      <c r="F196" s="257" t="s">
        <v>281</v>
      </c>
      <c r="G196" s="255"/>
      <c r="H196" s="258">
        <v>4.1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149</v>
      </c>
      <c r="AU196" s="264" t="s">
        <v>83</v>
      </c>
      <c r="AV196" s="13" t="s">
        <v>83</v>
      </c>
      <c r="AW196" s="13" t="s">
        <v>31</v>
      </c>
      <c r="AX196" s="13" t="s">
        <v>74</v>
      </c>
      <c r="AY196" s="264" t="s">
        <v>140</v>
      </c>
    </row>
    <row r="197" spans="2:51" s="14" customFormat="1" ht="12">
      <c r="B197" s="265"/>
      <c r="C197" s="266"/>
      <c r="D197" s="245" t="s">
        <v>149</v>
      </c>
      <c r="E197" s="267" t="s">
        <v>1</v>
      </c>
      <c r="F197" s="268" t="s">
        <v>152</v>
      </c>
      <c r="G197" s="266"/>
      <c r="H197" s="269">
        <v>108.14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AT197" s="275" t="s">
        <v>149</v>
      </c>
      <c r="AU197" s="275" t="s">
        <v>83</v>
      </c>
      <c r="AV197" s="14" t="s">
        <v>147</v>
      </c>
      <c r="AW197" s="14" t="s">
        <v>31</v>
      </c>
      <c r="AX197" s="14" t="s">
        <v>81</v>
      </c>
      <c r="AY197" s="275" t="s">
        <v>140</v>
      </c>
    </row>
    <row r="198" spans="2:65" s="1" customFormat="1" ht="24" customHeight="1">
      <c r="B198" s="37"/>
      <c r="C198" s="230" t="s">
        <v>8</v>
      </c>
      <c r="D198" s="230" t="s">
        <v>142</v>
      </c>
      <c r="E198" s="231" t="s">
        <v>236</v>
      </c>
      <c r="F198" s="232" t="s">
        <v>237</v>
      </c>
      <c r="G198" s="233" t="s">
        <v>207</v>
      </c>
      <c r="H198" s="234">
        <v>61.2</v>
      </c>
      <c r="I198" s="235"/>
      <c r="J198" s="236">
        <f>ROUND(I198*H198,2)</f>
        <v>0</v>
      </c>
      <c r="K198" s="232" t="s">
        <v>238</v>
      </c>
      <c r="L198" s="42"/>
      <c r="M198" s="237" t="s">
        <v>1</v>
      </c>
      <c r="N198" s="238" t="s">
        <v>39</v>
      </c>
      <c r="O198" s="85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AR198" s="241" t="s">
        <v>147</v>
      </c>
      <c r="AT198" s="241" t="s">
        <v>142</v>
      </c>
      <c r="AU198" s="241" t="s">
        <v>83</v>
      </c>
      <c r="AY198" s="16" t="s">
        <v>140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6" t="s">
        <v>81</v>
      </c>
      <c r="BK198" s="242">
        <f>ROUND(I198*H198,2)</f>
        <v>0</v>
      </c>
      <c r="BL198" s="16" t="s">
        <v>147</v>
      </c>
      <c r="BM198" s="241" t="s">
        <v>286</v>
      </c>
    </row>
    <row r="199" spans="2:51" s="12" customFormat="1" ht="12">
      <c r="B199" s="243"/>
      <c r="C199" s="244"/>
      <c r="D199" s="245" t="s">
        <v>149</v>
      </c>
      <c r="E199" s="246" t="s">
        <v>1</v>
      </c>
      <c r="F199" s="247" t="s">
        <v>222</v>
      </c>
      <c r="G199" s="244"/>
      <c r="H199" s="246" t="s">
        <v>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149</v>
      </c>
      <c r="AU199" s="253" t="s">
        <v>83</v>
      </c>
      <c r="AV199" s="12" t="s">
        <v>81</v>
      </c>
      <c r="AW199" s="12" t="s">
        <v>31</v>
      </c>
      <c r="AX199" s="12" t="s">
        <v>74</v>
      </c>
      <c r="AY199" s="253" t="s">
        <v>140</v>
      </c>
    </row>
    <row r="200" spans="2:51" s="13" customFormat="1" ht="12">
      <c r="B200" s="254"/>
      <c r="C200" s="255"/>
      <c r="D200" s="245" t="s">
        <v>149</v>
      </c>
      <c r="E200" s="256" t="s">
        <v>1</v>
      </c>
      <c r="F200" s="257" t="s">
        <v>280</v>
      </c>
      <c r="G200" s="255"/>
      <c r="H200" s="258">
        <v>61.2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149</v>
      </c>
      <c r="AU200" s="264" t="s">
        <v>83</v>
      </c>
      <c r="AV200" s="13" t="s">
        <v>83</v>
      </c>
      <c r="AW200" s="13" t="s">
        <v>31</v>
      </c>
      <c r="AX200" s="13" t="s">
        <v>74</v>
      </c>
      <c r="AY200" s="264" t="s">
        <v>140</v>
      </c>
    </row>
    <row r="201" spans="2:51" s="14" customFormat="1" ht="12">
      <c r="B201" s="265"/>
      <c r="C201" s="266"/>
      <c r="D201" s="245" t="s">
        <v>149</v>
      </c>
      <c r="E201" s="267" t="s">
        <v>1</v>
      </c>
      <c r="F201" s="268" t="s">
        <v>152</v>
      </c>
      <c r="G201" s="266"/>
      <c r="H201" s="269">
        <v>61.2</v>
      </c>
      <c r="I201" s="270"/>
      <c r="J201" s="266"/>
      <c r="K201" s="266"/>
      <c r="L201" s="271"/>
      <c r="M201" s="272"/>
      <c r="N201" s="273"/>
      <c r="O201" s="273"/>
      <c r="P201" s="273"/>
      <c r="Q201" s="273"/>
      <c r="R201" s="273"/>
      <c r="S201" s="273"/>
      <c r="T201" s="274"/>
      <c r="AT201" s="275" t="s">
        <v>149</v>
      </c>
      <c r="AU201" s="275" t="s">
        <v>83</v>
      </c>
      <c r="AV201" s="14" t="s">
        <v>147</v>
      </c>
      <c r="AW201" s="14" t="s">
        <v>31</v>
      </c>
      <c r="AX201" s="14" t="s">
        <v>81</v>
      </c>
      <c r="AY201" s="275" t="s">
        <v>140</v>
      </c>
    </row>
    <row r="202" spans="2:65" s="1" customFormat="1" ht="24" customHeight="1">
      <c r="B202" s="37"/>
      <c r="C202" s="230" t="s">
        <v>240</v>
      </c>
      <c r="D202" s="230" t="s">
        <v>142</v>
      </c>
      <c r="E202" s="231" t="s">
        <v>241</v>
      </c>
      <c r="F202" s="232" t="s">
        <v>242</v>
      </c>
      <c r="G202" s="233" t="s">
        <v>207</v>
      </c>
      <c r="H202" s="234">
        <v>46.94</v>
      </c>
      <c r="I202" s="235"/>
      <c r="J202" s="236">
        <f>ROUND(I202*H202,2)</f>
        <v>0</v>
      </c>
      <c r="K202" s="232" t="s">
        <v>238</v>
      </c>
      <c r="L202" s="42"/>
      <c r="M202" s="237" t="s">
        <v>1</v>
      </c>
      <c r="N202" s="238" t="s">
        <v>39</v>
      </c>
      <c r="O202" s="85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AR202" s="241" t="s">
        <v>147</v>
      </c>
      <c r="AT202" s="241" t="s">
        <v>142</v>
      </c>
      <c r="AU202" s="241" t="s">
        <v>83</v>
      </c>
      <c r="AY202" s="16" t="s">
        <v>140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6" t="s">
        <v>81</v>
      </c>
      <c r="BK202" s="242">
        <f>ROUND(I202*H202,2)</f>
        <v>0</v>
      </c>
      <c r="BL202" s="16" t="s">
        <v>147</v>
      </c>
      <c r="BM202" s="241" t="s">
        <v>287</v>
      </c>
    </row>
    <row r="203" spans="2:51" s="12" customFormat="1" ht="12">
      <c r="B203" s="243"/>
      <c r="C203" s="244"/>
      <c r="D203" s="245" t="s">
        <v>149</v>
      </c>
      <c r="E203" s="246" t="s">
        <v>1</v>
      </c>
      <c r="F203" s="247" t="s">
        <v>209</v>
      </c>
      <c r="G203" s="244"/>
      <c r="H203" s="246" t="s">
        <v>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149</v>
      </c>
      <c r="AU203" s="253" t="s">
        <v>83</v>
      </c>
      <c r="AV203" s="12" t="s">
        <v>81</v>
      </c>
      <c r="AW203" s="12" t="s">
        <v>31</v>
      </c>
      <c r="AX203" s="12" t="s">
        <v>74</v>
      </c>
      <c r="AY203" s="253" t="s">
        <v>140</v>
      </c>
    </row>
    <row r="204" spans="2:51" s="13" customFormat="1" ht="12">
      <c r="B204" s="254"/>
      <c r="C204" s="255"/>
      <c r="D204" s="245" t="s">
        <v>149</v>
      </c>
      <c r="E204" s="256" t="s">
        <v>1</v>
      </c>
      <c r="F204" s="257" t="s">
        <v>274</v>
      </c>
      <c r="G204" s="255"/>
      <c r="H204" s="258">
        <v>42.84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149</v>
      </c>
      <c r="AU204" s="264" t="s">
        <v>83</v>
      </c>
      <c r="AV204" s="13" t="s">
        <v>83</v>
      </c>
      <c r="AW204" s="13" t="s">
        <v>31</v>
      </c>
      <c r="AX204" s="13" t="s">
        <v>74</v>
      </c>
      <c r="AY204" s="264" t="s">
        <v>140</v>
      </c>
    </row>
    <row r="205" spans="2:51" s="12" customFormat="1" ht="12">
      <c r="B205" s="243"/>
      <c r="C205" s="244"/>
      <c r="D205" s="245" t="s">
        <v>149</v>
      </c>
      <c r="E205" s="246" t="s">
        <v>1</v>
      </c>
      <c r="F205" s="247" t="s">
        <v>224</v>
      </c>
      <c r="G205" s="244"/>
      <c r="H205" s="246" t="s">
        <v>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149</v>
      </c>
      <c r="AU205" s="253" t="s">
        <v>83</v>
      </c>
      <c r="AV205" s="12" t="s">
        <v>81</v>
      </c>
      <c r="AW205" s="12" t="s">
        <v>31</v>
      </c>
      <c r="AX205" s="12" t="s">
        <v>74</v>
      </c>
      <c r="AY205" s="253" t="s">
        <v>140</v>
      </c>
    </row>
    <row r="206" spans="2:51" s="13" customFormat="1" ht="12">
      <c r="B206" s="254"/>
      <c r="C206" s="255"/>
      <c r="D206" s="245" t="s">
        <v>149</v>
      </c>
      <c r="E206" s="256" t="s">
        <v>1</v>
      </c>
      <c r="F206" s="257" t="s">
        <v>281</v>
      </c>
      <c r="G206" s="255"/>
      <c r="H206" s="258">
        <v>4.1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149</v>
      </c>
      <c r="AU206" s="264" t="s">
        <v>83</v>
      </c>
      <c r="AV206" s="13" t="s">
        <v>83</v>
      </c>
      <c r="AW206" s="13" t="s">
        <v>31</v>
      </c>
      <c r="AX206" s="13" t="s">
        <v>74</v>
      </c>
      <c r="AY206" s="264" t="s">
        <v>140</v>
      </c>
    </row>
    <row r="207" spans="2:51" s="14" customFormat="1" ht="12">
      <c r="B207" s="265"/>
      <c r="C207" s="266"/>
      <c r="D207" s="245" t="s">
        <v>149</v>
      </c>
      <c r="E207" s="267" t="s">
        <v>1</v>
      </c>
      <c r="F207" s="268" t="s">
        <v>152</v>
      </c>
      <c r="G207" s="266"/>
      <c r="H207" s="269">
        <v>46.940000000000005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149</v>
      </c>
      <c r="AU207" s="275" t="s">
        <v>83</v>
      </c>
      <c r="AV207" s="14" t="s">
        <v>147</v>
      </c>
      <c r="AW207" s="14" t="s">
        <v>31</v>
      </c>
      <c r="AX207" s="14" t="s">
        <v>81</v>
      </c>
      <c r="AY207" s="275" t="s">
        <v>140</v>
      </c>
    </row>
    <row r="208" spans="2:65" s="1" customFormat="1" ht="16.5" customHeight="1">
      <c r="B208" s="37"/>
      <c r="C208" s="230" t="s">
        <v>244</v>
      </c>
      <c r="D208" s="230" t="s">
        <v>142</v>
      </c>
      <c r="E208" s="231" t="s">
        <v>245</v>
      </c>
      <c r="F208" s="232" t="s">
        <v>246</v>
      </c>
      <c r="G208" s="233" t="s">
        <v>207</v>
      </c>
      <c r="H208" s="234">
        <v>25.6</v>
      </c>
      <c r="I208" s="235"/>
      <c r="J208" s="236">
        <f>ROUND(I208*H208,2)</f>
        <v>0</v>
      </c>
      <c r="K208" s="232" t="s">
        <v>1</v>
      </c>
      <c r="L208" s="42"/>
      <c r="M208" s="237" t="s">
        <v>1</v>
      </c>
      <c r="N208" s="238" t="s">
        <v>39</v>
      </c>
      <c r="O208" s="85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AR208" s="241" t="s">
        <v>147</v>
      </c>
      <c r="AT208" s="241" t="s">
        <v>142</v>
      </c>
      <c r="AU208" s="241" t="s">
        <v>83</v>
      </c>
      <c r="AY208" s="16" t="s">
        <v>140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6" t="s">
        <v>81</v>
      </c>
      <c r="BK208" s="242">
        <f>ROUND(I208*H208,2)</f>
        <v>0</v>
      </c>
      <c r="BL208" s="16" t="s">
        <v>147</v>
      </c>
      <c r="BM208" s="241" t="s">
        <v>288</v>
      </c>
    </row>
    <row r="209" spans="2:51" s="12" customFormat="1" ht="12">
      <c r="B209" s="243"/>
      <c r="C209" s="244"/>
      <c r="D209" s="245" t="s">
        <v>149</v>
      </c>
      <c r="E209" s="246" t="s">
        <v>1</v>
      </c>
      <c r="F209" s="247" t="s">
        <v>248</v>
      </c>
      <c r="G209" s="244"/>
      <c r="H209" s="246" t="s">
        <v>1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149</v>
      </c>
      <c r="AU209" s="253" t="s">
        <v>83</v>
      </c>
      <c r="AV209" s="12" t="s">
        <v>81</v>
      </c>
      <c r="AW209" s="12" t="s">
        <v>31</v>
      </c>
      <c r="AX209" s="12" t="s">
        <v>74</v>
      </c>
      <c r="AY209" s="253" t="s">
        <v>140</v>
      </c>
    </row>
    <row r="210" spans="2:51" s="13" customFormat="1" ht="12">
      <c r="B210" s="254"/>
      <c r="C210" s="255"/>
      <c r="D210" s="245" t="s">
        <v>149</v>
      </c>
      <c r="E210" s="256" t="s">
        <v>1</v>
      </c>
      <c r="F210" s="257" t="s">
        <v>275</v>
      </c>
      <c r="G210" s="255"/>
      <c r="H210" s="258">
        <v>25.6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149</v>
      </c>
      <c r="AU210" s="264" t="s">
        <v>83</v>
      </c>
      <c r="AV210" s="13" t="s">
        <v>83</v>
      </c>
      <c r="AW210" s="13" t="s">
        <v>31</v>
      </c>
      <c r="AX210" s="13" t="s">
        <v>74</v>
      </c>
      <c r="AY210" s="264" t="s">
        <v>140</v>
      </c>
    </row>
    <row r="211" spans="2:51" s="14" customFormat="1" ht="12">
      <c r="B211" s="265"/>
      <c r="C211" s="266"/>
      <c r="D211" s="245" t="s">
        <v>149</v>
      </c>
      <c r="E211" s="267" t="s">
        <v>1</v>
      </c>
      <c r="F211" s="268" t="s">
        <v>152</v>
      </c>
      <c r="G211" s="266"/>
      <c r="H211" s="269">
        <v>25.6</v>
      </c>
      <c r="I211" s="270"/>
      <c r="J211" s="266"/>
      <c r="K211" s="266"/>
      <c r="L211" s="271"/>
      <c r="M211" s="272"/>
      <c r="N211" s="273"/>
      <c r="O211" s="273"/>
      <c r="P211" s="273"/>
      <c r="Q211" s="273"/>
      <c r="R211" s="273"/>
      <c r="S211" s="273"/>
      <c r="T211" s="274"/>
      <c r="AT211" s="275" t="s">
        <v>149</v>
      </c>
      <c r="AU211" s="275" t="s">
        <v>83</v>
      </c>
      <c r="AV211" s="14" t="s">
        <v>147</v>
      </c>
      <c r="AW211" s="14" t="s">
        <v>31</v>
      </c>
      <c r="AX211" s="14" t="s">
        <v>81</v>
      </c>
      <c r="AY211" s="275" t="s">
        <v>140</v>
      </c>
    </row>
    <row r="212" spans="2:63" s="11" customFormat="1" ht="22.8" customHeight="1">
      <c r="B212" s="214"/>
      <c r="C212" s="215"/>
      <c r="D212" s="216" t="s">
        <v>73</v>
      </c>
      <c r="E212" s="228" t="s">
        <v>249</v>
      </c>
      <c r="F212" s="228" t="s">
        <v>250</v>
      </c>
      <c r="G212" s="215"/>
      <c r="H212" s="215"/>
      <c r="I212" s="218"/>
      <c r="J212" s="229">
        <f>BK212</f>
        <v>0</v>
      </c>
      <c r="K212" s="215"/>
      <c r="L212" s="220"/>
      <c r="M212" s="221"/>
      <c r="N212" s="222"/>
      <c r="O212" s="222"/>
      <c r="P212" s="223">
        <f>P213</f>
        <v>0</v>
      </c>
      <c r="Q212" s="222"/>
      <c r="R212" s="223">
        <f>R213</f>
        <v>0</v>
      </c>
      <c r="S212" s="222"/>
      <c r="T212" s="224">
        <f>T213</f>
        <v>0</v>
      </c>
      <c r="AR212" s="225" t="s">
        <v>81</v>
      </c>
      <c r="AT212" s="226" t="s">
        <v>73</v>
      </c>
      <c r="AU212" s="226" t="s">
        <v>81</v>
      </c>
      <c r="AY212" s="225" t="s">
        <v>140</v>
      </c>
      <c r="BK212" s="227">
        <f>BK213</f>
        <v>0</v>
      </c>
    </row>
    <row r="213" spans="2:65" s="1" customFormat="1" ht="24" customHeight="1">
      <c r="B213" s="37"/>
      <c r="C213" s="230" t="s">
        <v>251</v>
      </c>
      <c r="D213" s="230" t="s">
        <v>142</v>
      </c>
      <c r="E213" s="231" t="s">
        <v>252</v>
      </c>
      <c r="F213" s="232" t="s">
        <v>253</v>
      </c>
      <c r="G213" s="233" t="s">
        <v>207</v>
      </c>
      <c r="H213" s="234">
        <v>34.757</v>
      </c>
      <c r="I213" s="235"/>
      <c r="J213" s="236">
        <f>ROUND(I213*H213,2)</f>
        <v>0</v>
      </c>
      <c r="K213" s="232" t="s">
        <v>146</v>
      </c>
      <c r="L213" s="42"/>
      <c r="M213" s="286" t="s">
        <v>1</v>
      </c>
      <c r="N213" s="287" t="s">
        <v>39</v>
      </c>
      <c r="O213" s="288"/>
      <c r="P213" s="289">
        <f>O213*H213</f>
        <v>0</v>
      </c>
      <c r="Q213" s="289">
        <v>0</v>
      </c>
      <c r="R213" s="289">
        <f>Q213*H213</f>
        <v>0</v>
      </c>
      <c r="S213" s="289">
        <v>0</v>
      </c>
      <c r="T213" s="290">
        <f>S213*H213</f>
        <v>0</v>
      </c>
      <c r="AR213" s="241" t="s">
        <v>147</v>
      </c>
      <c r="AT213" s="241" t="s">
        <v>142</v>
      </c>
      <c r="AU213" s="241" t="s">
        <v>83</v>
      </c>
      <c r="AY213" s="16" t="s">
        <v>140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81</v>
      </c>
      <c r="BK213" s="242">
        <f>ROUND(I213*H213,2)</f>
        <v>0</v>
      </c>
      <c r="BL213" s="16" t="s">
        <v>147</v>
      </c>
      <c r="BM213" s="241" t="s">
        <v>289</v>
      </c>
    </row>
    <row r="214" spans="2:12" s="1" customFormat="1" ht="6.95" customHeight="1">
      <c r="B214" s="60"/>
      <c r="C214" s="61"/>
      <c r="D214" s="61"/>
      <c r="E214" s="61"/>
      <c r="F214" s="61"/>
      <c r="G214" s="61"/>
      <c r="H214" s="61"/>
      <c r="I214" s="181"/>
      <c r="J214" s="61"/>
      <c r="K214" s="61"/>
      <c r="L214" s="42"/>
    </row>
  </sheetData>
  <sheetProtection password="CC35" sheet="1" objects="1" scenarios="1" formatColumns="0" formatRows="0" autoFilter="0"/>
  <autoFilter ref="C124:K21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ht="12" customHeight="1">
      <c r="B8" s="19"/>
      <c r="D8" s="146" t="s">
        <v>111</v>
      </c>
      <c r="L8" s="19"/>
    </row>
    <row r="9" spans="2:12" s="1" customFormat="1" ht="16.5" customHeight="1">
      <c r="B9" s="42"/>
      <c r="E9" s="147" t="s">
        <v>290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113</v>
      </c>
      <c r="I10" s="148"/>
      <c r="L10" s="42"/>
    </row>
    <row r="11" spans="2:12" s="1" customFormat="1" ht="36.95" customHeight="1">
      <c r="B11" s="42"/>
      <c r="E11" s="149" t="s">
        <v>291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5. 3. 2020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ROUND((SUM(BE124:BE156)),2)</f>
        <v>0</v>
      </c>
      <c r="I35" s="162">
        <v>0.21</v>
      </c>
      <c r="J35" s="161">
        <f>ROUND(((SUM(BE124:BE156))*I35),2)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ROUND((SUM(BF124:BF156)),2)</f>
        <v>0</v>
      </c>
      <c r="I36" s="162">
        <v>0.15</v>
      </c>
      <c r="J36" s="161">
        <f>ROUND(((SUM(BF124:BF156))*I36),2)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ROUND((SUM(BG124:BG156)),2)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ROUND((SUM(BH124:BH156)),2)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ROUND((SUM(BI124:BI156)),2)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111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290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113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101 - Chodník - větev A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5. 3. 2020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116</v>
      </c>
      <c r="D96" s="187"/>
      <c r="E96" s="187"/>
      <c r="F96" s="187"/>
      <c r="G96" s="187"/>
      <c r="H96" s="187"/>
      <c r="I96" s="188"/>
      <c r="J96" s="189" t="s">
        <v>117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118</v>
      </c>
      <c r="D98" s="38"/>
      <c r="E98" s="38"/>
      <c r="F98" s="38"/>
      <c r="G98" s="38"/>
      <c r="H98" s="38"/>
      <c r="I98" s="148"/>
      <c r="J98" s="104">
        <f>J124</f>
        <v>0</v>
      </c>
      <c r="K98" s="38"/>
      <c r="L98" s="42"/>
      <c r="AU98" s="16" t="s">
        <v>119</v>
      </c>
    </row>
    <row r="99" spans="2:12" s="8" customFormat="1" ht="24.95" customHeight="1">
      <c r="B99" s="191"/>
      <c r="C99" s="192"/>
      <c r="D99" s="193" t="s">
        <v>120</v>
      </c>
      <c r="E99" s="194"/>
      <c r="F99" s="194"/>
      <c r="G99" s="194"/>
      <c r="H99" s="194"/>
      <c r="I99" s="195"/>
      <c r="J99" s="196">
        <f>J125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292</v>
      </c>
      <c r="E100" s="200"/>
      <c r="F100" s="200"/>
      <c r="G100" s="200"/>
      <c r="H100" s="200"/>
      <c r="I100" s="201"/>
      <c r="J100" s="202">
        <f>J126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293</v>
      </c>
      <c r="E101" s="200"/>
      <c r="F101" s="200"/>
      <c r="G101" s="200"/>
      <c r="H101" s="200"/>
      <c r="I101" s="201"/>
      <c r="J101" s="202">
        <f>J131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124</v>
      </c>
      <c r="E102" s="200"/>
      <c r="F102" s="200"/>
      <c r="G102" s="200"/>
      <c r="H102" s="200"/>
      <c r="I102" s="201"/>
      <c r="J102" s="202">
        <f>J155</f>
        <v>0</v>
      </c>
      <c r="K102" s="127"/>
      <c r="L102" s="203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48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81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84"/>
      <c r="J108" s="63"/>
      <c r="K108" s="63"/>
      <c r="L108" s="42"/>
    </row>
    <row r="109" spans="2:12" s="1" customFormat="1" ht="24.95" customHeight="1">
      <c r="B109" s="37"/>
      <c r="C109" s="22" t="s">
        <v>125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85" t="str">
        <f>E7</f>
        <v>Technické zhodnocení chodníků na ul. Čičákova v Šumperku</v>
      </c>
      <c r="F112" s="31"/>
      <c r="G112" s="31"/>
      <c r="H112" s="31"/>
      <c r="I112" s="148"/>
      <c r="J112" s="38"/>
      <c r="K112" s="38"/>
      <c r="L112" s="42"/>
    </row>
    <row r="113" spans="2:12" ht="12" customHeight="1">
      <c r="B113" s="20"/>
      <c r="C113" s="31" t="s">
        <v>111</v>
      </c>
      <c r="D113" s="21"/>
      <c r="E113" s="21"/>
      <c r="F113" s="21"/>
      <c r="G113" s="21"/>
      <c r="H113" s="21"/>
      <c r="I113" s="140"/>
      <c r="J113" s="21"/>
      <c r="K113" s="21"/>
      <c r="L113" s="19"/>
    </row>
    <row r="114" spans="2:12" s="1" customFormat="1" ht="16.5" customHeight="1">
      <c r="B114" s="37"/>
      <c r="C114" s="38"/>
      <c r="D114" s="38"/>
      <c r="E114" s="185" t="s">
        <v>290</v>
      </c>
      <c r="F114" s="38"/>
      <c r="G114" s="38"/>
      <c r="H114" s="38"/>
      <c r="I114" s="148"/>
      <c r="J114" s="38"/>
      <c r="K114" s="38"/>
      <c r="L114" s="42"/>
    </row>
    <row r="115" spans="2:12" s="1" customFormat="1" ht="12" customHeight="1">
      <c r="B115" s="37"/>
      <c r="C115" s="31" t="s">
        <v>113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E11</f>
        <v>SO 101 - Chodník - větev A</v>
      </c>
      <c r="F116" s="38"/>
      <c r="G116" s="38"/>
      <c r="H116" s="38"/>
      <c r="I116" s="14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F14</f>
        <v>Šumperk</v>
      </c>
      <c r="G118" s="38"/>
      <c r="H118" s="38"/>
      <c r="I118" s="150" t="s">
        <v>22</v>
      </c>
      <c r="J118" s="73" t="str">
        <f>IF(J14="","",J14)</f>
        <v>5. 3. 2020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5.15" customHeight="1">
      <c r="B120" s="37"/>
      <c r="C120" s="31" t="s">
        <v>24</v>
      </c>
      <c r="D120" s="38"/>
      <c r="E120" s="38"/>
      <c r="F120" s="26" t="str">
        <f>E17</f>
        <v xml:space="preserve"> </v>
      </c>
      <c r="G120" s="38"/>
      <c r="H120" s="38"/>
      <c r="I120" s="150" t="s">
        <v>30</v>
      </c>
      <c r="J120" s="35" t="str">
        <f>E23</f>
        <v xml:space="preserve"> 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IF(E20="","",E20)</f>
        <v>Vyplň údaj</v>
      </c>
      <c r="G121" s="38"/>
      <c r="H121" s="38"/>
      <c r="I121" s="150" t="s">
        <v>32</v>
      </c>
      <c r="J121" s="35" t="str">
        <f>E26</f>
        <v xml:space="preserve"> 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20" s="10" customFormat="1" ht="29.25" customHeight="1">
      <c r="B123" s="204"/>
      <c r="C123" s="205" t="s">
        <v>126</v>
      </c>
      <c r="D123" s="206" t="s">
        <v>59</v>
      </c>
      <c r="E123" s="206" t="s">
        <v>55</v>
      </c>
      <c r="F123" s="206" t="s">
        <v>56</v>
      </c>
      <c r="G123" s="206" t="s">
        <v>127</v>
      </c>
      <c r="H123" s="206" t="s">
        <v>128</v>
      </c>
      <c r="I123" s="207" t="s">
        <v>129</v>
      </c>
      <c r="J123" s="206" t="s">
        <v>117</v>
      </c>
      <c r="K123" s="208" t="s">
        <v>130</v>
      </c>
      <c r="L123" s="209"/>
      <c r="M123" s="94" t="s">
        <v>1</v>
      </c>
      <c r="N123" s="95" t="s">
        <v>38</v>
      </c>
      <c r="O123" s="95" t="s">
        <v>131</v>
      </c>
      <c r="P123" s="95" t="s">
        <v>132</v>
      </c>
      <c r="Q123" s="95" t="s">
        <v>133</v>
      </c>
      <c r="R123" s="95" t="s">
        <v>134</v>
      </c>
      <c r="S123" s="95" t="s">
        <v>135</v>
      </c>
      <c r="T123" s="96" t="s">
        <v>136</v>
      </c>
    </row>
    <row r="124" spans="2:63" s="1" customFormat="1" ht="22.8" customHeight="1">
      <c r="B124" s="37"/>
      <c r="C124" s="101" t="s">
        <v>137</v>
      </c>
      <c r="D124" s="38"/>
      <c r="E124" s="38"/>
      <c r="F124" s="38"/>
      <c r="G124" s="38"/>
      <c r="H124" s="38"/>
      <c r="I124" s="148"/>
      <c r="J124" s="210">
        <f>BK124</f>
        <v>0</v>
      </c>
      <c r="K124" s="38"/>
      <c r="L124" s="42"/>
      <c r="M124" s="97"/>
      <c r="N124" s="98"/>
      <c r="O124" s="98"/>
      <c r="P124" s="211">
        <f>P125</f>
        <v>0</v>
      </c>
      <c r="Q124" s="98"/>
      <c r="R124" s="211">
        <f>R125</f>
        <v>26.446800000000003</v>
      </c>
      <c r="S124" s="98"/>
      <c r="T124" s="212">
        <f>T125</f>
        <v>0</v>
      </c>
      <c r="AT124" s="16" t="s">
        <v>73</v>
      </c>
      <c r="AU124" s="16" t="s">
        <v>119</v>
      </c>
      <c r="BK124" s="213">
        <f>BK125</f>
        <v>0</v>
      </c>
    </row>
    <row r="125" spans="2:63" s="11" customFormat="1" ht="25.9" customHeight="1">
      <c r="B125" s="214"/>
      <c r="C125" s="215"/>
      <c r="D125" s="216" t="s">
        <v>73</v>
      </c>
      <c r="E125" s="217" t="s">
        <v>138</v>
      </c>
      <c r="F125" s="217" t="s">
        <v>139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P126+P131+P155</f>
        <v>0</v>
      </c>
      <c r="Q125" s="222"/>
      <c r="R125" s="223">
        <f>R126+R131+R155</f>
        <v>26.446800000000003</v>
      </c>
      <c r="S125" s="222"/>
      <c r="T125" s="224">
        <f>T126+T131+T155</f>
        <v>0</v>
      </c>
      <c r="AR125" s="225" t="s">
        <v>81</v>
      </c>
      <c r="AT125" s="226" t="s">
        <v>73</v>
      </c>
      <c r="AU125" s="226" t="s">
        <v>74</v>
      </c>
      <c r="AY125" s="225" t="s">
        <v>140</v>
      </c>
      <c r="BK125" s="227">
        <f>BK126+BK131+BK155</f>
        <v>0</v>
      </c>
    </row>
    <row r="126" spans="2:63" s="11" customFormat="1" ht="22.8" customHeight="1">
      <c r="B126" s="214"/>
      <c r="C126" s="215"/>
      <c r="D126" s="216" t="s">
        <v>73</v>
      </c>
      <c r="E126" s="228" t="s">
        <v>83</v>
      </c>
      <c r="F126" s="228" t="s">
        <v>294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SUM(P127:P130)</f>
        <v>0</v>
      </c>
      <c r="Q126" s="222"/>
      <c r="R126" s="223">
        <f>SUM(R127:R130)</f>
        <v>0</v>
      </c>
      <c r="S126" s="222"/>
      <c r="T126" s="224">
        <f>SUM(T127:T130)</f>
        <v>0</v>
      </c>
      <c r="AR126" s="225" t="s">
        <v>81</v>
      </c>
      <c r="AT126" s="226" t="s">
        <v>73</v>
      </c>
      <c r="AU126" s="226" t="s">
        <v>81</v>
      </c>
      <c r="AY126" s="225" t="s">
        <v>140</v>
      </c>
      <c r="BK126" s="227">
        <f>SUM(BK127:BK130)</f>
        <v>0</v>
      </c>
    </row>
    <row r="127" spans="2:65" s="1" customFormat="1" ht="24" customHeight="1">
      <c r="B127" s="37"/>
      <c r="C127" s="230" t="s">
        <v>81</v>
      </c>
      <c r="D127" s="230" t="s">
        <v>142</v>
      </c>
      <c r="E127" s="231" t="s">
        <v>295</v>
      </c>
      <c r="F127" s="232" t="s">
        <v>296</v>
      </c>
      <c r="G127" s="233" t="s">
        <v>145</v>
      </c>
      <c r="H127" s="234">
        <v>126</v>
      </c>
      <c r="I127" s="235"/>
      <c r="J127" s="236">
        <f>ROUND(I127*H127,2)</f>
        <v>0</v>
      </c>
      <c r="K127" s="232" t="s">
        <v>146</v>
      </c>
      <c r="L127" s="42"/>
      <c r="M127" s="237" t="s">
        <v>1</v>
      </c>
      <c r="N127" s="238" t="s">
        <v>39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147</v>
      </c>
      <c r="AT127" s="241" t="s">
        <v>142</v>
      </c>
      <c r="AU127" s="241" t="s">
        <v>83</v>
      </c>
      <c r="AY127" s="16" t="s">
        <v>140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81</v>
      </c>
      <c r="BK127" s="242">
        <f>ROUND(I127*H127,2)</f>
        <v>0</v>
      </c>
      <c r="BL127" s="16" t="s">
        <v>147</v>
      </c>
      <c r="BM127" s="241" t="s">
        <v>297</v>
      </c>
    </row>
    <row r="128" spans="2:51" s="12" customFormat="1" ht="12">
      <c r="B128" s="243"/>
      <c r="C128" s="244"/>
      <c r="D128" s="245" t="s">
        <v>149</v>
      </c>
      <c r="E128" s="246" t="s">
        <v>1</v>
      </c>
      <c r="F128" s="247" t="s">
        <v>298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149</v>
      </c>
      <c r="AU128" s="253" t="s">
        <v>83</v>
      </c>
      <c r="AV128" s="12" t="s">
        <v>81</v>
      </c>
      <c r="AW128" s="12" t="s">
        <v>31</v>
      </c>
      <c r="AX128" s="12" t="s">
        <v>74</v>
      </c>
      <c r="AY128" s="253" t="s">
        <v>140</v>
      </c>
    </row>
    <row r="129" spans="2:51" s="13" customFormat="1" ht="12">
      <c r="B129" s="254"/>
      <c r="C129" s="255"/>
      <c r="D129" s="245" t="s">
        <v>149</v>
      </c>
      <c r="E129" s="256" t="s">
        <v>1</v>
      </c>
      <c r="F129" s="257" t="s">
        <v>157</v>
      </c>
      <c r="G129" s="255"/>
      <c r="H129" s="258">
        <v>126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149</v>
      </c>
      <c r="AU129" s="264" t="s">
        <v>83</v>
      </c>
      <c r="AV129" s="13" t="s">
        <v>83</v>
      </c>
      <c r="AW129" s="13" t="s">
        <v>31</v>
      </c>
      <c r="AX129" s="13" t="s">
        <v>74</v>
      </c>
      <c r="AY129" s="264" t="s">
        <v>140</v>
      </c>
    </row>
    <row r="130" spans="2:51" s="14" customFormat="1" ht="12">
      <c r="B130" s="265"/>
      <c r="C130" s="266"/>
      <c r="D130" s="245" t="s">
        <v>149</v>
      </c>
      <c r="E130" s="267" t="s">
        <v>1</v>
      </c>
      <c r="F130" s="268" t="s">
        <v>152</v>
      </c>
      <c r="G130" s="266"/>
      <c r="H130" s="269">
        <v>126</v>
      </c>
      <c r="I130" s="270"/>
      <c r="J130" s="266"/>
      <c r="K130" s="266"/>
      <c r="L130" s="271"/>
      <c r="M130" s="272"/>
      <c r="N130" s="273"/>
      <c r="O130" s="273"/>
      <c r="P130" s="273"/>
      <c r="Q130" s="273"/>
      <c r="R130" s="273"/>
      <c r="S130" s="273"/>
      <c r="T130" s="274"/>
      <c r="AT130" s="275" t="s">
        <v>149</v>
      </c>
      <c r="AU130" s="275" t="s">
        <v>83</v>
      </c>
      <c r="AV130" s="14" t="s">
        <v>147</v>
      </c>
      <c r="AW130" s="14" t="s">
        <v>31</v>
      </c>
      <c r="AX130" s="14" t="s">
        <v>81</v>
      </c>
      <c r="AY130" s="275" t="s">
        <v>140</v>
      </c>
    </row>
    <row r="131" spans="2:63" s="11" customFormat="1" ht="22.8" customHeight="1">
      <c r="B131" s="214"/>
      <c r="C131" s="215"/>
      <c r="D131" s="216" t="s">
        <v>73</v>
      </c>
      <c r="E131" s="228" t="s">
        <v>173</v>
      </c>
      <c r="F131" s="228" t="s">
        <v>299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SUM(P132:P154)</f>
        <v>0</v>
      </c>
      <c r="Q131" s="222"/>
      <c r="R131" s="223">
        <f>SUM(R132:R154)</f>
        <v>26.446800000000003</v>
      </c>
      <c r="S131" s="222"/>
      <c r="T131" s="224">
        <f>SUM(T132:T154)</f>
        <v>0</v>
      </c>
      <c r="AR131" s="225" t="s">
        <v>81</v>
      </c>
      <c r="AT131" s="226" t="s">
        <v>73</v>
      </c>
      <c r="AU131" s="226" t="s">
        <v>81</v>
      </c>
      <c r="AY131" s="225" t="s">
        <v>140</v>
      </c>
      <c r="BK131" s="227">
        <f>SUM(BK132:BK154)</f>
        <v>0</v>
      </c>
    </row>
    <row r="132" spans="2:65" s="1" customFormat="1" ht="16.5" customHeight="1">
      <c r="B132" s="37"/>
      <c r="C132" s="230" t="s">
        <v>83</v>
      </c>
      <c r="D132" s="230" t="s">
        <v>142</v>
      </c>
      <c r="E132" s="231" t="s">
        <v>300</v>
      </c>
      <c r="F132" s="232" t="s">
        <v>301</v>
      </c>
      <c r="G132" s="233" t="s">
        <v>145</v>
      </c>
      <c r="H132" s="234">
        <v>126</v>
      </c>
      <c r="I132" s="235"/>
      <c r="J132" s="236">
        <f>ROUND(I132*H132,2)</f>
        <v>0</v>
      </c>
      <c r="K132" s="232" t="s">
        <v>146</v>
      </c>
      <c r="L132" s="42"/>
      <c r="M132" s="237" t="s">
        <v>1</v>
      </c>
      <c r="N132" s="238" t="s">
        <v>39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AR132" s="241" t="s">
        <v>147</v>
      </c>
      <c r="AT132" s="241" t="s">
        <v>142</v>
      </c>
      <c r="AU132" s="241" t="s">
        <v>83</v>
      </c>
      <c r="AY132" s="16" t="s">
        <v>140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81</v>
      </c>
      <c r="BK132" s="242">
        <f>ROUND(I132*H132,2)</f>
        <v>0</v>
      </c>
      <c r="BL132" s="16" t="s">
        <v>147</v>
      </c>
      <c r="BM132" s="241" t="s">
        <v>302</v>
      </c>
    </row>
    <row r="133" spans="2:51" s="12" customFormat="1" ht="12">
      <c r="B133" s="243"/>
      <c r="C133" s="244"/>
      <c r="D133" s="245" t="s">
        <v>149</v>
      </c>
      <c r="E133" s="246" t="s">
        <v>1</v>
      </c>
      <c r="F133" s="247" t="s">
        <v>303</v>
      </c>
      <c r="G133" s="244"/>
      <c r="H133" s="246" t="s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149</v>
      </c>
      <c r="AU133" s="253" t="s">
        <v>83</v>
      </c>
      <c r="AV133" s="12" t="s">
        <v>81</v>
      </c>
      <c r="AW133" s="12" t="s">
        <v>31</v>
      </c>
      <c r="AX133" s="12" t="s">
        <v>74</v>
      </c>
      <c r="AY133" s="253" t="s">
        <v>140</v>
      </c>
    </row>
    <row r="134" spans="2:51" s="13" customFormat="1" ht="12">
      <c r="B134" s="254"/>
      <c r="C134" s="255"/>
      <c r="D134" s="245" t="s">
        <v>149</v>
      </c>
      <c r="E134" s="256" t="s">
        <v>1</v>
      </c>
      <c r="F134" s="257" t="s">
        <v>157</v>
      </c>
      <c r="G134" s="255"/>
      <c r="H134" s="258">
        <v>126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149</v>
      </c>
      <c r="AU134" s="264" t="s">
        <v>83</v>
      </c>
      <c r="AV134" s="13" t="s">
        <v>83</v>
      </c>
      <c r="AW134" s="13" t="s">
        <v>31</v>
      </c>
      <c r="AX134" s="13" t="s">
        <v>74</v>
      </c>
      <c r="AY134" s="264" t="s">
        <v>140</v>
      </c>
    </row>
    <row r="135" spans="2:51" s="14" customFormat="1" ht="12">
      <c r="B135" s="265"/>
      <c r="C135" s="266"/>
      <c r="D135" s="245" t="s">
        <v>149</v>
      </c>
      <c r="E135" s="267" t="s">
        <v>1</v>
      </c>
      <c r="F135" s="268" t="s">
        <v>152</v>
      </c>
      <c r="G135" s="266"/>
      <c r="H135" s="269">
        <v>126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AT135" s="275" t="s">
        <v>149</v>
      </c>
      <c r="AU135" s="275" t="s">
        <v>83</v>
      </c>
      <c r="AV135" s="14" t="s">
        <v>147</v>
      </c>
      <c r="AW135" s="14" t="s">
        <v>31</v>
      </c>
      <c r="AX135" s="14" t="s">
        <v>81</v>
      </c>
      <c r="AY135" s="275" t="s">
        <v>140</v>
      </c>
    </row>
    <row r="136" spans="2:65" s="1" customFormat="1" ht="24" customHeight="1">
      <c r="B136" s="37"/>
      <c r="C136" s="230" t="s">
        <v>158</v>
      </c>
      <c r="D136" s="230" t="s">
        <v>142</v>
      </c>
      <c r="E136" s="231" t="s">
        <v>304</v>
      </c>
      <c r="F136" s="232" t="s">
        <v>305</v>
      </c>
      <c r="G136" s="233" t="s">
        <v>145</v>
      </c>
      <c r="H136" s="234">
        <v>88.2</v>
      </c>
      <c r="I136" s="235"/>
      <c r="J136" s="236">
        <f>ROUND(I136*H136,2)</f>
        <v>0</v>
      </c>
      <c r="K136" s="232" t="s">
        <v>146</v>
      </c>
      <c r="L136" s="42"/>
      <c r="M136" s="237" t="s">
        <v>1</v>
      </c>
      <c r="N136" s="238" t="s">
        <v>39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41" t="s">
        <v>147</v>
      </c>
      <c r="AT136" s="241" t="s">
        <v>142</v>
      </c>
      <c r="AU136" s="241" t="s">
        <v>83</v>
      </c>
      <c r="AY136" s="16" t="s">
        <v>140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81</v>
      </c>
      <c r="BK136" s="242">
        <f>ROUND(I136*H136,2)</f>
        <v>0</v>
      </c>
      <c r="BL136" s="16" t="s">
        <v>147</v>
      </c>
      <c r="BM136" s="241" t="s">
        <v>306</v>
      </c>
    </row>
    <row r="137" spans="2:51" s="12" customFormat="1" ht="12">
      <c r="B137" s="243"/>
      <c r="C137" s="244"/>
      <c r="D137" s="245" t="s">
        <v>149</v>
      </c>
      <c r="E137" s="246" t="s">
        <v>1</v>
      </c>
      <c r="F137" s="247" t="s">
        <v>307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149</v>
      </c>
      <c r="AU137" s="253" t="s">
        <v>83</v>
      </c>
      <c r="AV137" s="12" t="s">
        <v>81</v>
      </c>
      <c r="AW137" s="12" t="s">
        <v>31</v>
      </c>
      <c r="AX137" s="12" t="s">
        <v>74</v>
      </c>
      <c r="AY137" s="253" t="s">
        <v>140</v>
      </c>
    </row>
    <row r="138" spans="2:51" s="13" customFormat="1" ht="12">
      <c r="B138" s="254"/>
      <c r="C138" s="255"/>
      <c r="D138" s="245" t="s">
        <v>149</v>
      </c>
      <c r="E138" s="256" t="s">
        <v>1</v>
      </c>
      <c r="F138" s="257" t="s">
        <v>308</v>
      </c>
      <c r="G138" s="255"/>
      <c r="H138" s="258">
        <v>88.2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149</v>
      </c>
      <c r="AU138" s="264" t="s">
        <v>83</v>
      </c>
      <c r="AV138" s="13" t="s">
        <v>83</v>
      </c>
      <c r="AW138" s="13" t="s">
        <v>31</v>
      </c>
      <c r="AX138" s="13" t="s">
        <v>74</v>
      </c>
      <c r="AY138" s="264" t="s">
        <v>140</v>
      </c>
    </row>
    <row r="139" spans="2:51" s="14" customFormat="1" ht="12">
      <c r="B139" s="265"/>
      <c r="C139" s="266"/>
      <c r="D139" s="245" t="s">
        <v>149</v>
      </c>
      <c r="E139" s="267" t="s">
        <v>1</v>
      </c>
      <c r="F139" s="268" t="s">
        <v>152</v>
      </c>
      <c r="G139" s="266"/>
      <c r="H139" s="269">
        <v>88.2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149</v>
      </c>
      <c r="AU139" s="275" t="s">
        <v>83</v>
      </c>
      <c r="AV139" s="14" t="s">
        <v>147</v>
      </c>
      <c r="AW139" s="14" t="s">
        <v>31</v>
      </c>
      <c r="AX139" s="14" t="s">
        <v>81</v>
      </c>
      <c r="AY139" s="275" t="s">
        <v>140</v>
      </c>
    </row>
    <row r="140" spans="2:65" s="1" customFormat="1" ht="24" customHeight="1">
      <c r="B140" s="37"/>
      <c r="C140" s="230" t="s">
        <v>147</v>
      </c>
      <c r="D140" s="230" t="s">
        <v>142</v>
      </c>
      <c r="E140" s="231" t="s">
        <v>309</v>
      </c>
      <c r="F140" s="232" t="s">
        <v>310</v>
      </c>
      <c r="G140" s="233" t="s">
        <v>145</v>
      </c>
      <c r="H140" s="234">
        <v>84</v>
      </c>
      <c r="I140" s="235"/>
      <c r="J140" s="236">
        <f>ROUND(I140*H140,2)</f>
        <v>0</v>
      </c>
      <c r="K140" s="232" t="s">
        <v>146</v>
      </c>
      <c r="L140" s="42"/>
      <c r="M140" s="237" t="s">
        <v>1</v>
      </c>
      <c r="N140" s="238" t="s">
        <v>39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AR140" s="241" t="s">
        <v>147</v>
      </c>
      <c r="AT140" s="241" t="s">
        <v>142</v>
      </c>
      <c r="AU140" s="241" t="s">
        <v>83</v>
      </c>
      <c r="AY140" s="16" t="s">
        <v>140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81</v>
      </c>
      <c r="BK140" s="242">
        <f>ROUND(I140*H140,2)</f>
        <v>0</v>
      </c>
      <c r="BL140" s="16" t="s">
        <v>147</v>
      </c>
      <c r="BM140" s="241" t="s">
        <v>311</v>
      </c>
    </row>
    <row r="141" spans="2:51" s="12" customFormat="1" ht="12">
      <c r="B141" s="243"/>
      <c r="C141" s="244"/>
      <c r="D141" s="245" t="s">
        <v>149</v>
      </c>
      <c r="E141" s="246" t="s">
        <v>1</v>
      </c>
      <c r="F141" s="247" t="s">
        <v>307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149</v>
      </c>
      <c r="AU141" s="253" t="s">
        <v>83</v>
      </c>
      <c r="AV141" s="12" t="s">
        <v>81</v>
      </c>
      <c r="AW141" s="12" t="s">
        <v>31</v>
      </c>
      <c r="AX141" s="12" t="s">
        <v>74</v>
      </c>
      <c r="AY141" s="253" t="s">
        <v>140</v>
      </c>
    </row>
    <row r="142" spans="2:51" s="13" customFormat="1" ht="12">
      <c r="B142" s="254"/>
      <c r="C142" s="255"/>
      <c r="D142" s="245" t="s">
        <v>149</v>
      </c>
      <c r="E142" s="256" t="s">
        <v>1</v>
      </c>
      <c r="F142" s="257" t="s">
        <v>163</v>
      </c>
      <c r="G142" s="255"/>
      <c r="H142" s="258">
        <v>84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149</v>
      </c>
      <c r="AU142" s="264" t="s">
        <v>83</v>
      </c>
      <c r="AV142" s="13" t="s">
        <v>83</v>
      </c>
      <c r="AW142" s="13" t="s">
        <v>31</v>
      </c>
      <c r="AX142" s="13" t="s">
        <v>74</v>
      </c>
      <c r="AY142" s="264" t="s">
        <v>140</v>
      </c>
    </row>
    <row r="143" spans="2:51" s="14" customFormat="1" ht="12">
      <c r="B143" s="265"/>
      <c r="C143" s="266"/>
      <c r="D143" s="245" t="s">
        <v>149</v>
      </c>
      <c r="E143" s="267" t="s">
        <v>1</v>
      </c>
      <c r="F143" s="268" t="s">
        <v>152</v>
      </c>
      <c r="G143" s="266"/>
      <c r="H143" s="269">
        <v>84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149</v>
      </c>
      <c r="AU143" s="275" t="s">
        <v>83</v>
      </c>
      <c r="AV143" s="14" t="s">
        <v>147</v>
      </c>
      <c r="AW143" s="14" t="s">
        <v>31</v>
      </c>
      <c r="AX143" s="14" t="s">
        <v>81</v>
      </c>
      <c r="AY143" s="275" t="s">
        <v>140</v>
      </c>
    </row>
    <row r="144" spans="2:65" s="1" customFormat="1" ht="24" customHeight="1">
      <c r="B144" s="37"/>
      <c r="C144" s="230" t="s">
        <v>173</v>
      </c>
      <c r="D144" s="230" t="s">
        <v>142</v>
      </c>
      <c r="E144" s="231" t="s">
        <v>312</v>
      </c>
      <c r="F144" s="232" t="s">
        <v>313</v>
      </c>
      <c r="G144" s="233" t="s">
        <v>145</v>
      </c>
      <c r="H144" s="234">
        <v>120</v>
      </c>
      <c r="I144" s="235"/>
      <c r="J144" s="236">
        <f>ROUND(I144*H144,2)</f>
        <v>0</v>
      </c>
      <c r="K144" s="232" t="s">
        <v>146</v>
      </c>
      <c r="L144" s="42"/>
      <c r="M144" s="237" t="s">
        <v>1</v>
      </c>
      <c r="N144" s="238" t="s">
        <v>39</v>
      </c>
      <c r="O144" s="85"/>
      <c r="P144" s="239">
        <f>O144*H144</f>
        <v>0</v>
      </c>
      <c r="Q144" s="239">
        <v>0.08425</v>
      </c>
      <c r="R144" s="239">
        <f>Q144*H144</f>
        <v>10.110000000000001</v>
      </c>
      <c r="S144" s="239">
        <v>0</v>
      </c>
      <c r="T144" s="240">
        <f>S144*H144</f>
        <v>0</v>
      </c>
      <c r="AR144" s="241" t="s">
        <v>147</v>
      </c>
      <c r="AT144" s="241" t="s">
        <v>142</v>
      </c>
      <c r="AU144" s="241" t="s">
        <v>83</v>
      </c>
      <c r="AY144" s="16" t="s">
        <v>140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6" t="s">
        <v>81</v>
      </c>
      <c r="BK144" s="242">
        <f>ROUND(I144*H144,2)</f>
        <v>0</v>
      </c>
      <c r="BL144" s="16" t="s">
        <v>147</v>
      </c>
      <c r="BM144" s="241" t="s">
        <v>314</v>
      </c>
    </row>
    <row r="145" spans="2:51" s="12" customFormat="1" ht="12">
      <c r="B145" s="243"/>
      <c r="C145" s="244"/>
      <c r="D145" s="245" t="s">
        <v>149</v>
      </c>
      <c r="E145" s="246" t="s">
        <v>1</v>
      </c>
      <c r="F145" s="247" t="s">
        <v>315</v>
      </c>
      <c r="G145" s="244"/>
      <c r="H145" s="246" t="s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149</v>
      </c>
      <c r="AU145" s="253" t="s">
        <v>83</v>
      </c>
      <c r="AV145" s="12" t="s">
        <v>81</v>
      </c>
      <c r="AW145" s="12" t="s">
        <v>31</v>
      </c>
      <c r="AX145" s="12" t="s">
        <v>74</v>
      </c>
      <c r="AY145" s="253" t="s">
        <v>140</v>
      </c>
    </row>
    <row r="146" spans="2:51" s="13" customFormat="1" ht="12">
      <c r="B146" s="254"/>
      <c r="C146" s="255"/>
      <c r="D146" s="245" t="s">
        <v>149</v>
      </c>
      <c r="E146" s="256" t="s">
        <v>1</v>
      </c>
      <c r="F146" s="257" t="s">
        <v>151</v>
      </c>
      <c r="G146" s="255"/>
      <c r="H146" s="258">
        <v>120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149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140</v>
      </c>
    </row>
    <row r="147" spans="2:51" s="14" customFormat="1" ht="12">
      <c r="B147" s="265"/>
      <c r="C147" s="266"/>
      <c r="D147" s="245" t="s">
        <v>149</v>
      </c>
      <c r="E147" s="267" t="s">
        <v>1</v>
      </c>
      <c r="F147" s="268" t="s">
        <v>152</v>
      </c>
      <c r="G147" s="266"/>
      <c r="H147" s="269">
        <v>120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149</v>
      </c>
      <c r="AU147" s="275" t="s">
        <v>83</v>
      </c>
      <c r="AV147" s="14" t="s">
        <v>147</v>
      </c>
      <c r="AW147" s="14" t="s">
        <v>31</v>
      </c>
      <c r="AX147" s="14" t="s">
        <v>81</v>
      </c>
      <c r="AY147" s="275" t="s">
        <v>140</v>
      </c>
    </row>
    <row r="148" spans="2:65" s="1" customFormat="1" ht="16.5" customHeight="1">
      <c r="B148" s="37"/>
      <c r="C148" s="276" t="s">
        <v>180</v>
      </c>
      <c r="D148" s="276" t="s">
        <v>186</v>
      </c>
      <c r="E148" s="277" t="s">
        <v>316</v>
      </c>
      <c r="F148" s="278" t="s">
        <v>317</v>
      </c>
      <c r="G148" s="279" t="s">
        <v>145</v>
      </c>
      <c r="H148" s="280">
        <v>122.4</v>
      </c>
      <c r="I148" s="281"/>
      <c r="J148" s="282">
        <f>ROUND(I148*H148,2)</f>
        <v>0</v>
      </c>
      <c r="K148" s="278" t="s">
        <v>146</v>
      </c>
      <c r="L148" s="283"/>
      <c r="M148" s="284" t="s">
        <v>1</v>
      </c>
      <c r="N148" s="285" t="s">
        <v>39</v>
      </c>
      <c r="O148" s="85"/>
      <c r="P148" s="239">
        <f>O148*H148</f>
        <v>0</v>
      </c>
      <c r="Q148" s="239">
        <v>0.131</v>
      </c>
      <c r="R148" s="239">
        <f>Q148*H148</f>
        <v>16.0344</v>
      </c>
      <c r="S148" s="239">
        <v>0</v>
      </c>
      <c r="T148" s="240">
        <f>S148*H148</f>
        <v>0</v>
      </c>
      <c r="AR148" s="241" t="s">
        <v>179</v>
      </c>
      <c r="AT148" s="241" t="s">
        <v>186</v>
      </c>
      <c r="AU148" s="241" t="s">
        <v>83</v>
      </c>
      <c r="AY148" s="16" t="s">
        <v>140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81</v>
      </c>
      <c r="BK148" s="242">
        <f>ROUND(I148*H148,2)</f>
        <v>0</v>
      </c>
      <c r="BL148" s="16" t="s">
        <v>147</v>
      </c>
      <c r="BM148" s="241" t="s">
        <v>318</v>
      </c>
    </row>
    <row r="149" spans="2:51" s="12" customFormat="1" ht="12">
      <c r="B149" s="243"/>
      <c r="C149" s="244"/>
      <c r="D149" s="245" t="s">
        <v>149</v>
      </c>
      <c r="E149" s="246" t="s">
        <v>1</v>
      </c>
      <c r="F149" s="247" t="s">
        <v>315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149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140</v>
      </c>
    </row>
    <row r="150" spans="2:51" s="13" customFormat="1" ht="12">
      <c r="B150" s="254"/>
      <c r="C150" s="255"/>
      <c r="D150" s="245" t="s">
        <v>149</v>
      </c>
      <c r="E150" s="256" t="s">
        <v>1</v>
      </c>
      <c r="F150" s="257" t="s">
        <v>319</v>
      </c>
      <c r="G150" s="255"/>
      <c r="H150" s="258">
        <v>122.4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149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140</v>
      </c>
    </row>
    <row r="151" spans="2:51" s="14" customFormat="1" ht="12">
      <c r="B151" s="265"/>
      <c r="C151" s="266"/>
      <c r="D151" s="245" t="s">
        <v>149</v>
      </c>
      <c r="E151" s="267" t="s">
        <v>1</v>
      </c>
      <c r="F151" s="268" t="s">
        <v>152</v>
      </c>
      <c r="G151" s="266"/>
      <c r="H151" s="269">
        <v>122.4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149</v>
      </c>
      <c r="AU151" s="275" t="s">
        <v>83</v>
      </c>
      <c r="AV151" s="14" t="s">
        <v>147</v>
      </c>
      <c r="AW151" s="14" t="s">
        <v>31</v>
      </c>
      <c r="AX151" s="14" t="s">
        <v>81</v>
      </c>
      <c r="AY151" s="275" t="s">
        <v>140</v>
      </c>
    </row>
    <row r="152" spans="2:65" s="1" customFormat="1" ht="24" customHeight="1">
      <c r="B152" s="37"/>
      <c r="C152" s="230" t="s">
        <v>185</v>
      </c>
      <c r="D152" s="230" t="s">
        <v>142</v>
      </c>
      <c r="E152" s="231" t="s">
        <v>320</v>
      </c>
      <c r="F152" s="232" t="s">
        <v>321</v>
      </c>
      <c r="G152" s="233" t="s">
        <v>166</v>
      </c>
      <c r="H152" s="234">
        <v>84</v>
      </c>
      <c r="I152" s="235"/>
      <c r="J152" s="236">
        <f>ROUND(I152*H152,2)</f>
        <v>0</v>
      </c>
      <c r="K152" s="232" t="s">
        <v>1</v>
      </c>
      <c r="L152" s="42"/>
      <c r="M152" s="237" t="s">
        <v>1</v>
      </c>
      <c r="N152" s="238" t="s">
        <v>39</v>
      </c>
      <c r="O152" s="85"/>
      <c r="P152" s="239">
        <f>O152*H152</f>
        <v>0</v>
      </c>
      <c r="Q152" s="239">
        <v>0.0036</v>
      </c>
      <c r="R152" s="239">
        <f>Q152*H152</f>
        <v>0.3024</v>
      </c>
      <c r="S152" s="239">
        <v>0</v>
      </c>
      <c r="T152" s="240">
        <f>S152*H152</f>
        <v>0</v>
      </c>
      <c r="AR152" s="241" t="s">
        <v>147</v>
      </c>
      <c r="AT152" s="241" t="s">
        <v>142</v>
      </c>
      <c r="AU152" s="241" t="s">
        <v>83</v>
      </c>
      <c r="AY152" s="16" t="s">
        <v>140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81</v>
      </c>
      <c r="BK152" s="242">
        <f>ROUND(I152*H152,2)</f>
        <v>0</v>
      </c>
      <c r="BL152" s="16" t="s">
        <v>147</v>
      </c>
      <c r="BM152" s="241" t="s">
        <v>322</v>
      </c>
    </row>
    <row r="153" spans="2:51" s="13" customFormat="1" ht="12">
      <c r="B153" s="254"/>
      <c r="C153" s="255"/>
      <c r="D153" s="245" t="s">
        <v>149</v>
      </c>
      <c r="E153" s="256" t="s">
        <v>1</v>
      </c>
      <c r="F153" s="257" t="s">
        <v>163</v>
      </c>
      <c r="G153" s="255"/>
      <c r="H153" s="258">
        <v>84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149</v>
      </c>
      <c r="AU153" s="264" t="s">
        <v>83</v>
      </c>
      <c r="AV153" s="13" t="s">
        <v>83</v>
      </c>
      <c r="AW153" s="13" t="s">
        <v>31</v>
      </c>
      <c r="AX153" s="13" t="s">
        <v>74</v>
      </c>
      <c r="AY153" s="264" t="s">
        <v>140</v>
      </c>
    </row>
    <row r="154" spans="2:51" s="14" customFormat="1" ht="12">
      <c r="B154" s="265"/>
      <c r="C154" s="266"/>
      <c r="D154" s="245" t="s">
        <v>149</v>
      </c>
      <c r="E154" s="267" t="s">
        <v>1</v>
      </c>
      <c r="F154" s="268" t="s">
        <v>152</v>
      </c>
      <c r="G154" s="266"/>
      <c r="H154" s="269">
        <v>84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AT154" s="275" t="s">
        <v>149</v>
      </c>
      <c r="AU154" s="275" t="s">
        <v>83</v>
      </c>
      <c r="AV154" s="14" t="s">
        <v>147</v>
      </c>
      <c r="AW154" s="14" t="s">
        <v>31</v>
      </c>
      <c r="AX154" s="14" t="s">
        <v>81</v>
      </c>
      <c r="AY154" s="275" t="s">
        <v>140</v>
      </c>
    </row>
    <row r="155" spans="2:63" s="11" customFormat="1" ht="22.8" customHeight="1">
      <c r="B155" s="214"/>
      <c r="C155" s="215"/>
      <c r="D155" s="216" t="s">
        <v>73</v>
      </c>
      <c r="E155" s="228" t="s">
        <v>249</v>
      </c>
      <c r="F155" s="228" t="s">
        <v>250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P156</f>
        <v>0</v>
      </c>
      <c r="Q155" s="222"/>
      <c r="R155" s="223">
        <f>R156</f>
        <v>0</v>
      </c>
      <c r="S155" s="222"/>
      <c r="T155" s="224">
        <f>T156</f>
        <v>0</v>
      </c>
      <c r="AR155" s="225" t="s">
        <v>81</v>
      </c>
      <c r="AT155" s="226" t="s">
        <v>73</v>
      </c>
      <c r="AU155" s="226" t="s">
        <v>81</v>
      </c>
      <c r="AY155" s="225" t="s">
        <v>140</v>
      </c>
      <c r="BK155" s="227">
        <f>BK156</f>
        <v>0</v>
      </c>
    </row>
    <row r="156" spans="2:65" s="1" customFormat="1" ht="24" customHeight="1">
      <c r="B156" s="37"/>
      <c r="C156" s="230" t="s">
        <v>179</v>
      </c>
      <c r="D156" s="230" t="s">
        <v>142</v>
      </c>
      <c r="E156" s="231" t="s">
        <v>252</v>
      </c>
      <c r="F156" s="232" t="s">
        <v>253</v>
      </c>
      <c r="G156" s="233" t="s">
        <v>207</v>
      </c>
      <c r="H156" s="234">
        <v>26.447</v>
      </c>
      <c r="I156" s="235"/>
      <c r="J156" s="236">
        <f>ROUND(I156*H156,2)</f>
        <v>0</v>
      </c>
      <c r="K156" s="232" t="s">
        <v>146</v>
      </c>
      <c r="L156" s="42"/>
      <c r="M156" s="286" t="s">
        <v>1</v>
      </c>
      <c r="N156" s="287" t="s">
        <v>39</v>
      </c>
      <c r="O156" s="288"/>
      <c r="P156" s="289">
        <f>O156*H156</f>
        <v>0</v>
      </c>
      <c r="Q156" s="289">
        <v>0</v>
      </c>
      <c r="R156" s="289">
        <f>Q156*H156</f>
        <v>0</v>
      </c>
      <c r="S156" s="289">
        <v>0</v>
      </c>
      <c r="T156" s="290">
        <f>S156*H156</f>
        <v>0</v>
      </c>
      <c r="AR156" s="241" t="s">
        <v>147</v>
      </c>
      <c r="AT156" s="241" t="s">
        <v>142</v>
      </c>
      <c r="AU156" s="241" t="s">
        <v>83</v>
      </c>
      <c r="AY156" s="16" t="s">
        <v>140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147</v>
      </c>
      <c r="BM156" s="241" t="s">
        <v>323</v>
      </c>
    </row>
    <row r="157" spans="2:12" s="1" customFormat="1" ht="6.95" customHeight="1">
      <c r="B157" s="60"/>
      <c r="C157" s="61"/>
      <c r="D157" s="61"/>
      <c r="E157" s="61"/>
      <c r="F157" s="61"/>
      <c r="G157" s="61"/>
      <c r="H157" s="61"/>
      <c r="I157" s="181"/>
      <c r="J157" s="61"/>
      <c r="K157" s="61"/>
      <c r="L157" s="42"/>
    </row>
  </sheetData>
  <sheetProtection password="CC35" sheet="1" objects="1" scenarios="1" formatColumns="0" formatRows="0" autoFilter="0"/>
  <autoFilter ref="C123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100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ht="12" customHeight="1">
      <c r="B8" s="19"/>
      <c r="D8" s="146" t="s">
        <v>111</v>
      </c>
      <c r="L8" s="19"/>
    </row>
    <row r="9" spans="2:12" s="1" customFormat="1" ht="16.5" customHeight="1">
      <c r="B9" s="42"/>
      <c r="E9" s="147" t="s">
        <v>290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113</v>
      </c>
      <c r="I10" s="148"/>
      <c r="L10" s="42"/>
    </row>
    <row r="11" spans="2:12" s="1" customFormat="1" ht="36.95" customHeight="1">
      <c r="B11" s="42"/>
      <c r="E11" s="149" t="s">
        <v>324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5. 3. 2020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ROUND(J125,2)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ROUND((SUM(BE125:BE157)),2)</f>
        <v>0</v>
      </c>
      <c r="I35" s="162">
        <v>0.21</v>
      </c>
      <c r="J35" s="161">
        <f>ROUND(((SUM(BE125:BE157))*I35),2)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ROUND((SUM(BF125:BF157)),2)</f>
        <v>0</v>
      </c>
      <c r="I36" s="162">
        <v>0.15</v>
      </c>
      <c r="J36" s="161">
        <f>ROUND(((SUM(BF125:BF157))*I36),2)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ROUND((SUM(BG125:BG157)),2)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ROUND((SUM(BH125:BH157)),2)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ROUND((SUM(BI125:BI157)),2)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111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290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113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102 až SO 103 - Chodník - větev B a C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5. 3. 2020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116</v>
      </c>
      <c r="D96" s="187"/>
      <c r="E96" s="187"/>
      <c r="F96" s="187"/>
      <c r="G96" s="187"/>
      <c r="H96" s="187"/>
      <c r="I96" s="188"/>
      <c r="J96" s="189" t="s">
        <v>117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118</v>
      </c>
      <c r="D98" s="38"/>
      <c r="E98" s="38"/>
      <c r="F98" s="38"/>
      <c r="G98" s="38"/>
      <c r="H98" s="38"/>
      <c r="I98" s="148"/>
      <c r="J98" s="104">
        <f>J125</f>
        <v>0</v>
      </c>
      <c r="K98" s="38"/>
      <c r="L98" s="42"/>
      <c r="AU98" s="16" t="s">
        <v>119</v>
      </c>
    </row>
    <row r="99" spans="2:12" s="8" customFormat="1" ht="24.95" customHeight="1">
      <c r="B99" s="191"/>
      <c r="C99" s="192"/>
      <c r="D99" s="193" t="s">
        <v>120</v>
      </c>
      <c r="E99" s="194"/>
      <c r="F99" s="194"/>
      <c r="G99" s="194"/>
      <c r="H99" s="194"/>
      <c r="I99" s="195"/>
      <c r="J99" s="196">
        <f>J126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292</v>
      </c>
      <c r="E100" s="200"/>
      <c r="F100" s="200"/>
      <c r="G100" s="200"/>
      <c r="H100" s="200"/>
      <c r="I100" s="201"/>
      <c r="J100" s="202">
        <f>J127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293</v>
      </c>
      <c r="E101" s="200"/>
      <c r="F101" s="200"/>
      <c r="G101" s="200"/>
      <c r="H101" s="200"/>
      <c r="I101" s="201"/>
      <c r="J101" s="202">
        <f>J132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325</v>
      </c>
      <c r="E102" s="200"/>
      <c r="F102" s="200"/>
      <c r="G102" s="200"/>
      <c r="H102" s="200"/>
      <c r="I102" s="201"/>
      <c r="J102" s="202">
        <f>J152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124</v>
      </c>
      <c r="E103" s="200"/>
      <c r="F103" s="200"/>
      <c r="G103" s="200"/>
      <c r="H103" s="200"/>
      <c r="I103" s="201"/>
      <c r="J103" s="202">
        <f>J156</f>
        <v>0</v>
      </c>
      <c r="K103" s="127"/>
      <c r="L103" s="203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4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81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84"/>
      <c r="J109" s="63"/>
      <c r="K109" s="63"/>
      <c r="L109" s="42"/>
    </row>
    <row r="110" spans="2:12" s="1" customFormat="1" ht="24.95" customHeight="1">
      <c r="B110" s="37"/>
      <c r="C110" s="22" t="s">
        <v>125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85" t="str">
        <f>E7</f>
        <v>Technické zhodnocení chodníků na ul. Čičákova v Šumperku</v>
      </c>
      <c r="F113" s="31"/>
      <c r="G113" s="31"/>
      <c r="H113" s="31"/>
      <c r="I113" s="148"/>
      <c r="J113" s="38"/>
      <c r="K113" s="38"/>
      <c r="L113" s="42"/>
    </row>
    <row r="114" spans="2:12" ht="12" customHeight="1">
      <c r="B114" s="20"/>
      <c r="C114" s="31" t="s">
        <v>111</v>
      </c>
      <c r="D114" s="21"/>
      <c r="E114" s="21"/>
      <c r="F114" s="21"/>
      <c r="G114" s="21"/>
      <c r="H114" s="21"/>
      <c r="I114" s="140"/>
      <c r="J114" s="21"/>
      <c r="K114" s="21"/>
      <c r="L114" s="19"/>
    </row>
    <row r="115" spans="2:12" s="1" customFormat="1" ht="16.5" customHeight="1">
      <c r="B115" s="37"/>
      <c r="C115" s="38"/>
      <c r="D115" s="38"/>
      <c r="E115" s="185" t="s">
        <v>290</v>
      </c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113</v>
      </c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E11</f>
        <v>SO 102 až SO 103 - Chodník - větev B a C</v>
      </c>
      <c r="F117" s="38"/>
      <c r="G117" s="38"/>
      <c r="H117" s="38"/>
      <c r="I117" s="148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F14</f>
        <v>Šumperk</v>
      </c>
      <c r="G119" s="38"/>
      <c r="H119" s="38"/>
      <c r="I119" s="150" t="s">
        <v>22</v>
      </c>
      <c r="J119" s="73" t="str">
        <f>IF(J14="","",J14)</f>
        <v>5. 3. 2020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12" s="1" customFormat="1" ht="15.15" customHeight="1">
      <c r="B121" s="37"/>
      <c r="C121" s="31" t="s">
        <v>24</v>
      </c>
      <c r="D121" s="38"/>
      <c r="E121" s="38"/>
      <c r="F121" s="26" t="str">
        <f>E17</f>
        <v xml:space="preserve"> </v>
      </c>
      <c r="G121" s="38"/>
      <c r="H121" s="38"/>
      <c r="I121" s="150" t="s">
        <v>30</v>
      </c>
      <c r="J121" s="35" t="str">
        <f>E23</f>
        <v xml:space="preserve"> 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IF(E20="","",E20)</f>
        <v>Vyplň údaj</v>
      </c>
      <c r="G122" s="38"/>
      <c r="H122" s="38"/>
      <c r="I122" s="150" t="s">
        <v>32</v>
      </c>
      <c r="J122" s="35" t="str">
        <f>E26</f>
        <v xml:space="preserve"> 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48"/>
      <c r="J123" s="38"/>
      <c r="K123" s="38"/>
      <c r="L123" s="42"/>
    </row>
    <row r="124" spans="2:20" s="10" customFormat="1" ht="29.25" customHeight="1">
      <c r="B124" s="204"/>
      <c r="C124" s="205" t="s">
        <v>126</v>
      </c>
      <c r="D124" s="206" t="s">
        <v>59</v>
      </c>
      <c r="E124" s="206" t="s">
        <v>55</v>
      </c>
      <c r="F124" s="206" t="s">
        <v>56</v>
      </c>
      <c r="G124" s="206" t="s">
        <v>127</v>
      </c>
      <c r="H124" s="206" t="s">
        <v>128</v>
      </c>
      <c r="I124" s="207" t="s">
        <v>129</v>
      </c>
      <c r="J124" s="206" t="s">
        <v>117</v>
      </c>
      <c r="K124" s="208" t="s">
        <v>130</v>
      </c>
      <c r="L124" s="209"/>
      <c r="M124" s="94" t="s">
        <v>1</v>
      </c>
      <c r="N124" s="95" t="s">
        <v>38</v>
      </c>
      <c r="O124" s="95" t="s">
        <v>131</v>
      </c>
      <c r="P124" s="95" t="s">
        <v>132</v>
      </c>
      <c r="Q124" s="95" t="s">
        <v>133</v>
      </c>
      <c r="R124" s="95" t="s">
        <v>134</v>
      </c>
      <c r="S124" s="95" t="s">
        <v>135</v>
      </c>
      <c r="T124" s="96" t="s">
        <v>136</v>
      </c>
    </row>
    <row r="125" spans="2:63" s="1" customFormat="1" ht="22.8" customHeight="1">
      <c r="B125" s="37"/>
      <c r="C125" s="101" t="s">
        <v>137</v>
      </c>
      <c r="D125" s="38"/>
      <c r="E125" s="38"/>
      <c r="F125" s="38"/>
      <c r="G125" s="38"/>
      <c r="H125" s="38"/>
      <c r="I125" s="148"/>
      <c r="J125" s="210">
        <f>BK125</f>
        <v>0</v>
      </c>
      <c r="K125" s="38"/>
      <c r="L125" s="42"/>
      <c r="M125" s="97"/>
      <c r="N125" s="98"/>
      <c r="O125" s="98"/>
      <c r="P125" s="211">
        <f>P126</f>
        <v>0</v>
      </c>
      <c r="Q125" s="98"/>
      <c r="R125" s="211">
        <f>R126</f>
        <v>47.3256</v>
      </c>
      <c r="S125" s="98"/>
      <c r="T125" s="212">
        <f>T126</f>
        <v>0</v>
      </c>
      <c r="AT125" s="16" t="s">
        <v>73</v>
      </c>
      <c r="AU125" s="16" t="s">
        <v>119</v>
      </c>
      <c r="BK125" s="213">
        <f>BK126</f>
        <v>0</v>
      </c>
    </row>
    <row r="126" spans="2:63" s="11" customFormat="1" ht="25.9" customHeight="1">
      <c r="B126" s="214"/>
      <c r="C126" s="215"/>
      <c r="D126" s="216" t="s">
        <v>73</v>
      </c>
      <c r="E126" s="217" t="s">
        <v>138</v>
      </c>
      <c r="F126" s="217" t="s">
        <v>139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P127+P132+P152+P156</f>
        <v>0</v>
      </c>
      <c r="Q126" s="222"/>
      <c r="R126" s="223">
        <f>R127+R132+R152+R156</f>
        <v>47.3256</v>
      </c>
      <c r="S126" s="222"/>
      <c r="T126" s="224">
        <f>T127+T132+T152+T156</f>
        <v>0</v>
      </c>
      <c r="AR126" s="225" t="s">
        <v>81</v>
      </c>
      <c r="AT126" s="226" t="s">
        <v>73</v>
      </c>
      <c r="AU126" s="226" t="s">
        <v>74</v>
      </c>
      <c r="AY126" s="225" t="s">
        <v>140</v>
      </c>
      <c r="BK126" s="227">
        <f>BK127+BK132+BK152+BK156</f>
        <v>0</v>
      </c>
    </row>
    <row r="127" spans="2:63" s="11" customFormat="1" ht="22.8" customHeight="1">
      <c r="B127" s="214"/>
      <c r="C127" s="215"/>
      <c r="D127" s="216" t="s">
        <v>73</v>
      </c>
      <c r="E127" s="228" t="s">
        <v>83</v>
      </c>
      <c r="F127" s="228" t="s">
        <v>294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SUM(P128:P131)</f>
        <v>0</v>
      </c>
      <c r="Q127" s="222"/>
      <c r="R127" s="223">
        <f>SUM(R128:R131)</f>
        <v>0</v>
      </c>
      <c r="S127" s="222"/>
      <c r="T127" s="224">
        <f>SUM(T128:T131)</f>
        <v>0</v>
      </c>
      <c r="AR127" s="225" t="s">
        <v>81</v>
      </c>
      <c r="AT127" s="226" t="s">
        <v>73</v>
      </c>
      <c r="AU127" s="226" t="s">
        <v>81</v>
      </c>
      <c r="AY127" s="225" t="s">
        <v>140</v>
      </c>
      <c r="BK127" s="227">
        <f>SUM(BK128:BK131)</f>
        <v>0</v>
      </c>
    </row>
    <row r="128" spans="2:65" s="1" customFormat="1" ht="24" customHeight="1">
      <c r="B128" s="37"/>
      <c r="C128" s="230" t="s">
        <v>81</v>
      </c>
      <c r="D128" s="230" t="s">
        <v>142</v>
      </c>
      <c r="E128" s="231" t="s">
        <v>295</v>
      </c>
      <c r="F128" s="232" t="s">
        <v>296</v>
      </c>
      <c r="G128" s="233" t="s">
        <v>145</v>
      </c>
      <c r="H128" s="234">
        <v>252</v>
      </c>
      <c r="I128" s="235"/>
      <c r="J128" s="236">
        <f>ROUND(I128*H128,2)</f>
        <v>0</v>
      </c>
      <c r="K128" s="232" t="s">
        <v>146</v>
      </c>
      <c r="L128" s="42"/>
      <c r="M128" s="237" t="s">
        <v>1</v>
      </c>
      <c r="N128" s="238" t="s">
        <v>39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AR128" s="241" t="s">
        <v>147</v>
      </c>
      <c r="AT128" s="241" t="s">
        <v>142</v>
      </c>
      <c r="AU128" s="241" t="s">
        <v>83</v>
      </c>
      <c r="AY128" s="16" t="s">
        <v>140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81</v>
      </c>
      <c r="BK128" s="242">
        <f>ROUND(I128*H128,2)</f>
        <v>0</v>
      </c>
      <c r="BL128" s="16" t="s">
        <v>147</v>
      </c>
      <c r="BM128" s="241" t="s">
        <v>326</v>
      </c>
    </row>
    <row r="129" spans="2:51" s="12" customFormat="1" ht="12">
      <c r="B129" s="243"/>
      <c r="C129" s="244"/>
      <c r="D129" s="245" t="s">
        <v>149</v>
      </c>
      <c r="E129" s="246" t="s">
        <v>1</v>
      </c>
      <c r="F129" s="247" t="s">
        <v>298</v>
      </c>
      <c r="G129" s="244"/>
      <c r="H129" s="246" t="s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149</v>
      </c>
      <c r="AU129" s="253" t="s">
        <v>83</v>
      </c>
      <c r="AV129" s="12" t="s">
        <v>81</v>
      </c>
      <c r="AW129" s="12" t="s">
        <v>31</v>
      </c>
      <c r="AX129" s="12" t="s">
        <v>74</v>
      </c>
      <c r="AY129" s="253" t="s">
        <v>140</v>
      </c>
    </row>
    <row r="130" spans="2:51" s="13" customFormat="1" ht="12">
      <c r="B130" s="254"/>
      <c r="C130" s="255"/>
      <c r="D130" s="245" t="s">
        <v>149</v>
      </c>
      <c r="E130" s="256" t="s">
        <v>1</v>
      </c>
      <c r="F130" s="257" t="s">
        <v>261</v>
      </c>
      <c r="G130" s="255"/>
      <c r="H130" s="258">
        <v>252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149</v>
      </c>
      <c r="AU130" s="264" t="s">
        <v>83</v>
      </c>
      <c r="AV130" s="13" t="s">
        <v>83</v>
      </c>
      <c r="AW130" s="13" t="s">
        <v>31</v>
      </c>
      <c r="AX130" s="13" t="s">
        <v>74</v>
      </c>
      <c r="AY130" s="264" t="s">
        <v>140</v>
      </c>
    </row>
    <row r="131" spans="2:51" s="14" customFormat="1" ht="12">
      <c r="B131" s="265"/>
      <c r="C131" s="266"/>
      <c r="D131" s="245" t="s">
        <v>149</v>
      </c>
      <c r="E131" s="267" t="s">
        <v>1</v>
      </c>
      <c r="F131" s="268" t="s">
        <v>152</v>
      </c>
      <c r="G131" s="266"/>
      <c r="H131" s="269">
        <v>252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AT131" s="275" t="s">
        <v>149</v>
      </c>
      <c r="AU131" s="275" t="s">
        <v>83</v>
      </c>
      <c r="AV131" s="14" t="s">
        <v>147</v>
      </c>
      <c r="AW131" s="14" t="s">
        <v>31</v>
      </c>
      <c r="AX131" s="14" t="s">
        <v>81</v>
      </c>
      <c r="AY131" s="275" t="s">
        <v>140</v>
      </c>
    </row>
    <row r="132" spans="2:63" s="11" customFormat="1" ht="22.8" customHeight="1">
      <c r="B132" s="214"/>
      <c r="C132" s="215"/>
      <c r="D132" s="216" t="s">
        <v>73</v>
      </c>
      <c r="E132" s="228" t="s">
        <v>173</v>
      </c>
      <c r="F132" s="228" t="s">
        <v>299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SUM(P133:P151)</f>
        <v>0</v>
      </c>
      <c r="Q132" s="222"/>
      <c r="R132" s="223">
        <f>SUM(R133:R151)</f>
        <v>44.38</v>
      </c>
      <c r="S132" s="222"/>
      <c r="T132" s="224">
        <f>SUM(T133:T151)</f>
        <v>0</v>
      </c>
      <c r="AR132" s="225" t="s">
        <v>81</v>
      </c>
      <c r="AT132" s="226" t="s">
        <v>73</v>
      </c>
      <c r="AU132" s="226" t="s">
        <v>81</v>
      </c>
      <c r="AY132" s="225" t="s">
        <v>140</v>
      </c>
      <c r="BK132" s="227">
        <f>SUM(BK133:BK151)</f>
        <v>0</v>
      </c>
    </row>
    <row r="133" spans="2:65" s="1" customFormat="1" ht="24" customHeight="1">
      <c r="B133" s="37"/>
      <c r="C133" s="230" t="s">
        <v>83</v>
      </c>
      <c r="D133" s="230" t="s">
        <v>142</v>
      </c>
      <c r="E133" s="231" t="s">
        <v>304</v>
      </c>
      <c r="F133" s="232" t="s">
        <v>305</v>
      </c>
      <c r="G133" s="233" t="s">
        <v>145</v>
      </c>
      <c r="H133" s="234">
        <v>210</v>
      </c>
      <c r="I133" s="235"/>
      <c r="J133" s="236">
        <f>ROUND(I133*H133,2)</f>
        <v>0</v>
      </c>
      <c r="K133" s="232" t="s">
        <v>146</v>
      </c>
      <c r="L133" s="42"/>
      <c r="M133" s="237" t="s">
        <v>1</v>
      </c>
      <c r="N133" s="238" t="s">
        <v>39</v>
      </c>
      <c r="O133" s="85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AR133" s="241" t="s">
        <v>147</v>
      </c>
      <c r="AT133" s="241" t="s">
        <v>142</v>
      </c>
      <c r="AU133" s="241" t="s">
        <v>83</v>
      </c>
      <c r="AY133" s="16" t="s">
        <v>140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81</v>
      </c>
      <c r="BK133" s="242">
        <f>ROUND(I133*H133,2)</f>
        <v>0</v>
      </c>
      <c r="BL133" s="16" t="s">
        <v>147</v>
      </c>
      <c r="BM133" s="241" t="s">
        <v>327</v>
      </c>
    </row>
    <row r="134" spans="2:51" s="12" customFormat="1" ht="12">
      <c r="B134" s="243"/>
      <c r="C134" s="244"/>
      <c r="D134" s="245" t="s">
        <v>149</v>
      </c>
      <c r="E134" s="246" t="s">
        <v>1</v>
      </c>
      <c r="F134" s="247" t="s">
        <v>307</v>
      </c>
      <c r="G134" s="244"/>
      <c r="H134" s="246" t="s">
        <v>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149</v>
      </c>
      <c r="AU134" s="253" t="s">
        <v>83</v>
      </c>
      <c r="AV134" s="12" t="s">
        <v>81</v>
      </c>
      <c r="AW134" s="12" t="s">
        <v>31</v>
      </c>
      <c r="AX134" s="12" t="s">
        <v>74</v>
      </c>
      <c r="AY134" s="253" t="s">
        <v>140</v>
      </c>
    </row>
    <row r="135" spans="2:51" s="13" customFormat="1" ht="12">
      <c r="B135" s="254"/>
      <c r="C135" s="255"/>
      <c r="D135" s="245" t="s">
        <v>149</v>
      </c>
      <c r="E135" s="256" t="s">
        <v>1</v>
      </c>
      <c r="F135" s="257" t="s">
        <v>328</v>
      </c>
      <c r="G135" s="255"/>
      <c r="H135" s="258">
        <v>210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149</v>
      </c>
      <c r="AU135" s="264" t="s">
        <v>83</v>
      </c>
      <c r="AV135" s="13" t="s">
        <v>83</v>
      </c>
      <c r="AW135" s="13" t="s">
        <v>31</v>
      </c>
      <c r="AX135" s="13" t="s">
        <v>74</v>
      </c>
      <c r="AY135" s="264" t="s">
        <v>140</v>
      </c>
    </row>
    <row r="136" spans="2:51" s="14" customFormat="1" ht="12">
      <c r="B136" s="265"/>
      <c r="C136" s="266"/>
      <c r="D136" s="245" t="s">
        <v>149</v>
      </c>
      <c r="E136" s="267" t="s">
        <v>1</v>
      </c>
      <c r="F136" s="268" t="s">
        <v>152</v>
      </c>
      <c r="G136" s="266"/>
      <c r="H136" s="269">
        <v>210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AT136" s="275" t="s">
        <v>149</v>
      </c>
      <c r="AU136" s="275" t="s">
        <v>83</v>
      </c>
      <c r="AV136" s="14" t="s">
        <v>147</v>
      </c>
      <c r="AW136" s="14" t="s">
        <v>31</v>
      </c>
      <c r="AX136" s="14" t="s">
        <v>81</v>
      </c>
      <c r="AY136" s="275" t="s">
        <v>140</v>
      </c>
    </row>
    <row r="137" spans="2:65" s="1" customFormat="1" ht="24" customHeight="1">
      <c r="B137" s="37"/>
      <c r="C137" s="230" t="s">
        <v>158</v>
      </c>
      <c r="D137" s="230" t="s">
        <v>142</v>
      </c>
      <c r="E137" s="231" t="s">
        <v>309</v>
      </c>
      <c r="F137" s="232" t="s">
        <v>310</v>
      </c>
      <c r="G137" s="233" t="s">
        <v>145</v>
      </c>
      <c r="H137" s="234">
        <v>200</v>
      </c>
      <c r="I137" s="235"/>
      <c r="J137" s="236">
        <f>ROUND(I137*H137,2)</f>
        <v>0</v>
      </c>
      <c r="K137" s="232" t="s">
        <v>146</v>
      </c>
      <c r="L137" s="42"/>
      <c r="M137" s="237" t="s">
        <v>1</v>
      </c>
      <c r="N137" s="238" t="s">
        <v>39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AR137" s="241" t="s">
        <v>147</v>
      </c>
      <c r="AT137" s="241" t="s">
        <v>142</v>
      </c>
      <c r="AU137" s="241" t="s">
        <v>83</v>
      </c>
      <c r="AY137" s="16" t="s">
        <v>140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81</v>
      </c>
      <c r="BK137" s="242">
        <f>ROUND(I137*H137,2)</f>
        <v>0</v>
      </c>
      <c r="BL137" s="16" t="s">
        <v>147</v>
      </c>
      <c r="BM137" s="241" t="s">
        <v>329</v>
      </c>
    </row>
    <row r="138" spans="2:51" s="12" customFormat="1" ht="12">
      <c r="B138" s="243"/>
      <c r="C138" s="244"/>
      <c r="D138" s="245" t="s">
        <v>149</v>
      </c>
      <c r="E138" s="246" t="s">
        <v>1</v>
      </c>
      <c r="F138" s="247" t="s">
        <v>307</v>
      </c>
      <c r="G138" s="244"/>
      <c r="H138" s="246" t="s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149</v>
      </c>
      <c r="AU138" s="253" t="s">
        <v>83</v>
      </c>
      <c r="AV138" s="12" t="s">
        <v>81</v>
      </c>
      <c r="AW138" s="12" t="s">
        <v>31</v>
      </c>
      <c r="AX138" s="12" t="s">
        <v>74</v>
      </c>
      <c r="AY138" s="253" t="s">
        <v>140</v>
      </c>
    </row>
    <row r="139" spans="2:51" s="13" customFormat="1" ht="12">
      <c r="B139" s="254"/>
      <c r="C139" s="255"/>
      <c r="D139" s="245" t="s">
        <v>149</v>
      </c>
      <c r="E139" s="256" t="s">
        <v>1</v>
      </c>
      <c r="F139" s="257" t="s">
        <v>263</v>
      </c>
      <c r="G139" s="255"/>
      <c r="H139" s="258">
        <v>200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149</v>
      </c>
      <c r="AU139" s="264" t="s">
        <v>83</v>
      </c>
      <c r="AV139" s="13" t="s">
        <v>83</v>
      </c>
      <c r="AW139" s="13" t="s">
        <v>31</v>
      </c>
      <c r="AX139" s="13" t="s">
        <v>74</v>
      </c>
      <c r="AY139" s="264" t="s">
        <v>140</v>
      </c>
    </row>
    <row r="140" spans="2:51" s="14" customFormat="1" ht="12">
      <c r="B140" s="265"/>
      <c r="C140" s="266"/>
      <c r="D140" s="245" t="s">
        <v>149</v>
      </c>
      <c r="E140" s="267" t="s">
        <v>1</v>
      </c>
      <c r="F140" s="268" t="s">
        <v>152</v>
      </c>
      <c r="G140" s="266"/>
      <c r="H140" s="269">
        <v>200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AT140" s="275" t="s">
        <v>149</v>
      </c>
      <c r="AU140" s="275" t="s">
        <v>83</v>
      </c>
      <c r="AV140" s="14" t="s">
        <v>147</v>
      </c>
      <c r="AW140" s="14" t="s">
        <v>31</v>
      </c>
      <c r="AX140" s="14" t="s">
        <v>81</v>
      </c>
      <c r="AY140" s="275" t="s">
        <v>140</v>
      </c>
    </row>
    <row r="141" spans="2:65" s="1" customFormat="1" ht="24" customHeight="1">
      <c r="B141" s="37"/>
      <c r="C141" s="230" t="s">
        <v>147</v>
      </c>
      <c r="D141" s="230" t="s">
        <v>142</v>
      </c>
      <c r="E141" s="231" t="s">
        <v>330</v>
      </c>
      <c r="F141" s="232" t="s">
        <v>331</v>
      </c>
      <c r="G141" s="233" t="s">
        <v>145</v>
      </c>
      <c r="H141" s="234">
        <v>200</v>
      </c>
      <c r="I141" s="235"/>
      <c r="J141" s="236">
        <f>ROUND(I141*H141,2)</f>
        <v>0</v>
      </c>
      <c r="K141" s="232" t="s">
        <v>146</v>
      </c>
      <c r="L141" s="42"/>
      <c r="M141" s="237" t="s">
        <v>1</v>
      </c>
      <c r="N141" s="238" t="s">
        <v>39</v>
      </c>
      <c r="O141" s="85"/>
      <c r="P141" s="239">
        <f>O141*H141</f>
        <v>0</v>
      </c>
      <c r="Q141" s="239">
        <v>0.101</v>
      </c>
      <c r="R141" s="239">
        <f>Q141*H141</f>
        <v>20.200000000000003</v>
      </c>
      <c r="S141" s="239">
        <v>0</v>
      </c>
      <c r="T141" s="240">
        <f>S141*H141</f>
        <v>0</v>
      </c>
      <c r="AR141" s="241" t="s">
        <v>147</v>
      </c>
      <c r="AT141" s="241" t="s">
        <v>142</v>
      </c>
      <c r="AU141" s="241" t="s">
        <v>83</v>
      </c>
      <c r="AY141" s="16" t="s">
        <v>140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81</v>
      </c>
      <c r="BK141" s="242">
        <f>ROUND(I141*H141,2)</f>
        <v>0</v>
      </c>
      <c r="BL141" s="16" t="s">
        <v>147</v>
      </c>
      <c r="BM141" s="241" t="s">
        <v>332</v>
      </c>
    </row>
    <row r="142" spans="2:51" s="12" customFormat="1" ht="12">
      <c r="B142" s="243"/>
      <c r="C142" s="244"/>
      <c r="D142" s="245" t="s">
        <v>149</v>
      </c>
      <c r="E142" s="246" t="s">
        <v>1</v>
      </c>
      <c r="F142" s="247" t="s">
        <v>315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149</v>
      </c>
      <c r="AU142" s="253" t="s">
        <v>83</v>
      </c>
      <c r="AV142" s="12" t="s">
        <v>81</v>
      </c>
      <c r="AW142" s="12" t="s">
        <v>31</v>
      </c>
      <c r="AX142" s="12" t="s">
        <v>74</v>
      </c>
      <c r="AY142" s="253" t="s">
        <v>140</v>
      </c>
    </row>
    <row r="143" spans="2:51" s="13" customFormat="1" ht="12">
      <c r="B143" s="254"/>
      <c r="C143" s="255"/>
      <c r="D143" s="245" t="s">
        <v>149</v>
      </c>
      <c r="E143" s="256" t="s">
        <v>1</v>
      </c>
      <c r="F143" s="257" t="s">
        <v>263</v>
      </c>
      <c r="G143" s="255"/>
      <c r="H143" s="258">
        <v>200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149</v>
      </c>
      <c r="AU143" s="264" t="s">
        <v>83</v>
      </c>
      <c r="AV143" s="13" t="s">
        <v>83</v>
      </c>
      <c r="AW143" s="13" t="s">
        <v>31</v>
      </c>
      <c r="AX143" s="13" t="s">
        <v>74</v>
      </c>
      <c r="AY143" s="264" t="s">
        <v>140</v>
      </c>
    </row>
    <row r="144" spans="2:51" s="14" customFormat="1" ht="12">
      <c r="B144" s="265"/>
      <c r="C144" s="266"/>
      <c r="D144" s="245" t="s">
        <v>149</v>
      </c>
      <c r="E144" s="267" t="s">
        <v>1</v>
      </c>
      <c r="F144" s="268" t="s">
        <v>152</v>
      </c>
      <c r="G144" s="266"/>
      <c r="H144" s="269">
        <v>200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149</v>
      </c>
      <c r="AU144" s="275" t="s">
        <v>83</v>
      </c>
      <c r="AV144" s="14" t="s">
        <v>147</v>
      </c>
      <c r="AW144" s="14" t="s">
        <v>31</v>
      </c>
      <c r="AX144" s="14" t="s">
        <v>81</v>
      </c>
      <c r="AY144" s="275" t="s">
        <v>140</v>
      </c>
    </row>
    <row r="145" spans="2:65" s="1" customFormat="1" ht="16.5" customHeight="1">
      <c r="B145" s="37"/>
      <c r="C145" s="276" t="s">
        <v>173</v>
      </c>
      <c r="D145" s="276" t="s">
        <v>186</v>
      </c>
      <c r="E145" s="277" t="s">
        <v>333</v>
      </c>
      <c r="F145" s="278" t="s">
        <v>334</v>
      </c>
      <c r="G145" s="279" t="s">
        <v>145</v>
      </c>
      <c r="H145" s="280">
        <v>204</v>
      </c>
      <c r="I145" s="281"/>
      <c r="J145" s="282">
        <f>ROUND(I145*H145,2)</f>
        <v>0</v>
      </c>
      <c r="K145" s="278" t="s">
        <v>146</v>
      </c>
      <c r="L145" s="283"/>
      <c r="M145" s="284" t="s">
        <v>1</v>
      </c>
      <c r="N145" s="285" t="s">
        <v>39</v>
      </c>
      <c r="O145" s="85"/>
      <c r="P145" s="239">
        <f>O145*H145</f>
        <v>0</v>
      </c>
      <c r="Q145" s="239">
        <v>0.115</v>
      </c>
      <c r="R145" s="239">
        <f>Q145*H145</f>
        <v>23.46</v>
      </c>
      <c r="S145" s="239">
        <v>0</v>
      </c>
      <c r="T145" s="240">
        <f>S145*H145</f>
        <v>0</v>
      </c>
      <c r="AR145" s="241" t="s">
        <v>179</v>
      </c>
      <c r="AT145" s="241" t="s">
        <v>186</v>
      </c>
      <c r="AU145" s="241" t="s">
        <v>83</v>
      </c>
      <c r="AY145" s="16" t="s">
        <v>140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147</v>
      </c>
      <c r="BM145" s="241" t="s">
        <v>335</v>
      </c>
    </row>
    <row r="146" spans="2:51" s="12" customFormat="1" ht="12">
      <c r="B146" s="243"/>
      <c r="C146" s="244"/>
      <c r="D146" s="245" t="s">
        <v>149</v>
      </c>
      <c r="E146" s="246" t="s">
        <v>1</v>
      </c>
      <c r="F146" s="247" t="s">
        <v>315</v>
      </c>
      <c r="G146" s="244"/>
      <c r="H146" s="246" t="s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149</v>
      </c>
      <c r="AU146" s="253" t="s">
        <v>83</v>
      </c>
      <c r="AV146" s="12" t="s">
        <v>81</v>
      </c>
      <c r="AW146" s="12" t="s">
        <v>31</v>
      </c>
      <c r="AX146" s="12" t="s">
        <v>74</v>
      </c>
      <c r="AY146" s="253" t="s">
        <v>140</v>
      </c>
    </row>
    <row r="147" spans="2:51" s="13" customFormat="1" ht="12">
      <c r="B147" s="254"/>
      <c r="C147" s="255"/>
      <c r="D147" s="245" t="s">
        <v>149</v>
      </c>
      <c r="E147" s="256" t="s">
        <v>1</v>
      </c>
      <c r="F147" s="257" t="s">
        <v>336</v>
      </c>
      <c r="G147" s="255"/>
      <c r="H147" s="258">
        <v>204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149</v>
      </c>
      <c r="AU147" s="264" t="s">
        <v>83</v>
      </c>
      <c r="AV147" s="13" t="s">
        <v>83</v>
      </c>
      <c r="AW147" s="13" t="s">
        <v>31</v>
      </c>
      <c r="AX147" s="13" t="s">
        <v>74</v>
      </c>
      <c r="AY147" s="264" t="s">
        <v>140</v>
      </c>
    </row>
    <row r="148" spans="2:51" s="14" customFormat="1" ht="12">
      <c r="B148" s="265"/>
      <c r="C148" s="266"/>
      <c r="D148" s="245" t="s">
        <v>149</v>
      </c>
      <c r="E148" s="267" t="s">
        <v>1</v>
      </c>
      <c r="F148" s="268" t="s">
        <v>152</v>
      </c>
      <c r="G148" s="266"/>
      <c r="H148" s="269">
        <v>204</v>
      </c>
      <c r="I148" s="270"/>
      <c r="J148" s="266"/>
      <c r="K148" s="266"/>
      <c r="L148" s="271"/>
      <c r="M148" s="272"/>
      <c r="N148" s="273"/>
      <c r="O148" s="273"/>
      <c r="P148" s="273"/>
      <c r="Q148" s="273"/>
      <c r="R148" s="273"/>
      <c r="S148" s="273"/>
      <c r="T148" s="274"/>
      <c r="AT148" s="275" t="s">
        <v>149</v>
      </c>
      <c r="AU148" s="275" t="s">
        <v>83</v>
      </c>
      <c r="AV148" s="14" t="s">
        <v>147</v>
      </c>
      <c r="AW148" s="14" t="s">
        <v>31</v>
      </c>
      <c r="AX148" s="14" t="s">
        <v>81</v>
      </c>
      <c r="AY148" s="275" t="s">
        <v>140</v>
      </c>
    </row>
    <row r="149" spans="2:65" s="1" customFormat="1" ht="24" customHeight="1">
      <c r="B149" s="37"/>
      <c r="C149" s="230" t="s">
        <v>180</v>
      </c>
      <c r="D149" s="230" t="s">
        <v>142</v>
      </c>
      <c r="E149" s="231" t="s">
        <v>320</v>
      </c>
      <c r="F149" s="232" t="s">
        <v>321</v>
      </c>
      <c r="G149" s="233" t="s">
        <v>166</v>
      </c>
      <c r="H149" s="234">
        <v>200</v>
      </c>
      <c r="I149" s="235"/>
      <c r="J149" s="236">
        <f>ROUND(I149*H149,2)</f>
        <v>0</v>
      </c>
      <c r="K149" s="232" t="s">
        <v>1</v>
      </c>
      <c r="L149" s="42"/>
      <c r="M149" s="237" t="s">
        <v>1</v>
      </c>
      <c r="N149" s="238" t="s">
        <v>39</v>
      </c>
      <c r="O149" s="85"/>
      <c r="P149" s="239">
        <f>O149*H149</f>
        <v>0</v>
      </c>
      <c r="Q149" s="239">
        <v>0.0036</v>
      </c>
      <c r="R149" s="239">
        <f>Q149*H149</f>
        <v>0.72</v>
      </c>
      <c r="S149" s="239">
        <v>0</v>
      </c>
      <c r="T149" s="240">
        <f>S149*H149</f>
        <v>0</v>
      </c>
      <c r="AR149" s="241" t="s">
        <v>147</v>
      </c>
      <c r="AT149" s="241" t="s">
        <v>142</v>
      </c>
      <c r="AU149" s="241" t="s">
        <v>83</v>
      </c>
      <c r="AY149" s="16" t="s">
        <v>140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81</v>
      </c>
      <c r="BK149" s="242">
        <f>ROUND(I149*H149,2)</f>
        <v>0</v>
      </c>
      <c r="BL149" s="16" t="s">
        <v>147</v>
      </c>
      <c r="BM149" s="241" t="s">
        <v>337</v>
      </c>
    </row>
    <row r="150" spans="2:51" s="13" customFormat="1" ht="12">
      <c r="B150" s="254"/>
      <c r="C150" s="255"/>
      <c r="D150" s="245" t="s">
        <v>149</v>
      </c>
      <c r="E150" s="256" t="s">
        <v>1</v>
      </c>
      <c r="F150" s="257" t="s">
        <v>263</v>
      </c>
      <c r="G150" s="255"/>
      <c r="H150" s="258">
        <v>200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149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140</v>
      </c>
    </row>
    <row r="151" spans="2:51" s="14" customFormat="1" ht="12">
      <c r="B151" s="265"/>
      <c r="C151" s="266"/>
      <c r="D151" s="245" t="s">
        <v>149</v>
      </c>
      <c r="E151" s="267" t="s">
        <v>1</v>
      </c>
      <c r="F151" s="268" t="s">
        <v>152</v>
      </c>
      <c r="G151" s="266"/>
      <c r="H151" s="269">
        <v>200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149</v>
      </c>
      <c r="AU151" s="275" t="s">
        <v>83</v>
      </c>
      <c r="AV151" s="14" t="s">
        <v>147</v>
      </c>
      <c r="AW151" s="14" t="s">
        <v>31</v>
      </c>
      <c r="AX151" s="14" t="s">
        <v>81</v>
      </c>
      <c r="AY151" s="275" t="s">
        <v>140</v>
      </c>
    </row>
    <row r="152" spans="2:63" s="11" customFormat="1" ht="22.8" customHeight="1">
      <c r="B152" s="214"/>
      <c r="C152" s="215"/>
      <c r="D152" s="216" t="s">
        <v>73</v>
      </c>
      <c r="E152" s="228" t="s">
        <v>179</v>
      </c>
      <c r="F152" s="228" t="s">
        <v>338</v>
      </c>
      <c r="G152" s="215"/>
      <c r="H152" s="215"/>
      <c r="I152" s="218"/>
      <c r="J152" s="229">
        <f>BK152</f>
        <v>0</v>
      </c>
      <c r="K152" s="215"/>
      <c r="L152" s="220"/>
      <c r="M152" s="221"/>
      <c r="N152" s="222"/>
      <c r="O152" s="222"/>
      <c r="P152" s="223">
        <f>SUM(P153:P155)</f>
        <v>0</v>
      </c>
      <c r="Q152" s="222"/>
      <c r="R152" s="223">
        <f>SUM(R153:R155)</f>
        <v>2.9456</v>
      </c>
      <c r="S152" s="222"/>
      <c r="T152" s="224">
        <f>SUM(T153:T155)</f>
        <v>0</v>
      </c>
      <c r="AR152" s="225" t="s">
        <v>81</v>
      </c>
      <c r="AT152" s="226" t="s">
        <v>73</v>
      </c>
      <c r="AU152" s="226" t="s">
        <v>81</v>
      </c>
      <c r="AY152" s="225" t="s">
        <v>140</v>
      </c>
      <c r="BK152" s="227">
        <f>SUM(BK153:BK155)</f>
        <v>0</v>
      </c>
    </row>
    <row r="153" spans="2:65" s="1" customFormat="1" ht="24" customHeight="1">
      <c r="B153" s="37"/>
      <c r="C153" s="230" t="s">
        <v>185</v>
      </c>
      <c r="D153" s="230" t="s">
        <v>142</v>
      </c>
      <c r="E153" s="231" t="s">
        <v>339</v>
      </c>
      <c r="F153" s="232" t="s">
        <v>340</v>
      </c>
      <c r="G153" s="233" t="s">
        <v>341</v>
      </c>
      <c r="H153" s="234">
        <v>7</v>
      </c>
      <c r="I153" s="235"/>
      <c r="J153" s="236">
        <f>ROUND(I153*H153,2)</f>
        <v>0</v>
      </c>
      <c r="K153" s="232" t="s">
        <v>146</v>
      </c>
      <c r="L153" s="42"/>
      <c r="M153" s="237" t="s">
        <v>1</v>
      </c>
      <c r="N153" s="238" t="s">
        <v>39</v>
      </c>
      <c r="O153" s="85"/>
      <c r="P153" s="239">
        <f>O153*H153</f>
        <v>0</v>
      </c>
      <c r="Q153" s="239">
        <v>0.4208</v>
      </c>
      <c r="R153" s="239">
        <f>Q153*H153</f>
        <v>2.9456</v>
      </c>
      <c r="S153" s="239">
        <v>0</v>
      </c>
      <c r="T153" s="240">
        <f>S153*H153</f>
        <v>0</v>
      </c>
      <c r="AR153" s="241" t="s">
        <v>147</v>
      </c>
      <c r="AT153" s="241" t="s">
        <v>142</v>
      </c>
      <c r="AU153" s="241" t="s">
        <v>83</v>
      </c>
      <c r="AY153" s="16" t="s">
        <v>140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147</v>
      </c>
      <c r="BM153" s="241" t="s">
        <v>342</v>
      </c>
    </row>
    <row r="154" spans="2:51" s="13" customFormat="1" ht="12">
      <c r="B154" s="254"/>
      <c r="C154" s="255"/>
      <c r="D154" s="245" t="s">
        <v>149</v>
      </c>
      <c r="E154" s="256" t="s">
        <v>1</v>
      </c>
      <c r="F154" s="257" t="s">
        <v>185</v>
      </c>
      <c r="G154" s="255"/>
      <c r="H154" s="258">
        <v>7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149</v>
      </c>
      <c r="AU154" s="264" t="s">
        <v>83</v>
      </c>
      <c r="AV154" s="13" t="s">
        <v>83</v>
      </c>
      <c r="AW154" s="13" t="s">
        <v>31</v>
      </c>
      <c r="AX154" s="13" t="s">
        <v>74</v>
      </c>
      <c r="AY154" s="264" t="s">
        <v>140</v>
      </c>
    </row>
    <row r="155" spans="2:51" s="14" customFormat="1" ht="12">
      <c r="B155" s="265"/>
      <c r="C155" s="266"/>
      <c r="D155" s="245" t="s">
        <v>149</v>
      </c>
      <c r="E155" s="267" t="s">
        <v>1</v>
      </c>
      <c r="F155" s="268" t="s">
        <v>152</v>
      </c>
      <c r="G155" s="266"/>
      <c r="H155" s="269">
        <v>7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149</v>
      </c>
      <c r="AU155" s="275" t="s">
        <v>83</v>
      </c>
      <c r="AV155" s="14" t="s">
        <v>147</v>
      </c>
      <c r="AW155" s="14" t="s">
        <v>31</v>
      </c>
      <c r="AX155" s="14" t="s">
        <v>81</v>
      </c>
      <c r="AY155" s="275" t="s">
        <v>140</v>
      </c>
    </row>
    <row r="156" spans="2:63" s="11" customFormat="1" ht="22.8" customHeight="1">
      <c r="B156" s="214"/>
      <c r="C156" s="215"/>
      <c r="D156" s="216" t="s">
        <v>73</v>
      </c>
      <c r="E156" s="228" t="s">
        <v>249</v>
      </c>
      <c r="F156" s="228" t="s">
        <v>250</v>
      </c>
      <c r="G156" s="215"/>
      <c r="H156" s="215"/>
      <c r="I156" s="218"/>
      <c r="J156" s="229">
        <f>BK156</f>
        <v>0</v>
      </c>
      <c r="K156" s="215"/>
      <c r="L156" s="220"/>
      <c r="M156" s="221"/>
      <c r="N156" s="222"/>
      <c r="O156" s="222"/>
      <c r="P156" s="223">
        <f>P157</f>
        <v>0</v>
      </c>
      <c r="Q156" s="222"/>
      <c r="R156" s="223">
        <f>R157</f>
        <v>0</v>
      </c>
      <c r="S156" s="222"/>
      <c r="T156" s="224">
        <f>T157</f>
        <v>0</v>
      </c>
      <c r="AR156" s="225" t="s">
        <v>81</v>
      </c>
      <c r="AT156" s="226" t="s">
        <v>73</v>
      </c>
      <c r="AU156" s="226" t="s">
        <v>81</v>
      </c>
      <c r="AY156" s="225" t="s">
        <v>140</v>
      </c>
      <c r="BK156" s="227">
        <f>BK157</f>
        <v>0</v>
      </c>
    </row>
    <row r="157" spans="2:65" s="1" customFormat="1" ht="24" customHeight="1">
      <c r="B157" s="37"/>
      <c r="C157" s="230" t="s">
        <v>179</v>
      </c>
      <c r="D157" s="230" t="s">
        <v>142</v>
      </c>
      <c r="E157" s="231" t="s">
        <v>252</v>
      </c>
      <c r="F157" s="232" t="s">
        <v>253</v>
      </c>
      <c r="G157" s="233" t="s">
        <v>207</v>
      </c>
      <c r="H157" s="234">
        <v>47.326</v>
      </c>
      <c r="I157" s="235"/>
      <c r="J157" s="236">
        <f>ROUND(I157*H157,2)</f>
        <v>0</v>
      </c>
      <c r="K157" s="232" t="s">
        <v>146</v>
      </c>
      <c r="L157" s="42"/>
      <c r="M157" s="286" t="s">
        <v>1</v>
      </c>
      <c r="N157" s="287" t="s">
        <v>39</v>
      </c>
      <c r="O157" s="288"/>
      <c r="P157" s="289">
        <f>O157*H157</f>
        <v>0</v>
      </c>
      <c r="Q157" s="289">
        <v>0</v>
      </c>
      <c r="R157" s="289">
        <f>Q157*H157</f>
        <v>0</v>
      </c>
      <c r="S157" s="289">
        <v>0</v>
      </c>
      <c r="T157" s="290">
        <f>S157*H157</f>
        <v>0</v>
      </c>
      <c r="AR157" s="241" t="s">
        <v>147</v>
      </c>
      <c r="AT157" s="241" t="s">
        <v>142</v>
      </c>
      <c r="AU157" s="241" t="s">
        <v>83</v>
      </c>
      <c r="AY157" s="16" t="s">
        <v>140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147</v>
      </c>
      <c r="BM157" s="241" t="s">
        <v>343</v>
      </c>
    </row>
    <row r="158" spans="2:12" s="1" customFormat="1" ht="6.95" customHeight="1">
      <c r="B158" s="60"/>
      <c r="C158" s="61"/>
      <c r="D158" s="61"/>
      <c r="E158" s="61"/>
      <c r="F158" s="61"/>
      <c r="G158" s="61"/>
      <c r="H158" s="61"/>
      <c r="I158" s="181"/>
      <c r="J158" s="61"/>
      <c r="K158" s="61"/>
      <c r="L158" s="42"/>
    </row>
  </sheetData>
  <sheetProtection password="CC35" sheet="1" objects="1" scenarios="1" formatColumns="0" formatRows="0" autoFilter="0"/>
  <autoFilter ref="C124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103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ht="12" customHeight="1">
      <c r="B8" s="19"/>
      <c r="D8" s="146" t="s">
        <v>111</v>
      </c>
      <c r="L8" s="19"/>
    </row>
    <row r="9" spans="2:12" s="1" customFormat="1" ht="16.5" customHeight="1">
      <c r="B9" s="42"/>
      <c r="E9" s="147" t="s">
        <v>290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113</v>
      </c>
      <c r="I10" s="148"/>
      <c r="L10" s="42"/>
    </row>
    <row r="11" spans="2:12" s="1" customFormat="1" ht="36.95" customHeight="1">
      <c r="B11" s="42"/>
      <c r="E11" s="149" t="s">
        <v>344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5. 3. 2020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ROUND((SUM(BE122:BE130)),2)</f>
        <v>0</v>
      </c>
      <c r="I35" s="162">
        <v>0.21</v>
      </c>
      <c r="J35" s="161">
        <f>ROUND(((SUM(BE122:BE130))*I35),2)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ROUND((SUM(BF122:BF130)),2)</f>
        <v>0</v>
      </c>
      <c r="I36" s="162">
        <v>0.15</v>
      </c>
      <c r="J36" s="161">
        <f>ROUND(((SUM(BF122:BF130))*I36),2)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ROUND((SUM(BG122:BG130)),2)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ROUND((SUM(BH122:BH130)),2)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ROUND((SUM(BI122:BI130)),2)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111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290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113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192 - Dopravní značení dočasné - DIO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5. 3. 2020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116</v>
      </c>
      <c r="D96" s="187"/>
      <c r="E96" s="187"/>
      <c r="F96" s="187"/>
      <c r="G96" s="187"/>
      <c r="H96" s="187"/>
      <c r="I96" s="188"/>
      <c r="J96" s="189" t="s">
        <v>117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118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119</v>
      </c>
    </row>
    <row r="99" spans="2:12" s="8" customFormat="1" ht="24.95" customHeight="1">
      <c r="B99" s="191"/>
      <c r="C99" s="192"/>
      <c r="D99" s="193" t="s">
        <v>120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122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pans="2:12" s="1" customFormat="1" ht="24.95" customHeight="1">
      <c r="B107" s="37"/>
      <c r="C107" s="22" t="s">
        <v>125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5" t="str">
        <f>E7</f>
        <v>Technické zhodnocení chodníků na ul. Čičákova v Šumperku</v>
      </c>
      <c r="F110" s="31"/>
      <c r="G110" s="31"/>
      <c r="H110" s="31"/>
      <c r="I110" s="148"/>
      <c r="J110" s="38"/>
      <c r="K110" s="38"/>
      <c r="L110" s="42"/>
    </row>
    <row r="111" spans="2:12" ht="12" customHeight="1">
      <c r="B111" s="20"/>
      <c r="C111" s="31" t="s">
        <v>111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5" t="s">
        <v>290</v>
      </c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113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SO 192 - Dopravní značení dočasné - DIO</v>
      </c>
      <c r="F114" s="38"/>
      <c r="G114" s="38"/>
      <c r="H114" s="38"/>
      <c r="I114" s="14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5. 3. 2020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20" s="10" customFormat="1" ht="29.25" customHeight="1">
      <c r="B121" s="204"/>
      <c r="C121" s="205" t="s">
        <v>126</v>
      </c>
      <c r="D121" s="206" t="s">
        <v>59</v>
      </c>
      <c r="E121" s="206" t="s">
        <v>55</v>
      </c>
      <c r="F121" s="206" t="s">
        <v>56</v>
      </c>
      <c r="G121" s="206" t="s">
        <v>127</v>
      </c>
      <c r="H121" s="206" t="s">
        <v>128</v>
      </c>
      <c r="I121" s="207" t="s">
        <v>129</v>
      </c>
      <c r="J121" s="206" t="s">
        <v>117</v>
      </c>
      <c r="K121" s="208" t="s">
        <v>130</v>
      </c>
      <c r="L121" s="209"/>
      <c r="M121" s="94" t="s">
        <v>1</v>
      </c>
      <c r="N121" s="95" t="s">
        <v>38</v>
      </c>
      <c r="O121" s="95" t="s">
        <v>131</v>
      </c>
      <c r="P121" s="95" t="s">
        <v>132</v>
      </c>
      <c r="Q121" s="95" t="s">
        <v>133</v>
      </c>
      <c r="R121" s="95" t="s">
        <v>134</v>
      </c>
      <c r="S121" s="95" t="s">
        <v>135</v>
      </c>
      <c r="T121" s="96" t="s">
        <v>136</v>
      </c>
    </row>
    <row r="122" spans="2:63" s="1" customFormat="1" ht="22.8" customHeight="1">
      <c r="B122" s="37"/>
      <c r="C122" s="101" t="s">
        <v>137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119</v>
      </c>
      <c r="BK122" s="213">
        <f>BK123</f>
        <v>0</v>
      </c>
    </row>
    <row r="123" spans="2:63" s="11" customFormat="1" ht="25.9" customHeight="1">
      <c r="B123" s="214"/>
      <c r="C123" s="215"/>
      <c r="D123" s="216" t="s">
        <v>73</v>
      </c>
      <c r="E123" s="217" t="s">
        <v>138</v>
      </c>
      <c r="F123" s="217" t="s">
        <v>139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140</v>
      </c>
      <c r="BK123" s="227">
        <f>BK124</f>
        <v>0</v>
      </c>
    </row>
    <row r="124" spans="2:63" s="11" customFormat="1" ht="22.8" customHeight="1">
      <c r="B124" s="214"/>
      <c r="C124" s="215"/>
      <c r="D124" s="216" t="s">
        <v>73</v>
      </c>
      <c r="E124" s="228" t="s">
        <v>171</v>
      </c>
      <c r="F124" s="228" t="s">
        <v>172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SUM(P125:P130)</f>
        <v>0</v>
      </c>
      <c r="Q124" s="222"/>
      <c r="R124" s="223">
        <f>SUM(R125:R130)</f>
        <v>0</v>
      </c>
      <c r="S124" s="222"/>
      <c r="T124" s="224">
        <f>SUM(T125:T130)</f>
        <v>0</v>
      </c>
      <c r="AR124" s="225" t="s">
        <v>81</v>
      </c>
      <c r="AT124" s="226" t="s">
        <v>73</v>
      </c>
      <c r="AU124" s="226" t="s">
        <v>81</v>
      </c>
      <c r="AY124" s="225" t="s">
        <v>140</v>
      </c>
      <c r="BK124" s="227">
        <f>SUM(BK125:BK130)</f>
        <v>0</v>
      </c>
    </row>
    <row r="125" spans="2:65" s="1" customFormat="1" ht="24" customHeight="1">
      <c r="B125" s="37"/>
      <c r="C125" s="230" t="s">
        <v>81</v>
      </c>
      <c r="D125" s="230" t="s">
        <v>142</v>
      </c>
      <c r="E125" s="231" t="s">
        <v>345</v>
      </c>
      <c r="F125" s="232" t="s">
        <v>346</v>
      </c>
      <c r="G125" s="233" t="s">
        <v>341</v>
      </c>
      <c r="H125" s="234">
        <v>13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147</v>
      </c>
      <c r="AT125" s="241" t="s">
        <v>142</v>
      </c>
      <c r="AU125" s="241" t="s">
        <v>83</v>
      </c>
      <c r="AY125" s="16" t="s">
        <v>140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147</v>
      </c>
      <c r="BM125" s="241" t="s">
        <v>347</v>
      </c>
    </row>
    <row r="126" spans="2:51" s="12" customFormat="1" ht="12">
      <c r="B126" s="243"/>
      <c r="C126" s="244"/>
      <c r="D126" s="245" t="s">
        <v>149</v>
      </c>
      <c r="E126" s="246" t="s">
        <v>1</v>
      </c>
      <c r="F126" s="247" t="s">
        <v>348</v>
      </c>
      <c r="G126" s="244"/>
      <c r="H126" s="246" t="s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149</v>
      </c>
      <c r="AU126" s="253" t="s">
        <v>83</v>
      </c>
      <c r="AV126" s="12" t="s">
        <v>81</v>
      </c>
      <c r="AW126" s="12" t="s">
        <v>31</v>
      </c>
      <c r="AX126" s="12" t="s">
        <v>74</v>
      </c>
      <c r="AY126" s="253" t="s">
        <v>140</v>
      </c>
    </row>
    <row r="127" spans="2:51" s="13" customFormat="1" ht="12">
      <c r="B127" s="254"/>
      <c r="C127" s="255"/>
      <c r="D127" s="245" t="s">
        <v>149</v>
      </c>
      <c r="E127" s="256" t="s">
        <v>1</v>
      </c>
      <c r="F127" s="257" t="s">
        <v>158</v>
      </c>
      <c r="G127" s="255"/>
      <c r="H127" s="258">
        <v>3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149</v>
      </c>
      <c r="AU127" s="264" t="s">
        <v>83</v>
      </c>
      <c r="AV127" s="13" t="s">
        <v>83</v>
      </c>
      <c r="AW127" s="13" t="s">
        <v>31</v>
      </c>
      <c r="AX127" s="13" t="s">
        <v>74</v>
      </c>
      <c r="AY127" s="264" t="s">
        <v>140</v>
      </c>
    </row>
    <row r="128" spans="2:51" s="12" customFormat="1" ht="12">
      <c r="B128" s="243"/>
      <c r="C128" s="244"/>
      <c r="D128" s="245" t="s">
        <v>149</v>
      </c>
      <c r="E128" s="246" t="s">
        <v>1</v>
      </c>
      <c r="F128" s="247" t="s">
        <v>349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149</v>
      </c>
      <c r="AU128" s="253" t="s">
        <v>83</v>
      </c>
      <c r="AV128" s="12" t="s">
        <v>81</v>
      </c>
      <c r="AW128" s="12" t="s">
        <v>31</v>
      </c>
      <c r="AX128" s="12" t="s">
        <v>74</v>
      </c>
      <c r="AY128" s="253" t="s">
        <v>140</v>
      </c>
    </row>
    <row r="129" spans="2:51" s="13" customFormat="1" ht="12">
      <c r="B129" s="254"/>
      <c r="C129" s="255"/>
      <c r="D129" s="245" t="s">
        <v>149</v>
      </c>
      <c r="E129" s="256" t="s">
        <v>1</v>
      </c>
      <c r="F129" s="257" t="s">
        <v>204</v>
      </c>
      <c r="G129" s="255"/>
      <c r="H129" s="258">
        <v>10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149</v>
      </c>
      <c r="AU129" s="264" t="s">
        <v>83</v>
      </c>
      <c r="AV129" s="13" t="s">
        <v>83</v>
      </c>
      <c r="AW129" s="13" t="s">
        <v>31</v>
      </c>
      <c r="AX129" s="13" t="s">
        <v>74</v>
      </c>
      <c r="AY129" s="264" t="s">
        <v>140</v>
      </c>
    </row>
    <row r="130" spans="2:51" s="14" customFormat="1" ht="12">
      <c r="B130" s="265"/>
      <c r="C130" s="266"/>
      <c r="D130" s="245" t="s">
        <v>149</v>
      </c>
      <c r="E130" s="267" t="s">
        <v>1</v>
      </c>
      <c r="F130" s="268" t="s">
        <v>152</v>
      </c>
      <c r="G130" s="266"/>
      <c r="H130" s="269">
        <v>13</v>
      </c>
      <c r="I130" s="270"/>
      <c r="J130" s="266"/>
      <c r="K130" s="266"/>
      <c r="L130" s="271"/>
      <c r="M130" s="291"/>
      <c r="N130" s="292"/>
      <c r="O130" s="292"/>
      <c r="P130" s="292"/>
      <c r="Q130" s="292"/>
      <c r="R130" s="292"/>
      <c r="S130" s="292"/>
      <c r="T130" s="293"/>
      <c r="AT130" s="275" t="s">
        <v>149</v>
      </c>
      <c r="AU130" s="275" t="s">
        <v>83</v>
      </c>
      <c r="AV130" s="14" t="s">
        <v>147</v>
      </c>
      <c r="AW130" s="14" t="s">
        <v>31</v>
      </c>
      <c r="AX130" s="14" t="s">
        <v>81</v>
      </c>
      <c r="AY130" s="275" t="s">
        <v>140</v>
      </c>
    </row>
    <row r="131" spans="2:12" s="1" customFormat="1" ht="6.95" customHeight="1">
      <c r="B131" s="60"/>
      <c r="C131" s="61"/>
      <c r="D131" s="61"/>
      <c r="E131" s="61"/>
      <c r="F131" s="61"/>
      <c r="G131" s="61"/>
      <c r="H131" s="61"/>
      <c r="I131" s="181"/>
      <c r="J131" s="61"/>
      <c r="K131" s="61"/>
      <c r="L131" s="42"/>
    </row>
  </sheetData>
  <sheetProtection password="CC35" sheet="1" objects="1" scenarios="1" formatColumns="0" formatRows="0" autoFilter="0"/>
  <autoFilter ref="C121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106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s="1" customFormat="1" ht="12" customHeight="1">
      <c r="B8" s="42"/>
      <c r="D8" s="146" t="s">
        <v>111</v>
      </c>
      <c r="I8" s="148"/>
      <c r="L8" s="42"/>
    </row>
    <row r="9" spans="2:12" s="1" customFormat="1" ht="36.95" customHeight="1">
      <c r="B9" s="42"/>
      <c r="E9" s="149" t="s">
        <v>350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5. 3. 2020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ROUND((SUM(BE118:BE133)),2)</f>
        <v>0</v>
      </c>
      <c r="I33" s="162">
        <v>0.21</v>
      </c>
      <c r="J33" s="161">
        <f>ROUND(((SUM(BE118:BE133))*I33),2)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ROUND((SUM(BF118:BF133)),2)</f>
        <v>0</v>
      </c>
      <c r="I34" s="162">
        <v>0.15</v>
      </c>
      <c r="J34" s="161">
        <f>ROUND(((SUM(BF118:BF133))*I34),2)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ROUND((SUM(BG118:BG133)),2)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ROUND((SUM(BH118:BH133)),2)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ROUND((SUM(BI118:BI133)),2)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111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1000 - Ostatní náklady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5. 3. 2020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116</v>
      </c>
      <c r="D94" s="187"/>
      <c r="E94" s="187"/>
      <c r="F94" s="187"/>
      <c r="G94" s="187"/>
      <c r="H94" s="187"/>
      <c r="I94" s="188"/>
      <c r="J94" s="189" t="s">
        <v>117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118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119</v>
      </c>
    </row>
    <row r="97" spans="2:12" s="8" customFormat="1" ht="24.95" customHeight="1">
      <c r="B97" s="191"/>
      <c r="C97" s="192"/>
      <c r="D97" s="193" t="s">
        <v>351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352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125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Technické zhodnocení chodníků na ul. Čičákova v Šumperku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111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1000 - Ostatní náklady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5. 3. 2020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126</v>
      </c>
      <c r="D117" s="206" t="s">
        <v>59</v>
      </c>
      <c r="E117" s="206" t="s">
        <v>55</v>
      </c>
      <c r="F117" s="206" t="s">
        <v>56</v>
      </c>
      <c r="G117" s="206" t="s">
        <v>127</v>
      </c>
      <c r="H117" s="206" t="s">
        <v>128</v>
      </c>
      <c r="I117" s="207" t="s">
        <v>129</v>
      </c>
      <c r="J117" s="206" t="s">
        <v>117</v>
      </c>
      <c r="K117" s="208" t="s">
        <v>130</v>
      </c>
      <c r="L117" s="209"/>
      <c r="M117" s="94" t="s">
        <v>1</v>
      </c>
      <c r="N117" s="95" t="s">
        <v>38</v>
      </c>
      <c r="O117" s="95" t="s">
        <v>131</v>
      </c>
      <c r="P117" s="95" t="s">
        <v>132</v>
      </c>
      <c r="Q117" s="95" t="s">
        <v>133</v>
      </c>
      <c r="R117" s="95" t="s">
        <v>134</v>
      </c>
      <c r="S117" s="95" t="s">
        <v>135</v>
      </c>
      <c r="T117" s="96" t="s">
        <v>136</v>
      </c>
    </row>
    <row r="118" spans="2:63" s="1" customFormat="1" ht="22.8" customHeight="1">
      <c r="B118" s="37"/>
      <c r="C118" s="101" t="s">
        <v>137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119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353</v>
      </c>
      <c r="F119" s="217" t="s">
        <v>354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147</v>
      </c>
      <c r="AT119" s="226" t="s">
        <v>73</v>
      </c>
      <c r="AU119" s="226" t="s">
        <v>74</v>
      </c>
      <c r="AY119" s="225" t="s">
        <v>140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355</v>
      </c>
      <c r="F120" s="228" t="s">
        <v>354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SUM(P121:P133)</f>
        <v>0</v>
      </c>
      <c r="Q120" s="222"/>
      <c r="R120" s="223">
        <f>SUM(R121:R133)</f>
        <v>0</v>
      </c>
      <c r="S120" s="222"/>
      <c r="T120" s="224">
        <f>SUM(T121:T133)</f>
        <v>0</v>
      </c>
      <c r="AR120" s="225" t="s">
        <v>147</v>
      </c>
      <c r="AT120" s="226" t="s">
        <v>73</v>
      </c>
      <c r="AU120" s="226" t="s">
        <v>81</v>
      </c>
      <c r="AY120" s="225" t="s">
        <v>140</v>
      </c>
      <c r="BK120" s="227">
        <f>SUM(BK121:BK133)</f>
        <v>0</v>
      </c>
    </row>
    <row r="121" spans="2:65" s="1" customFormat="1" ht="16.5" customHeight="1">
      <c r="B121" s="37"/>
      <c r="C121" s="230" t="s">
        <v>81</v>
      </c>
      <c r="D121" s="230" t="s">
        <v>142</v>
      </c>
      <c r="E121" s="231" t="s">
        <v>356</v>
      </c>
      <c r="F121" s="232" t="s">
        <v>357</v>
      </c>
      <c r="G121" s="233" t="s">
        <v>358</v>
      </c>
      <c r="H121" s="234">
        <v>1</v>
      </c>
      <c r="I121" s="235"/>
      <c r="J121" s="236">
        <f>ROUND(I121*H121,2)</f>
        <v>0</v>
      </c>
      <c r="K121" s="232" t="s">
        <v>1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359</v>
      </c>
      <c r="AT121" s="241" t="s">
        <v>142</v>
      </c>
      <c r="AU121" s="241" t="s">
        <v>83</v>
      </c>
      <c r="AY121" s="16" t="s">
        <v>140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359</v>
      </c>
      <c r="BM121" s="241" t="s">
        <v>360</v>
      </c>
    </row>
    <row r="122" spans="2:51" s="12" customFormat="1" ht="12">
      <c r="B122" s="243"/>
      <c r="C122" s="244"/>
      <c r="D122" s="245" t="s">
        <v>149</v>
      </c>
      <c r="E122" s="246" t="s">
        <v>1</v>
      </c>
      <c r="F122" s="247" t="s">
        <v>361</v>
      </c>
      <c r="G122" s="244"/>
      <c r="H122" s="246" t="s">
        <v>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149</v>
      </c>
      <c r="AU122" s="253" t="s">
        <v>83</v>
      </c>
      <c r="AV122" s="12" t="s">
        <v>81</v>
      </c>
      <c r="AW122" s="12" t="s">
        <v>31</v>
      </c>
      <c r="AX122" s="12" t="s">
        <v>74</v>
      </c>
      <c r="AY122" s="253" t="s">
        <v>140</v>
      </c>
    </row>
    <row r="123" spans="2:51" s="13" customFormat="1" ht="12">
      <c r="B123" s="254"/>
      <c r="C123" s="255"/>
      <c r="D123" s="245" t="s">
        <v>149</v>
      </c>
      <c r="E123" s="256" t="s">
        <v>1</v>
      </c>
      <c r="F123" s="257" t="s">
        <v>81</v>
      </c>
      <c r="G123" s="255"/>
      <c r="H123" s="258">
        <v>1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149</v>
      </c>
      <c r="AU123" s="264" t="s">
        <v>83</v>
      </c>
      <c r="AV123" s="13" t="s">
        <v>83</v>
      </c>
      <c r="AW123" s="13" t="s">
        <v>31</v>
      </c>
      <c r="AX123" s="13" t="s">
        <v>81</v>
      </c>
      <c r="AY123" s="264" t="s">
        <v>140</v>
      </c>
    </row>
    <row r="124" spans="2:65" s="1" customFormat="1" ht="16.5" customHeight="1">
      <c r="B124" s="37"/>
      <c r="C124" s="230" t="s">
        <v>83</v>
      </c>
      <c r="D124" s="230" t="s">
        <v>142</v>
      </c>
      <c r="E124" s="231" t="s">
        <v>362</v>
      </c>
      <c r="F124" s="232" t="s">
        <v>363</v>
      </c>
      <c r="G124" s="233" t="s">
        <v>358</v>
      </c>
      <c r="H124" s="234">
        <v>1</v>
      </c>
      <c r="I124" s="235"/>
      <c r="J124" s="236">
        <f>ROUND(I124*H124,2)</f>
        <v>0</v>
      </c>
      <c r="K124" s="232" t="s">
        <v>1</v>
      </c>
      <c r="L124" s="42"/>
      <c r="M124" s="237" t="s">
        <v>1</v>
      </c>
      <c r="N124" s="238" t="s">
        <v>39</v>
      </c>
      <c r="O124" s="85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AR124" s="241" t="s">
        <v>359</v>
      </c>
      <c r="AT124" s="241" t="s">
        <v>142</v>
      </c>
      <c r="AU124" s="241" t="s">
        <v>83</v>
      </c>
      <c r="AY124" s="16" t="s">
        <v>140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6" t="s">
        <v>81</v>
      </c>
      <c r="BK124" s="242">
        <f>ROUND(I124*H124,2)</f>
        <v>0</v>
      </c>
      <c r="BL124" s="16" t="s">
        <v>359</v>
      </c>
      <c r="BM124" s="241" t="s">
        <v>364</v>
      </c>
    </row>
    <row r="125" spans="2:51" s="12" customFormat="1" ht="12">
      <c r="B125" s="243"/>
      <c r="C125" s="244"/>
      <c r="D125" s="245" t="s">
        <v>149</v>
      </c>
      <c r="E125" s="246" t="s">
        <v>1</v>
      </c>
      <c r="F125" s="247" t="s">
        <v>365</v>
      </c>
      <c r="G125" s="244"/>
      <c r="H125" s="246" t="s">
        <v>1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149</v>
      </c>
      <c r="AU125" s="253" t="s">
        <v>83</v>
      </c>
      <c r="AV125" s="12" t="s">
        <v>81</v>
      </c>
      <c r="AW125" s="12" t="s">
        <v>31</v>
      </c>
      <c r="AX125" s="12" t="s">
        <v>74</v>
      </c>
      <c r="AY125" s="253" t="s">
        <v>140</v>
      </c>
    </row>
    <row r="126" spans="2:51" s="12" customFormat="1" ht="12">
      <c r="B126" s="243"/>
      <c r="C126" s="244"/>
      <c r="D126" s="245" t="s">
        <v>149</v>
      </c>
      <c r="E126" s="246" t="s">
        <v>1</v>
      </c>
      <c r="F126" s="247" t="s">
        <v>366</v>
      </c>
      <c r="G126" s="244"/>
      <c r="H126" s="246" t="s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149</v>
      </c>
      <c r="AU126" s="253" t="s">
        <v>83</v>
      </c>
      <c r="AV126" s="12" t="s">
        <v>81</v>
      </c>
      <c r="AW126" s="12" t="s">
        <v>31</v>
      </c>
      <c r="AX126" s="12" t="s">
        <v>74</v>
      </c>
      <c r="AY126" s="253" t="s">
        <v>140</v>
      </c>
    </row>
    <row r="127" spans="2:51" s="13" customFormat="1" ht="12">
      <c r="B127" s="254"/>
      <c r="C127" s="255"/>
      <c r="D127" s="245" t="s">
        <v>149</v>
      </c>
      <c r="E127" s="256" t="s">
        <v>1</v>
      </c>
      <c r="F127" s="257" t="s">
        <v>81</v>
      </c>
      <c r="G127" s="255"/>
      <c r="H127" s="258">
        <v>1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149</v>
      </c>
      <c r="AU127" s="264" t="s">
        <v>83</v>
      </c>
      <c r="AV127" s="13" t="s">
        <v>83</v>
      </c>
      <c r="AW127" s="13" t="s">
        <v>31</v>
      </c>
      <c r="AX127" s="13" t="s">
        <v>81</v>
      </c>
      <c r="AY127" s="264" t="s">
        <v>140</v>
      </c>
    </row>
    <row r="128" spans="2:65" s="1" customFormat="1" ht="16.5" customHeight="1">
      <c r="B128" s="37"/>
      <c r="C128" s="230" t="s">
        <v>158</v>
      </c>
      <c r="D128" s="230" t="s">
        <v>142</v>
      </c>
      <c r="E128" s="231" t="s">
        <v>367</v>
      </c>
      <c r="F128" s="232" t="s">
        <v>368</v>
      </c>
      <c r="G128" s="233" t="s">
        <v>358</v>
      </c>
      <c r="H128" s="234">
        <v>1</v>
      </c>
      <c r="I128" s="235"/>
      <c r="J128" s="236">
        <f>ROUND(I128*H128,2)</f>
        <v>0</v>
      </c>
      <c r="K128" s="232" t="s">
        <v>1</v>
      </c>
      <c r="L128" s="42"/>
      <c r="M128" s="237" t="s">
        <v>1</v>
      </c>
      <c r="N128" s="238" t="s">
        <v>39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AR128" s="241" t="s">
        <v>359</v>
      </c>
      <c r="AT128" s="241" t="s">
        <v>142</v>
      </c>
      <c r="AU128" s="241" t="s">
        <v>83</v>
      </c>
      <c r="AY128" s="16" t="s">
        <v>140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81</v>
      </c>
      <c r="BK128" s="242">
        <f>ROUND(I128*H128,2)</f>
        <v>0</v>
      </c>
      <c r="BL128" s="16" t="s">
        <v>359</v>
      </c>
      <c r="BM128" s="241" t="s">
        <v>369</v>
      </c>
    </row>
    <row r="129" spans="2:51" s="12" customFormat="1" ht="12">
      <c r="B129" s="243"/>
      <c r="C129" s="244"/>
      <c r="D129" s="245" t="s">
        <v>149</v>
      </c>
      <c r="E129" s="246" t="s">
        <v>1</v>
      </c>
      <c r="F129" s="247" t="s">
        <v>370</v>
      </c>
      <c r="G129" s="244"/>
      <c r="H129" s="246" t="s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149</v>
      </c>
      <c r="AU129" s="253" t="s">
        <v>83</v>
      </c>
      <c r="AV129" s="12" t="s">
        <v>81</v>
      </c>
      <c r="AW129" s="12" t="s">
        <v>31</v>
      </c>
      <c r="AX129" s="12" t="s">
        <v>74</v>
      </c>
      <c r="AY129" s="253" t="s">
        <v>140</v>
      </c>
    </row>
    <row r="130" spans="2:51" s="12" customFormat="1" ht="12">
      <c r="B130" s="243"/>
      <c r="C130" s="244"/>
      <c r="D130" s="245" t="s">
        <v>149</v>
      </c>
      <c r="E130" s="246" t="s">
        <v>1</v>
      </c>
      <c r="F130" s="247" t="s">
        <v>371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149</v>
      </c>
      <c r="AU130" s="253" t="s">
        <v>83</v>
      </c>
      <c r="AV130" s="12" t="s">
        <v>81</v>
      </c>
      <c r="AW130" s="12" t="s">
        <v>31</v>
      </c>
      <c r="AX130" s="12" t="s">
        <v>74</v>
      </c>
      <c r="AY130" s="253" t="s">
        <v>140</v>
      </c>
    </row>
    <row r="131" spans="2:51" s="12" customFormat="1" ht="12">
      <c r="B131" s="243"/>
      <c r="C131" s="244"/>
      <c r="D131" s="245" t="s">
        <v>149</v>
      </c>
      <c r="E131" s="246" t="s">
        <v>1</v>
      </c>
      <c r="F131" s="247" t="s">
        <v>372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149</v>
      </c>
      <c r="AU131" s="253" t="s">
        <v>83</v>
      </c>
      <c r="AV131" s="12" t="s">
        <v>81</v>
      </c>
      <c r="AW131" s="12" t="s">
        <v>31</v>
      </c>
      <c r="AX131" s="12" t="s">
        <v>74</v>
      </c>
      <c r="AY131" s="253" t="s">
        <v>140</v>
      </c>
    </row>
    <row r="132" spans="2:51" s="13" customFormat="1" ht="12">
      <c r="B132" s="254"/>
      <c r="C132" s="255"/>
      <c r="D132" s="245" t="s">
        <v>149</v>
      </c>
      <c r="E132" s="256" t="s">
        <v>1</v>
      </c>
      <c r="F132" s="257" t="s">
        <v>81</v>
      </c>
      <c r="G132" s="255"/>
      <c r="H132" s="258">
        <v>1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149</v>
      </c>
      <c r="AU132" s="264" t="s">
        <v>83</v>
      </c>
      <c r="AV132" s="13" t="s">
        <v>83</v>
      </c>
      <c r="AW132" s="13" t="s">
        <v>31</v>
      </c>
      <c r="AX132" s="13" t="s">
        <v>81</v>
      </c>
      <c r="AY132" s="264" t="s">
        <v>140</v>
      </c>
    </row>
    <row r="133" spans="2:65" s="1" customFormat="1" ht="16.5" customHeight="1">
      <c r="B133" s="37"/>
      <c r="C133" s="230" t="s">
        <v>147</v>
      </c>
      <c r="D133" s="230" t="s">
        <v>142</v>
      </c>
      <c r="E133" s="231" t="s">
        <v>373</v>
      </c>
      <c r="F133" s="232" t="s">
        <v>374</v>
      </c>
      <c r="G133" s="233" t="s">
        <v>358</v>
      </c>
      <c r="H133" s="234">
        <v>1</v>
      </c>
      <c r="I133" s="235"/>
      <c r="J133" s="236">
        <f>ROUND(I133*H133,2)</f>
        <v>0</v>
      </c>
      <c r="K133" s="232" t="s">
        <v>1</v>
      </c>
      <c r="L133" s="42"/>
      <c r="M133" s="286" t="s">
        <v>1</v>
      </c>
      <c r="N133" s="287" t="s">
        <v>39</v>
      </c>
      <c r="O133" s="288"/>
      <c r="P133" s="289">
        <f>O133*H133</f>
        <v>0</v>
      </c>
      <c r="Q133" s="289">
        <v>0</v>
      </c>
      <c r="R133" s="289">
        <f>Q133*H133</f>
        <v>0</v>
      </c>
      <c r="S133" s="289">
        <v>0</v>
      </c>
      <c r="T133" s="290">
        <f>S133*H133</f>
        <v>0</v>
      </c>
      <c r="AR133" s="241" t="s">
        <v>359</v>
      </c>
      <c r="AT133" s="241" t="s">
        <v>142</v>
      </c>
      <c r="AU133" s="241" t="s">
        <v>83</v>
      </c>
      <c r="AY133" s="16" t="s">
        <v>140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81</v>
      </c>
      <c r="BK133" s="242">
        <f>ROUND(I133*H133,2)</f>
        <v>0</v>
      </c>
      <c r="BL133" s="16" t="s">
        <v>359</v>
      </c>
      <c r="BM133" s="241" t="s">
        <v>375</v>
      </c>
    </row>
    <row r="134" spans="2:12" s="1" customFormat="1" ht="6.95" customHeight="1">
      <c r="B134" s="60"/>
      <c r="C134" s="61"/>
      <c r="D134" s="61"/>
      <c r="E134" s="61"/>
      <c r="F134" s="61"/>
      <c r="G134" s="61"/>
      <c r="H134" s="61"/>
      <c r="I134" s="181"/>
      <c r="J134" s="61"/>
      <c r="K134" s="61"/>
      <c r="L134" s="42"/>
    </row>
  </sheetData>
  <sheetProtection password="CC35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109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110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Technické zhodnocení chodníků na ul. Čičákova v Šumperku</v>
      </c>
      <c r="F7" s="146"/>
      <c r="G7" s="146"/>
      <c r="H7" s="146"/>
      <c r="L7" s="19"/>
    </row>
    <row r="8" spans="2:12" s="1" customFormat="1" ht="12" customHeight="1">
      <c r="B8" s="42"/>
      <c r="D8" s="146" t="s">
        <v>111</v>
      </c>
      <c r="I8" s="148"/>
      <c r="L8" s="42"/>
    </row>
    <row r="9" spans="2:12" s="1" customFormat="1" ht="36.95" customHeight="1">
      <c r="B9" s="42"/>
      <c r="E9" s="149" t="s">
        <v>376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5. 3. 2020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ROUND((SUM(BE118:BE122)),2)</f>
        <v>0</v>
      </c>
      <c r="I33" s="162">
        <v>0.21</v>
      </c>
      <c r="J33" s="161">
        <f>ROUND(((SUM(BE118:BE122))*I33),2)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ROUND((SUM(BF118:BF122)),2)</f>
        <v>0</v>
      </c>
      <c r="I34" s="162">
        <v>0.15</v>
      </c>
      <c r="J34" s="161">
        <f>ROUND(((SUM(BF118:BF122))*I34),2)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115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Technické zhodnocení chodníků na ul. Čičákova v Šumperku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111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1020 - VRN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5. 3. 2020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116</v>
      </c>
      <c r="D94" s="187"/>
      <c r="E94" s="187"/>
      <c r="F94" s="187"/>
      <c r="G94" s="187"/>
      <c r="H94" s="187"/>
      <c r="I94" s="188"/>
      <c r="J94" s="189" t="s">
        <v>117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118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119</v>
      </c>
    </row>
    <row r="97" spans="2:12" s="8" customFormat="1" ht="24.95" customHeight="1">
      <c r="B97" s="191"/>
      <c r="C97" s="192"/>
      <c r="D97" s="193" t="s">
        <v>377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378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125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Technické zhodnocení chodníků na ul. Čičákova v Šumperku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111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1020 - VRN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5. 3. 2020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126</v>
      </c>
      <c r="D117" s="206" t="s">
        <v>59</v>
      </c>
      <c r="E117" s="206" t="s">
        <v>55</v>
      </c>
      <c r="F117" s="206" t="s">
        <v>56</v>
      </c>
      <c r="G117" s="206" t="s">
        <v>127</v>
      </c>
      <c r="H117" s="206" t="s">
        <v>128</v>
      </c>
      <c r="I117" s="207" t="s">
        <v>129</v>
      </c>
      <c r="J117" s="206" t="s">
        <v>117</v>
      </c>
      <c r="K117" s="208" t="s">
        <v>130</v>
      </c>
      <c r="L117" s="209"/>
      <c r="M117" s="94" t="s">
        <v>1</v>
      </c>
      <c r="N117" s="95" t="s">
        <v>38</v>
      </c>
      <c r="O117" s="95" t="s">
        <v>131</v>
      </c>
      <c r="P117" s="95" t="s">
        <v>132</v>
      </c>
      <c r="Q117" s="95" t="s">
        <v>133</v>
      </c>
      <c r="R117" s="95" t="s">
        <v>134</v>
      </c>
      <c r="S117" s="95" t="s">
        <v>135</v>
      </c>
      <c r="T117" s="96" t="s">
        <v>136</v>
      </c>
    </row>
    <row r="118" spans="2:63" s="1" customFormat="1" ht="22.8" customHeight="1">
      <c r="B118" s="37"/>
      <c r="C118" s="101" t="s">
        <v>137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119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108</v>
      </c>
      <c r="F119" s="217" t="s">
        <v>379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173</v>
      </c>
      <c r="AT119" s="226" t="s">
        <v>73</v>
      </c>
      <c r="AU119" s="226" t="s">
        <v>74</v>
      </c>
      <c r="AY119" s="225" t="s">
        <v>140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74</v>
      </c>
      <c r="F120" s="228" t="s">
        <v>379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173</v>
      </c>
      <c r="AT120" s="226" t="s">
        <v>73</v>
      </c>
      <c r="AU120" s="226" t="s">
        <v>81</v>
      </c>
      <c r="AY120" s="225" t="s">
        <v>140</v>
      </c>
      <c r="BK120" s="227">
        <f>SUM(BK121:BK122)</f>
        <v>0</v>
      </c>
    </row>
    <row r="121" spans="2:65" s="1" customFormat="1" ht="16.5" customHeight="1">
      <c r="B121" s="37"/>
      <c r="C121" s="230" t="s">
        <v>81</v>
      </c>
      <c r="D121" s="230" t="s">
        <v>142</v>
      </c>
      <c r="E121" s="231" t="s">
        <v>380</v>
      </c>
      <c r="F121" s="232" t="s">
        <v>381</v>
      </c>
      <c r="G121" s="233" t="s">
        <v>382</v>
      </c>
      <c r="H121" s="234">
        <v>2</v>
      </c>
      <c r="I121" s="235"/>
      <c r="J121" s="236">
        <f>ROUND(I121*H121,2)</f>
        <v>0</v>
      </c>
      <c r="K121" s="232" t="s">
        <v>383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384</v>
      </c>
      <c r="AT121" s="241" t="s">
        <v>142</v>
      </c>
      <c r="AU121" s="241" t="s">
        <v>83</v>
      </c>
      <c r="AY121" s="16" t="s">
        <v>140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384</v>
      </c>
      <c r="BM121" s="241" t="s">
        <v>385</v>
      </c>
    </row>
    <row r="122" spans="2:65" s="1" customFormat="1" ht="16.5" customHeight="1">
      <c r="B122" s="37"/>
      <c r="C122" s="230" t="s">
        <v>83</v>
      </c>
      <c r="D122" s="230" t="s">
        <v>142</v>
      </c>
      <c r="E122" s="231" t="s">
        <v>386</v>
      </c>
      <c r="F122" s="232" t="s">
        <v>387</v>
      </c>
      <c r="G122" s="233" t="s">
        <v>382</v>
      </c>
      <c r="H122" s="234">
        <v>1</v>
      </c>
      <c r="I122" s="235"/>
      <c r="J122" s="236">
        <f>ROUND(I122*H122,2)</f>
        <v>0</v>
      </c>
      <c r="K122" s="232" t="s">
        <v>383</v>
      </c>
      <c r="L122" s="42"/>
      <c r="M122" s="286" t="s">
        <v>1</v>
      </c>
      <c r="N122" s="287" t="s">
        <v>39</v>
      </c>
      <c r="O122" s="288"/>
      <c r="P122" s="289">
        <f>O122*H122</f>
        <v>0</v>
      </c>
      <c r="Q122" s="289">
        <v>0</v>
      </c>
      <c r="R122" s="289">
        <f>Q122*H122</f>
        <v>0</v>
      </c>
      <c r="S122" s="289">
        <v>0</v>
      </c>
      <c r="T122" s="290">
        <f>S122*H122</f>
        <v>0</v>
      </c>
      <c r="AR122" s="241" t="s">
        <v>384</v>
      </c>
      <c r="AT122" s="241" t="s">
        <v>142</v>
      </c>
      <c r="AU122" s="241" t="s">
        <v>83</v>
      </c>
      <c r="AY122" s="16" t="s">
        <v>140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81</v>
      </c>
      <c r="BK122" s="242">
        <f>ROUND(I122*H122,2)</f>
        <v>0</v>
      </c>
      <c r="BL122" s="16" t="s">
        <v>384</v>
      </c>
      <c r="BM122" s="241" t="s">
        <v>388</v>
      </c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2020-03-09T08:20:54Z</dcterms:created>
  <dcterms:modified xsi:type="dcterms:W3CDTF">2020-03-09T08:21:01Z</dcterms:modified>
  <cp:category/>
  <cp:version/>
  <cp:contentType/>
  <cp:contentStatus/>
</cp:coreProperties>
</file>