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12315" yWindow="45106" windowWidth="15330" windowHeight="1846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'Rekapitulace'!$G$13</definedName>
    <definedName name="Dodavka0">'Položky'!#REF!</definedName>
    <definedName name="HSV">'Rekapitulace'!$E$13</definedName>
    <definedName name="HSV0">'Položky'!#REF!</definedName>
    <definedName name="HZS">'Rekapitulace'!$I$13</definedName>
    <definedName name="HZS0">'Položky'!#REF!</definedName>
    <definedName name="JKSO">'Krycí list'!$G$2</definedName>
    <definedName name="MJ">'Krycí list'!$G$5</definedName>
    <definedName name="Mont">'Rekapitulace'!$H$13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'Položky'!$A$1:$G$137</definedName>
    <definedName name="_xlnm.Print_Area" localSheetId="1">'Rekapitulace'!$A$1:$I$19</definedName>
    <definedName name="PocetMJ">'Krycí list'!$G$6</definedName>
    <definedName name="Poznamka">'Krycí list'!$B$37</definedName>
    <definedName name="Projektant">'Krycí list'!$C$8</definedName>
    <definedName name="PSV">'Rekapitulace'!$F$13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'Rekapitulace'!$H$19</definedName>
    <definedName name="VRNKc">'Rekapitulace'!$E$18</definedName>
    <definedName name="VRNnazev">'Rekapitulace'!$A$18</definedName>
    <definedName name="VRNproc">'Rekapitulace'!$F$18</definedName>
    <definedName name="VRNzakl">'Rekapitulace'!$G$18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<sst xmlns="http://schemas.openxmlformats.org/spreadsheetml/2006/main" count="479" uniqueCount="324">
  <si>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</si>
  <si>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</si>
  <si>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</si>
  <si>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</si>
  <si>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</si>
  <si>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</si>
  <si>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</si>
  <si>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</si>
  <si>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</si>
  <si>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</si>
  <si>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</si>
  <si>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</si>
  <si>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</si>
  <si>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</si>
  <si>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</si>
  <si>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</si>
  <si>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</si>
  <si>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</si>
  <si>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</si>
  <si>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</si>
  <si>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</si>
  <si>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</si>
  <si>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</si>
  <si>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</si>
  <si>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</si>
  <si>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</si>
  <si>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</si>
  <si>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</si>
  <si>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</si>
  <si>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</si>
  <si>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</si>
  <si>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</si>
  <si>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</si>
  <si>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</si>
  <si>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</si>
  <si>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</si>
  <si>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</si>
  <si>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</si>
  <si>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</si>
  <si>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</si>
  <si>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</si>
  <si>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</si>
  <si>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</si>
  <si>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</si>
  <si>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</si>
  <si>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</si>
  <si>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</si>
  <si>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</si>
  <si>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</si>
  <si>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</si>
  <si>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</si>
  <si>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</si>
  <si>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</si>
  <si>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</si>
  <si>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</si>
  <si>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</si>
  <si>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</si>
  <si>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</si>
  <si>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</si>
  <si>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</si>
  <si>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</si>
  <si>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</si>
  <si>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</si>
  <si>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</si>
  <si>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</si>
  <si>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</si>
  <si>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</si>
  <si>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</si>
  <si>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</si>
  <si>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</si>
  <si>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</si>
  <si>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</si>
  <si>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</si>
  <si>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</si>
  <si>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</si>
  <si>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</si>
  <si>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</si>
  <si>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</si>
  <si>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I2021/146</t>
  </si>
  <si>
    <t>SO 01</t>
  </si>
  <si>
    <t>I146.01/01</t>
  </si>
  <si>
    <t>0</t>
  </si>
  <si>
    <t>Zdrojová část</t>
  </si>
  <si>
    <t>kpl</t>
  </si>
  <si>
    <t>2</t>
  </si>
  <si>
    <t>H1a,b</t>
  </si>
  <si>
    <t>H2</t>
  </si>
  <si>
    <t>H3a,b</t>
  </si>
  <si>
    <t>H4a,b</t>
  </si>
  <si>
    <t>H5</t>
  </si>
  <si>
    <t>H6</t>
  </si>
  <si>
    <t>H7a,b</t>
  </si>
  <si>
    <t>SV</t>
  </si>
  <si>
    <t>V1a,b</t>
  </si>
  <si>
    <t>V2a,b</t>
  </si>
  <si>
    <t>V3a,b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</si>
  <si>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</si>
  <si>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</si>
  <si>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</si>
  <si>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</si>
  <si>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</si>
  <si>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</si>
  <si>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</si>
  <si>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</si>
  <si>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</si>
  <si>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Filtr přírubový DN65/16, včetně 2ks připojovacích protipřírub, 2ks těsnění a spojovacího materiálu</t>
  </si>
  <si>
    <t>12</t>
  </si>
  <si>
    <t>13</t>
  </si>
  <si>
    <t>14</t>
  </si>
  <si>
    <t>15</t>
  </si>
  <si>
    <t>16</t>
  </si>
  <si>
    <t>17</t>
  </si>
  <si>
    <t>18</t>
  </si>
  <si>
    <t>19</t>
  </si>
  <si>
    <t>Teploměr o průměru 100 mm, 0-120°C, vč. návarku a jímky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</si>
  <si>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</si>
  <si>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</si>
  <si>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</si>
  <si>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</si>
  <si>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</si>
  <si>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</si>
  <si>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</si>
  <si>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</si>
  <si>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</si>
  <si>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Protipříruba přivařovací DN50/PN16, včetně tesnění a spojovacího materiálu</t>
  </si>
  <si>
    <t>29</t>
  </si>
  <si>
    <t>Protipříruba zaslepovací DN100/PN16, včetně tesnění a spojovacího materiálu</t>
  </si>
  <si>
    <t>30</t>
  </si>
  <si>
    <t>31</t>
  </si>
  <si>
    <t>Potrubí z ocelových trubek bezešvých hladkých dle ČSN 42 5715 (vč. ohybů, redukcí, T-kusů atd.)</t>
  </si>
  <si>
    <t>m</t>
  </si>
  <si>
    <t>DN 65</t>
  </si>
  <si>
    <t>32</t>
  </si>
  <si>
    <t>Tepelná izolace pro potrubí (vč. ohybů, redukcí) z min. vlákna s hliníkovou úpravou na povrchu</t>
  </si>
  <si>
    <t>pro DN 65 tl. 70mm</t>
  </si>
  <si>
    <t>33</t>
  </si>
  <si>
    <t>m2</t>
  </si>
  <si>
    <t>34</t>
  </si>
  <si>
    <t>35</t>
  </si>
  <si>
    <t>25x3,5</t>
  </si>
  <si>
    <t>63x6,8</t>
  </si>
  <si>
    <t>37</t>
  </si>
  <si>
    <t>63x9</t>
  </si>
  <si>
    <t>38</t>
  </si>
  <si>
    <t>25x25</t>
  </si>
  <si>
    <t>39</t>
  </si>
  <si>
    <t>63x25</t>
  </si>
  <si>
    <t>40</t>
  </si>
  <si>
    <t xml:space="preserve">Nátěr potrubí  2x základní pod tepelnou izolací </t>
  </si>
  <si>
    <t>41</t>
  </si>
  <si>
    <t>Nátěr pomocných ocelových konstrukcí  1x základní barvou, 2x vrchní email</t>
  </si>
  <si>
    <t>42</t>
  </si>
  <si>
    <t xml:space="preserve">Štítky pro popis zařízení a armatur </t>
  </si>
  <si>
    <t>43</t>
  </si>
  <si>
    <t xml:space="preserve">Štítky pro označení směru proudění </t>
  </si>
  <si>
    <t>44</t>
  </si>
  <si>
    <t>Fabrikované , žárově pozinkované závěsy pro potrubí (úpravy 2x pozinkov. lakem)</t>
  </si>
  <si>
    <t>kg</t>
  </si>
  <si>
    <t>45</t>
  </si>
  <si>
    <t xml:space="preserve">Lehké pracovní lešení 8m2 </t>
  </si>
  <si>
    <t>46</t>
  </si>
  <si>
    <t>Proplachy systému topení, napuštění a odvzdušnění, tlaková zkouška, zaregulování a zprovoznění</t>
  </si>
  <si>
    <t>hod</t>
  </si>
  <si>
    <t>47</t>
  </si>
  <si>
    <t xml:space="preserve">Doprava materiálu </t>
  </si>
  <si>
    <t>1.</t>
  </si>
  <si>
    <t>NABÍJENÍ ZÁSOBNÍKU TUV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</si>
  <si>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</si>
  <si>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</si>
  <si>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</si>
  <si>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</si>
  <si>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</si>
  <si>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</si>
  <si>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</si>
  <si>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</si>
  <si>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</si>
  <si>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</si>
  <si>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</si>
  <si>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2.</t>
  </si>
  <si>
    <t>ROZVADĚČ RMS1 - DOPLNĚNÍ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</si>
  <si>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</si>
  <si>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</si>
  <si>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</si>
  <si>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</si>
  <si>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</si>
  <si>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</si>
  <si>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</si>
  <si>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</si>
  <si>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</si>
  <si>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</si>
  <si>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</si>
  <si>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</si>
  <si>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</si>
  <si>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</si>
  <si>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</si>
  <si>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</si>
  <si>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</si>
  <si>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</si>
  <si>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ELEKTROINSTALAČNÍ MATERIÁL A NUTNÉ DEMONTÁŽE</t>
  </si>
  <si>
    <t>3.1</t>
  </si>
  <si>
    <t xml:space="preserve">Stíněný ovládací kabel  YSLY-JB 2x1 </t>
  </si>
  <si>
    <t>3.2</t>
  </si>
  <si>
    <t xml:space="preserve">Stíněný ovládací kabel  YSLY JB 3x0,75 </t>
  </si>
  <si>
    <t>3.3</t>
  </si>
  <si>
    <t xml:space="preserve">Stíněný ovládací kabel  YSLCY 4x0,75 </t>
  </si>
  <si>
    <t>3.4</t>
  </si>
  <si>
    <t xml:space="preserve">Ovládací kabel CYKY-J 4x1,5 </t>
  </si>
  <si>
    <t>3.5</t>
  </si>
  <si>
    <t xml:space="preserve">Kabelové popisky </t>
  </si>
  <si>
    <t>3.6</t>
  </si>
  <si>
    <t>Oceloplechový kabelový žlab včetně příslušenství MARS 62/50</t>
  </si>
  <si>
    <t>Drátěný kabelový žlab včetně příslušenství MERKUR2 150/50</t>
  </si>
  <si>
    <t>3.7</t>
  </si>
  <si>
    <t>Drátěný kabelový žlab včetně příslušenství MERKUR2 50/50</t>
  </si>
  <si>
    <t>3.8</t>
  </si>
  <si>
    <t xml:space="preserve">Systém elektroinstalačních trubek </t>
  </si>
  <si>
    <t>3.9</t>
  </si>
  <si>
    <t xml:space="preserve">Konstrukční materiál </t>
  </si>
  <si>
    <t>3.10</t>
  </si>
  <si>
    <t>Denotáže stávající  kabeláže, kabelových tras a nosn.konstrukcí</t>
  </si>
  <si>
    <t>3.11</t>
  </si>
  <si>
    <t xml:space="preserve">Ostatní nutný elektroinstalační materiál </t>
  </si>
  <si>
    <t>PROGRAMOVÉ VYBAVENÍ A ZEREGULOVÁNÍ</t>
  </si>
  <si>
    <t>4.1</t>
  </si>
  <si>
    <t>Programové vybavení sávajícího PLC kontroleru Modicon M340</t>
  </si>
  <si>
    <t>dB</t>
  </si>
  <si>
    <t>4.2</t>
  </si>
  <si>
    <t xml:space="preserve">Nutné úpravy stávajících částí SW PLC </t>
  </si>
  <si>
    <t xml:space="preserve">Kompletní zaregulování systému měření a regulace </t>
  </si>
  <si>
    <t>4.3</t>
  </si>
  <si>
    <t xml:space="preserve">Komplexni zkoušky </t>
  </si>
  <si>
    <t>4.4</t>
  </si>
  <si>
    <t xml:space="preserve">Revize </t>
  </si>
  <si>
    <t>4.5</t>
  </si>
  <si>
    <t xml:space="preserve">Zaškolení obsluhy </t>
  </si>
  <si>
    <t>OSTATNÍ DODÁVKY</t>
  </si>
  <si>
    <t>5.1</t>
  </si>
  <si>
    <t>Znovuvedení stávajícího řídícího systému do provozu</t>
  </si>
  <si>
    <t>5.2</t>
  </si>
  <si>
    <t xml:space="preserve">Vypracování realizační projektové dokumentace </t>
  </si>
  <si>
    <t>5.3</t>
  </si>
  <si>
    <t xml:space="preserve">Vypracování schémat zapojení rozvaděče </t>
  </si>
  <si>
    <t>5.4</t>
  </si>
  <si>
    <t xml:space="preserve">Vypracování předávací dokumentace </t>
  </si>
  <si>
    <t>5.5</t>
  </si>
  <si>
    <t xml:space="preserve">Vypracování  dokumentace skutečného provedení </t>
  </si>
  <si>
    <t>5.6</t>
  </si>
  <si>
    <t>ostatní nutné nespecifikované dodávky, montáže a demontáže</t>
  </si>
  <si>
    <t>Demontáž stávající technologie ohřevu teplé vody: 1x ohřívač 6m3, 1x ohřívač 10m3, přívodní potrubí topné vody a vratu včetně potrubních armatur a izolace, napojení potrubí studené vody, teplé vody a cirkulace, po čerpadlové sestavy a měření průtoku vody</t>
  </si>
  <si>
    <t xml:space="preserve">Demontáž a zpětná montáž stávajcího měření spotřeby tepla (ultrazvukový průtokoměr DN65 a jednotka  MULTICAL 601) </t>
  </si>
  <si>
    <t>Akumulační zásobník, materiál uhlíková ocel, PN16, objem 3000 litrů, průměr 1200mm, celková výška 3260mm, nádoba má 3 nohy, vně 2x základní nátěr, uvnitř bez nátěru, kontrolní otvor průměr 400mm, 5x přírubové hrdlo DN50/PN16, 1x odkalení DN100/PN16, 4x návarek DN15 s vnitřním závitem G 1/2", 1xnávarek DN15 s vnějším závitem G 1/2", 1x návarek vypouštění vnější závit G 6/4", 1x návarek odvzdušnění vnější závit G 1/2", 1x návarek pro PV vnější závit G 1"</t>
  </si>
  <si>
    <t>Oběhové čerpadlo, elektronicky řízené, s motorem s permanentními magnety, se zapouzdřeným rotorem, Q=8,6m3/h, H=7m, 1N-230V, 50Hz, P=0,359kW, přírubové DN40, PN16, řízení dpv, včetně 2ks připojovacích protipřírub, 2ks těsnění a spojovacího materiálu</t>
  </si>
  <si>
    <t>Oběhové čerpadlo, elektronicky řízené, s motorem s permanentními magnety, se zapouzdřeným rotorem, Q=3,8-5,36m3/h, H=4,5m, 1N-230V, 50Hz, P=0,116kW, přírubové G 6/4", PN16, řízení dpv, včetně 2ks připojovacích protipřírub, 2ks těsnění a spojovacího materiálu</t>
  </si>
  <si>
    <t>Průtočná tlaková expanzní nádoba s membránou ve formě vaku pro systémy ohřevu, objem 300 litrů, PN16, vč. průtokové armatury DN50</t>
  </si>
  <si>
    <t xml:space="preserve">Termostatický směšovací ventil pro teplou vodu, Těleso ventilu: Mosaz CC770S, Vnitřní části: Mosaz CW625N, UNI  EN 12164, Pružina: Nerezová ocel, Vnitřní těsnění: EPDM </t>
  </si>
  <si>
    <t>Oběhové čerpadlo, elektronicky řízené, s motorem s permanentními magnety, se zapouzdřeným rotorem, Q=5m3/h, H=11,5m, 1N-230V, 50Hz, P=0,333kW, přírubové DN32, PN16, řízení dpv, včetně 2ks připojovacích protipřírub, 2ks těsnění a spojovacího materiálu</t>
  </si>
  <si>
    <t>Kulový kohout, 2-cestný, pro rozvody studené vody, DN50, kvs 75, vnitřní závit Rp 2", včetně pohonu AC 230V, pomocného spínače pro klapkové a otočné pohony, ovládání otevřeno/zavřeno, síla 40Nm, dobapřestavení 90s</t>
  </si>
  <si>
    <t>Pojistný ventil pro teplou vodu DN 1"x5/4", otev.přetlak 10bar</t>
  </si>
  <si>
    <t>Plastový kulový kohout d25</t>
  </si>
  <si>
    <t>Plastový kulový kohout d32</t>
  </si>
  <si>
    <t>Plastový kulový kohout d63</t>
  </si>
  <si>
    <t>Kulový kohout, DN 1"</t>
  </si>
  <si>
    <t>Kulový kohout, DN 6/4"</t>
  </si>
  <si>
    <t>Bezpřírubová uzavírací klapka DN65/16, včetně 2ks připojovacích protipřírub, 2ks těsnění a spojovacího materiálu</t>
  </si>
  <si>
    <t>Filtr hrubý DN 2"</t>
  </si>
  <si>
    <t>Vyvažovací ventil, typ STAD, DN 6/4"</t>
  </si>
  <si>
    <t>Vyvažovací ventil, typ STAD, DN 2"</t>
  </si>
  <si>
    <t>Zpětný ventil 3/4"</t>
  </si>
  <si>
    <t>Zpětný ventil 2"</t>
  </si>
  <si>
    <t>Mezipřírubový zpětný ventil DN65/16, včetně 2ks připojovacích protipřírub, 2ks těsnění a spojovacího materiálu</t>
  </si>
  <si>
    <t>Kulový vypouštěcí kohout s napojením na hadici, DN 1/2"</t>
  </si>
  <si>
    <t>Automatický odvzdušňovací ventil, DN 1/2"</t>
  </si>
  <si>
    <t xml:space="preserve">Tlakoměr  prům. 100mm rozsah: 0 - 1,6MPa včetně 3-cestný zkušební kohout, 1 m připojovacího potrubí DN15 </t>
  </si>
  <si>
    <t>Diferenční tlakoměr prům. 100mm, připojení G1/2"  rozsah: 0 - 1MPa, včetně 1 m připojovacího potrubí DN15 a 2ks 3-cestných zkušebních kohoutů.</t>
  </si>
  <si>
    <t>Tlakoměr pro měření zanesení filtru prům. 100mm, připojení G1/2"  rozsah: 0 - 1MPa s 3-cestným zkušebním kohoutem, připojovacím potrubím a 2 ks uzavíracích kulových kohoutů.</t>
  </si>
  <si>
    <t>Diferenční tlakoměr prům. 100mm, připojení G1/2"  rozsah: 0 - 1,6MPa, včetně 1 m připojovacího potrubí DN15 a 2ks 3-cestných zkušebních kohoutů.</t>
  </si>
  <si>
    <t>Tlakoměr pro měření zanesení filtru prům. 100mm, připojení G1/2"  rozsah: 0 - 1,6MPa s 3-cestným zkušebním kohoutem, připojovacím potrubím a 2 ks uzavíracích kulových kohoutů.</t>
  </si>
  <si>
    <t>Návarek pro teplotní čidlo MaR DN1/2" včetně jímky</t>
  </si>
  <si>
    <t>Návarek pro tlakové čidlo DN1/2" včetně 3-cestného zkušebního kohoutu</t>
  </si>
  <si>
    <t>Šroubení 2"</t>
  </si>
  <si>
    <t>Přírubový spoj DN65/PN16 pro připojení měřiče tepla složený z 2ks připojovacích protipřírub, 2ks těsnění a spojovacího materiálu</t>
  </si>
  <si>
    <t>Tepelná izolace z minerálního vlákna lamelová rohož s hliníkovou úpravou na povrchu, pro armatury tl. 50mm</t>
  </si>
  <si>
    <t>Tepelná izolace z minerálního vlákna lamelová rohož s hliníkovou úpravou na povrchu, pro akumulační nádrž a výměníky tl. 100mm</t>
  </si>
  <si>
    <t>Potrubí z polyetylenových 3-vrstvých trub s čedičovým vláknem PP-RCT S3,2 (včetně tvarovek, přechodek a podpůrného pozinkovaného žlabu)</t>
  </si>
  <si>
    <t>Termoizolační trubice z pěnového polyetylénu v šedočerné barvě s uzavřenou buněčnou strukturou laminované zesílenou hliníkovou fólií</t>
  </si>
  <si>
    <t>5H.1.1
Ponorné teplotní  čidlo Pt1000, délka stonku 150mm
Měřící rozsah: -30...+130°C
 + nerezová jímka 150 mm</t>
  </si>
  <si>
    <t>5H.1.2, 5H.1.3, 5H.1.4
Ponorné teplotní  čidlo Pt1000, délka stonku 100mm
Měřící rozsah: -30...+130°C
 + nerezová jímka 100 mm</t>
  </si>
  <si>
    <t>5H.3.1a, 5H.3.1b
Ponorné teplotní  čidlo Pt1000, délka stonku 100mm
Měřící rozsah: -30...+130°C
 + nerezová jímka 100 mm</t>
  </si>
  <si>
    <t>5H.2.1a, 5H.2.1b
Omezovač maximální teploty, stonkový 70…140°C</t>
  </si>
  <si>
    <t>5H.2.2a, 5H.2.2b
Omezovač maximálního tlaku, rozsah 0,1 až 1 Mpa</t>
  </si>
  <si>
    <t>5H.2.3
Čidlo teploty Pt1000 pro montáž na stěnu, krytí IP43
Měřící rozsah teploty: -35...+50 °C</t>
  </si>
  <si>
    <t>5H.2.4
Snímač zaplavení, výstup přep. kontakt relé, nap. 230V AC</t>
  </si>
  <si>
    <t>V1a, V1b
Uzavírací nezipřírubová klapka, funkce otevřeno/zavřeno
včetně dvou pomocných přepínacích koncových spínačů 
ovládání  servopohon 230V AC
 - dodávka ÚT</t>
  </si>
  <si>
    <t>V2a, V2b, V3a, V3b
Uzavírací kulový kohout 2-cestný, , funkce otevřeno/zavřeno
včetně dvou pomocných přepínacích koncových spínačů 
ovládání  servopohon 230V AC
 - dodávka ÚT</t>
  </si>
  <si>
    <t>SV
přepínací kulový kohout 3-cestný,3-bodový servopohon 230VAC
včetně dvou pomocných přepínacích koncových spínačů a zpětnovazebního potenciometru
ovládání  servopohon 230V AC
 - dodávka ÚT</t>
  </si>
  <si>
    <t>H3a, H3b, H4a, H4b, H7a, H7b 
Ovládání elektronického čerpadla 
- požadované funkce (Start/stop ,potvrzení chodu)
 - dodávka ÚT</t>
  </si>
  <si>
    <t>Stávající rozváděčová skříň oceloplechová 
- nutné úpravy zapojení systému v části MaR</t>
  </si>
  <si>
    <t>Stávající rozváděčová skříň oceloplechová 
- nutné úpravy zapojení systému v části Silnoproudu</t>
  </si>
  <si>
    <t xml:space="preserve">Rozšíření příslušenství vstupně výstupních modulů 
stájící PLC postanice Modicon M340
 - 7x AI (Pt1000), 22xDI (bezpotenciál), 12xDO (Relé)
</t>
  </si>
  <si>
    <t xml:space="preserve">Rozšíření kombinovaný vstupně/výstupních modul
 BMXAMM0600
</t>
  </si>
  <si>
    <t>Motorový spouštěč GZ1 E08 2,5-4A</t>
  </si>
  <si>
    <t>Blok pomocných kontaktů GZ1-AN11</t>
  </si>
  <si>
    <t>Odpínač válcových pojistek OPVP10-2</t>
  </si>
  <si>
    <t>Pojistková vložka PVA10 6A gG</t>
  </si>
  <si>
    <t>Pojistková vložka PVA10 10A gG</t>
  </si>
  <si>
    <t>Pojistková vložka PVA10 16A gG</t>
  </si>
  <si>
    <t xml:space="preserve">Dvopólové přístrojové relé, 2P s cívkou 24VDC,
 24RSB2A080-BD
</t>
  </si>
  <si>
    <t>Svorka 800V 24A WDU 2,5</t>
  </si>
  <si>
    <t>Svorka 800V 24A WDU 2,5 BL</t>
  </si>
  <si>
    <t>Svorka 800V 24A WDU 2,5 PE</t>
  </si>
  <si>
    <t>Kabelová vývodka Pg11</t>
  </si>
  <si>
    <t>Kabelová vývodka Pg13,5</t>
  </si>
  <si>
    <t>Kabelová vývodka Pg16</t>
  </si>
  <si>
    <t>Ostatní nutný materiál</t>
  </si>
  <si>
    <t>Přepínací kulový kohout, 3-cestný, pro rozvody studené vody, DN50, kvs 75, vnitřní závit Rp 2", včetně pohonu AC 230V, pomocného spínače pro klapkové a otočné pohony, ovládání otevřeno/zavřeno, síla 20Nm, doba přestavení 90s</t>
  </si>
  <si>
    <t>Uzavírací klapka, pro rozvody studené vody, DN65, PN16, kvs 180, včetně pohonu AC 230V, pomocného spínače pro klapkové a otočné pohony, ovládání otevřeno/zavřeno, síla 40Nm, doba přestavení 90s</t>
  </si>
  <si>
    <t>Kulový kohout, 2-cestný, pro rozvody studené vody, DN50, kvs 75, vnitřní závit Rp 2", včetně pohonu AC 230V, pomocného spínače pro klapkové a otočné pohony, ovládání otevřeno/zavřeno, síla 40Nm, doba přestavení 90s</t>
  </si>
  <si>
    <t>Doplnění regulace TUV do vizuaizace a úprava vizualizačních obrazovek stávajícího centrálního dispečinku</t>
  </si>
  <si>
    <t>4.6</t>
  </si>
  <si>
    <t>4.7</t>
  </si>
  <si>
    <t>Rychloohřev K7</t>
  </si>
  <si>
    <t>Kotelna K7</t>
  </si>
  <si>
    <t>Ing. Jan Valenta</t>
  </si>
  <si>
    <t>Deskový výměník pájený, počet desek 24, materiál desek / tloušťka 1.4301 / 0.4mm, připojení vnější závit 2"
Výkon při ohřevu 200kW, teplá strana 70/50°C, dp 16,1kPa, studená strana 10/55°C, dp 3,1kPa
Výkon při tepelné ochraně 100kW, teplá strana 80/60°C, dp 4,22kPa, studená strana 55/71°C, dp 5,5kPa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</si>
</sst>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#,##0\ &quot;Kč&quot;"/>
  </numFmts>
  <fonts count="2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0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3" fontId="4" fillId="0" borderId="11" xfId="0" applyNumberFormat="1" applyFont="1" applyBorder="1" applyAlignment="1">
      <alignment horizontal="left"/>
    </xf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/>
    <xf numFmtId="49" fontId="1" fillId="2" borderId="0" xfId="0" applyNumberFormat="1" applyFont="1" applyFill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5" xfId="0" applyFont="1" applyBorder="1" applyAlignment="1">
      <alignment horizontal="left"/>
    </xf>
    <xf numFmtId="0" fontId="4" fillId="0" borderId="15" xfId="0" applyFont="1" applyBorder="1"/>
    <xf numFmtId="0" fontId="0" fillId="0" borderId="0" xfId="0" applyFont="1"/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Font="1" applyBorder="1" applyAlignment="1">
      <alignment horizontal="right"/>
      <protection/>
    </xf>
    <xf numFmtId="0" fontId="1" fillId="0" borderId="8" xfId="20" applyFont="1" applyBorder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49" xfId="20" applyFont="1" applyBorder="1" applyAlignment="1">
      <alignment horizontal="center"/>
      <protection/>
    </xf>
    <xf numFmtId="49" fontId="4" fillId="0" borderId="49" xfId="20" applyNumberFormat="1" applyFont="1" applyBorder="1" applyAlignment="1">
      <alignment horizontal="left"/>
      <protection/>
    </xf>
    <xf numFmtId="0" fontId="18" fillId="0" borderId="0" xfId="20" applyFont="1" applyAlignment="1">
      <alignment wrapText="1"/>
      <protection/>
    </xf>
    <xf numFmtId="0" fontId="1" fillId="2" borderId="10" xfId="20" applyFont="1" applyFill="1" applyBorder="1" applyAlignment="1">
      <alignment horizontal="center"/>
      <protection/>
    </xf>
    <xf numFmtId="49" fontId="19" fillId="2" borderId="10" xfId="20" applyNumberFormat="1" applyFont="1" applyFill="1" applyBorder="1" applyAlignment="1">
      <alignment horizontal="left"/>
      <protection/>
    </xf>
    <xf numFmtId="0" fontId="19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20" fillId="0" borderId="0" xfId="20" applyFo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>
      <alignment/>
      <protection/>
    </xf>
    <xf numFmtId="3" fontId="21" fillId="0" borderId="0" xfId="20" applyNumberFormat="1" applyFont="1" applyAlignment="1">
      <alignment horizontal="right"/>
      <protection/>
    </xf>
    <xf numFmtId="4" fontId="21" fillId="0" borderId="0" xfId="20" applyNumberFormat="1" applyFont="1">
      <alignment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2" xfId="0" applyNumberFormat="1" applyFont="1" applyBorder="1"/>
    <xf numFmtId="49" fontId="15" fillId="0" borderId="53" xfId="20" applyNumberFormat="1" applyFont="1" applyBorder="1" applyAlignment="1">
      <alignment horizontal="left" vertical="top"/>
      <protection/>
    </xf>
    <xf numFmtId="49" fontId="15" fillId="0" borderId="39" xfId="20" applyNumberFormat="1" applyFont="1" applyBorder="1" applyAlignment="1">
      <alignment horizontal="center" shrinkToFit="1"/>
      <protection/>
    </xf>
    <xf numFmtId="0" fontId="15" fillId="0" borderId="51" xfId="20" applyFont="1" applyFill="1" applyBorder="1" applyAlignment="1">
      <alignment horizontal="center" vertical="top"/>
      <protection/>
    </xf>
    <xf numFmtId="49" fontId="15" fillId="0" borderId="51" xfId="20" applyNumberFormat="1" applyFont="1" applyFill="1" applyBorder="1" applyAlignment="1">
      <alignment horizontal="left" vertical="top"/>
      <protection/>
    </xf>
    <xf numFmtId="0" fontId="15" fillId="0" borderId="51" xfId="20" applyFont="1" applyFill="1" applyBorder="1" applyAlignment="1">
      <alignment vertical="top" wrapText="1"/>
      <protection/>
    </xf>
    <xf numFmtId="49" fontId="15" fillId="0" borderId="51" xfId="20" applyNumberFormat="1" applyFont="1" applyFill="1" applyBorder="1" applyAlignment="1">
      <alignment horizontal="center" shrinkToFit="1"/>
      <protection/>
    </xf>
    <xf numFmtId="4" fontId="15" fillId="0" borderId="51" xfId="20" applyNumberFormat="1" applyFont="1" applyFill="1" applyBorder="1" applyAlignment="1">
      <alignment horizontal="right"/>
      <protection/>
    </xf>
    <xf numFmtId="4" fontId="15" fillId="0" borderId="51" xfId="20" applyNumberFormat="1" applyFont="1" applyFill="1" applyBorder="1">
      <alignment/>
      <protection/>
    </xf>
    <xf numFmtId="0" fontId="0" fillId="0" borderId="0" xfId="20" applyFill="1">
      <alignment/>
      <protection/>
    </xf>
    <xf numFmtId="0" fontId="14" fillId="0" borderId="0" xfId="20" applyFont="1" applyFill="1">
      <alignment/>
      <protection/>
    </xf>
    <xf numFmtId="0" fontId="14" fillId="0" borderId="0" xfId="20" applyFont="1" applyFill="1">
      <alignment/>
      <protection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0" fontId="16" fillId="3" borderId="33" xfId="20" applyFont="1" applyFill="1" applyBorder="1" applyAlignment="1">
      <alignment horizontal="left" wrapText="1" indent="1"/>
      <protection/>
    </xf>
    <xf numFmtId="0" fontId="17" fillId="0" borderId="0" xfId="0" applyFont="1"/>
    <xf numFmtId="0" fontId="17" fillId="0" borderId="13" xfId="0" applyFont="1" applyBorder="1"/>
    <xf numFmtId="0" fontId="11" fillId="0" borderId="0" xfId="20" applyFont="1" applyAlignment="1">
      <alignment horizontal="center"/>
      <protection/>
    </xf>
    <xf numFmtId="49" fontId="1" fillId="0" borderId="57" xfId="20" applyNumberFormat="1" applyFont="1" applyBorder="1" applyAlignment="1">
      <alignment horizontal="center"/>
      <protection/>
    </xf>
    <xf numFmtId="0" fontId="1" fillId="0" borderId="59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0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39FED-9674-4EFA-AACF-1D37C5770D84}">
  <dimension ref="A1:BE55"/>
  <sheetViews>
    <sheetView workbookViewId="0" topLeftCell="A1">
      <selection activeCell="I23" sqref="I2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257" max="257" width="2.00390625" style="0" customWidth="1"/>
    <col min="258" max="258" width="15.00390625" style="0" customWidth="1"/>
    <col min="259" max="259" width="15.875" style="0" customWidth="1"/>
    <col min="260" max="260" width="14.625" style="0" customWidth="1"/>
    <col min="261" max="261" width="13.625" style="0" customWidth="1"/>
    <col min="262" max="262" width="16.625" style="0" customWidth="1"/>
    <col min="263" max="263" width="15.25390625" style="0" customWidth="1"/>
    <col min="513" max="513" width="2.00390625" style="0" customWidth="1"/>
    <col min="514" max="514" width="15.00390625" style="0" customWidth="1"/>
    <col min="515" max="515" width="15.875" style="0" customWidth="1"/>
    <col min="516" max="516" width="14.625" style="0" customWidth="1"/>
    <col min="517" max="517" width="13.625" style="0" customWidth="1"/>
    <col min="518" max="518" width="16.625" style="0" customWidth="1"/>
    <col min="519" max="519" width="15.25390625" style="0" customWidth="1"/>
    <col min="769" max="769" width="2.00390625" style="0" customWidth="1"/>
    <col min="770" max="770" width="15.00390625" style="0" customWidth="1"/>
    <col min="771" max="771" width="15.875" style="0" customWidth="1"/>
    <col min="772" max="772" width="14.625" style="0" customWidth="1"/>
    <col min="773" max="773" width="13.625" style="0" customWidth="1"/>
    <col min="774" max="774" width="16.625" style="0" customWidth="1"/>
    <col min="775" max="775" width="15.25390625" style="0" customWidth="1"/>
    <col min="1025" max="1025" width="2.00390625" style="0" customWidth="1"/>
    <col min="1026" max="1026" width="15.00390625" style="0" customWidth="1"/>
    <col min="1027" max="1027" width="15.875" style="0" customWidth="1"/>
    <col min="1028" max="1028" width="14.625" style="0" customWidth="1"/>
    <col min="1029" max="1029" width="13.625" style="0" customWidth="1"/>
    <col min="1030" max="1030" width="16.625" style="0" customWidth="1"/>
    <col min="1031" max="1031" width="15.25390625" style="0" customWidth="1"/>
    <col min="1281" max="1281" width="2.00390625" style="0" customWidth="1"/>
    <col min="1282" max="1282" width="15.00390625" style="0" customWidth="1"/>
    <col min="1283" max="1283" width="15.875" style="0" customWidth="1"/>
    <col min="1284" max="1284" width="14.625" style="0" customWidth="1"/>
    <col min="1285" max="1285" width="13.625" style="0" customWidth="1"/>
    <col min="1286" max="1286" width="16.625" style="0" customWidth="1"/>
    <col min="1287" max="1287" width="15.25390625" style="0" customWidth="1"/>
    <col min="1537" max="1537" width="2.00390625" style="0" customWidth="1"/>
    <col min="1538" max="1538" width="15.00390625" style="0" customWidth="1"/>
    <col min="1539" max="1539" width="15.875" style="0" customWidth="1"/>
    <col min="1540" max="1540" width="14.625" style="0" customWidth="1"/>
    <col min="1541" max="1541" width="13.625" style="0" customWidth="1"/>
    <col min="1542" max="1542" width="16.625" style="0" customWidth="1"/>
    <col min="1543" max="1543" width="15.25390625" style="0" customWidth="1"/>
    <col min="1793" max="1793" width="2.00390625" style="0" customWidth="1"/>
    <col min="1794" max="1794" width="15.00390625" style="0" customWidth="1"/>
    <col min="1795" max="1795" width="15.875" style="0" customWidth="1"/>
    <col min="1796" max="1796" width="14.625" style="0" customWidth="1"/>
    <col min="1797" max="1797" width="13.625" style="0" customWidth="1"/>
    <col min="1798" max="1798" width="16.625" style="0" customWidth="1"/>
    <col min="1799" max="1799" width="15.25390625" style="0" customWidth="1"/>
    <col min="2049" max="2049" width="2.00390625" style="0" customWidth="1"/>
    <col min="2050" max="2050" width="15.00390625" style="0" customWidth="1"/>
    <col min="2051" max="2051" width="15.875" style="0" customWidth="1"/>
    <col min="2052" max="2052" width="14.625" style="0" customWidth="1"/>
    <col min="2053" max="2053" width="13.625" style="0" customWidth="1"/>
    <col min="2054" max="2054" width="16.625" style="0" customWidth="1"/>
    <col min="2055" max="2055" width="15.25390625" style="0" customWidth="1"/>
    <col min="2305" max="2305" width="2.00390625" style="0" customWidth="1"/>
    <col min="2306" max="2306" width="15.00390625" style="0" customWidth="1"/>
    <col min="2307" max="2307" width="15.875" style="0" customWidth="1"/>
    <col min="2308" max="2308" width="14.625" style="0" customWidth="1"/>
    <col min="2309" max="2309" width="13.625" style="0" customWidth="1"/>
    <col min="2310" max="2310" width="16.625" style="0" customWidth="1"/>
    <col min="2311" max="2311" width="15.25390625" style="0" customWidth="1"/>
    <col min="2561" max="2561" width="2.00390625" style="0" customWidth="1"/>
    <col min="2562" max="2562" width="15.00390625" style="0" customWidth="1"/>
    <col min="2563" max="2563" width="15.875" style="0" customWidth="1"/>
    <col min="2564" max="2564" width="14.625" style="0" customWidth="1"/>
    <col min="2565" max="2565" width="13.625" style="0" customWidth="1"/>
    <col min="2566" max="2566" width="16.625" style="0" customWidth="1"/>
    <col min="2567" max="2567" width="15.25390625" style="0" customWidth="1"/>
    <col min="2817" max="2817" width="2.00390625" style="0" customWidth="1"/>
    <col min="2818" max="2818" width="15.00390625" style="0" customWidth="1"/>
    <col min="2819" max="2819" width="15.875" style="0" customWidth="1"/>
    <col min="2820" max="2820" width="14.625" style="0" customWidth="1"/>
    <col min="2821" max="2821" width="13.625" style="0" customWidth="1"/>
    <col min="2822" max="2822" width="16.625" style="0" customWidth="1"/>
    <col min="2823" max="2823" width="15.25390625" style="0" customWidth="1"/>
    <col min="3073" max="3073" width="2.00390625" style="0" customWidth="1"/>
    <col min="3074" max="3074" width="15.00390625" style="0" customWidth="1"/>
    <col min="3075" max="3075" width="15.875" style="0" customWidth="1"/>
    <col min="3076" max="3076" width="14.625" style="0" customWidth="1"/>
    <col min="3077" max="3077" width="13.625" style="0" customWidth="1"/>
    <col min="3078" max="3078" width="16.625" style="0" customWidth="1"/>
    <col min="3079" max="3079" width="15.25390625" style="0" customWidth="1"/>
    <col min="3329" max="3329" width="2.00390625" style="0" customWidth="1"/>
    <col min="3330" max="3330" width="15.00390625" style="0" customWidth="1"/>
    <col min="3331" max="3331" width="15.875" style="0" customWidth="1"/>
    <col min="3332" max="3332" width="14.625" style="0" customWidth="1"/>
    <col min="3333" max="3333" width="13.625" style="0" customWidth="1"/>
    <col min="3334" max="3334" width="16.625" style="0" customWidth="1"/>
    <col min="3335" max="3335" width="15.25390625" style="0" customWidth="1"/>
    <col min="3585" max="3585" width="2.00390625" style="0" customWidth="1"/>
    <col min="3586" max="3586" width="15.00390625" style="0" customWidth="1"/>
    <col min="3587" max="3587" width="15.875" style="0" customWidth="1"/>
    <col min="3588" max="3588" width="14.625" style="0" customWidth="1"/>
    <col min="3589" max="3589" width="13.625" style="0" customWidth="1"/>
    <col min="3590" max="3590" width="16.625" style="0" customWidth="1"/>
    <col min="3591" max="3591" width="15.25390625" style="0" customWidth="1"/>
    <col min="3841" max="3841" width="2.00390625" style="0" customWidth="1"/>
    <col min="3842" max="3842" width="15.00390625" style="0" customWidth="1"/>
    <col min="3843" max="3843" width="15.875" style="0" customWidth="1"/>
    <col min="3844" max="3844" width="14.625" style="0" customWidth="1"/>
    <col min="3845" max="3845" width="13.625" style="0" customWidth="1"/>
    <col min="3846" max="3846" width="16.625" style="0" customWidth="1"/>
    <col min="3847" max="3847" width="15.25390625" style="0" customWidth="1"/>
    <col min="4097" max="4097" width="2.00390625" style="0" customWidth="1"/>
    <col min="4098" max="4098" width="15.00390625" style="0" customWidth="1"/>
    <col min="4099" max="4099" width="15.875" style="0" customWidth="1"/>
    <col min="4100" max="4100" width="14.625" style="0" customWidth="1"/>
    <col min="4101" max="4101" width="13.625" style="0" customWidth="1"/>
    <col min="4102" max="4102" width="16.625" style="0" customWidth="1"/>
    <col min="4103" max="4103" width="15.25390625" style="0" customWidth="1"/>
    <col min="4353" max="4353" width="2.00390625" style="0" customWidth="1"/>
    <col min="4354" max="4354" width="15.00390625" style="0" customWidth="1"/>
    <col min="4355" max="4355" width="15.875" style="0" customWidth="1"/>
    <col min="4356" max="4356" width="14.625" style="0" customWidth="1"/>
    <col min="4357" max="4357" width="13.625" style="0" customWidth="1"/>
    <col min="4358" max="4358" width="16.625" style="0" customWidth="1"/>
    <col min="4359" max="4359" width="15.25390625" style="0" customWidth="1"/>
    <col min="4609" max="4609" width="2.00390625" style="0" customWidth="1"/>
    <col min="4610" max="4610" width="15.00390625" style="0" customWidth="1"/>
    <col min="4611" max="4611" width="15.875" style="0" customWidth="1"/>
    <col min="4612" max="4612" width="14.625" style="0" customWidth="1"/>
    <col min="4613" max="4613" width="13.625" style="0" customWidth="1"/>
    <col min="4614" max="4614" width="16.625" style="0" customWidth="1"/>
    <col min="4615" max="4615" width="15.25390625" style="0" customWidth="1"/>
    <col min="4865" max="4865" width="2.00390625" style="0" customWidth="1"/>
    <col min="4866" max="4866" width="15.00390625" style="0" customWidth="1"/>
    <col min="4867" max="4867" width="15.875" style="0" customWidth="1"/>
    <col min="4868" max="4868" width="14.625" style="0" customWidth="1"/>
    <col min="4869" max="4869" width="13.625" style="0" customWidth="1"/>
    <col min="4870" max="4870" width="16.625" style="0" customWidth="1"/>
    <col min="4871" max="4871" width="15.25390625" style="0" customWidth="1"/>
    <col min="5121" max="5121" width="2.00390625" style="0" customWidth="1"/>
    <col min="5122" max="5122" width="15.00390625" style="0" customWidth="1"/>
    <col min="5123" max="5123" width="15.875" style="0" customWidth="1"/>
    <col min="5124" max="5124" width="14.625" style="0" customWidth="1"/>
    <col min="5125" max="5125" width="13.625" style="0" customWidth="1"/>
    <col min="5126" max="5126" width="16.625" style="0" customWidth="1"/>
    <col min="5127" max="5127" width="15.25390625" style="0" customWidth="1"/>
    <col min="5377" max="5377" width="2.00390625" style="0" customWidth="1"/>
    <col min="5378" max="5378" width="15.00390625" style="0" customWidth="1"/>
    <col min="5379" max="5379" width="15.875" style="0" customWidth="1"/>
    <col min="5380" max="5380" width="14.625" style="0" customWidth="1"/>
    <col min="5381" max="5381" width="13.625" style="0" customWidth="1"/>
    <col min="5382" max="5382" width="16.625" style="0" customWidth="1"/>
    <col min="5383" max="5383" width="15.25390625" style="0" customWidth="1"/>
    <col min="5633" max="5633" width="2.00390625" style="0" customWidth="1"/>
    <col min="5634" max="5634" width="15.00390625" style="0" customWidth="1"/>
    <col min="5635" max="5635" width="15.875" style="0" customWidth="1"/>
    <col min="5636" max="5636" width="14.625" style="0" customWidth="1"/>
    <col min="5637" max="5637" width="13.625" style="0" customWidth="1"/>
    <col min="5638" max="5638" width="16.625" style="0" customWidth="1"/>
    <col min="5639" max="5639" width="15.25390625" style="0" customWidth="1"/>
    <col min="5889" max="5889" width="2.00390625" style="0" customWidth="1"/>
    <col min="5890" max="5890" width="15.00390625" style="0" customWidth="1"/>
    <col min="5891" max="5891" width="15.875" style="0" customWidth="1"/>
    <col min="5892" max="5892" width="14.625" style="0" customWidth="1"/>
    <col min="5893" max="5893" width="13.625" style="0" customWidth="1"/>
    <col min="5894" max="5894" width="16.625" style="0" customWidth="1"/>
    <col min="5895" max="5895" width="15.25390625" style="0" customWidth="1"/>
    <col min="6145" max="6145" width="2.00390625" style="0" customWidth="1"/>
    <col min="6146" max="6146" width="15.00390625" style="0" customWidth="1"/>
    <col min="6147" max="6147" width="15.875" style="0" customWidth="1"/>
    <col min="6148" max="6148" width="14.625" style="0" customWidth="1"/>
    <col min="6149" max="6149" width="13.625" style="0" customWidth="1"/>
    <col min="6150" max="6150" width="16.625" style="0" customWidth="1"/>
    <col min="6151" max="6151" width="15.25390625" style="0" customWidth="1"/>
    <col min="6401" max="6401" width="2.00390625" style="0" customWidth="1"/>
    <col min="6402" max="6402" width="15.00390625" style="0" customWidth="1"/>
    <col min="6403" max="6403" width="15.875" style="0" customWidth="1"/>
    <col min="6404" max="6404" width="14.625" style="0" customWidth="1"/>
    <col min="6405" max="6405" width="13.625" style="0" customWidth="1"/>
    <col min="6406" max="6406" width="16.625" style="0" customWidth="1"/>
    <col min="6407" max="6407" width="15.25390625" style="0" customWidth="1"/>
    <col min="6657" max="6657" width="2.00390625" style="0" customWidth="1"/>
    <col min="6658" max="6658" width="15.00390625" style="0" customWidth="1"/>
    <col min="6659" max="6659" width="15.875" style="0" customWidth="1"/>
    <col min="6660" max="6660" width="14.625" style="0" customWidth="1"/>
    <col min="6661" max="6661" width="13.625" style="0" customWidth="1"/>
    <col min="6662" max="6662" width="16.625" style="0" customWidth="1"/>
    <col min="6663" max="6663" width="15.25390625" style="0" customWidth="1"/>
    <col min="6913" max="6913" width="2.00390625" style="0" customWidth="1"/>
    <col min="6914" max="6914" width="15.00390625" style="0" customWidth="1"/>
    <col min="6915" max="6915" width="15.875" style="0" customWidth="1"/>
    <col min="6916" max="6916" width="14.625" style="0" customWidth="1"/>
    <col min="6917" max="6917" width="13.625" style="0" customWidth="1"/>
    <col min="6918" max="6918" width="16.625" style="0" customWidth="1"/>
    <col min="6919" max="6919" width="15.25390625" style="0" customWidth="1"/>
    <col min="7169" max="7169" width="2.00390625" style="0" customWidth="1"/>
    <col min="7170" max="7170" width="15.00390625" style="0" customWidth="1"/>
    <col min="7171" max="7171" width="15.875" style="0" customWidth="1"/>
    <col min="7172" max="7172" width="14.625" style="0" customWidth="1"/>
    <col min="7173" max="7173" width="13.625" style="0" customWidth="1"/>
    <col min="7174" max="7174" width="16.625" style="0" customWidth="1"/>
    <col min="7175" max="7175" width="15.25390625" style="0" customWidth="1"/>
    <col min="7425" max="7425" width="2.00390625" style="0" customWidth="1"/>
    <col min="7426" max="7426" width="15.00390625" style="0" customWidth="1"/>
    <col min="7427" max="7427" width="15.875" style="0" customWidth="1"/>
    <col min="7428" max="7428" width="14.625" style="0" customWidth="1"/>
    <col min="7429" max="7429" width="13.625" style="0" customWidth="1"/>
    <col min="7430" max="7430" width="16.625" style="0" customWidth="1"/>
    <col min="7431" max="7431" width="15.25390625" style="0" customWidth="1"/>
    <col min="7681" max="7681" width="2.00390625" style="0" customWidth="1"/>
    <col min="7682" max="7682" width="15.00390625" style="0" customWidth="1"/>
    <col min="7683" max="7683" width="15.875" style="0" customWidth="1"/>
    <col min="7684" max="7684" width="14.625" style="0" customWidth="1"/>
    <col min="7685" max="7685" width="13.625" style="0" customWidth="1"/>
    <col min="7686" max="7686" width="16.625" style="0" customWidth="1"/>
    <col min="7687" max="7687" width="15.25390625" style="0" customWidth="1"/>
    <col min="7937" max="7937" width="2.00390625" style="0" customWidth="1"/>
    <col min="7938" max="7938" width="15.00390625" style="0" customWidth="1"/>
    <col min="7939" max="7939" width="15.875" style="0" customWidth="1"/>
    <col min="7940" max="7940" width="14.625" style="0" customWidth="1"/>
    <col min="7941" max="7941" width="13.625" style="0" customWidth="1"/>
    <col min="7942" max="7942" width="16.625" style="0" customWidth="1"/>
    <col min="7943" max="7943" width="15.25390625" style="0" customWidth="1"/>
    <col min="8193" max="8193" width="2.00390625" style="0" customWidth="1"/>
    <col min="8194" max="8194" width="15.00390625" style="0" customWidth="1"/>
    <col min="8195" max="8195" width="15.875" style="0" customWidth="1"/>
    <col min="8196" max="8196" width="14.625" style="0" customWidth="1"/>
    <col min="8197" max="8197" width="13.625" style="0" customWidth="1"/>
    <col min="8198" max="8198" width="16.625" style="0" customWidth="1"/>
    <col min="8199" max="8199" width="15.25390625" style="0" customWidth="1"/>
    <col min="8449" max="8449" width="2.00390625" style="0" customWidth="1"/>
    <col min="8450" max="8450" width="15.00390625" style="0" customWidth="1"/>
    <col min="8451" max="8451" width="15.875" style="0" customWidth="1"/>
    <col min="8452" max="8452" width="14.625" style="0" customWidth="1"/>
    <col min="8453" max="8453" width="13.625" style="0" customWidth="1"/>
    <col min="8454" max="8454" width="16.625" style="0" customWidth="1"/>
    <col min="8455" max="8455" width="15.25390625" style="0" customWidth="1"/>
    <col min="8705" max="8705" width="2.00390625" style="0" customWidth="1"/>
    <col min="8706" max="8706" width="15.00390625" style="0" customWidth="1"/>
    <col min="8707" max="8707" width="15.875" style="0" customWidth="1"/>
    <col min="8708" max="8708" width="14.625" style="0" customWidth="1"/>
    <col min="8709" max="8709" width="13.625" style="0" customWidth="1"/>
    <col min="8710" max="8710" width="16.625" style="0" customWidth="1"/>
    <col min="8711" max="8711" width="15.25390625" style="0" customWidth="1"/>
    <col min="8961" max="8961" width="2.00390625" style="0" customWidth="1"/>
    <col min="8962" max="8962" width="15.00390625" style="0" customWidth="1"/>
    <col min="8963" max="8963" width="15.875" style="0" customWidth="1"/>
    <col min="8964" max="8964" width="14.625" style="0" customWidth="1"/>
    <col min="8965" max="8965" width="13.625" style="0" customWidth="1"/>
    <col min="8966" max="8966" width="16.625" style="0" customWidth="1"/>
    <col min="8967" max="8967" width="15.25390625" style="0" customWidth="1"/>
    <col min="9217" max="9217" width="2.00390625" style="0" customWidth="1"/>
    <col min="9218" max="9218" width="15.00390625" style="0" customWidth="1"/>
    <col min="9219" max="9219" width="15.875" style="0" customWidth="1"/>
    <col min="9220" max="9220" width="14.625" style="0" customWidth="1"/>
    <col min="9221" max="9221" width="13.625" style="0" customWidth="1"/>
    <col min="9222" max="9222" width="16.625" style="0" customWidth="1"/>
    <col min="9223" max="9223" width="15.25390625" style="0" customWidth="1"/>
    <col min="9473" max="9473" width="2.00390625" style="0" customWidth="1"/>
    <col min="9474" max="9474" width="15.00390625" style="0" customWidth="1"/>
    <col min="9475" max="9475" width="15.875" style="0" customWidth="1"/>
    <col min="9476" max="9476" width="14.625" style="0" customWidth="1"/>
    <col min="9477" max="9477" width="13.625" style="0" customWidth="1"/>
    <col min="9478" max="9478" width="16.625" style="0" customWidth="1"/>
    <col min="9479" max="9479" width="15.25390625" style="0" customWidth="1"/>
    <col min="9729" max="9729" width="2.00390625" style="0" customWidth="1"/>
    <col min="9730" max="9730" width="15.00390625" style="0" customWidth="1"/>
    <col min="9731" max="9731" width="15.875" style="0" customWidth="1"/>
    <col min="9732" max="9732" width="14.625" style="0" customWidth="1"/>
    <col min="9733" max="9733" width="13.625" style="0" customWidth="1"/>
    <col min="9734" max="9734" width="16.625" style="0" customWidth="1"/>
    <col min="9735" max="9735" width="15.25390625" style="0" customWidth="1"/>
    <col min="9985" max="9985" width="2.00390625" style="0" customWidth="1"/>
    <col min="9986" max="9986" width="15.00390625" style="0" customWidth="1"/>
    <col min="9987" max="9987" width="15.875" style="0" customWidth="1"/>
    <col min="9988" max="9988" width="14.625" style="0" customWidth="1"/>
    <col min="9989" max="9989" width="13.625" style="0" customWidth="1"/>
    <col min="9990" max="9990" width="16.625" style="0" customWidth="1"/>
    <col min="9991" max="9991" width="15.25390625" style="0" customWidth="1"/>
    <col min="10241" max="10241" width="2.00390625" style="0" customWidth="1"/>
    <col min="10242" max="10242" width="15.00390625" style="0" customWidth="1"/>
    <col min="10243" max="10243" width="15.875" style="0" customWidth="1"/>
    <col min="10244" max="10244" width="14.625" style="0" customWidth="1"/>
    <col min="10245" max="10245" width="13.625" style="0" customWidth="1"/>
    <col min="10246" max="10246" width="16.625" style="0" customWidth="1"/>
    <col min="10247" max="10247" width="15.25390625" style="0" customWidth="1"/>
    <col min="10497" max="10497" width="2.00390625" style="0" customWidth="1"/>
    <col min="10498" max="10498" width="15.00390625" style="0" customWidth="1"/>
    <col min="10499" max="10499" width="15.875" style="0" customWidth="1"/>
    <col min="10500" max="10500" width="14.625" style="0" customWidth="1"/>
    <col min="10501" max="10501" width="13.625" style="0" customWidth="1"/>
    <col min="10502" max="10502" width="16.625" style="0" customWidth="1"/>
    <col min="10503" max="10503" width="15.25390625" style="0" customWidth="1"/>
    <col min="10753" max="10753" width="2.00390625" style="0" customWidth="1"/>
    <col min="10754" max="10754" width="15.00390625" style="0" customWidth="1"/>
    <col min="10755" max="10755" width="15.875" style="0" customWidth="1"/>
    <col min="10756" max="10756" width="14.625" style="0" customWidth="1"/>
    <col min="10757" max="10757" width="13.625" style="0" customWidth="1"/>
    <col min="10758" max="10758" width="16.625" style="0" customWidth="1"/>
    <col min="10759" max="10759" width="15.25390625" style="0" customWidth="1"/>
    <col min="11009" max="11009" width="2.00390625" style="0" customWidth="1"/>
    <col min="11010" max="11010" width="15.00390625" style="0" customWidth="1"/>
    <col min="11011" max="11011" width="15.875" style="0" customWidth="1"/>
    <col min="11012" max="11012" width="14.625" style="0" customWidth="1"/>
    <col min="11013" max="11013" width="13.625" style="0" customWidth="1"/>
    <col min="11014" max="11014" width="16.625" style="0" customWidth="1"/>
    <col min="11015" max="11015" width="15.25390625" style="0" customWidth="1"/>
    <col min="11265" max="11265" width="2.00390625" style="0" customWidth="1"/>
    <col min="11266" max="11266" width="15.00390625" style="0" customWidth="1"/>
    <col min="11267" max="11267" width="15.875" style="0" customWidth="1"/>
    <col min="11268" max="11268" width="14.625" style="0" customWidth="1"/>
    <col min="11269" max="11269" width="13.625" style="0" customWidth="1"/>
    <col min="11270" max="11270" width="16.625" style="0" customWidth="1"/>
    <col min="11271" max="11271" width="15.25390625" style="0" customWidth="1"/>
    <col min="11521" max="11521" width="2.00390625" style="0" customWidth="1"/>
    <col min="11522" max="11522" width="15.00390625" style="0" customWidth="1"/>
    <col min="11523" max="11523" width="15.875" style="0" customWidth="1"/>
    <col min="11524" max="11524" width="14.625" style="0" customWidth="1"/>
    <col min="11525" max="11525" width="13.625" style="0" customWidth="1"/>
    <col min="11526" max="11526" width="16.625" style="0" customWidth="1"/>
    <col min="11527" max="11527" width="15.25390625" style="0" customWidth="1"/>
    <col min="11777" max="11777" width="2.00390625" style="0" customWidth="1"/>
    <col min="11778" max="11778" width="15.00390625" style="0" customWidth="1"/>
    <col min="11779" max="11779" width="15.875" style="0" customWidth="1"/>
    <col min="11780" max="11780" width="14.625" style="0" customWidth="1"/>
    <col min="11781" max="11781" width="13.625" style="0" customWidth="1"/>
    <col min="11782" max="11782" width="16.625" style="0" customWidth="1"/>
    <col min="11783" max="11783" width="15.25390625" style="0" customWidth="1"/>
    <col min="12033" max="12033" width="2.00390625" style="0" customWidth="1"/>
    <col min="12034" max="12034" width="15.00390625" style="0" customWidth="1"/>
    <col min="12035" max="12035" width="15.875" style="0" customWidth="1"/>
    <col min="12036" max="12036" width="14.625" style="0" customWidth="1"/>
    <col min="12037" max="12037" width="13.625" style="0" customWidth="1"/>
    <col min="12038" max="12038" width="16.625" style="0" customWidth="1"/>
    <col min="12039" max="12039" width="15.25390625" style="0" customWidth="1"/>
    <col min="12289" max="12289" width="2.00390625" style="0" customWidth="1"/>
    <col min="12290" max="12290" width="15.00390625" style="0" customWidth="1"/>
    <col min="12291" max="12291" width="15.875" style="0" customWidth="1"/>
    <col min="12292" max="12292" width="14.625" style="0" customWidth="1"/>
    <col min="12293" max="12293" width="13.625" style="0" customWidth="1"/>
    <col min="12294" max="12294" width="16.625" style="0" customWidth="1"/>
    <col min="12295" max="12295" width="15.25390625" style="0" customWidth="1"/>
    <col min="12545" max="12545" width="2.00390625" style="0" customWidth="1"/>
    <col min="12546" max="12546" width="15.00390625" style="0" customWidth="1"/>
    <col min="12547" max="12547" width="15.875" style="0" customWidth="1"/>
    <col min="12548" max="12548" width="14.625" style="0" customWidth="1"/>
    <col min="12549" max="12549" width="13.625" style="0" customWidth="1"/>
    <col min="12550" max="12550" width="16.625" style="0" customWidth="1"/>
    <col min="12551" max="12551" width="15.25390625" style="0" customWidth="1"/>
    <col min="12801" max="12801" width="2.00390625" style="0" customWidth="1"/>
    <col min="12802" max="12802" width="15.00390625" style="0" customWidth="1"/>
    <col min="12803" max="12803" width="15.875" style="0" customWidth="1"/>
    <col min="12804" max="12804" width="14.625" style="0" customWidth="1"/>
    <col min="12805" max="12805" width="13.625" style="0" customWidth="1"/>
    <col min="12806" max="12806" width="16.625" style="0" customWidth="1"/>
    <col min="12807" max="12807" width="15.25390625" style="0" customWidth="1"/>
    <col min="13057" max="13057" width="2.00390625" style="0" customWidth="1"/>
    <col min="13058" max="13058" width="15.00390625" style="0" customWidth="1"/>
    <col min="13059" max="13059" width="15.875" style="0" customWidth="1"/>
    <col min="13060" max="13060" width="14.625" style="0" customWidth="1"/>
    <col min="13061" max="13061" width="13.625" style="0" customWidth="1"/>
    <col min="13062" max="13062" width="16.625" style="0" customWidth="1"/>
    <col min="13063" max="13063" width="15.25390625" style="0" customWidth="1"/>
    <col min="13313" max="13313" width="2.00390625" style="0" customWidth="1"/>
    <col min="13314" max="13314" width="15.00390625" style="0" customWidth="1"/>
    <col min="13315" max="13315" width="15.875" style="0" customWidth="1"/>
    <col min="13316" max="13316" width="14.625" style="0" customWidth="1"/>
    <col min="13317" max="13317" width="13.625" style="0" customWidth="1"/>
    <col min="13318" max="13318" width="16.625" style="0" customWidth="1"/>
    <col min="13319" max="13319" width="15.25390625" style="0" customWidth="1"/>
    <col min="13569" max="13569" width="2.00390625" style="0" customWidth="1"/>
    <col min="13570" max="13570" width="15.00390625" style="0" customWidth="1"/>
    <col min="13571" max="13571" width="15.875" style="0" customWidth="1"/>
    <col min="13572" max="13572" width="14.625" style="0" customWidth="1"/>
    <col min="13573" max="13573" width="13.625" style="0" customWidth="1"/>
    <col min="13574" max="13574" width="16.625" style="0" customWidth="1"/>
    <col min="13575" max="13575" width="15.25390625" style="0" customWidth="1"/>
    <col min="13825" max="13825" width="2.00390625" style="0" customWidth="1"/>
    <col min="13826" max="13826" width="15.00390625" style="0" customWidth="1"/>
    <col min="13827" max="13827" width="15.875" style="0" customWidth="1"/>
    <col min="13828" max="13828" width="14.625" style="0" customWidth="1"/>
    <col min="13829" max="13829" width="13.625" style="0" customWidth="1"/>
    <col min="13830" max="13830" width="16.625" style="0" customWidth="1"/>
    <col min="13831" max="13831" width="15.25390625" style="0" customWidth="1"/>
    <col min="14081" max="14081" width="2.00390625" style="0" customWidth="1"/>
    <col min="14082" max="14082" width="15.00390625" style="0" customWidth="1"/>
    <col min="14083" max="14083" width="15.875" style="0" customWidth="1"/>
    <col min="14084" max="14084" width="14.625" style="0" customWidth="1"/>
    <col min="14085" max="14085" width="13.625" style="0" customWidth="1"/>
    <col min="14086" max="14086" width="16.625" style="0" customWidth="1"/>
    <col min="14087" max="14087" width="15.25390625" style="0" customWidth="1"/>
    <col min="14337" max="14337" width="2.00390625" style="0" customWidth="1"/>
    <col min="14338" max="14338" width="15.00390625" style="0" customWidth="1"/>
    <col min="14339" max="14339" width="15.875" style="0" customWidth="1"/>
    <col min="14340" max="14340" width="14.625" style="0" customWidth="1"/>
    <col min="14341" max="14341" width="13.625" style="0" customWidth="1"/>
    <col min="14342" max="14342" width="16.625" style="0" customWidth="1"/>
    <col min="14343" max="14343" width="15.25390625" style="0" customWidth="1"/>
    <col min="14593" max="14593" width="2.00390625" style="0" customWidth="1"/>
    <col min="14594" max="14594" width="15.00390625" style="0" customWidth="1"/>
    <col min="14595" max="14595" width="15.875" style="0" customWidth="1"/>
    <col min="14596" max="14596" width="14.625" style="0" customWidth="1"/>
    <col min="14597" max="14597" width="13.625" style="0" customWidth="1"/>
    <col min="14598" max="14598" width="16.625" style="0" customWidth="1"/>
    <col min="14599" max="14599" width="15.25390625" style="0" customWidth="1"/>
    <col min="14849" max="14849" width="2.00390625" style="0" customWidth="1"/>
    <col min="14850" max="14850" width="15.00390625" style="0" customWidth="1"/>
    <col min="14851" max="14851" width="15.875" style="0" customWidth="1"/>
    <col min="14852" max="14852" width="14.625" style="0" customWidth="1"/>
    <col min="14853" max="14853" width="13.625" style="0" customWidth="1"/>
    <col min="14854" max="14854" width="16.625" style="0" customWidth="1"/>
    <col min="14855" max="14855" width="15.25390625" style="0" customWidth="1"/>
    <col min="15105" max="15105" width="2.00390625" style="0" customWidth="1"/>
    <col min="15106" max="15106" width="15.00390625" style="0" customWidth="1"/>
    <col min="15107" max="15107" width="15.875" style="0" customWidth="1"/>
    <col min="15108" max="15108" width="14.625" style="0" customWidth="1"/>
    <col min="15109" max="15109" width="13.625" style="0" customWidth="1"/>
    <col min="15110" max="15110" width="16.625" style="0" customWidth="1"/>
    <col min="15111" max="15111" width="15.25390625" style="0" customWidth="1"/>
    <col min="15361" max="15361" width="2.00390625" style="0" customWidth="1"/>
    <col min="15362" max="15362" width="15.00390625" style="0" customWidth="1"/>
    <col min="15363" max="15363" width="15.875" style="0" customWidth="1"/>
    <col min="15364" max="15364" width="14.625" style="0" customWidth="1"/>
    <col min="15365" max="15365" width="13.625" style="0" customWidth="1"/>
    <col min="15366" max="15366" width="16.625" style="0" customWidth="1"/>
    <col min="15367" max="15367" width="15.25390625" style="0" customWidth="1"/>
    <col min="15617" max="15617" width="2.00390625" style="0" customWidth="1"/>
    <col min="15618" max="15618" width="15.00390625" style="0" customWidth="1"/>
    <col min="15619" max="15619" width="15.875" style="0" customWidth="1"/>
    <col min="15620" max="15620" width="14.625" style="0" customWidth="1"/>
    <col min="15621" max="15621" width="13.625" style="0" customWidth="1"/>
    <col min="15622" max="15622" width="16.625" style="0" customWidth="1"/>
    <col min="15623" max="15623" width="15.25390625" style="0" customWidth="1"/>
    <col min="15873" max="15873" width="2.00390625" style="0" customWidth="1"/>
    <col min="15874" max="15874" width="15.00390625" style="0" customWidth="1"/>
    <col min="15875" max="15875" width="15.875" style="0" customWidth="1"/>
    <col min="15876" max="15876" width="14.625" style="0" customWidth="1"/>
    <col min="15877" max="15877" width="13.625" style="0" customWidth="1"/>
    <col min="15878" max="15878" width="16.625" style="0" customWidth="1"/>
    <col min="15879" max="15879" width="15.25390625" style="0" customWidth="1"/>
    <col min="16129" max="16129" width="2.00390625" style="0" customWidth="1"/>
    <col min="16130" max="16130" width="15.00390625" style="0" customWidth="1"/>
    <col min="16131" max="16131" width="15.875" style="0" customWidth="1"/>
    <col min="16132" max="16132" width="14.625" style="0" customWidth="1"/>
    <col min="16133" max="16133" width="13.625" style="0" customWidth="1"/>
    <col min="16134" max="16134" width="16.625" style="0" customWidth="1"/>
    <col min="16135" max="16135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 t="str">
        <f>Rekapitulace!H1</f>
        <v>I146.01/01</v>
      </c>
      <c r="D2" s="5" t="s">
        <v>320</v>
      </c>
      <c r="E2" s="6"/>
      <c r="F2" s="7" t="s">
        <v>2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7" ht="12.95" customHeight="1">
      <c r="A5" s="17" t="s">
        <v>79</v>
      </c>
      <c r="B5" s="18"/>
      <c r="C5" s="19" t="s">
        <v>321</v>
      </c>
      <c r="D5" s="20"/>
      <c r="E5" s="18"/>
      <c r="F5" s="13" t="s">
        <v>7</v>
      </c>
      <c r="G5" s="14"/>
    </row>
    <row r="6" spans="1:7" ht="12.95" customHeight="1">
      <c r="A6" s="15" t="s">
        <v>8</v>
      </c>
      <c r="B6" s="10"/>
      <c r="C6" s="11" t="s">
        <v>9</v>
      </c>
      <c r="D6" s="11"/>
      <c r="E6" s="12"/>
      <c r="F6" s="13" t="s">
        <v>10</v>
      </c>
      <c r="G6" s="21">
        <v>0</v>
      </c>
    </row>
    <row r="7" spans="1:7" ht="12.95" customHeight="1">
      <c r="A7" s="22" t="s">
        <v>78</v>
      </c>
      <c r="B7" s="23"/>
      <c r="C7" s="24" t="s">
        <v>320</v>
      </c>
      <c r="D7" s="25"/>
      <c r="E7" s="25"/>
      <c r="F7" s="26" t="s">
        <v>11</v>
      </c>
      <c r="G7" s="21">
        <f>IF(PocetMJ=0,,ROUND((F30+F32)/PocetMJ,1))</f>
        <v>0</v>
      </c>
    </row>
    <row r="8" spans="1:7" ht="12.75">
      <c r="A8" s="27" t="s">
        <v>12</v>
      </c>
      <c r="B8" s="13"/>
      <c r="C8" s="193"/>
      <c r="D8" s="193"/>
      <c r="E8" s="194"/>
      <c r="F8" s="13" t="s">
        <v>13</v>
      </c>
      <c r="G8" s="28"/>
    </row>
    <row r="9" spans="1:7" ht="12.75">
      <c r="A9" s="27" t="s">
        <v>14</v>
      </c>
      <c r="B9" s="13"/>
      <c r="C9" s="193" t="s">
        <v>322</v>
      </c>
      <c r="D9" s="193"/>
      <c r="E9" s="194"/>
      <c r="F9" s="13"/>
      <c r="G9" s="28"/>
    </row>
    <row r="10" spans="1:8" ht="12.75">
      <c r="A10" s="27" t="s">
        <v>15</v>
      </c>
      <c r="B10" s="13"/>
      <c r="C10" s="193"/>
      <c r="D10" s="193"/>
      <c r="E10" s="193"/>
      <c r="F10" s="13"/>
      <c r="G10" s="29"/>
      <c r="H10" s="30"/>
    </row>
    <row r="11" spans="1:57" ht="13.5" customHeight="1">
      <c r="A11" s="27" t="s">
        <v>16</v>
      </c>
      <c r="B11" s="13"/>
      <c r="C11" s="193"/>
      <c r="D11" s="193"/>
      <c r="E11" s="193"/>
      <c r="F11" s="13" t="s">
        <v>17</v>
      </c>
      <c r="G11" s="29" t="s">
        <v>78</v>
      </c>
      <c r="BA11" s="31"/>
      <c r="BB11" s="31"/>
      <c r="BC11" s="31"/>
      <c r="BD11" s="31"/>
      <c r="BE11" s="31"/>
    </row>
    <row r="12" spans="1:7" ht="12.75" customHeight="1">
      <c r="A12" s="32" t="s">
        <v>18</v>
      </c>
      <c r="B12" s="10"/>
      <c r="C12" s="195"/>
      <c r="D12" s="195"/>
      <c r="E12" s="195"/>
      <c r="F12" s="33" t="s">
        <v>19</v>
      </c>
      <c r="G12" s="34"/>
    </row>
    <row r="13" spans="1:7" ht="28.5" customHeight="1" thickBot="1">
      <c r="A13" s="35" t="s">
        <v>20</v>
      </c>
      <c r="B13" s="36"/>
      <c r="C13" s="36"/>
      <c r="D13" s="36"/>
      <c r="E13" s="37"/>
      <c r="F13" s="37"/>
      <c r="G13" s="38"/>
    </row>
    <row r="14" spans="1:7" ht="17.25" customHeight="1" thickBot="1">
      <c r="A14" s="39" t="s">
        <v>21</v>
      </c>
      <c r="B14" s="40"/>
      <c r="C14" s="41"/>
      <c r="D14" s="42" t="s">
        <v>22</v>
      </c>
      <c r="E14" s="43"/>
      <c r="F14" s="43"/>
      <c r="G14" s="41"/>
    </row>
    <row r="15" spans="1:7" ht="15.95" customHeight="1">
      <c r="A15" s="44"/>
      <c r="B15" s="45" t="s">
        <v>23</v>
      </c>
      <c r="C15" s="46">
        <f>HSV</f>
        <v>0</v>
      </c>
      <c r="D15" s="47"/>
      <c r="E15" s="48"/>
      <c r="F15" s="49"/>
      <c r="G15" s="46"/>
    </row>
    <row r="16" spans="1:7" ht="15.95" customHeight="1">
      <c r="A16" s="44" t="s">
        <v>24</v>
      </c>
      <c r="B16" s="45" t="s">
        <v>25</v>
      </c>
      <c r="C16" s="46">
        <f>PSV</f>
        <v>0</v>
      </c>
      <c r="D16" s="9"/>
      <c r="E16" s="50"/>
      <c r="F16" s="51"/>
      <c r="G16" s="46"/>
    </row>
    <row r="17" spans="1:7" ht="15.95" customHeight="1">
      <c r="A17" s="44" t="s">
        <v>26</v>
      </c>
      <c r="B17" s="45" t="s">
        <v>27</v>
      </c>
      <c r="C17" s="46">
        <f>Mont</f>
        <v>0</v>
      </c>
      <c r="D17" s="9"/>
      <c r="E17" s="50"/>
      <c r="F17" s="51"/>
      <c r="G17" s="46"/>
    </row>
    <row r="18" spans="1:7" ht="15.95" customHeight="1">
      <c r="A18" s="52" t="s">
        <v>28</v>
      </c>
      <c r="B18" s="53" t="s">
        <v>29</v>
      </c>
      <c r="C18" s="46">
        <f>Dodavka</f>
        <v>0</v>
      </c>
      <c r="D18" s="9"/>
      <c r="E18" s="50"/>
      <c r="F18" s="51"/>
      <c r="G18" s="46"/>
    </row>
    <row r="19" spans="1:7" ht="15.95" customHeight="1">
      <c r="A19" s="54" t="s">
        <v>30</v>
      </c>
      <c r="B19" s="45"/>
      <c r="C19" s="46">
        <f>SUM(C15:C18)</f>
        <v>0</v>
      </c>
      <c r="D19" s="9"/>
      <c r="E19" s="50"/>
      <c r="F19" s="51"/>
      <c r="G19" s="46"/>
    </row>
    <row r="20" spans="1:7" ht="15.95" customHeight="1">
      <c r="A20" s="54"/>
      <c r="B20" s="45"/>
      <c r="C20" s="46"/>
      <c r="D20" s="9"/>
      <c r="E20" s="50"/>
      <c r="F20" s="51"/>
      <c r="G20" s="46"/>
    </row>
    <row r="21" spans="1:7" ht="15.95" customHeight="1">
      <c r="A21" s="54" t="s">
        <v>31</v>
      </c>
      <c r="B21" s="45"/>
      <c r="C21" s="46">
        <f>HZS</f>
        <v>0</v>
      </c>
      <c r="D21" s="9"/>
      <c r="E21" s="50"/>
      <c r="F21" s="51"/>
      <c r="G21" s="46"/>
    </row>
    <row r="22" spans="1:7" ht="15.95" customHeight="1">
      <c r="A22" s="55" t="s">
        <v>32</v>
      </c>
      <c r="B22" s="56"/>
      <c r="C22" s="46">
        <f>C19+C21</f>
        <v>0</v>
      </c>
      <c r="D22" s="9" t="s">
        <v>33</v>
      </c>
      <c r="E22" s="50"/>
      <c r="F22" s="51"/>
      <c r="G22" s="46">
        <f>G23-SUM(G15:G21)</f>
        <v>0</v>
      </c>
    </row>
    <row r="23" spans="1:7" ht="15.95" customHeight="1" thickBot="1">
      <c r="A23" s="196" t="s">
        <v>34</v>
      </c>
      <c r="B23" s="197"/>
      <c r="C23" s="57">
        <f>C22+G23</f>
        <v>0</v>
      </c>
      <c r="D23" s="58" t="s">
        <v>35</v>
      </c>
      <c r="E23" s="59"/>
      <c r="F23" s="60"/>
      <c r="G23" s="46">
        <f>VRN</f>
        <v>0</v>
      </c>
    </row>
    <row r="24" spans="1:7" ht="12.75">
      <c r="A24" s="61" t="s">
        <v>36</v>
      </c>
      <c r="B24" s="62"/>
      <c r="C24" s="63"/>
      <c r="D24" s="62" t="s">
        <v>37</v>
      </c>
      <c r="E24" s="62"/>
      <c r="F24" s="64" t="s">
        <v>38</v>
      </c>
      <c r="G24" s="65"/>
    </row>
    <row r="25" spans="1:7" ht="12.75">
      <c r="A25" s="55" t="s">
        <v>39</v>
      </c>
      <c r="B25" s="56"/>
      <c r="C25" s="66"/>
      <c r="D25" s="56" t="s">
        <v>39</v>
      </c>
      <c r="E25" s="56"/>
      <c r="F25" s="67" t="s">
        <v>39</v>
      </c>
      <c r="G25" s="68"/>
    </row>
    <row r="26" spans="1:7" ht="37.5" customHeight="1">
      <c r="A26" s="55" t="s">
        <v>40</v>
      </c>
      <c r="B26" s="69"/>
      <c r="C26" s="66"/>
      <c r="D26" s="56" t="s">
        <v>40</v>
      </c>
      <c r="E26" s="56"/>
      <c r="F26" s="67" t="s">
        <v>40</v>
      </c>
      <c r="G26" s="68"/>
    </row>
    <row r="27" spans="1:7" ht="12.75">
      <c r="A27" s="55"/>
      <c r="B27" s="70"/>
      <c r="C27" s="66"/>
      <c r="D27" s="56"/>
      <c r="E27" s="56"/>
      <c r="F27" s="67"/>
      <c r="G27" s="68"/>
    </row>
    <row r="28" spans="1:7" ht="12.75">
      <c r="A28" s="55" t="s">
        <v>41</v>
      </c>
      <c r="B28" s="56"/>
      <c r="C28" s="66"/>
      <c r="D28" s="67" t="s">
        <v>42</v>
      </c>
      <c r="E28" s="66"/>
      <c r="F28" s="56" t="s">
        <v>42</v>
      </c>
      <c r="G28" s="68"/>
    </row>
    <row r="29" spans="1:7" ht="69" customHeight="1">
      <c r="A29" s="55"/>
      <c r="B29" s="56"/>
      <c r="C29" s="71"/>
      <c r="D29" s="72"/>
      <c r="E29" s="71"/>
      <c r="F29" s="56"/>
      <c r="G29" s="68"/>
    </row>
    <row r="30" spans="1:7" ht="12.75">
      <c r="A30" s="73" t="s">
        <v>43</v>
      </c>
      <c r="B30" s="74"/>
      <c r="C30" s="75">
        <v>21</v>
      </c>
      <c r="D30" s="74" t="s">
        <v>44</v>
      </c>
      <c r="E30" s="76"/>
      <c r="F30" s="198">
        <f>C23-F32</f>
        <v>0</v>
      </c>
      <c r="G30" s="199"/>
    </row>
    <row r="31" spans="1:7" ht="12.75">
      <c r="A31" s="73" t="s">
        <v>45</v>
      </c>
      <c r="B31" s="74"/>
      <c r="C31" s="75">
        <f>SazbaDPH1</f>
        <v>21</v>
      </c>
      <c r="D31" s="74" t="s">
        <v>46</v>
      </c>
      <c r="E31" s="76"/>
      <c r="F31" s="198">
        <f>ROUND(PRODUCT(F30,C31/100),0)</f>
        <v>0</v>
      </c>
      <c r="G31" s="199"/>
    </row>
    <row r="32" spans="1:7" ht="12.75">
      <c r="A32" s="73" t="s">
        <v>43</v>
      </c>
      <c r="B32" s="74"/>
      <c r="C32" s="75">
        <v>0</v>
      </c>
      <c r="D32" s="74" t="s">
        <v>46</v>
      </c>
      <c r="E32" s="76"/>
      <c r="F32" s="198">
        <v>0</v>
      </c>
      <c r="G32" s="199"/>
    </row>
    <row r="33" spans="1:7" ht="12.75">
      <c r="A33" s="73" t="s">
        <v>45</v>
      </c>
      <c r="B33" s="77"/>
      <c r="C33" s="78">
        <f>SazbaDPH2</f>
        <v>0</v>
      </c>
      <c r="D33" s="74" t="s">
        <v>46</v>
      </c>
      <c r="E33" s="51"/>
      <c r="F33" s="198">
        <f>ROUND(PRODUCT(F32,C33/100),0)</f>
        <v>0</v>
      </c>
      <c r="G33" s="199"/>
    </row>
    <row r="34" spans="1:7" s="82" customFormat="1" ht="19.5" customHeight="1" thickBot="1">
      <c r="A34" s="79" t="s">
        <v>47</v>
      </c>
      <c r="B34" s="80"/>
      <c r="C34" s="80"/>
      <c r="D34" s="80"/>
      <c r="E34" s="81"/>
      <c r="F34" s="200">
        <f>ROUND(SUM(F30:F33),0)</f>
        <v>0</v>
      </c>
      <c r="G34" s="201"/>
    </row>
    <row r="36" spans="1:8" ht="12.75">
      <c r="A36" t="s">
        <v>48</v>
      </c>
      <c r="H36" t="s">
        <v>6</v>
      </c>
    </row>
    <row r="37" spans="2:8" ht="14.25" customHeight="1">
      <c r="B37" s="192"/>
      <c r="C37" s="192"/>
      <c r="D37" s="192"/>
      <c r="E37" s="192"/>
      <c r="F37" s="192"/>
      <c r="G37" s="192"/>
      <c r="H37" t="s">
        <v>6</v>
      </c>
    </row>
    <row r="38" spans="1:8" ht="12.75" customHeight="1">
      <c r="A38" s="83"/>
      <c r="B38" s="192"/>
      <c r="C38" s="192"/>
      <c r="D38" s="192"/>
      <c r="E38" s="192"/>
      <c r="F38" s="192"/>
      <c r="G38" s="192"/>
      <c r="H38" t="s">
        <v>6</v>
      </c>
    </row>
    <row r="39" spans="1:8" ht="12.75">
      <c r="A39" s="83"/>
      <c r="B39" s="192"/>
      <c r="C39" s="192"/>
      <c r="D39" s="192"/>
      <c r="E39" s="192"/>
      <c r="F39" s="192"/>
      <c r="G39" s="192"/>
      <c r="H39" t="s">
        <v>6</v>
      </c>
    </row>
    <row r="40" spans="1:8" ht="12.75">
      <c r="A40" s="83"/>
      <c r="B40" s="192"/>
      <c r="C40" s="192"/>
      <c r="D40" s="192"/>
      <c r="E40" s="192"/>
      <c r="F40" s="192"/>
      <c r="G40" s="192"/>
      <c r="H40" t="s">
        <v>6</v>
      </c>
    </row>
    <row r="41" spans="1:8" ht="12.75">
      <c r="A41" s="83"/>
      <c r="B41" s="192"/>
      <c r="C41" s="192"/>
      <c r="D41" s="192"/>
      <c r="E41" s="192"/>
      <c r="F41" s="192"/>
      <c r="G41" s="192"/>
      <c r="H41" t="s">
        <v>6</v>
      </c>
    </row>
    <row r="42" spans="1:8" ht="12.75">
      <c r="A42" s="83"/>
      <c r="B42" s="192"/>
      <c r="C42" s="192"/>
      <c r="D42" s="192"/>
      <c r="E42" s="192"/>
      <c r="F42" s="192"/>
      <c r="G42" s="192"/>
      <c r="H42" t="s">
        <v>6</v>
      </c>
    </row>
    <row r="43" spans="1:8" ht="12.75">
      <c r="A43" s="83"/>
      <c r="B43" s="192"/>
      <c r="C43" s="192"/>
      <c r="D43" s="192"/>
      <c r="E43" s="192"/>
      <c r="F43" s="192"/>
      <c r="G43" s="192"/>
      <c r="H43" t="s">
        <v>6</v>
      </c>
    </row>
    <row r="44" spans="1:8" ht="12.75">
      <c r="A44" s="83"/>
      <c r="B44" s="192"/>
      <c r="C44" s="192"/>
      <c r="D44" s="192"/>
      <c r="E44" s="192"/>
      <c r="F44" s="192"/>
      <c r="G44" s="192"/>
      <c r="H44" t="s">
        <v>6</v>
      </c>
    </row>
    <row r="45" spans="1:8" ht="0.75" customHeight="1">
      <c r="A45" s="83"/>
      <c r="B45" s="192"/>
      <c r="C45" s="192"/>
      <c r="D45" s="192"/>
      <c r="E45" s="192"/>
      <c r="F45" s="192"/>
      <c r="G45" s="192"/>
      <c r="H45" t="s">
        <v>6</v>
      </c>
    </row>
    <row r="46" spans="2:7" ht="12.75">
      <c r="B46" s="202"/>
      <c r="C46" s="202"/>
      <c r="D46" s="202"/>
      <c r="E46" s="202"/>
      <c r="F46" s="202"/>
      <c r="G46" s="202"/>
    </row>
    <row r="47" spans="2:7" ht="12.75">
      <c r="B47" s="202"/>
      <c r="C47" s="202"/>
      <c r="D47" s="202"/>
      <c r="E47" s="202"/>
      <c r="F47" s="202"/>
      <c r="G47" s="202"/>
    </row>
    <row r="48" spans="2:7" ht="12.75">
      <c r="B48" s="202"/>
      <c r="C48" s="202"/>
      <c r="D48" s="202"/>
      <c r="E48" s="202"/>
      <c r="F48" s="202"/>
      <c r="G48" s="202"/>
    </row>
    <row r="49" spans="2:7" ht="12.75">
      <c r="B49" s="202"/>
      <c r="C49" s="202"/>
      <c r="D49" s="202"/>
      <c r="E49" s="202"/>
      <c r="F49" s="202"/>
      <c r="G49" s="202"/>
    </row>
    <row r="50" spans="2:7" ht="12.75">
      <c r="B50" s="202"/>
      <c r="C50" s="202"/>
      <c r="D50" s="202"/>
      <c r="E50" s="202"/>
      <c r="F50" s="202"/>
      <c r="G50" s="202"/>
    </row>
    <row r="51" spans="2:7" ht="12.75">
      <c r="B51" s="202"/>
      <c r="C51" s="202"/>
      <c r="D51" s="202"/>
      <c r="E51" s="202"/>
      <c r="F51" s="202"/>
      <c r="G51" s="202"/>
    </row>
    <row r="52" spans="2:7" ht="12.75">
      <c r="B52" s="202"/>
      <c r="C52" s="202"/>
      <c r="D52" s="202"/>
      <c r="E52" s="202"/>
      <c r="F52" s="202"/>
      <c r="G52" s="202"/>
    </row>
    <row r="53" spans="2:7" ht="12.75">
      <c r="B53" s="202"/>
      <c r="C53" s="202"/>
      <c r="D53" s="202"/>
      <c r="E53" s="202"/>
      <c r="F53" s="202"/>
      <c r="G53" s="202"/>
    </row>
    <row r="54" spans="2:7" ht="12.75">
      <c r="B54" s="202"/>
      <c r="C54" s="202"/>
      <c r="D54" s="202"/>
      <c r="E54" s="202"/>
      <c r="F54" s="202"/>
      <c r="G54" s="202"/>
    </row>
    <row r="55" spans="2:7" ht="12.75">
      <c r="B55" s="202"/>
      <c r="C55" s="202"/>
      <c r="D55" s="202"/>
      <c r="E55" s="202"/>
      <c r="F55" s="202"/>
      <c r="G55" s="202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9DD33-56C7-44A3-9CAC-49ACF7BB3AAC}">
  <dimension ref="A1:IV70"/>
  <sheetViews>
    <sheetView workbookViewId="0" topLeftCell="A1">
      <selection activeCell="G3" sqref="G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  <col min="257" max="257" width="5.875" style="0" customWidth="1"/>
    <col min="258" max="258" width="6.125" style="0" customWidth="1"/>
    <col min="259" max="259" width="11.375" style="0" customWidth="1"/>
    <col min="260" max="260" width="15.875" style="0" customWidth="1"/>
    <col min="261" max="261" width="11.25390625" style="0" customWidth="1"/>
    <col min="262" max="262" width="10.875" style="0" customWidth="1"/>
    <col min="263" max="263" width="11.00390625" style="0" customWidth="1"/>
    <col min="264" max="264" width="11.125" style="0" customWidth="1"/>
    <col min="265" max="265" width="10.75390625" style="0" customWidth="1"/>
    <col min="513" max="513" width="5.875" style="0" customWidth="1"/>
    <col min="514" max="514" width="6.125" style="0" customWidth="1"/>
    <col min="515" max="515" width="11.375" style="0" customWidth="1"/>
    <col min="516" max="516" width="15.875" style="0" customWidth="1"/>
    <col min="517" max="517" width="11.25390625" style="0" customWidth="1"/>
    <col min="518" max="518" width="10.875" style="0" customWidth="1"/>
    <col min="519" max="519" width="11.00390625" style="0" customWidth="1"/>
    <col min="520" max="520" width="11.125" style="0" customWidth="1"/>
    <col min="521" max="521" width="10.75390625" style="0" customWidth="1"/>
    <col min="769" max="769" width="5.875" style="0" customWidth="1"/>
    <col min="770" max="770" width="6.125" style="0" customWidth="1"/>
    <col min="771" max="771" width="11.375" style="0" customWidth="1"/>
    <col min="772" max="772" width="15.875" style="0" customWidth="1"/>
    <col min="773" max="773" width="11.25390625" style="0" customWidth="1"/>
    <col min="774" max="774" width="10.875" style="0" customWidth="1"/>
    <col min="775" max="775" width="11.00390625" style="0" customWidth="1"/>
    <col min="776" max="776" width="11.125" style="0" customWidth="1"/>
    <col min="777" max="777" width="10.75390625" style="0" customWidth="1"/>
    <col min="1025" max="1025" width="5.875" style="0" customWidth="1"/>
    <col min="1026" max="1026" width="6.125" style="0" customWidth="1"/>
    <col min="1027" max="1027" width="11.375" style="0" customWidth="1"/>
    <col min="1028" max="1028" width="15.875" style="0" customWidth="1"/>
    <col min="1029" max="1029" width="11.25390625" style="0" customWidth="1"/>
    <col min="1030" max="1030" width="10.875" style="0" customWidth="1"/>
    <col min="1031" max="1031" width="11.00390625" style="0" customWidth="1"/>
    <col min="1032" max="1032" width="11.125" style="0" customWidth="1"/>
    <col min="1033" max="1033" width="10.75390625" style="0" customWidth="1"/>
    <col min="1281" max="1281" width="5.875" style="0" customWidth="1"/>
    <col min="1282" max="1282" width="6.125" style="0" customWidth="1"/>
    <col min="1283" max="1283" width="11.375" style="0" customWidth="1"/>
    <col min="1284" max="1284" width="15.875" style="0" customWidth="1"/>
    <col min="1285" max="1285" width="11.25390625" style="0" customWidth="1"/>
    <col min="1286" max="1286" width="10.875" style="0" customWidth="1"/>
    <col min="1287" max="1287" width="11.00390625" style="0" customWidth="1"/>
    <col min="1288" max="1288" width="11.125" style="0" customWidth="1"/>
    <col min="1289" max="1289" width="10.75390625" style="0" customWidth="1"/>
    <col min="1537" max="1537" width="5.875" style="0" customWidth="1"/>
    <col min="1538" max="1538" width="6.125" style="0" customWidth="1"/>
    <col min="1539" max="1539" width="11.375" style="0" customWidth="1"/>
    <col min="1540" max="1540" width="15.875" style="0" customWidth="1"/>
    <col min="1541" max="1541" width="11.25390625" style="0" customWidth="1"/>
    <col min="1542" max="1542" width="10.875" style="0" customWidth="1"/>
    <col min="1543" max="1543" width="11.00390625" style="0" customWidth="1"/>
    <col min="1544" max="1544" width="11.125" style="0" customWidth="1"/>
    <col min="1545" max="1545" width="10.75390625" style="0" customWidth="1"/>
    <col min="1793" max="1793" width="5.875" style="0" customWidth="1"/>
    <col min="1794" max="1794" width="6.125" style="0" customWidth="1"/>
    <col min="1795" max="1795" width="11.375" style="0" customWidth="1"/>
    <col min="1796" max="1796" width="15.875" style="0" customWidth="1"/>
    <col min="1797" max="1797" width="11.25390625" style="0" customWidth="1"/>
    <col min="1798" max="1798" width="10.875" style="0" customWidth="1"/>
    <col min="1799" max="1799" width="11.00390625" style="0" customWidth="1"/>
    <col min="1800" max="1800" width="11.125" style="0" customWidth="1"/>
    <col min="1801" max="1801" width="10.75390625" style="0" customWidth="1"/>
    <col min="2049" max="2049" width="5.875" style="0" customWidth="1"/>
    <col min="2050" max="2050" width="6.125" style="0" customWidth="1"/>
    <col min="2051" max="2051" width="11.375" style="0" customWidth="1"/>
    <col min="2052" max="2052" width="15.875" style="0" customWidth="1"/>
    <col min="2053" max="2053" width="11.25390625" style="0" customWidth="1"/>
    <col min="2054" max="2054" width="10.875" style="0" customWidth="1"/>
    <col min="2055" max="2055" width="11.00390625" style="0" customWidth="1"/>
    <col min="2056" max="2056" width="11.125" style="0" customWidth="1"/>
    <col min="2057" max="2057" width="10.75390625" style="0" customWidth="1"/>
    <col min="2305" max="2305" width="5.875" style="0" customWidth="1"/>
    <col min="2306" max="2306" width="6.125" style="0" customWidth="1"/>
    <col min="2307" max="2307" width="11.375" style="0" customWidth="1"/>
    <col min="2308" max="2308" width="15.875" style="0" customWidth="1"/>
    <col min="2309" max="2309" width="11.25390625" style="0" customWidth="1"/>
    <col min="2310" max="2310" width="10.875" style="0" customWidth="1"/>
    <col min="2311" max="2311" width="11.00390625" style="0" customWidth="1"/>
    <col min="2312" max="2312" width="11.125" style="0" customWidth="1"/>
    <col min="2313" max="2313" width="10.75390625" style="0" customWidth="1"/>
    <col min="2561" max="2561" width="5.875" style="0" customWidth="1"/>
    <col min="2562" max="2562" width="6.125" style="0" customWidth="1"/>
    <col min="2563" max="2563" width="11.375" style="0" customWidth="1"/>
    <col min="2564" max="2564" width="15.875" style="0" customWidth="1"/>
    <col min="2565" max="2565" width="11.25390625" style="0" customWidth="1"/>
    <col min="2566" max="2566" width="10.875" style="0" customWidth="1"/>
    <col min="2567" max="2567" width="11.00390625" style="0" customWidth="1"/>
    <col min="2568" max="2568" width="11.125" style="0" customWidth="1"/>
    <col min="2569" max="2569" width="10.75390625" style="0" customWidth="1"/>
    <col min="2817" max="2817" width="5.875" style="0" customWidth="1"/>
    <col min="2818" max="2818" width="6.125" style="0" customWidth="1"/>
    <col min="2819" max="2819" width="11.375" style="0" customWidth="1"/>
    <col min="2820" max="2820" width="15.875" style="0" customWidth="1"/>
    <col min="2821" max="2821" width="11.25390625" style="0" customWidth="1"/>
    <col min="2822" max="2822" width="10.875" style="0" customWidth="1"/>
    <col min="2823" max="2823" width="11.00390625" style="0" customWidth="1"/>
    <col min="2824" max="2824" width="11.125" style="0" customWidth="1"/>
    <col min="2825" max="2825" width="10.75390625" style="0" customWidth="1"/>
    <col min="3073" max="3073" width="5.875" style="0" customWidth="1"/>
    <col min="3074" max="3074" width="6.125" style="0" customWidth="1"/>
    <col min="3075" max="3075" width="11.375" style="0" customWidth="1"/>
    <col min="3076" max="3076" width="15.875" style="0" customWidth="1"/>
    <col min="3077" max="3077" width="11.25390625" style="0" customWidth="1"/>
    <col min="3078" max="3078" width="10.875" style="0" customWidth="1"/>
    <col min="3079" max="3079" width="11.00390625" style="0" customWidth="1"/>
    <col min="3080" max="3080" width="11.125" style="0" customWidth="1"/>
    <col min="3081" max="3081" width="10.75390625" style="0" customWidth="1"/>
    <col min="3329" max="3329" width="5.875" style="0" customWidth="1"/>
    <col min="3330" max="3330" width="6.125" style="0" customWidth="1"/>
    <col min="3331" max="3331" width="11.375" style="0" customWidth="1"/>
    <col min="3332" max="3332" width="15.875" style="0" customWidth="1"/>
    <col min="3333" max="3333" width="11.25390625" style="0" customWidth="1"/>
    <col min="3334" max="3334" width="10.875" style="0" customWidth="1"/>
    <col min="3335" max="3335" width="11.00390625" style="0" customWidth="1"/>
    <col min="3336" max="3336" width="11.125" style="0" customWidth="1"/>
    <col min="3337" max="3337" width="10.75390625" style="0" customWidth="1"/>
    <col min="3585" max="3585" width="5.875" style="0" customWidth="1"/>
    <col min="3586" max="3586" width="6.125" style="0" customWidth="1"/>
    <col min="3587" max="3587" width="11.375" style="0" customWidth="1"/>
    <col min="3588" max="3588" width="15.875" style="0" customWidth="1"/>
    <col min="3589" max="3589" width="11.25390625" style="0" customWidth="1"/>
    <col min="3590" max="3590" width="10.875" style="0" customWidth="1"/>
    <col min="3591" max="3591" width="11.00390625" style="0" customWidth="1"/>
    <col min="3592" max="3592" width="11.125" style="0" customWidth="1"/>
    <col min="3593" max="3593" width="10.75390625" style="0" customWidth="1"/>
    <col min="3841" max="3841" width="5.875" style="0" customWidth="1"/>
    <col min="3842" max="3842" width="6.125" style="0" customWidth="1"/>
    <col min="3843" max="3843" width="11.375" style="0" customWidth="1"/>
    <col min="3844" max="3844" width="15.875" style="0" customWidth="1"/>
    <col min="3845" max="3845" width="11.25390625" style="0" customWidth="1"/>
    <col min="3846" max="3846" width="10.875" style="0" customWidth="1"/>
    <col min="3847" max="3847" width="11.00390625" style="0" customWidth="1"/>
    <col min="3848" max="3848" width="11.125" style="0" customWidth="1"/>
    <col min="3849" max="3849" width="10.75390625" style="0" customWidth="1"/>
    <col min="4097" max="4097" width="5.875" style="0" customWidth="1"/>
    <col min="4098" max="4098" width="6.125" style="0" customWidth="1"/>
    <col min="4099" max="4099" width="11.375" style="0" customWidth="1"/>
    <col min="4100" max="4100" width="15.875" style="0" customWidth="1"/>
    <col min="4101" max="4101" width="11.25390625" style="0" customWidth="1"/>
    <col min="4102" max="4102" width="10.875" style="0" customWidth="1"/>
    <col min="4103" max="4103" width="11.00390625" style="0" customWidth="1"/>
    <col min="4104" max="4104" width="11.125" style="0" customWidth="1"/>
    <col min="4105" max="4105" width="10.75390625" style="0" customWidth="1"/>
    <col min="4353" max="4353" width="5.875" style="0" customWidth="1"/>
    <col min="4354" max="4354" width="6.125" style="0" customWidth="1"/>
    <col min="4355" max="4355" width="11.375" style="0" customWidth="1"/>
    <col min="4356" max="4356" width="15.875" style="0" customWidth="1"/>
    <col min="4357" max="4357" width="11.25390625" style="0" customWidth="1"/>
    <col min="4358" max="4358" width="10.875" style="0" customWidth="1"/>
    <col min="4359" max="4359" width="11.00390625" style="0" customWidth="1"/>
    <col min="4360" max="4360" width="11.125" style="0" customWidth="1"/>
    <col min="4361" max="4361" width="10.75390625" style="0" customWidth="1"/>
    <col min="4609" max="4609" width="5.875" style="0" customWidth="1"/>
    <col min="4610" max="4610" width="6.125" style="0" customWidth="1"/>
    <col min="4611" max="4611" width="11.375" style="0" customWidth="1"/>
    <col min="4612" max="4612" width="15.875" style="0" customWidth="1"/>
    <col min="4613" max="4613" width="11.25390625" style="0" customWidth="1"/>
    <col min="4614" max="4614" width="10.875" style="0" customWidth="1"/>
    <col min="4615" max="4615" width="11.00390625" style="0" customWidth="1"/>
    <col min="4616" max="4616" width="11.125" style="0" customWidth="1"/>
    <col min="4617" max="4617" width="10.75390625" style="0" customWidth="1"/>
    <col min="4865" max="4865" width="5.875" style="0" customWidth="1"/>
    <col min="4866" max="4866" width="6.125" style="0" customWidth="1"/>
    <col min="4867" max="4867" width="11.375" style="0" customWidth="1"/>
    <col min="4868" max="4868" width="15.875" style="0" customWidth="1"/>
    <col min="4869" max="4869" width="11.25390625" style="0" customWidth="1"/>
    <col min="4870" max="4870" width="10.875" style="0" customWidth="1"/>
    <col min="4871" max="4871" width="11.00390625" style="0" customWidth="1"/>
    <col min="4872" max="4872" width="11.125" style="0" customWidth="1"/>
    <col min="4873" max="4873" width="10.75390625" style="0" customWidth="1"/>
    <col min="5121" max="5121" width="5.875" style="0" customWidth="1"/>
    <col min="5122" max="5122" width="6.125" style="0" customWidth="1"/>
    <col min="5123" max="5123" width="11.375" style="0" customWidth="1"/>
    <col min="5124" max="5124" width="15.875" style="0" customWidth="1"/>
    <col min="5125" max="5125" width="11.25390625" style="0" customWidth="1"/>
    <col min="5126" max="5126" width="10.875" style="0" customWidth="1"/>
    <col min="5127" max="5127" width="11.00390625" style="0" customWidth="1"/>
    <col min="5128" max="5128" width="11.125" style="0" customWidth="1"/>
    <col min="5129" max="5129" width="10.75390625" style="0" customWidth="1"/>
    <col min="5377" max="5377" width="5.875" style="0" customWidth="1"/>
    <col min="5378" max="5378" width="6.125" style="0" customWidth="1"/>
    <col min="5379" max="5379" width="11.375" style="0" customWidth="1"/>
    <col min="5380" max="5380" width="15.875" style="0" customWidth="1"/>
    <col min="5381" max="5381" width="11.25390625" style="0" customWidth="1"/>
    <col min="5382" max="5382" width="10.875" style="0" customWidth="1"/>
    <col min="5383" max="5383" width="11.00390625" style="0" customWidth="1"/>
    <col min="5384" max="5384" width="11.125" style="0" customWidth="1"/>
    <col min="5385" max="5385" width="10.75390625" style="0" customWidth="1"/>
    <col min="5633" max="5633" width="5.875" style="0" customWidth="1"/>
    <col min="5634" max="5634" width="6.125" style="0" customWidth="1"/>
    <col min="5635" max="5635" width="11.375" style="0" customWidth="1"/>
    <col min="5636" max="5636" width="15.875" style="0" customWidth="1"/>
    <col min="5637" max="5637" width="11.25390625" style="0" customWidth="1"/>
    <col min="5638" max="5638" width="10.875" style="0" customWidth="1"/>
    <col min="5639" max="5639" width="11.00390625" style="0" customWidth="1"/>
    <col min="5640" max="5640" width="11.125" style="0" customWidth="1"/>
    <col min="5641" max="5641" width="10.75390625" style="0" customWidth="1"/>
    <col min="5889" max="5889" width="5.875" style="0" customWidth="1"/>
    <col min="5890" max="5890" width="6.125" style="0" customWidth="1"/>
    <col min="5891" max="5891" width="11.375" style="0" customWidth="1"/>
    <col min="5892" max="5892" width="15.875" style="0" customWidth="1"/>
    <col min="5893" max="5893" width="11.25390625" style="0" customWidth="1"/>
    <col min="5894" max="5894" width="10.875" style="0" customWidth="1"/>
    <col min="5895" max="5895" width="11.00390625" style="0" customWidth="1"/>
    <col min="5896" max="5896" width="11.125" style="0" customWidth="1"/>
    <col min="5897" max="5897" width="10.75390625" style="0" customWidth="1"/>
    <col min="6145" max="6145" width="5.875" style="0" customWidth="1"/>
    <col min="6146" max="6146" width="6.125" style="0" customWidth="1"/>
    <col min="6147" max="6147" width="11.375" style="0" customWidth="1"/>
    <col min="6148" max="6148" width="15.875" style="0" customWidth="1"/>
    <col min="6149" max="6149" width="11.25390625" style="0" customWidth="1"/>
    <col min="6150" max="6150" width="10.875" style="0" customWidth="1"/>
    <col min="6151" max="6151" width="11.00390625" style="0" customWidth="1"/>
    <col min="6152" max="6152" width="11.125" style="0" customWidth="1"/>
    <col min="6153" max="6153" width="10.75390625" style="0" customWidth="1"/>
    <col min="6401" max="6401" width="5.875" style="0" customWidth="1"/>
    <col min="6402" max="6402" width="6.125" style="0" customWidth="1"/>
    <col min="6403" max="6403" width="11.375" style="0" customWidth="1"/>
    <col min="6404" max="6404" width="15.875" style="0" customWidth="1"/>
    <col min="6405" max="6405" width="11.25390625" style="0" customWidth="1"/>
    <col min="6406" max="6406" width="10.875" style="0" customWidth="1"/>
    <col min="6407" max="6407" width="11.00390625" style="0" customWidth="1"/>
    <col min="6408" max="6408" width="11.125" style="0" customWidth="1"/>
    <col min="6409" max="6409" width="10.75390625" style="0" customWidth="1"/>
    <col min="6657" max="6657" width="5.875" style="0" customWidth="1"/>
    <col min="6658" max="6658" width="6.125" style="0" customWidth="1"/>
    <col min="6659" max="6659" width="11.375" style="0" customWidth="1"/>
    <col min="6660" max="6660" width="15.875" style="0" customWidth="1"/>
    <col min="6661" max="6661" width="11.25390625" style="0" customWidth="1"/>
    <col min="6662" max="6662" width="10.875" style="0" customWidth="1"/>
    <col min="6663" max="6663" width="11.00390625" style="0" customWidth="1"/>
    <col min="6664" max="6664" width="11.125" style="0" customWidth="1"/>
    <col min="6665" max="6665" width="10.75390625" style="0" customWidth="1"/>
    <col min="6913" max="6913" width="5.875" style="0" customWidth="1"/>
    <col min="6914" max="6914" width="6.125" style="0" customWidth="1"/>
    <col min="6915" max="6915" width="11.375" style="0" customWidth="1"/>
    <col min="6916" max="6916" width="15.875" style="0" customWidth="1"/>
    <col min="6917" max="6917" width="11.25390625" style="0" customWidth="1"/>
    <col min="6918" max="6918" width="10.875" style="0" customWidth="1"/>
    <col min="6919" max="6919" width="11.00390625" style="0" customWidth="1"/>
    <col min="6920" max="6920" width="11.125" style="0" customWidth="1"/>
    <col min="6921" max="6921" width="10.75390625" style="0" customWidth="1"/>
    <col min="7169" max="7169" width="5.875" style="0" customWidth="1"/>
    <col min="7170" max="7170" width="6.125" style="0" customWidth="1"/>
    <col min="7171" max="7171" width="11.375" style="0" customWidth="1"/>
    <col min="7172" max="7172" width="15.875" style="0" customWidth="1"/>
    <col min="7173" max="7173" width="11.25390625" style="0" customWidth="1"/>
    <col min="7174" max="7174" width="10.875" style="0" customWidth="1"/>
    <col min="7175" max="7175" width="11.00390625" style="0" customWidth="1"/>
    <col min="7176" max="7176" width="11.125" style="0" customWidth="1"/>
    <col min="7177" max="7177" width="10.75390625" style="0" customWidth="1"/>
    <col min="7425" max="7425" width="5.875" style="0" customWidth="1"/>
    <col min="7426" max="7426" width="6.125" style="0" customWidth="1"/>
    <col min="7427" max="7427" width="11.375" style="0" customWidth="1"/>
    <col min="7428" max="7428" width="15.875" style="0" customWidth="1"/>
    <col min="7429" max="7429" width="11.25390625" style="0" customWidth="1"/>
    <col min="7430" max="7430" width="10.875" style="0" customWidth="1"/>
    <col min="7431" max="7431" width="11.00390625" style="0" customWidth="1"/>
    <col min="7432" max="7432" width="11.125" style="0" customWidth="1"/>
    <col min="7433" max="7433" width="10.75390625" style="0" customWidth="1"/>
    <col min="7681" max="7681" width="5.875" style="0" customWidth="1"/>
    <col min="7682" max="7682" width="6.125" style="0" customWidth="1"/>
    <col min="7683" max="7683" width="11.375" style="0" customWidth="1"/>
    <col min="7684" max="7684" width="15.875" style="0" customWidth="1"/>
    <col min="7685" max="7685" width="11.25390625" style="0" customWidth="1"/>
    <col min="7686" max="7686" width="10.875" style="0" customWidth="1"/>
    <col min="7687" max="7687" width="11.00390625" style="0" customWidth="1"/>
    <col min="7688" max="7688" width="11.125" style="0" customWidth="1"/>
    <col min="7689" max="7689" width="10.75390625" style="0" customWidth="1"/>
    <col min="7937" max="7937" width="5.875" style="0" customWidth="1"/>
    <col min="7938" max="7938" width="6.125" style="0" customWidth="1"/>
    <col min="7939" max="7939" width="11.375" style="0" customWidth="1"/>
    <col min="7940" max="7940" width="15.875" style="0" customWidth="1"/>
    <col min="7941" max="7941" width="11.25390625" style="0" customWidth="1"/>
    <col min="7942" max="7942" width="10.875" style="0" customWidth="1"/>
    <col min="7943" max="7943" width="11.00390625" style="0" customWidth="1"/>
    <col min="7944" max="7944" width="11.125" style="0" customWidth="1"/>
    <col min="7945" max="7945" width="10.75390625" style="0" customWidth="1"/>
    <col min="8193" max="8193" width="5.875" style="0" customWidth="1"/>
    <col min="8194" max="8194" width="6.125" style="0" customWidth="1"/>
    <col min="8195" max="8195" width="11.375" style="0" customWidth="1"/>
    <col min="8196" max="8196" width="15.875" style="0" customWidth="1"/>
    <col min="8197" max="8197" width="11.25390625" style="0" customWidth="1"/>
    <col min="8198" max="8198" width="10.875" style="0" customWidth="1"/>
    <col min="8199" max="8199" width="11.00390625" style="0" customWidth="1"/>
    <col min="8200" max="8200" width="11.125" style="0" customWidth="1"/>
    <col min="8201" max="8201" width="10.75390625" style="0" customWidth="1"/>
    <col min="8449" max="8449" width="5.875" style="0" customWidth="1"/>
    <col min="8450" max="8450" width="6.125" style="0" customWidth="1"/>
    <col min="8451" max="8451" width="11.375" style="0" customWidth="1"/>
    <col min="8452" max="8452" width="15.875" style="0" customWidth="1"/>
    <col min="8453" max="8453" width="11.25390625" style="0" customWidth="1"/>
    <col min="8454" max="8454" width="10.875" style="0" customWidth="1"/>
    <col min="8455" max="8455" width="11.00390625" style="0" customWidth="1"/>
    <col min="8456" max="8456" width="11.125" style="0" customWidth="1"/>
    <col min="8457" max="8457" width="10.75390625" style="0" customWidth="1"/>
    <col min="8705" max="8705" width="5.875" style="0" customWidth="1"/>
    <col min="8706" max="8706" width="6.125" style="0" customWidth="1"/>
    <col min="8707" max="8707" width="11.375" style="0" customWidth="1"/>
    <col min="8708" max="8708" width="15.875" style="0" customWidth="1"/>
    <col min="8709" max="8709" width="11.25390625" style="0" customWidth="1"/>
    <col min="8710" max="8710" width="10.875" style="0" customWidth="1"/>
    <col min="8711" max="8711" width="11.00390625" style="0" customWidth="1"/>
    <col min="8712" max="8712" width="11.125" style="0" customWidth="1"/>
    <col min="8713" max="8713" width="10.75390625" style="0" customWidth="1"/>
    <col min="8961" max="8961" width="5.875" style="0" customWidth="1"/>
    <col min="8962" max="8962" width="6.125" style="0" customWidth="1"/>
    <col min="8963" max="8963" width="11.375" style="0" customWidth="1"/>
    <col min="8964" max="8964" width="15.875" style="0" customWidth="1"/>
    <col min="8965" max="8965" width="11.25390625" style="0" customWidth="1"/>
    <col min="8966" max="8966" width="10.875" style="0" customWidth="1"/>
    <col min="8967" max="8967" width="11.00390625" style="0" customWidth="1"/>
    <col min="8968" max="8968" width="11.125" style="0" customWidth="1"/>
    <col min="8969" max="8969" width="10.75390625" style="0" customWidth="1"/>
    <col min="9217" max="9217" width="5.875" style="0" customWidth="1"/>
    <col min="9218" max="9218" width="6.125" style="0" customWidth="1"/>
    <col min="9219" max="9219" width="11.375" style="0" customWidth="1"/>
    <col min="9220" max="9220" width="15.875" style="0" customWidth="1"/>
    <col min="9221" max="9221" width="11.25390625" style="0" customWidth="1"/>
    <col min="9222" max="9222" width="10.875" style="0" customWidth="1"/>
    <col min="9223" max="9223" width="11.00390625" style="0" customWidth="1"/>
    <col min="9224" max="9224" width="11.125" style="0" customWidth="1"/>
    <col min="9225" max="9225" width="10.75390625" style="0" customWidth="1"/>
    <col min="9473" max="9473" width="5.875" style="0" customWidth="1"/>
    <col min="9474" max="9474" width="6.125" style="0" customWidth="1"/>
    <col min="9475" max="9475" width="11.375" style="0" customWidth="1"/>
    <col min="9476" max="9476" width="15.875" style="0" customWidth="1"/>
    <col min="9477" max="9477" width="11.25390625" style="0" customWidth="1"/>
    <col min="9478" max="9478" width="10.875" style="0" customWidth="1"/>
    <col min="9479" max="9479" width="11.00390625" style="0" customWidth="1"/>
    <col min="9480" max="9480" width="11.125" style="0" customWidth="1"/>
    <col min="9481" max="9481" width="10.75390625" style="0" customWidth="1"/>
    <col min="9729" max="9729" width="5.875" style="0" customWidth="1"/>
    <col min="9730" max="9730" width="6.125" style="0" customWidth="1"/>
    <col min="9731" max="9731" width="11.375" style="0" customWidth="1"/>
    <col min="9732" max="9732" width="15.875" style="0" customWidth="1"/>
    <col min="9733" max="9733" width="11.25390625" style="0" customWidth="1"/>
    <col min="9734" max="9734" width="10.875" style="0" customWidth="1"/>
    <col min="9735" max="9735" width="11.00390625" style="0" customWidth="1"/>
    <col min="9736" max="9736" width="11.125" style="0" customWidth="1"/>
    <col min="9737" max="9737" width="10.75390625" style="0" customWidth="1"/>
    <col min="9985" max="9985" width="5.875" style="0" customWidth="1"/>
    <col min="9986" max="9986" width="6.125" style="0" customWidth="1"/>
    <col min="9987" max="9987" width="11.375" style="0" customWidth="1"/>
    <col min="9988" max="9988" width="15.875" style="0" customWidth="1"/>
    <col min="9989" max="9989" width="11.25390625" style="0" customWidth="1"/>
    <col min="9990" max="9990" width="10.875" style="0" customWidth="1"/>
    <col min="9991" max="9991" width="11.00390625" style="0" customWidth="1"/>
    <col min="9992" max="9992" width="11.125" style="0" customWidth="1"/>
    <col min="9993" max="9993" width="10.75390625" style="0" customWidth="1"/>
    <col min="10241" max="10241" width="5.875" style="0" customWidth="1"/>
    <col min="10242" max="10242" width="6.125" style="0" customWidth="1"/>
    <col min="10243" max="10243" width="11.375" style="0" customWidth="1"/>
    <col min="10244" max="10244" width="15.875" style="0" customWidth="1"/>
    <col min="10245" max="10245" width="11.25390625" style="0" customWidth="1"/>
    <col min="10246" max="10246" width="10.875" style="0" customWidth="1"/>
    <col min="10247" max="10247" width="11.00390625" style="0" customWidth="1"/>
    <col min="10248" max="10248" width="11.125" style="0" customWidth="1"/>
    <col min="10249" max="10249" width="10.75390625" style="0" customWidth="1"/>
    <col min="10497" max="10497" width="5.875" style="0" customWidth="1"/>
    <col min="10498" max="10498" width="6.125" style="0" customWidth="1"/>
    <col min="10499" max="10499" width="11.375" style="0" customWidth="1"/>
    <col min="10500" max="10500" width="15.875" style="0" customWidth="1"/>
    <col min="10501" max="10501" width="11.25390625" style="0" customWidth="1"/>
    <col min="10502" max="10502" width="10.875" style="0" customWidth="1"/>
    <col min="10503" max="10503" width="11.00390625" style="0" customWidth="1"/>
    <col min="10504" max="10504" width="11.125" style="0" customWidth="1"/>
    <col min="10505" max="10505" width="10.75390625" style="0" customWidth="1"/>
    <col min="10753" max="10753" width="5.875" style="0" customWidth="1"/>
    <col min="10754" max="10754" width="6.125" style="0" customWidth="1"/>
    <col min="10755" max="10755" width="11.375" style="0" customWidth="1"/>
    <col min="10756" max="10756" width="15.875" style="0" customWidth="1"/>
    <col min="10757" max="10757" width="11.25390625" style="0" customWidth="1"/>
    <col min="10758" max="10758" width="10.875" style="0" customWidth="1"/>
    <col min="10759" max="10759" width="11.00390625" style="0" customWidth="1"/>
    <col min="10760" max="10760" width="11.125" style="0" customWidth="1"/>
    <col min="10761" max="10761" width="10.75390625" style="0" customWidth="1"/>
    <col min="11009" max="11009" width="5.875" style="0" customWidth="1"/>
    <col min="11010" max="11010" width="6.125" style="0" customWidth="1"/>
    <col min="11011" max="11011" width="11.375" style="0" customWidth="1"/>
    <col min="11012" max="11012" width="15.875" style="0" customWidth="1"/>
    <col min="11013" max="11013" width="11.25390625" style="0" customWidth="1"/>
    <col min="11014" max="11014" width="10.875" style="0" customWidth="1"/>
    <col min="11015" max="11015" width="11.00390625" style="0" customWidth="1"/>
    <col min="11016" max="11016" width="11.125" style="0" customWidth="1"/>
    <col min="11017" max="11017" width="10.75390625" style="0" customWidth="1"/>
    <col min="11265" max="11265" width="5.875" style="0" customWidth="1"/>
    <col min="11266" max="11266" width="6.125" style="0" customWidth="1"/>
    <col min="11267" max="11267" width="11.375" style="0" customWidth="1"/>
    <col min="11268" max="11268" width="15.875" style="0" customWidth="1"/>
    <col min="11269" max="11269" width="11.25390625" style="0" customWidth="1"/>
    <col min="11270" max="11270" width="10.875" style="0" customWidth="1"/>
    <col min="11271" max="11271" width="11.00390625" style="0" customWidth="1"/>
    <col min="11272" max="11272" width="11.125" style="0" customWidth="1"/>
    <col min="11273" max="11273" width="10.75390625" style="0" customWidth="1"/>
    <col min="11521" max="11521" width="5.875" style="0" customWidth="1"/>
    <col min="11522" max="11522" width="6.125" style="0" customWidth="1"/>
    <col min="11523" max="11523" width="11.375" style="0" customWidth="1"/>
    <col min="11524" max="11524" width="15.875" style="0" customWidth="1"/>
    <col min="11525" max="11525" width="11.25390625" style="0" customWidth="1"/>
    <col min="11526" max="11526" width="10.875" style="0" customWidth="1"/>
    <col min="11527" max="11527" width="11.00390625" style="0" customWidth="1"/>
    <col min="11528" max="11528" width="11.125" style="0" customWidth="1"/>
    <col min="11529" max="11529" width="10.75390625" style="0" customWidth="1"/>
    <col min="11777" max="11777" width="5.875" style="0" customWidth="1"/>
    <col min="11778" max="11778" width="6.125" style="0" customWidth="1"/>
    <col min="11779" max="11779" width="11.375" style="0" customWidth="1"/>
    <col min="11780" max="11780" width="15.875" style="0" customWidth="1"/>
    <col min="11781" max="11781" width="11.25390625" style="0" customWidth="1"/>
    <col min="11782" max="11782" width="10.875" style="0" customWidth="1"/>
    <col min="11783" max="11783" width="11.00390625" style="0" customWidth="1"/>
    <col min="11784" max="11784" width="11.125" style="0" customWidth="1"/>
    <col min="11785" max="11785" width="10.75390625" style="0" customWidth="1"/>
    <col min="12033" max="12033" width="5.875" style="0" customWidth="1"/>
    <col min="12034" max="12034" width="6.125" style="0" customWidth="1"/>
    <col min="12035" max="12035" width="11.375" style="0" customWidth="1"/>
    <col min="12036" max="12036" width="15.875" style="0" customWidth="1"/>
    <col min="12037" max="12037" width="11.25390625" style="0" customWidth="1"/>
    <col min="12038" max="12038" width="10.875" style="0" customWidth="1"/>
    <col min="12039" max="12039" width="11.00390625" style="0" customWidth="1"/>
    <col min="12040" max="12040" width="11.125" style="0" customWidth="1"/>
    <col min="12041" max="12041" width="10.75390625" style="0" customWidth="1"/>
    <col min="12289" max="12289" width="5.875" style="0" customWidth="1"/>
    <col min="12290" max="12290" width="6.125" style="0" customWidth="1"/>
    <col min="12291" max="12291" width="11.375" style="0" customWidth="1"/>
    <col min="12292" max="12292" width="15.875" style="0" customWidth="1"/>
    <col min="12293" max="12293" width="11.25390625" style="0" customWidth="1"/>
    <col min="12294" max="12294" width="10.875" style="0" customWidth="1"/>
    <col min="12295" max="12295" width="11.00390625" style="0" customWidth="1"/>
    <col min="12296" max="12296" width="11.125" style="0" customWidth="1"/>
    <col min="12297" max="12297" width="10.75390625" style="0" customWidth="1"/>
    <col min="12545" max="12545" width="5.875" style="0" customWidth="1"/>
    <col min="12546" max="12546" width="6.125" style="0" customWidth="1"/>
    <col min="12547" max="12547" width="11.375" style="0" customWidth="1"/>
    <col min="12548" max="12548" width="15.875" style="0" customWidth="1"/>
    <col min="12549" max="12549" width="11.25390625" style="0" customWidth="1"/>
    <col min="12550" max="12550" width="10.875" style="0" customWidth="1"/>
    <col min="12551" max="12551" width="11.00390625" style="0" customWidth="1"/>
    <col min="12552" max="12552" width="11.125" style="0" customWidth="1"/>
    <col min="12553" max="12553" width="10.75390625" style="0" customWidth="1"/>
    <col min="12801" max="12801" width="5.875" style="0" customWidth="1"/>
    <col min="12802" max="12802" width="6.125" style="0" customWidth="1"/>
    <col min="12803" max="12803" width="11.375" style="0" customWidth="1"/>
    <col min="12804" max="12804" width="15.875" style="0" customWidth="1"/>
    <col min="12805" max="12805" width="11.25390625" style="0" customWidth="1"/>
    <col min="12806" max="12806" width="10.875" style="0" customWidth="1"/>
    <col min="12807" max="12807" width="11.00390625" style="0" customWidth="1"/>
    <col min="12808" max="12808" width="11.125" style="0" customWidth="1"/>
    <col min="12809" max="12809" width="10.75390625" style="0" customWidth="1"/>
    <col min="13057" max="13057" width="5.875" style="0" customWidth="1"/>
    <col min="13058" max="13058" width="6.125" style="0" customWidth="1"/>
    <col min="13059" max="13059" width="11.375" style="0" customWidth="1"/>
    <col min="13060" max="13060" width="15.875" style="0" customWidth="1"/>
    <col min="13061" max="13061" width="11.25390625" style="0" customWidth="1"/>
    <col min="13062" max="13062" width="10.875" style="0" customWidth="1"/>
    <col min="13063" max="13063" width="11.00390625" style="0" customWidth="1"/>
    <col min="13064" max="13064" width="11.125" style="0" customWidth="1"/>
    <col min="13065" max="13065" width="10.75390625" style="0" customWidth="1"/>
    <col min="13313" max="13313" width="5.875" style="0" customWidth="1"/>
    <col min="13314" max="13314" width="6.125" style="0" customWidth="1"/>
    <col min="13315" max="13315" width="11.375" style="0" customWidth="1"/>
    <col min="13316" max="13316" width="15.875" style="0" customWidth="1"/>
    <col min="13317" max="13317" width="11.25390625" style="0" customWidth="1"/>
    <col min="13318" max="13318" width="10.875" style="0" customWidth="1"/>
    <col min="13319" max="13319" width="11.00390625" style="0" customWidth="1"/>
    <col min="13320" max="13320" width="11.125" style="0" customWidth="1"/>
    <col min="13321" max="13321" width="10.75390625" style="0" customWidth="1"/>
    <col min="13569" max="13569" width="5.875" style="0" customWidth="1"/>
    <col min="13570" max="13570" width="6.125" style="0" customWidth="1"/>
    <col min="13571" max="13571" width="11.375" style="0" customWidth="1"/>
    <col min="13572" max="13572" width="15.875" style="0" customWidth="1"/>
    <col min="13573" max="13573" width="11.25390625" style="0" customWidth="1"/>
    <col min="13574" max="13574" width="10.875" style="0" customWidth="1"/>
    <col min="13575" max="13575" width="11.00390625" style="0" customWidth="1"/>
    <col min="13576" max="13576" width="11.125" style="0" customWidth="1"/>
    <col min="13577" max="13577" width="10.75390625" style="0" customWidth="1"/>
    <col min="13825" max="13825" width="5.875" style="0" customWidth="1"/>
    <col min="13826" max="13826" width="6.125" style="0" customWidth="1"/>
    <col min="13827" max="13827" width="11.375" style="0" customWidth="1"/>
    <col min="13828" max="13828" width="15.875" style="0" customWidth="1"/>
    <col min="13829" max="13829" width="11.25390625" style="0" customWidth="1"/>
    <col min="13830" max="13830" width="10.875" style="0" customWidth="1"/>
    <col min="13831" max="13831" width="11.00390625" style="0" customWidth="1"/>
    <col min="13832" max="13832" width="11.125" style="0" customWidth="1"/>
    <col min="13833" max="13833" width="10.75390625" style="0" customWidth="1"/>
    <col min="14081" max="14081" width="5.875" style="0" customWidth="1"/>
    <col min="14082" max="14082" width="6.125" style="0" customWidth="1"/>
    <col min="14083" max="14083" width="11.375" style="0" customWidth="1"/>
    <col min="14084" max="14084" width="15.875" style="0" customWidth="1"/>
    <col min="14085" max="14085" width="11.25390625" style="0" customWidth="1"/>
    <col min="14086" max="14086" width="10.875" style="0" customWidth="1"/>
    <col min="14087" max="14087" width="11.00390625" style="0" customWidth="1"/>
    <col min="14088" max="14088" width="11.125" style="0" customWidth="1"/>
    <col min="14089" max="14089" width="10.75390625" style="0" customWidth="1"/>
    <col min="14337" max="14337" width="5.875" style="0" customWidth="1"/>
    <col min="14338" max="14338" width="6.125" style="0" customWidth="1"/>
    <col min="14339" max="14339" width="11.375" style="0" customWidth="1"/>
    <col min="14340" max="14340" width="15.875" style="0" customWidth="1"/>
    <col min="14341" max="14341" width="11.25390625" style="0" customWidth="1"/>
    <col min="14342" max="14342" width="10.875" style="0" customWidth="1"/>
    <col min="14343" max="14343" width="11.00390625" style="0" customWidth="1"/>
    <col min="14344" max="14344" width="11.125" style="0" customWidth="1"/>
    <col min="14345" max="14345" width="10.75390625" style="0" customWidth="1"/>
    <col min="14593" max="14593" width="5.875" style="0" customWidth="1"/>
    <col min="14594" max="14594" width="6.125" style="0" customWidth="1"/>
    <col min="14595" max="14595" width="11.375" style="0" customWidth="1"/>
    <col min="14596" max="14596" width="15.875" style="0" customWidth="1"/>
    <col min="14597" max="14597" width="11.25390625" style="0" customWidth="1"/>
    <col min="14598" max="14598" width="10.875" style="0" customWidth="1"/>
    <col min="14599" max="14599" width="11.00390625" style="0" customWidth="1"/>
    <col min="14600" max="14600" width="11.125" style="0" customWidth="1"/>
    <col min="14601" max="14601" width="10.75390625" style="0" customWidth="1"/>
    <col min="14849" max="14849" width="5.875" style="0" customWidth="1"/>
    <col min="14850" max="14850" width="6.125" style="0" customWidth="1"/>
    <col min="14851" max="14851" width="11.375" style="0" customWidth="1"/>
    <col min="14852" max="14852" width="15.875" style="0" customWidth="1"/>
    <col min="14853" max="14853" width="11.25390625" style="0" customWidth="1"/>
    <col min="14854" max="14854" width="10.875" style="0" customWidth="1"/>
    <col min="14855" max="14855" width="11.00390625" style="0" customWidth="1"/>
    <col min="14856" max="14856" width="11.125" style="0" customWidth="1"/>
    <col min="14857" max="14857" width="10.75390625" style="0" customWidth="1"/>
    <col min="15105" max="15105" width="5.875" style="0" customWidth="1"/>
    <col min="15106" max="15106" width="6.125" style="0" customWidth="1"/>
    <col min="15107" max="15107" width="11.375" style="0" customWidth="1"/>
    <col min="15108" max="15108" width="15.875" style="0" customWidth="1"/>
    <col min="15109" max="15109" width="11.25390625" style="0" customWidth="1"/>
    <col min="15110" max="15110" width="10.875" style="0" customWidth="1"/>
    <col min="15111" max="15111" width="11.00390625" style="0" customWidth="1"/>
    <col min="15112" max="15112" width="11.125" style="0" customWidth="1"/>
    <col min="15113" max="15113" width="10.75390625" style="0" customWidth="1"/>
    <col min="15361" max="15361" width="5.875" style="0" customWidth="1"/>
    <col min="15362" max="15362" width="6.125" style="0" customWidth="1"/>
    <col min="15363" max="15363" width="11.375" style="0" customWidth="1"/>
    <col min="15364" max="15364" width="15.875" style="0" customWidth="1"/>
    <col min="15365" max="15365" width="11.25390625" style="0" customWidth="1"/>
    <col min="15366" max="15366" width="10.875" style="0" customWidth="1"/>
    <col min="15367" max="15367" width="11.00390625" style="0" customWidth="1"/>
    <col min="15368" max="15368" width="11.125" style="0" customWidth="1"/>
    <col min="15369" max="15369" width="10.75390625" style="0" customWidth="1"/>
    <col min="15617" max="15617" width="5.875" style="0" customWidth="1"/>
    <col min="15618" max="15618" width="6.125" style="0" customWidth="1"/>
    <col min="15619" max="15619" width="11.375" style="0" customWidth="1"/>
    <col min="15620" max="15620" width="15.875" style="0" customWidth="1"/>
    <col min="15621" max="15621" width="11.25390625" style="0" customWidth="1"/>
    <col min="15622" max="15622" width="10.875" style="0" customWidth="1"/>
    <col min="15623" max="15623" width="11.00390625" style="0" customWidth="1"/>
    <col min="15624" max="15624" width="11.125" style="0" customWidth="1"/>
    <col min="15625" max="15625" width="10.75390625" style="0" customWidth="1"/>
    <col min="15873" max="15873" width="5.875" style="0" customWidth="1"/>
    <col min="15874" max="15874" width="6.125" style="0" customWidth="1"/>
    <col min="15875" max="15875" width="11.375" style="0" customWidth="1"/>
    <col min="15876" max="15876" width="15.875" style="0" customWidth="1"/>
    <col min="15877" max="15877" width="11.25390625" style="0" customWidth="1"/>
    <col min="15878" max="15878" width="10.875" style="0" customWidth="1"/>
    <col min="15879" max="15879" width="11.00390625" style="0" customWidth="1"/>
    <col min="15880" max="15880" width="11.125" style="0" customWidth="1"/>
    <col min="15881" max="15881" width="10.75390625" style="0" customWidth="1"/>
    <col min="16129" max="16129" width="5.875" style="0" customWidth="1"/>
    <col min="16130" max="16130" width="6.125" style="0" customWidth="1"/>
    <col min="16131" max="16131" width="11.375" style="0" customWidth="1"/>
    <col min="16132" max="16132" width="15.875" style="0" customWidth="1"/>
    <col min="16133" max="16133" width="11.25390625" style="0" customWidth="1"/>
    <col min="16134" max="16134" width="10.875" style="0" customWidth="1"/>
    <col min="16135" max="16135" width="11.00390625" style="0" customWidth="1"/>
    <col min="16136" max="16136" width="11.125" style="0" customWidth="1"/>
    <col min="16137" max="16137" width="10.75390625" style="0" customWidth="1"/>
  </cols>
  <sheetData>
    <row r="1" spans="1:9" ht="13.5" thickTop="1">
      <c r="A1" s="203" t="s">
        <v>49</v>
      </c>
      <c r="B1" s="204"/>
      <c r="C1" s="84" t="str">
        <f>CONCATENATE(cislostavby," ",nazevstavby)</f>
        <v>I2021/146 Rychloohřev K7</v>
      </c>
      <c r="D1" s="85"/>
      <c r="E1" s="86"/>
      <c r="F1" s="85"/>
      <c r="G1" s="87" t="s">
        <v>50</v>
      </c>
      <c r="H1" s="88" t="s">
        <v>80</v>
      </c>
      <c r="I1" s="89"/>
    </row>
    <row r="2" spans="1:9" ht="13.5" thickBot="1">
      <c r="A2" s="205" t="s">
        <v>51</v>
      </c>
      <c r="B2" s="206"/>
      <c r="C2" s="90" t="str">
        <f>CONCATENATE(cisloobjektu," ",nazevobjektu)</f>
        <v>SO 01 Kotelna K7</v>
      </c>
      <c r="D2" s="91"/>
      <c r="E2" s="92"/>
      <c r="F2" s="91"/>
      <c r="G2" s="207" t="s">
        <v>322</v>
      </c>
      <c r="H2" s="208"/>
      <c r="I2" s="209"/>
    </row>
    <row r="3" spans="1:9" ht="13.5" thickTop="1">
      <c r="A3" s="56"/>
      <c r="B3" s="56"/>
      <c r="C3" s="56"/>
      <c r="D3" s="56"/>
      <c r="E3" s="56"/>
      <c r="F3" s="56"/>
      <c r="G3" s="56"/>
      <c r="H3" s="56"/>
      <c r="I3" s="56"/>
    </row>
    <row r="4" spans="1:9" ht="19.5" customHeight="1">
      <c r="A4" s="93" t="s">
        <v>52</v>
      </c>
      <c r="B4" s="94"/>
      <c r="C4" s="94"/>
      <c r="D4" s="94"/>
      <c r="E4" s="94"/>
      <c r="F4" s="94"/>
      <c r="G4" s="94"/>
      <c r="H4" s="94"/>
      <c r="I4" s="94"/>
    </row>
    <row r="5" spans="1:9" ht="13.5" thickBot="1">
      <c r="A5" s="56"/>
      <c r="B5" s="56"/>
      <c r="C5" s="56"/>
      <c r="D5" s="56"/>
      <c r="E5" s="56"/>
      <c r="F5" s="56"/>
      <c r="G5" s="56"/>
      <c r="H5" s="56"/>
      <c r="I5" s="56"/>
    </row>
    <row r="6" spans="1:9" ht="13.5" thickBot="1">
      <c r="A6" s="95"/>
      <c r="B6" s="96" t="s">
        <v>53</v>
      </c>
      <c r="C6" s="96"/>
      <c r="D6" s="97"/>
      <c r="E6" s="98" t="s">
        <v>54</v>
      </c>
      <c r="F6" s="99" t="s">
        <v>55</v>
      </c>
      <c r="G6" s="99" t="s">
        <v>56</v>
      </c>
      <c r="H6" s="99" t="s">
        <v>57</v>
      </c>
      <c r="I6" s="100" t="s">
        <v>31</v>
      </c>
    </row>
    <row r="7" spans="1:9" ht="12.75">
      <c r="A7" s="177" t="str">
        <f>Položky!B7</f>
        <v>0</v>
      </c>
      <c r="B7" s="101" t="str">
        <f>Položky!C7</f>
        <v>Zdrojová část</v>
      </c>
      <c r="C7" s="56"/>
      <c r="D7" s="102"/>
      <c r="E7" s="178">
        <f>Položky!BA73</f>
        <v>0</v>
      </c>
      <c r="F7" s="179">
        <f>Položky!BB73</f>
        <v>0</v>
      </c>
      <c r="G7" s="179">
        <f>Položky!BC73</f>
        <v>0</v>
      </c>
      <c r="H7" s="179">
        <f>Položky!BD73</f>
        <v>0</v>
      </c>
      <c r="I7" s="180">
        <f>Položky!BE73</f>
        <v>0</v>
      </c>
    </row>
    <row r="8" spans="1:9" ht="12.75">
      <c r="A8" s="177" t="str">
        <f>Položky!B74</f>
        <v>1.</v>
      </c>
      <c r="B8" s="101" t="str">
        <f>Položky!C74</f>
        <v>NABÍJENÍ ZÁSOBNÍKU TUV</v>
      </c>
      <c r="C8" s="56"/>
      <c r="D8" s="102"/>
      <c r="E8" s="178">
        <f>Položky!BA86</f>
        <v>0</v>
      </c>
      <c r="F8" s="179">
        <f>Položky!BB86</f>
        <v>0</v>
      </c>
      <c r="G8" s="179">
        <f>Položky!BC86</f>
        <v>0</v>
      </c>
      <c r="H8" s="179">
        <f>Položky!BD86</f>
        <v>0</v>
      </c>
      <c r="I8" s="180">
        <f>Položky!BE86</f>
        <v>0</v>
      </c>
    </row>
    <row r="9" spans="1:9" ht="12.75">
      <c r="A9" s="177" t="str">
        <f>Položky!B87</f>
        <v>2.</v>
      </c>
      <c r="B9" s="101" t="str">
        <f>Položky!C87</f>
        <v>ROZVADĚČ RMS1 - DOPLNĚNÍ</v>
      </c>
      <c r="C9" s="56"/>
      <c r="D9" s="102"/>
      <c r="E9" s="178">
        <f>Položky!BA106</f>
        <v>0</v>
      </c>
      <c r="F9" s="179">
        <f>Položky!BB106</f>
        <v>0</v>
      </c>
      <c r="G9" s="179">
        <f>Položky!BC106</f>
        <v>0</v>
      </c>
      <c r="H9" s="179">
        <f>Položky!BD106</f>
        <v>0</v>
      </c>
      <c r="I9" s="180">
        <f>Položky!BE106</f>
        <v>0</v>
      </c>
    </row>
    <row r="10" spans="1:9" ht="12.75">
      <c r="A10" s="177" t="str">
        <f>Položky!B107</f>
        <v>3</v>
      </c>
      <c r="B10" s="101" t="str">
        <f>Položky!C107</f>
        <v>ELEKTROINSTALAČNÍ MATERIÁL A NUTNÉ DEMONTÁŽE</v>
      </c>
      <c r="C10" s="56"/>
      <c r="D10" s="102"/>
      <c r="E10" s="178">
        <f>Položky!BA120</f>
        <v>0</v>
      </c>
      <c r="F10" s="179">
        <f>Položky!BB120</f>
        <v>0</v>
      </c>
      <c r="G10" s="179">
        <f>Položky!BC120</f>
        <v>0</v>
      </c>
      <c r="H10" s="179">
        <f>Položky!BD120</f>
        <v>0</v>
      </c>
      <c r="I10" s="180">
        <f>Položky!BE120</f>
        <v>0</v>
      </c>
    </row>
    <row r="11" spans="1:9" ht="12.75">
      <c r="A11" s="177" t="str">
        <f>Položky!B121</f>
        <v>4</v>
      </c>
      <c r="B11" s="101" t="str">
        <f>Položky!C121</f>
        <v>PROGRAMOVÉ VYBAVENÍ A ZEREGULOVÁNÍ</v>
      </c>
      <c r="C11" s="56"/>
      <c r="D11" s="102"/>
      <c r="E11" s="178">
        <f>Položky!BA129</f>
        <v>0</v>
      </c>
      <c r="F11" s="179">
        <f>Položky!BB129</f>
        <v>0</v>
      </c>
      <c r="G11" s="179">
        <f>Položky!BC129</f>
        <v>0</v>
      </c>
      <c r="H11" s="179">
        <f>Položky!BD129</f>
        <v>0</v>
      </c>
      <c r="I11" s="180">
        <f>Položky!BE129</f>
        <v>0</v>
      </c>
    </row>
    <row r="12" spans="1:9" ht="13.5" thickBot="1">
      <c r="A12" s="177" t="str">
        <f>Položky!B130</f>
        <v>5</v>
      </c>
      <c r="B12" s="101" t="str">
        <f>Položky!C130</f>
        <v>OSTATNÍ DODÁVKY</v>
      </c>
      <c r="C12" s="56"/>
      <c r="D12" s="102"/>
      <c r="E12" s="178">
        <f>Položky!BA137</f>
        <v>0</v>
      </c>
      <c r="F12" s="179">
        <f>Položky!BB137</f>
        <v>0</v>
      </c>
      <c r="G12" s="179">
        <f>Položky!BC137</f>
        <v>0</v>
      </c>
      <c r="H12" s="179">
        <f>Položky!BD137</f>
        <v>0</v>
      </c>
      <c r="I12" s="180">
        <f>Položky!BE137</f>
        <v>0</v>
      </c>
    </row>
    <row r="13" spans="1:256" ht="13.5" thickBot="1">
      <c r="A13" s="103"/>
      <c r="B13" s="104" t="s">
        <v>58</v>
      </c>
      <c r="C13" s="104"/>
      <c r="D13" s="105"/>
      <c r="E13" s="106">
        <f>SUM(E7:E12)</f>
        <v>0</v>
      </c>
      <c r="F13" s="107">
        <f>SUM(F7:F12)</f>
        <v>0</v>
      </c>
      <c r="G13" s="107">
        <f>SUM(G7:G12)</f>
        <v>0</v>
      </c>
      <c r="H13" s="107">
        <f>SUM(H7:H12)</f>
        <v>0</v>
      </c>
      <c r="I13" s="108">
        <f>SUM(I7:I12)</f>
        <v>0</v>
      </c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  <c r="IU13" s="109"/>
      <c r="IV13" s="109"/>
    </row>
    <row r="14" spans="1:9" ht="12.75">
      <c r="A14" s="56"/>
      <c r="B14" s="56"/>
      <c r="C14" s="56"/>
      <c r="D14" s="56"/>
      <c r="E14" s="56"/>
      <c r="F14" s="56"/>
      <c r="G14" s="56"/>
      <c r="H14" s="56"/>
      <c r="I14" s="56"/>
    </row>
    <row r="15" spans="1:57" ht="18">
      <c r="A15" s="94" t="s">
        <v>59</v>
      </c>
      <c r="B15" s="94"/>
      <c r="C15" s="94"/>
      <c r="D15" s="94"/>
      <c r="E15" s="94"/>
      <c r="F15" s="94"/>
      <c r="G15" s="110"/>
      <c r="H15" s="94"/>
      <c r="I15" s="94"/>
      <c r="BA15" s="31"/>
      <c r="BB15" s="31"/>
      <c r="BC15" s="31"/>
      <c r="BD15" s="31"/>
      <c r="BE15" s="31"/>
    </row>
    <row r="16" spans="1:9" ht="13.5" thickBot="1">
      <c r="A16" s="56"/>
      <c r="B16" s="56"/>
      <c r="C16" s="56"/>
      <c r="D16" s="56"/>
      <c r="E16" s="56"/>
      <c r="F16" s="56"/>
      <c r="G16" s="56"/>
      <c r="H16" s="56"/>
      <c r="I16" s="56"/>
    </row>
    <row r="17" spans="1:9" ht="12.75">
      <c r="A17" s="61" t="s">
        <v>60</v>
      </c>
      <c r="B17" s="62"/>
      <c r="C17" s="62"/>
      <c r="D17" s="111"/>
      <c r="E17" s="112" t="s">
        <v>61</v>
      </c>
      <c r="F17" s="113" t="s">
        <v>62</v>
      </c>
      <c r="G17" s="114" t="s">
        <v>63</v>
      </c>
      <c r="H17" s="115"/>
      <c r="I17" s="116" t="s">
        <v>61</v>
      </c>
    </row>
    <row r="18" spans="1:53" ht="12.75">
      <c r="A18" s="54"/>
      <c r="B18" s="45"/>
      <c r="C18" s="45"/>
      <c r="D18" s="117"/>
      <c r="E18" s="118"/>
      <c r="F18" s="119"/>
      <c r="G18" s="120">
        <f>CHOOSE(BA18+1,HSV+PSV,HSV+PSV+Mont,HSV+PSV+Dodavka+Mont,HSV,PSV,Mont,Dodavka,Mont+Dodavka,0)</f>
        <v>0</v>
      </c>
      <c r="H18" s="121"/>
      <c r="I18" s="122">
        <f>E18+F18*G18/100</f>
        <v>0</v>
      </c>
      <c r="BA18">
        <v>8</v>
      </c>
    </row>
    <row r="19" spans="1:9" ht="13.5" thickBot="1">
      <c r="A19" s="123"/>
      <c r="B19" s="124" t="s">
        <v>64</v>
      </c>
      <c r="C19" s="125"/>
      <c r="D19" s="126"/>
      <c r="E19" s="127"/>
      <c r="F19" s="128"/>
      <c r="G19" s="128"/>
      <c r="H19" s="210">
        <f>SUM(H18:H18)</f>
        <v>0</v>
      </c>
      <c r="I19" s="211"/>
    </row>
    <row r="21" spans="2:9" ht="12.75">
      <c r="B21" s="109"/>
      <c r="F21" s="129"/>
      <c r="G21" s="130"/>
      <c r="H21" s="130"/>
      <c r="I21" s="131"/>
    </row>
    <row r="22" spans="6:9" ht="12.75">
      <c r="F22" s="129"/>
      <c r="G22" s="130"/>
      <c r="H22" s="130"/>
      <c r="I22" s="131"/>
    </row>
    <row r="23" spans="6:9" ht="12.75">
      <c r="F23" s="129"/>
      <c r="G23" s="130"/>
      <c r="H23" s="130"/>
      <c r="I23" s="131"/>
    </row>
    <row r="24" spans="6:9" ht="12.75">
      <c r="F24" s="129"/>
      <c r="G24" s="130"/>
      <c r="H24" s="130"/>
      <c r="I24" s="131"/>
    </row>
    <row r="25" spans="6:9" ht="12.75">
      <c r="F25" s="129"/>
      <c r="G25" s="130"/>
      <c r="H25" s="130"/>
      <c r="I25" s="131"/>
    </row>
    <row r="26" spans="6:9" ht="12.75">
      <c r="F26" s="129"/>
      <c r="G26" s="130"/>
      <c r="H26" s="130"/>
      <c r="I26" s="131"/>
    </row>
    <row r="27" spans="6:9" ht="12.75">
      <c r="F27" s="129"/>
      <c r="G27" s="130"/>
      <c r="H27" s="130"/>
      <c r="I27" s="131"/>
    </row>
    <row r="28" spans="6:9" ht="12.75">
      <c r="F28" s="129"/>
      <c r="G28" s="130"/>
      <c r="H28" s="130"/>
      <c r="I28" s="131"/>
    </row>
    <row r="29" spans="6:9" ht="12.75">
      <c r="F29" s="129"/>
      <c r="G29" s="130"/>
      <c r="H29" s="130"/>
      <c r="I29" s="131"/>
    </row>
    <row r="30" spans="6:9" ht="12.75">
      <c r="F30" s="129"/>
      <c r="G30" s="130"/>
      <c r="H30" s="130"/>
      <c r="I30" s="131"/>
    </row>
    <row r="31" spans="6:9" ht="12.75">
      <c r="F31" s="129"/>
      <c r="G31" s="130"/>
      <c r="H31" s="130"/>
      <c r="I31" s="131"/>
    </row>
    <row r="32" spans="6:9" ht="12.75">
      <c r="F32" s="129"/>
      <c r="G32" s="130"/>
      <c r="H32" s="130"/>
      <c r="I32" s="131"/>
    </row>
    <row r="33" spans="6:9" ht="12.75">
      <c r="F33" s="129"/>
      <c r="G33" s="130"/>
      <c r="H33" s="130"/>
      <c r="I33" s="131"/>
    </row>
    <row r="34" spans="6:9" ht="12.75">
      <c r="F34" s="129"/>
      <c r="G34" s="130"/>
      <c r="H34" s="130"/>
      <c r="I34" s="131"/>
    </row>
    <row r="35" spans="6:9" ht="12.75">
      <c r="F35" s="129"/>
      <c r="G35" s="130"/>
      <c r="H35" s="130"/>
      <c r="I35" s="131"/>
    </row>
    <row r="36" spans="6:9" ht="12.75">
      <c r="F36" s="129"/>
      <c r="G36" s="130"/>
      <c r="H36" s="130"/>
      <c r="I36" s="131"/>
    </row>
    <row r="37" spans="6:9" ht="12.75">
      <c r="F37" s="129"/>
      <c r="G37" s="130"/>
      <c r="H37" s="130"/>
      <c r="I37" s="131"/>
    </row>
    <row r="38" spans="6:9" ht="12.75">
      <c r="F38" s="129"/>
      <c r="G38" s="130"/>
      <c r="H38" s="130"/>
      <c r="I38" s="131"/>
    </row>
    <row r="39" spans="6:9" ht="12.75">
      <c r="F39" s="129"/>
      <c r="G39" s="130"/>
      <c r="H39" s="130"/>
      <c r="I39" s="131"/>
    </row>
    <row r="40" spans="6:9" ht="12.75">
      <c r="F40" s="129"/>
      <c r="G40" s="130"/>
      <c r="H40" s="130"/>
      <c r="I40" s="131"/>
    </row>
    <row r="41" spans="6:9" ht="12.75">
      <c r="F41" s="129"/>
      <c r="G41" s="130"/>
      <c r="H41" s="130"/>
      <c r="I41" s="131"/>
    </row>
    <row r="42" spans="6:9" ht="12.75">
      <c r="F42" s="129"/>
      <c r="G42" s="130"/>
      <c r="H42" s="130"/>
      <c r="I42" s="131"/>
    </row>
    <row r="43" spans="6:9" ht="12.75">
      <c r="F43" s="129"/>
      <c r="G43" s="130"/>
      <c r="H43" s="130"/>
      <c r="I43" s="131"/>
    </row>
    <row r="44" spans="6:9" ht="12.75">
      <c r="F44" s="129"/>
      <c r="G44" s="130"/>
      <c r="H44" s="130"/>
      <c r="I44" s="131"/>
    </row>
    <row r="45" spans="6:9" ht="12.75">
      <c r="F45" s="129"/>
      <c r="G45" s="130"/>
      <c r="H45" s="130"/>
      <c r="I45" s="131"/>
    </row>
    <row r="46" spans="6:9" ht="12.75">
      <c r="F46" s="129"/>
      <c r="G46" s="130"/>
      <c r="H46" s="130"/>
      <c r="I46" s="131"/>
    </row>
    <row r="47" spans="6:9" ht="12.75">
      <c r="F47" s="129"/>
      <c r="G47" s="130"/>
      <c r="H47" s="130"/>
      <c r="I47" s="131"/>
    </row>
    <row r="48" spans="6:9" ht="12.75">
      <c r="F48" s="129"/>
      <c r="G48" s="130"/>
      <c r="H48" s="130"/>
      <c r="I48" s="131"/>
    </row>
    <row r="49" spans="6:9" ht="12.75">
      <c r="F49" s="129"/>
      <c r="G49" s="130"/>
      <c r="H49" s="130"/>
      <c r="I49" s="131"/>
    </row>
    <row r="50" spans="6:9" ht="12.75">
      <c r="F50" s="129"/>
      <c r="G50" s="130"/>
      <c r="H50" s="130"/>
      <c r="I50" s="131"/>
    </row>
    <row r="51" spans="6:9" ht="12.75">
      <c r="F51" s="129"/>
      <c r="G51" s="130"/>
      <c r="H51" s="130"/>
      <c r="I51" s="131"/>
    </row>
    <row r="52" spans="6:9" ht="12.75">
      <c r="F52" s="129"/>
      <c r="G52" s="130"/>
      <c r="H52" s="130"/>
      <c r="I52" s="131"/>
    </row>
    <row r="53" spans="6:9" ht="12.75">
      <c r="F53" s="129"/>
      <c r="G53" s="130"/>
      <c r="H53" s="130"/>
      <c r="I53" s="131"/>
    </row>
    <row r="54" spans="6:9" ht="12.75">
      <c r="F54" s="129"/>
      <c r="G54" s="130"/>
      <c r="H54" s="130"/>
      <c r="I54" s="131"/>
    </row>
    <row r="55" spans="6:9" ht="12.75">
      <c r="F55" s="129"/>
      <c r="G55" s="130"/>
      <c r="H55" s="130"/>
      <c r="I55" s="131"/>
    </row>
    <row r="56" spans="6:9" ht="12.75">
      <c r="F56" s="129"/>
      <c r="G56" s="130"/>
      <c r="H56" s="130"/>
      <c r="I56" s="131"/>
    </row>
    <row r="57" spans="6:9" ht="12.75">
      <c r="F57" s="129"/>
      <c r="G57" s="130"/>
      <c r="H57" s="130"/>
      <c r="I57" s="131"/>
    </row>
    <row r="58" spans="6:9" ht="12.75">
      <c r="F58" s="129"/>
      <c r="G58" s="130"/>
      <c r="H58" s="130"/>
      <c r="I58" s="131"/>
    </row>
    <row r="59" spans="6:9" ht="12.75">
      <c r="F59" s="129"/>
      <c r="G59" s="130"/>
      <c r="H59" s="130"/>
      <c r="I59" s="131"/>
    </row>
    <row r="60" spans="6:9" ht="12.75">
      <c r="F60" s="129"/>
      <c r="G60" s="130"/>
      <c r="H60" s="130"/>
      <c r="I60" s="131"/>
    </row>
    <row r="61" spans="6:9" ht="12.75">
      <c r="F61" s="129"/>
      <c r="G61" s="130"/>
      <c r="H61" s="130"/>
      <c r="I61" s="131"/>
    </row>
    <row r="62" spans="6:9" ht="12.75">
      <c r="F62" s="129"/>
      <c r="G62" s="130"/>
      <c r="H62" s="130"/>
      <c r="I62" s="131"/>
    </row>
    <row r="63" spans="6:9" ht="12.75">
      <c r="F63" s="129"/>
      <c r="G63" s="130"/>
      <c r="H63" s="130"/>
      <c r="I63" s="131"/>
    </row>
    <row r="64" spans="6:9" ht="12.75">
      <c r="F64" s="129"/>
      <c r="G64" s="130"/>
      <c r="H64" s="130"/>
      <c r="I64" s="131"/>
    </row>
    <row r="65" spans="6:9" ht="12.75">
      <c r="F65" s="129"/>
      <c r="G65" s="130"/>
      <c r="H65" s="130"/>
      <c r="I65" s="131"/>
    </row>
    <row r="66" spans="6:9" ht="12.75">
      <c r="F66" s="129"/>
      <c r="G66" s="130"/>
      <c r="H66" s="130"/>
      <c r="I66" s="131"/>
    </row>
    <row r="67" spans="6:9" ht="12.75">
      <c r="F67" s="129"/>
      <c r="G67" s="130"/>
      <c r="H67" s="130"/>
      <c r="I67" s="131"/>
    </row>
    <row r="68" spans="6:9" ht="12.75">
      <c r="F68" s="129"/>
      <c r="G68" s="130"/>
      <c r="H68" s="130"/>
      <c r="I68" s="131"/>
    </row>
    <row r="69" spans="6:9" ht="12.75">
      <c r="F69" s="129"/>
      <c r="G69" s="130"/>
      <c r="H69" s="130"/>
      <c r="I69" s="131"/>
    </row>
    <row r="70" spans="6:9" ht="12.75">
      <c r="F70" s="129"/>
      <c r="G70" s="130"/>
      <c r="H70" s="130"/>
      <c r="I70" s="131"/>
    </row>
  </sheetData>
  <mergeCells count="4">
    <mergeCell ref="A1:B1"/>
    <mergeCell ref="A2:B2"/>
    <mergeCell ref="G2:I2"/>
    <mergeCell ref="H19:I19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BA65C-6398-4A82-B4C9-9B8B1723AF88}">
  <dimension ref="A1:CZ198"/>
  <sheetViews>
    <sheetView showGridLines="0" showZeros="0" tabSelected="1" workbookViewId="0" topLeftCell="A85">
      <selection activeCell="C118" sqref="C118"/>
    </sheetView>
  </sheetViews>
  <sheetFormatPr defaultColWidth="9.00390625" defaultRowHeight="12.75"/>
  <cols>
    <col min="1" max="1" width="4.375" style="132" customWidth="1"/>
    <col min="2" max="2" width="10.00390625" style="132" customWidth="1"/>
    <col min="3" max="3" width="41.375" style="132" customWidth="1"/>
    <col min="4" max="4" width="5.625" style="132" customWidth="1"/>
    <col min="5" max="5" width="8.625" style="173" customWidth="1"/>
    <col min="6" max="6" width="9.875" style="132" customWidth="1"/>
    <col min="7" max="7" width="13.875" style="132" customWidth="1"/>
    <col min="8" max="11" width="9.125" style="132" customWidth="1"/>
    <col min="12" max="12" width="75.375" style="132" customWidth="1"/>
    <col min="13" max="13" width="45.25390625" style="132" customWidth="1"/>
    <col min="14" max="256" width="9.125" style="132" customWidth="1"/>
    <col min="257" max="257" width="4.375" style="132" customWidth="1"/>
    <col min="258" max="258" width="11.625" style="132" customWidth="1"/>
    <col min="259" max="259" width="40.375" style="132" customWidth="1"/>
    <col min="260" max="260" width="5.625" style="132" customWidth="1"/>
    <col min="261" max="261" width="8.625" style="132" customWidth="1"/>
    <col min="262" max="262" width="9.875" style="132" customWidth="1"/>
    <col min="263" max="263" width="13.875" style="132" customWidth="1"/>
    <col min="264" max="267" width="9.125" style="132" customWidth="1"/>
    <col min="268" max="268" width="75.375" style="132" customWidth="1"/>
    <col min="269" max="269" width="45.25390625" style="132" customWidth="1"/>
    <col min="270" max="512" width="9.125" style="132" customWidth="1"/>
    <col min="513" max="513" width="4.375" style="132" customWidth="1"/>
    <col min="514" max="514" width="11.625" style="132" customWidth="1"/>
    <col min="515" max="515" width="40.375" style="132" customWidth="1"/>
    <col min="516" max="516" width="5.625" style="132" customWidth="1"/>
    <col min="517" max="517" width="8.625" style="132" customWidth="1"/>
    <col min="518" max="518" width="9.875" style="132" customWidth="1"/>
    <col min="519" max="519" width="13.875" style="132" customWidth="1"/>
    <col min="520" max="523" width="9.125" style="132" customWidth="1"/>
    <col min="524" max="524" width="75.375" style="132" customWidth="1"/>
    <col min="525" max="525" width="45.25390625" style="132" customWidth="1"/>
    <col min="526" max="768" width="9.125" style="132" customWidth="1"/>
    <col min="769" max="769" width="4.375" style="132" customWidth="1"/>
    <col min="770" max="770" width="11.625" style="132" customWidth="1"/>
    <col min="771" max="771" width="40.375" style="132" customWidth="1"/>
    <col min="772" max="772" width="5.625" style="132" customWidth="1"/>
    <col min="773" max="773" width="8.625" style="132" customWidth="1"/>
    <col min="774" max="774" width="9.875" style="132" customWidth="1"/>
    <col min="775" max="775" width="13.875" style="132" customWidth="1"/>
    <col min="776" max="779" width="9.125" style="132" customWidth="1"/>
    <col min="780" max="780" width="75.375" style="132" customWidth="1"/>
    <col min="781" max="781" width="45.25390625" style="132" customWidth="1"/>
    <col min="782" max="1024" width="9.125" style="132" customWidth="1"/>
    <col min="1025" max="1025" width="4.375" style="132" customWidth="1"/>
    <col min="1026" max="1026" width="11.625" style="132" customWidth="1"/>
    <col min="1027" max="1027" width="40.375" style="132" customWidth="1"/>
    <col min="1028" max="1028" width="5.625" style="132" customWidth="1"/>
    <col min="1029" max="1029" width="8.625" style="132" customWidth="1"/>
    <col min="1030" max="1030" width="9.875" style="132" customWidth="1"/>
    <col min="1031" max="1031" width="13.875" style="132" customWidth="1"/>
    <col min="1032" max="1035" width="9.125" style="132" customWidth="1"/>
    <col min="1036" max="1036" width="75.375" style="132" customWidth="1"/>
    <col min="1037" max="1037" width="45.25390625" style="132" customWidth="1"/>
    <col min="1038" max="1280" width="9.125" style="132" customWidth="1"/>
    <col min="1281" max="1281" width="4.375" style="132" customWidth="1"/>
    <col min="1282" max="1282" width="11.625" style="132" customWidth="1"/>
    <col min="1283" max="1283" width="40.375" style="132" customWidth="1"/>
    <col min="1284" max="1284" width="5.625" style="132" customWidth="1"/>
    <col min="1285" max="1285" width="8.625" style="132" customWidth="1"/>
    <col min="1286" max="1286" width="9.875" style="132" customWidth="1"/>
    <col min="1287" max="1287" width="13.875" style="132" customWidth="1"/>
    <col min="1288" max="1291" width="9.125" style="132" customWidth="1"/>
    <col min="1292" max="1292" width="75.375" style="132" customWidth="1"/>
    <col min="1293" max="1293" width="45.25390625" style="132" customWidth="1"/>
    <col min="1294" max="1536" width="9.125" style="132" customWidth="1"/>
    <col min="1537" max="1537" width="4.375" style="132" customWidth="1"/>
    <col min="1538" max="1538" width="11.625" style="132" customWidth="1"/>
    <col min="1539" max="1539" width="40.375" style="132" customWidth="1"/>
    <col min="1540" max="1540" width="5.625" style="132" customWidth="1"/>
    <col min="1541" max="1541" width="8.625" style="132" customWidth="1"/>
    <col min="1542" max="1542" width="9.875" style="132" customWidth="1"/>
    <col min="1543" max="1543" width="13.875" style="132" customWidth="1"/>
    <col min="1544" max="1547" width="9.125" style="132" customWidth="1"/>
    <col min="1548" max="1548" width="75.375" style="132" customWidth="1"/>
    <col min="1549" max="1549" width="45.25390625" style="132" customWidth="1"/>
    <col min="1550" max="1792" width="9.125" style="132" customWidth="1"/>
    <col min="1793" max="1793" width="4.375" style="132" customWidth="1"/>
    <col min="1794" max="1794" width="11.625" style="132" customWidth="1"/>
    <col min="1795" max="1795" width="40.375" style="132" customWidth="1"/>
    <col min="1796" max="1796" width="5.625" style="132" customWidth="1"/>
    <col min="1797" max="1797" width="8.625" style="132" customWidth="1"/>
    <col min="1798" max="1798" width="9.875" style="132" customWidth="1"/>
    <col min="1799" max="1799" width="13.875" style="132" customWidth="1"/>
    <col min="1800" max="1803" width="9.125" style="132" customWidth="1"/>
    <col min="1804" max="1804" width="75.375" style="132" customWidth="1"/>
    <col min="1805" max="1805" width="45.25390625" style="132" customWidth="1"/>
    <col min="1806" max="2048" width="9.125" style="132" customWidth="1"/>
    <col min="2049" max="2049" width="4.375" style="132" customWidth="1"/>
    <col min="2050" max="2050" width="11.625" style="132" customWidth="1"/>
    <col min="2051" max="2051" width="40.375" style="132" customWidth="1"/>
    <col min="2052" max="2052" width="5.625" style="132" customWidth="1"/>
    <col min="2053" max="2053" width="8.625" style="132" customWidth="1"/>
    <col min="2054" max="2054" width="9.875" style="132" customWidth="1"/>
    <col min="2055" max="2055" width="13.875" style="132" customWidth="1"/>
    <col min="2056" max="2059" width="9.125" style="132" customWidth="1"/>
    <col min="2060" max="2060" width="75.375" style="132" customWidth="1"/>
    <col min="2061" max="2061" width="45.25390625" style="132" customWidth="1"/>
    <col min="2062" max="2304" width="9.125" style="132" customWidth="1"/>
    <col min="2305" max="2305" width="4.375" style="132" customWidth="1"/>
    <col min="2306" max="2306" width="11.625" style="132" customWidth="1"/>
    <col min="2307" max="2307" width="40.375" style="132" customWidth="1"/>
    <col min="2308" max="2308" width="5.625" style="132" customWidth="1"/>
    <col min="2309" max="2309" width="8.625" style="132" customWidth="1"/>
    <col min="2310" max="2310" width="9.875" style="132" customWidth="1"/>
    <col min="2311" max="2311" width="13.875" style="132" customWidth="1"/>
    <col min="2312" max="2315" width="9.125" style="132" customWidth="1"/>
    <col min="2316" max="2316" width="75.375" style="132" customWidth="1"/>
    <col min="2317" max="2317" width="45.25390625" style="132" customWidth="1"/>
    <col min="2318" max="2560" width="9.125" style="132" customWidth="1"/>
    <col min="2561" max="2561" width="4.375" style="132" customWidth="1"/>
    <col min="2562" max="2562" width="11.625" style="132" customWidth="1"/>
    <col min="2563" max="2563" width="40.375" style="132" customWidth="1"/>
    <col min="2564" max="2564" width="5.625" style="132" customWidth="1"/>
    <col min="2565" max="2565" width="8.625" style="132" customWidth="1"/>
    <col min="2566" max="2566" width="9.875" style="132" customWidth="1"/>
    <col min="2567" max="2567" width="13.875" style="132" customWidth="1"/>
    <col min="2568" max="2571" width="9.125" style="132" customWidth="1"/>
    <col min="2572" max="2572" width="75.375" style="132" customWidth="1"/>
    <col min="2573" max="2573" width="45.25390625" style="132" customWidth="1"/>
    <col min="2574" max="2816" width="9.125" style="132" customWidth="1"/>
    <col min="2817" max="2817" width="4.375" style="132" customWidth="1"/>
    <col min="2818" max="2818" width="11.625" style="132" customWidth="1"/>
    <col min="2819" max="2819" width="40.375" style="132" customWidth="1"/>
    <col min="2820" max="2820" width="5.625" style="132" customWidth="1"/>
    <col min="2821" max="2821" width="8.625" style="132" customWidth="1"/>
    <col min="2822" max="2822" width="9.875" style="132" customWidth="1"/>
    <col min="2823" max="2823" width="13.875" style="132" customWidth="1"/>
    <col min="2824" max="2827" width="9.125" style="132" customWidth="1"/>
    <col min="2828" max="2828" width="75.375" style="132" customWidth="1"/>
    <col min="2829" max="2829" width="45.25390625" style="132" customWidth="1"/>
    <col min="2830" max="3072" width="9.125" style="132" customWidth="1"/>
    <col min="3073" max="3073" width="4.375" style="132" customWidth="1"/>
    <col min="3074" max="3074" width="11.625" style="132" customWidth="1"/>
    <col min="3075" max="3075" width="40.375" style="132" customWidth="1"/>
    <col min="3076" max="3076" width="5.625" style="132" customWidth="1"/>
    <col min="3077" max="3077" width="8.625" style="132" customWidth="1"/>
    <col min="3078" max="3078" width="9.875" style="132" customWidth="1"/>
    <col min="3079" max="3079" width="13.875" style="132" customWidth="1"/>
    <col min="3080" max="3083" width="9.125" style="132" customWidth="1"/>
    <col min="3084" max="3084" width="75.375" style="132" customWidth="1"/>
    <col min="3085" max="3085" width="45.25390625" style="132" customWidth="1"/>
    <col min="3086" max="3328" width="9.125" style="132" customWidth="1"/>
    <col min="3329" max="3329" width="4.375" style="132" customWidth="1"/>
    <col min="3330" max="3330" width="11.625" style="132" customWidth="1"/>
    <col min="3331" max="3331" width="40.375" style="132" customWidth="1"/>
    <col min="3332" max="3332" width="5.625" style="132" customWidth="1"/>
    <col min="3333" max="3333" width="8.625" style="132" customWidth="1"/>
    <col min="3334" max="3334" width="9.875" style="132" customWidth="1"/>
    <col min="3335" max="3335" width="13.875" style="132" customWidth="1"/>
    <col min="3336" max="3339" width="9.125" style="132" customWidth="1"/>
    <col min="3340" max="3340" width="75.375" style="132" customWidth="1"/>
    <col min="3341" max="3341" width="45.25390625" style="132" customWidth="1"/>
    <col min="3342" max="3584" width="9.125" style="132" customWidth="1"/>
    <col min="3585" max="3585" width="4.375" style="132" customWidth="1"/>
    <col min="3586" max="3586" width="11.625" style="132" customWidth="1"/>
    <col min="3587" max="3587" width="40.375" style="132" customWidth="1"/>
    <col min="3588" max="3588" width="5.625" style="132" customWidth="1"/>
    <col min="3589" max="3589" width="8.625" style="132" customWidth="1"/>
    <col min="3590" max="3590" width="9.875" style="132" customWidth="1"/>
    <col min="3591" max="3591" width="13.875" style="132" customWidth="1"/>
    <col min="3592" max="3595" width="9.125" style="132" customWidth="1"/>
    <col min="3596" max="3596" width="75.375" style="132" customWidth="1"/>
    <col min="3597" max="3597" width="45.25390625" style="132" customWidth="1"/>
    <col min="3598" max="3840" width="9.125" style="132" customWidth="1"/>
    <col min="3841" max="3841" width="4.375" style="132" customWidth="1"/>
    <col min="3842" max="3842" width="11.625" style="132" customWidth="1"/>
    <col min="3843" max="3843" width="40.375" style="132" customWidth="1"/>
    <col min="3844" max="3844" width="5.625" style="132" customWidth="1"/>
    <col min="3845" max="3845" width="8.625" style="132" customWidth="1"/>
    <col min="3846" max="3846" width="9.875" style="132" customWidth="1"/>
    <col min="3847" max="3847" width="13.875" style="132" customWidth="1"/>
    <col min="3848" max="3851" width="9.125" style="132" customWidth="1"/>
    <col min="3852" max="3852" width="75.375" style="132" customWidth="1"/>
    <col min="3853" max="3853" width="45.25390625" style="132" customWidth="1"/>
    <col min="3854" max="4096" width="9.125" style="132" customWidth="1"/>
    <col min="4097" max="4097" width="4.375" style="132" customWidth="1"/>
    <col min="4098" max="4098" width="11.625" style="132" customWidth="1"/>
    <col min="4099" max="4099" width="40.375" style="132" customWidth="1"/>
    <col min="4100" max="4100" width="5.625" style="132" customWidth="1"/>
    <col min="4101" max="4101" width="8.625" style="132" customWidth="1"/>
    <col min="4102" max="4102" width="9.875" style="132" customWidth="1"/>
    <col min="4103" max="4103" width="13.875" style="132" customWidth="1"/>
    <col min="4104" max="4107" width="9.125" style="132" customWidth="1"/>
    <col min="4108" max="4108" width="75.375" style="132" customWidth="1"/>
    <col min="4109" max="4109" width="45.25390625" style="132" customWidth="1"/>
    <col min="4110" max="4352" width="9.125" style="132" customWidth="1"/>
    <col min="4353" max="4353" width="4.375" style="132" customWidth="1"/>
    <col min="4354" max="4354" width="11.625" style="132" customWidth="1"/>
    <col min="4355" max="4355" width="40.375" style="132" customWidth="1"/>
    <col min="4356" max="4356" width="5.625" style="132" customWidth="1"/>
    <col min="4357" max="4357" width="8.625" style="132" customWidth="1"/>
    <col min="4358" max="4358" width="9.875" style="132" customWidth="1"/>
    <col min="4359" max="4359" width="13.875" style="132" customWidth="1"/>
    <col min="4360" max="4363" width="9.125" style="132" customWidth="1"/>
    <col min="4364" max="4364" width="75.375" style="132" customWidth="1"/>
    <col min="4365" max="4365" width="45.25390625" style="132" customWidth="1"/>
    <col min="4366" max="4608" width="9.125" style="132" customWidth="1"/>
    <col min="4609" max="4609" width="4.375" style="132" customWidth="1"/>
    <col min="4610" max="4610" width="11.625" style="132" customWidth="1"/>
    <col min="4611" max="4611" width="40.375" style="132" customWidth="1"/>
    <col min="4612" max="4612" width="5.625" style="132" customWidth="1"/>
    <col min="4613" max="4613" width="8.625" style="132" customWidth="1"/>
    <col min="4614" max="4614" width="9.875" style="132" customWidth="1"/>
    <col min="4615" max="4615" width="13.875" style="132" customWidth="1"/>
    <col min="4616" max="4619" width="9.125" style="132" customWidth="1"/>
    <col min="4620" max="4620" width="75.375" style="132" customWidth="1"/>
    <col min="4621" max="4621" width="45.25390625" style="132" customWidth="1"/>
    <col min="4622" max="4864" width="9.125" style="132" customWidth="1"/>
    <col min="4865" max="4865" width="4.375" style="132" customWidth="1"/>
    <col min="4866" max="4866" width="11.625" style="132" customWidth="1"/>
    <col min="4867" max="4867" width="40.375" style="132" customWidth="1"/>
    <col min="4868" max="4868" width="5.625" style="132" customWidth="1"/>
    <col min="4869" max="4869" width="8.625" style="132" customWidth="1"/>
    <col min="4870" max="4870" width="9.875" style="132" customWidth="1"/>
    <col min="4871" max="4871" width="13.875" style="132" customWidth="1"/>
    <col min="4872" max="4875" width="9.125" style="132" customWidth="1"/>
    <col min="4876" max="4876" width="75.375" style="132" customWidth="1"/>
    <col min="4877" max="4877" width="45.25390625" style="132" customWidth="1"/>
    <col min="4878" max="5120" width="9.125" style="132" customWidth="1"/>
    <col min="5121" max="5121" width="4.375" style="132" customWidth="1"/>
    <col min="5122" max="5122" width="11.625" style="132" customWidth="1"/>
    <col min="5123" max="5123" width="40.375" style="132" customWidth="1"/>
    <col min="5124" max="5124" width="5.625" style="132" customWidth="1"/>
    <col min="5125" max="5125" width="8.625" style="132" customWidth="1"/>
    <col min="5126" max="5126" width="9.875" style="132" customWidth="1"/>
    <col min="5127" max="5127" width="13.875" style="132" customWidth="1"/>
    <col min="5128" max="5131" width="9.125" style="132" customWidth="1"/>
    <col min="5132" max="5132" width="75.375" style="132" customWidth="1"/>
    <col min="5133" max="5133" width="45.25390625" style="132" customWidth="1"/>
    <col min="5134" max="5376" width="9.125" style="132" customWidth="1"/>
    <col min="5377" max="5377" width="4.375" style="132" customWidth="1"/>
    <col min="5378" max="5378" width="11.625" style="132" customWidth="1"/>
    <col min="5379" max="5379" width="40.375" style="132" customWidth="1"/>
    <col min="5380" max="5380" width="5.625" style="132" customWidth="1"/>
    <col min="5381" max="5381" width="8.625" style="132" customWidth="1"/>
    <col min="5382" max="5382" width="9.875" style="132" customWidth="1"/>
    <col min="5383" max="5383" width="13.875" style="132" customWidth="1"/>
    <col min="5384" max="5387" width="9.125" style="132" customWidth="1"/>
    <col min="5388" max="5388" width="75.375" style="132" customWidth="1"/>
    <col min="5389" max="5389" width="45.25390625" style="132" customWidth="1"/>
    <col min="5390" max="5632" width="9.125" style="132" customWidth="1"/>
    <col min="5633" max="5633" width="4.375" style="132" customWidth="1"/>
    <col min="5634" max="5634" width="11.625" style="132" customWidth="1"/>
    <col min="5635" max="5635" width="40.375" style="132" customWidth="1"/>
    <col min="5636" max="5636" width="5.625" style="132" customWidth="1"/>
    <col min="5637" max="5637" width="8.625" style="132" customWidth="1"/>
    <col min="5638" max="5638" width="9.875" style="132" customWidth="1"/>
    <col min="5639" max="5639" width="13.875" style="132" customWidth="1"/>
    <col min="5640" max="5643" width="9.125" style="132" customWidth="1"/>
    <col min="5644" max="5644" width="75.375" style="132" customWidth="1"/>
    <col min="5645" max="5645" width="45.25390625" style="132" customWidth="1"/>
    <col min="5646" max="5888" width="9.125" style="132" customWidth="1"/>
    <col min="5889" max="5889" width="4.375" style="132" customWidth="1"/>
    <col min="5890" max="5890" width="11.625" style="132" customWidth="1"/>
    <col min="5891" max="5891" width="40.375" style="132" customWidth="1"/>
    <col min="5892" max="5892" width="5.625" style="132" customWidth="1"/>
    <col min="5893" max="5893" width="8.625" style="132" customWidth="1"/>
    <col min="5894" max="5894" width="9.875" style="132" customWidth="1"/>
    <col min="5895" max="5895" width="13.875" style="132" customWidth="1"/>
    <col min="5896" max="5899" width="9.125" style="132" customWidth="1"/>
    <col min="5900" max="5900" width="75.375" style="132" customWidth="1"/>
    <col min="5901" max="5901" width="45.25390625" style="132" customWidth="1"/>
    <col min="5902" max="6144" width="9.125" style="132" customWidth="1"/>
    <col min="6145" max="6145" width="4.375" style="132" customWidth="1"/>
    <col min="6146" max="6146" width="11.625" style="132" customWidth="1"/>
    <col min="6147" max="6147" width="40.375" style="132" customWidth="1"/>
    <col min="6148" max="6148" width="5.625" style="132" customWidth="1"/>
    <col min="6149" max="6149" width="8.625" style="132" customWidth="1"/>
    <col min="6150" max="6150" width="9.875" style="132" customWidth="1"/>
    <col min="6151" max="6151" width="13.875" style="132" customWidth="1"/>
    <col min="6152" max="6155" width="9.125" style="132" customWidth="1"/>
    <col min="6156" max="6156" width="75.375" style="132" customWidth="1"/>
    <col min="6157" max="6157" width="45.25390625" style="132" customWidth="1"/>
    <col min="6158" max="6400" width="9.125" style="132" customWidth="1"/>
    <col min="6401" max="6401" width="4.375" style="132" customWidth="1"/>
    <col min="6402" max="6402" width="11.625" style="132" customWidth="1"/>
    <col min="6403" max="6403" width="40.375" style="132" customWidth="1"/>
    <col min="6404" max="6404" width="5.625" style="132" customWidth="1"/>
    <col min="6405" max="6405" width="8.625" style="132" customWidth="1"/>
    <col min="6406" max="6406" width="9.875" style="132" customWidth="1"/>
    <col min="6407" max="6407" width="13.875" style="132" customWidth="1"/>
    <col min="6408" max="6411" width="9.125" style="132" customWidth="1"/>
    <col min="6412" max="6412" width="75.375" style="132" customWidth="1"/>
    <col min="6413" max="6413" width="45.25390625" style="132" customWidth="1"/>
    <col min="6414" max="6656" width="9.125" style="132" customWidth="1"/>
    <col min="6657" max="6657" width="4.375" style="132" customWidth="1"/>
    <col min="6658" max="6658" width="11.625" style="132" customWidth="1"/>
    <col min="6659" max="6659" width="40.375" style="132" customWidth="1"/>
    <col min="6660" max="6660" width="5.625" style="132" customWidth="1"/>
    <col min="6661" max="6661" width="8.625" style="132" customWidth="1"/>
    <col min="6662" max="6662" width="9.875" style="132" customWidth="1"/>
    <col min="6663" max="6663" width="13.875" style="132" customWidth="1"/>
    <col min="6664" max="6667" width="9.125" style="132" customWidth="1"/>
    <col min="6668" max="6668" width="75.375" style="132" customWidth="1"/>
    <col min="6669" max="6669" width="45.25390625" style="132" customWidth="1"/>
    <col min="6670" max="6912" width="9.125" style="132" customWidth="1"/>
    <col min="6913" max="6913" width="4.375" style="132" customWidth="1"/>
    <col min="6914" max="6914" width="11.625" style="132" customWidth="1"/>
    <col min="6915" max="6915" width="40.375" style="132" customWidth="1"/>
    <col min="6916" max="6916" width="5.625" style="132" customWidth="1"/>
    <col min="6917" max="6917" width="8.625" style="132" customWidth="1"/>
    <col min="6918" max="6918" width="9.875" style="132" customWidth="1"/>
    <col min="6919" max="6919" width="13.875" style="132" customWidth="1"/>
    <col min="6920" max="6923" width="9.125" style="132" customWidth="1"/>
    <col min="6924" max="6924" width="75.375" style="132" customWidth="1"/>
    <col min="6925" max="6925" width="45.25390625" style="132" customWidth="1"/>
    <col min="6926" max="7168" width="9.125" style="132" customWidth="1"/>
    <col min="7169" max="7169" width="4.375" style="132" customWidth="1"/>
    <col min="7170" max="7170" width="11.625" style="132" customWidth="1"/>
    <col min="7171" max="7171" width="40.375" style="132" customWidth="1"/>
    <col min="7172" max="7172" width="5.625" style="132" customWidth="1"/>
    <col min="7173" max="7173" width="8.625" style="132" customWidth="1"/>
    <col min="7174" max="7174" width="9.875" style="132" customWidth="1"/>
    <col min="7175" max="7175" width="13.875" style="132" customWidth="1"/>
    <col min="7176" max="7179" width="9.125" style="132" customWidth="1"/>
    <col min="7180" max="7180" width="75.375" style="132" customWidth="1"/>
    <col min="7181" max="7181" width="45.25390625" style="132" customWidth="1"/>
    <col min="7182" max="7424" width="9.125" style="132" customWidth="1"/>
    <col min="7425" max="7425" width="4.375" style="132" customWidth="1"/>
    <col min="7426" max="7426" width="11.625" style="132" customWidth="1"/>
    <col min="7427" max="7427" width="40.375" style="132" customWidth="1"/>
    <col min="7428" max="7428" width="5.625" style="132" customWidth="1"/>
    <col min="7429" max="7429" width="8.625" style="132" customWidth="1"/>
    <col min="7430" max="7430" width="9.875" style="132" customWidth="1"/>
    <col min="7431" max="7431" width="13.875" style="132" customWidth="1"/>
    <col min="7432" max="7435" width="9.125" style="132" customWidth="1"/>
    <col min="7436" max="7436" width="75.375" style="132" customWidth="1"/>
    <col min="7437" max="7437" width="45.25390625" style="132" customWidth="1"/>
    <col min="7438" max="7680" width="9.125" style="132" customWidth="1"/>
    <col min="7681" max="7681" width="4.375" style="132" customWidth="1"/>
    <col min="7682" max="7682" width="11.625" style="132" customWidth="1"/>
    <col min="7683" max="7683" width="40.375" style="132" customWidth="1"/>
    <col min="7684" max="7684" width="5.625" style="132" customWidth="1"/>
    <col min="7685" max="7685" width="8.625" style="132" customWidth="1"/>
    <col min="7686" max="7686" width="9.875" style="132" customWidth="1"/>
    <col min="7687" max="7687" width="13.875" style="132" customWidth="1"/>
    <col min="7688" max="7691" width="9.125" style="132" customWidth="1"/>
    <col min="7692" max="7692" width="75.375" style="132" customWidth="1"/>
    <col min="7693" max="7693" width="45.25390625" style="132" customWidth="1"/>
    <col min="7694" max="7936" width="9.125" style="132" customWidth="1"/>
    <col min="7937" max="7937" width="4.375" style="132" customWidth="1"/>
    <col min="7938" max="7938" width="11.625" style="132" customWidth="1"/>
    <col min="7939" max="7939" width="40.375" style="132" customWidth="1"/>
    <col min="7940" max="7940" width="5.625" style="132" customWidth="1"/>
    <col min="7941" max="7941" width="8.625" style="132" customWidth="1"/>
    <col min="7942" max="7942" width="9.875" style="132" customWidth="1"/>
    <col min="7943" max="7943" width="13.875" style="132" customWidth="1"/>
    <col min="7944" max="7947" width="9.125" style="132" customWidth="1"/>
    <col min="7948" max="7948" width="75.375" style="132" customWidth="1"/>
    <col min="7949" max="7949" width="45.25390625" style="132" customWidth="1"/>
    <col min="7950" max="8192" width="9.125" style="132" customWidth="1"/>
    <col min="8193" max="8193" width="4.375" style="132" customWidth="1"/>
    <col min="8194" max="8194" width="11.625" style="132" customWidth="1"/>
    <col min="8195" max="8195" width="40.375" style="132" customWidth="1"/>
    <col min="8196" max="8196" width="5.625" style="132" customWidth="1"/>
    <col min="8197" max="8197" width="8.625" style="132" customWidth="1"/>
    <col min="8198" max="8198" width="9.875" style="132" customWidth="1"/>
    <col min="8199" max="8199" width="13.875" style="132" customWidth="1"/>
    <col min="8200" max="8203" width="9.125" style="132" customWidth="1"/>
    <col min="8204" max="8204" width="75.375" style="132" customWidth="1"/>
    <col min="8205" max="8205" width="45.25390625" style="132" customWidth="1"/>
    <col min="8206" max="8448" width="9.125" style="132" customWidth="1"/>
    <col min="8449" max="8449" width="4.375" style="132" customWidth="1"/>
    <col min="8450" max="8450" width="11.625" style="132" customWidth="1"/>
    <col min="8451" max="8451" width="40.375" style="132" customWidth="1"/>
    <col min="8452" max="8452" width="5.625" style="132" customWidth="1"/>
    <col min="8453" max="8453" width="8.625" style="132" customWidth="1"/>
    <col min="8454" max="8454" width="9.875" style="132" customWidth="1"/>
    <col min="8455" max="8455" width="13.875" style="132" customWidth="1"/>
    <col min="8456" max="8459" width="9.125" style="132" customWidth="1"/>
    <col min="8460" max="8460" width="75.375" style="132" customWidth="1"/>
    <col min="8461" max="8461" width="45.25390625" style="132" customWidth="1"/>
    <col min="8462" max="8704" width="9.125" style="132" customWidth="1"/>
    <col min="8705" max="8705" width="4.375" style="132" customWidth="1"/>
    <col min="8706" max="8706" width="11.625" style="132" customWidth="1"/>
    <col min="8707" max="8707" width="40.375" style="132" customWidth="1"/>
    <col min="8708" max="8708" width="5.625" style="132" customWidth="1"/>
    <col min="8709" max="8709" width="8.625" style="132" customWidth="1"/>
    <col min="8710" max="8710" width="9.875" style="132" customWidth="1"/>
    <col min="8711" max="8711" width="13.875" style="132" customWidth="1"/>
    <col min="8712" max="8715" width="9.125" style="132" customWidth="1"/>
    <col min="8716" max="8716" width="75.375" style="132" customWidth="1"/>
    <col min="8717" max="8717" width="45.25390625" style="132" customWidth="1"/>
    <col min="8718" max="8960" width="9.125" style="132" customWidth="1"/>
    <col min="8961" max="8961" width="4.375" style="132" customWidth="1"/>
    <col min="8962" max="8962" width="11.625" style="132" customWidth="1"/>
    <col min="8963" max="8963" width="40.375" style="132" customWidth="1"/>
    <col min="8964" max="8964" width="5.625" style="132" customWidth="1"/>
    <col min="8965" max="8965" width="8.625" style="132" customWidth="1"/>
    <col min="8966" max="8966" width="9.875" style="132" customWidth="1"/>
    <col min="8967" max="8967" width="13.875" style="132" customWidth="1"/>
    <col min="8968" max="8971" width="9.125" style="132" customWidth="1"/>
    <col min="8972" max="8972" width="75.375" style="132" customWidth="1"/>
    <col min="8973" max="8973" width="45.25390625" style="132" customWidth="1"/>
    <col min="8974" max="9216" width="9.125" style="132" customWidth="1"/>
    <col min="9217" max="9217" width="4.375" style="132" customWidth="1"/>
    <col min="9218" max="9218" width="11.625" style="132" customWidth="1"/>
    <col min="9219" max="9219" width="40.375" style="132" customWidth="1"/>
    <col min="9220" max="9220" width="5.625" style="132" customWidth="1"/>
    <col min="9221" max="9221" width="8.625" style="132" customWidth="1"/>
    <col min="9222" max="9222" width="9.875" style="132" customWidth="1"/>
    <col min="9223" max="9223" width="13.875" style="132" customWidth="1"/>
    <col min="9224" max="9227" width="9.125" style="132" customWidth="1"/>
    <col min="9228" max="9228" width="75.375" style="132" customWidth="1"/>
    <col min="9229" max="9229" width="45.25390625" style="132" customWidth="1"/>
    <col min="9230" max="9472" width="9.125" style="132" customWidth="1"/>
    <col min="9473" max="9473" width="4.375" style="132" customWidth="1"/>
    <col min="9474" max="9474" width="11.625" style="132" customWidth="1"/>
    <col min="9475" max="9475" width="40.375" style="132" customWidth="1"/>
    <col min="9476" max="9476" width="5.625" style="132" customWidth="1"/>
    <col min="9477" max="9477" width="8.625" style="132" customWidth="1"/>
    <col min="9478" max="9478" width="9.875" style="132" customWidth="1"/>
    <col min="9479" max="9479" width="13.875" style="132" customWidth="1"/>
    <col min="9480" max="9483" width="9.125" style="132" customWidth="1"/>
    <col min="9484" max="9484" width="75.375" style="132" customWidth="1"/>
    <col min="9485" max="9485" width="45.25390625" style="132" customWidth="1"/>
    <col min="9486" max="9728" width="9.125" style="132" customWidth="1"/>
    <col min="9729" max="9729" width="4.375" style="132" customWidth="1"/>
    <col min="9730" max="9730" width="11.625" style="132" customWidth="1"/>
    <col min="9731" max="9731" width="40.375" style="132" customWidth="1"/>
    <col min="9732" max="9732" width="5.625" style="132" customWidth="1"/>
    <col min="9733" max="9733" width="8.625" style="132" customWidth="1"/>
    <col min="9734" max="9734" width="9.875" style="132" customWidth="1"/>
    <col min="9735" max="9735" width="13.875" style="132" customWidth="1"/>
    <col min="9736" max="9739" width="9.125" style="132" customWidth="1"/>
    <col min="9740" max="9740" width="75.375" style="132" customWidth="1"/>
    <col min="9741" max="9741" width="45.25390625" style="132" customWidth="1"/>
    <col min="9742" max="9984" width="9.125" style="132" customWidth="1"/>
    <col min="9985" max="9985" width="4.375" style="132" customWidth="1"/>
    <col min="9986" max="9986" width="11.625" style="132" customWidth="1"/>
    <col min="9987" max="9987" width="40.375" style="132" customWidth="1"/>
    <col min="9988" max="9988" width="5.625" style="132" customWidth="1"/>
    <col min="9989" max="9989" width="8.625" style="132" customWidth="1"/>
    <col min="9990" max="9990" width="9.875" style="132" customWidth="1"/>
    <col min="9991" max="9991" width="13.875" style="132" customWidth="1"/>
    <col min="9992" max="9995" width="9.125" style="132" customWidth="1"/>
    <col min="9996" max="9996" width="75.375" style="132" customWidth="1"/>
    <col min="9997" max="9997" width="45.25390625" style="132" customWidth="1"/>
    <col min="9998" max="10240" width="9.125" style="132" customWidth="1"/>
    <col min="10241" max="10241" width="4.375" style="132" customWidth="1"/>
    <col min="10242" max="10242" width="11.625" style="132" customWidth="1"/>
    <col min="10243" max="10243" width="40.375" style="132" customWidth="1"/>
    <col min="10244" max="10244" width="5.625" style="132" customWidth="1"/>
    <col min="10245" max="10245" width="8.625" style="132" customWidth="1"/>
    <col min="10246" max="10246" width="9.875" style="132" customWidth="1"/>
    <col min="10247" max="10247" width="13.875" style="132" customWidth="1"/>
    <col min="10248" max="10251" width="9.125" style="132" customWidth="1"/>
    <col min="10252" max="10252" width="75.375" style="132" customWidth="1"/>
    <col min="10253" max="10253" width="45.25390625" style="132" customWidth="1"/>
    <col min="10254" max="10496" width="9.125" style="132" customWidth="1"/>
    <col min="10497" max="10497" width="4.375" style="132" customWidth="1"/>
    <col min="10498" max="10498" width="11.625" style="132" customWidth="1"/>
    <col min="10499" max="10499" width="40.375" style="132" customWidth="1"/>
    <col min="10500" max="10500" width="5.625" style="132" customWidth="1"/>
    <col min="10501" max="10501" width="8.625" style="132" customWidth="1"/>
    <col min="10502" max="10502" width="9.875" style="132" customWidth="1"/>
    <col min="10503" max="10503" width="13.875" style="132" customWidth="1"/>
    <col min="10504" max="10507" width="9.125" style="132" customWidth="1"/>
    <col min="10508" max="10508" width="75.375" style="132" customWidth="1"/>
    <col min="10509" max="10509" width="45.25390625" style="132" customWidth="1"/>
    <col min="10510" max="10752" width="9.125" style="132" customWidth="1"/>
    <col min="10753" max="10753" width="4.375" style="132" customWidth="1"/>
    <col min="10754" max="10754" width="11.625" style="132" customWidth="1"/>
    <col min="10755" max="10755" width="40.375" style="132" customWidth="1"/>
    <col min="10756" max="10756" width="5.625" style="132" customWidth="1"/>
    <col min="10757" max="10757" width="8.625" style="132" customWidth="1"/>
    <col min="10758" max="10758" width="9.875" style="132" customWidth="1"/>
    <col min="10759" max="10759" width="13.875" style="132" customWidth="1"/>
    <col min="10760" max="10763" width="9.125" style="132" customWidth="1"/>
    <col min="10764" max="10764" width="75.375" style="132" customWidth="1"/>
    <col min="10765" max="10765" width="45.25390625" style="132" customWidth="1"/>
    <col min="10766" max="11008" width="9.125" style="132" customWidth="1"/>
    <col min="11009" max="11009" width="4.375" style="132" customWidth="1"/>
    <col min="11010" max="11010" width="11.625" style="132" customWidth="1"/>
    <col min="11011" max="11011" width="40.375" style="132" customWidth="1"/>
    <col min="11012" max="11012" width="5.625" style="132" customWidth="1"/>
    <col min="11013" max="11013" width="8.625" style="132" customWidth="1"/>
    <col min="11014" max="11014" width="9.875" style="132" customWidth="1"/>
    <col min="11015" max="11015" width="13.875" style="132" customWidth="1"/>
    <col min="11016" max="11019" width="9.125" style="132" customWidth="1"/>
    <col min="11020" max="11020" width="75.375" style="132" customWidth="1"/>
    <col min="11021" max="11021" width="45.25390625" style="132" customWidth="1"/>
    <col min="11022" max="11264" width="9.125" style="132" customWidth="1"/>
    <col min="11265" max="11265" width="4.375" style="132" customWidth="1"/>
    <col min="11266" max="11266" width="11.625" style="132" customWidth="1"/>
    <col min="11267" max="11267" width="40.375" style="132" customWidth="1"/>
    <col min="11268" max="11268" width="5.625" style="132" customWidth="1"/>
    <col min="11269" max="11269" width="8.625" style="132" customWidth="1"/>
    <col min="11270" max="11270" width="9.875" style="132" customWidth="1"/>
    <col min="11271" max="11271" width="13.875" style="132" customWidth="1"/>
    <col min="11272" max="11275" width="9.125" style="132" customWidth="1"/>
    <col min="11276" max="11276" width="75.375" style="132" customWidth="1"/>
    <col min="11277" max="11277" width="45.25390625" style="132" customWidth="1"/>
    <col min="11278" max="11520" width="9.125" style="132" customWidth="1"/>
    <col min="11521" max="11521" width="4.375" style="132" customWidth="1"/>
    <col min="11522" max="11522" width="11.625" style="132" customWidth="1"/>
    <col min="11523" max="11523" width="40.375" style="132" customWidth="1"/>
    <col min="11524" max="11524" width="5.625" style="132" customWidth="1"/>
    <col min="11525" max="11525" width="8.625" style="132" customWidth="1"/>
    <col min="11526" max="11526" width="9.875" style="132" customWidth="1"/>
    <col min="11527" max="11527" width="13.875" style="132" customWidth="1"/>
    <col min="11528" max="11531" width="9.125" style="132" customWidth="1"/>
    <col min="11532" max="11532" width="75.375" style="132" customWidth="1"/>
    <col min="11533" max="11533" width="45.25390625" style="132" customWidth="1"/>
    <col min="11534" max="11776" width="9.125" style="132" customWidth="1"/>
    <col min="11777" max="11777" width="4.375" style="132" customWidth="1"/>
    <col min="11778" max="11778" width="11.625" style="132" customWidth="1"/>
    <col min="11779" max="11779" width="40.375" style="132" customWidth="1"/>
    <col min="11780" max="11780" width="5.625" style="132" customWidth="1"/>
    <col min="11781" max="11781" width="8.625" style="132" customWidth="1"/>
    <col min="11782" max="11782" width="9.875" style="132" customWidth="1"/>
    <col min="11783" max="11783" width="13.875" style="132" customWidth="1"/>
    <col min="11784" max="11787" width="9.125" style="132" customWidth="1"/>
    <col min="11788" max="11788" width="75.375" style="132" customWidth="1"/>
    <col min="11789" max="11789" width="45.25390625" style="132" customWidth="1"/>
    <col min="11790" max="12032" width="9.125" style="132" customWidth="1"/>
    <col min="12033" max="12033" width="4.375" style="132" customWidth="1"/>
    <col min="12034" max="12034" width="11.625" style="132" customWidth="1"/>
    <col min="12035" max="12035" width="40.375" style="132" customWidth="1"/>
    <col min="12036" max="12036" width="5.625" style="132" customWidth="1"/>
    <col min="12037" max="12037" width="8.625" style="132" customWidth="1"/>
    <col min="12038" max="12038" width="9.875" style="132" customWidth="1"/>
    <col min="12039" max="12039" width="13.875" style="132" customWidth="1"/>
    <col min="12040" max="12043" width="9.125" style="132" customWidth="1"/>
    <col min="12044" max="12044" width="75.375" style="132" customWidth="1"/>
    <col min="12045" max="12045" width="45.25390625" style="132" customWidth="1"/>
    <col min="12046" max="12288" width="9.125" style="132" customWidth="1"/>
    <col min="12289" max="12289" width="4.375" style="132" customWidth="1"/>
    <col min="12290" max="12290" width="11.625" style="132" customWidth="1"/>
    <col min="12291" max="12291" width="40.375" style="132" customWidth="1"/>
    <col min="12292" max="12292" width="5.625" style="132" customWidth="1"/>
    <col min="12293" max="12293" width="8.625" style="132" customWidth="1"/>
    <col min="12294" max="12294" width="9.875" style="132" customWidth="1"/>
    <col min="12295" max="12295" width="13.875" style="132" customWidth="1"/>
    <col min="12296" max="12299" width="9.125" style="132" customWidth="1"/>
    <col min="12300" max="12300" width="75.375" style="132" customWidth="1"/>
    <col min="12301" max="12301" width="45.25390625" style="132" customWidth="1"/>
    <col min="12302" max="12544" width="9.125" style="132" customWidth="1"/>
    <col min="12545" max="12545" width="4.375" style="132" customWidth="1"/>
    <col min="12546" max="12546" width="11.625" style="132" customWidth="1"/>
    <col min="12547" max="12547" width="40.375" style="132" customWidth="1"/>
    <col min="12548" max="12548" width="5.625" style="132" customWidth="1"/>
    <col min="12549" max="12549" width="8.625" style="132" customWidth="1"/>
    <col min="12550" max="12550" width="9.875" style="132" customWidth="1"/>
    <col min="12551" max="12551" width="13.875" style="132" customWidth="1"/>
    <col min="12552" max="12555" width="9.125" style="132" customWidth="1"/>
    <col min="12556" max="12556" width="75.375" style="132" customWidth="1"/>
    <col min="12557" max="12557" width="45.25390625" style="132" customWidth="1"/>
    <col min="12558" max="12800" width="9.125" style="132" customWidth="1"/>
    <col min="12801" max="12801" width="4.375" style="132" customWidth="1"/>
    <col min="12802" max="12802" width="11.625" style="132" customWidth="1"/>
    <col min="12803" max="12803" width="40.375" style="132" customWidth="1"/>
    <col min="12804" max="12804" width="5.625" style="132" customWidth="1"/>
    <col min="12805" max="12805" width="8.625" style="132" customWidth="1"/>
    <col min="12806" max="12806" width="9.875" style="132" customWidth="1"/>
    <col min="12807" max="12807" width="13.875" style="132" customWidth="1"/>
    <col min="12808" max="12811" width="9.125" style="132" customWidth="1"/>
    <col min="12812" max="12812" width="75.375" style="132" customWidth="1"/>
    <col min="12813" max="12813" width="45.25390625" style="132" customWidth="1"/>
    <col min="12814" max="13056" width="9.125" style="132" customWidth="1"/>
    <col min="13057" max="13057" width="4.375" style="132" customWidth="1"/>
    <col min="13058" max="13058" width="11.625" style="132" customWidth="1"/>
    <col min="13059" max="13059" width="40.375" style="132" customWidth="1"/>
    <col min="13060" max="13060" width="5.625" style="132" customWidth="1"/>
    <col min="13061" max="13061" width="8.625" style="132" customWidth="1"/>
    <col min="13062" max="13062" width="9.875" style="132" customWidth="1"/>
    <col min="13063" max="13063" width="13.875" style="132" customWidth="1"/>
    <col min="13064" max="13067" width="9.125" style="132" customWidth="1"/>
    <col min="13068" max="13068" width="75.375" style="132" customWidth="1"/>
    <col min="13069" max="13069" width="45.25390625" style="132" customWidth="1"/>
    <col min="13070" max="13312" width="9.125" style="132" customWidth="1"/>
    <col min="13313" max="13313" width="4.375" style="132" customWidth="1"/>
    <col min="13314" max="13314" width="11.625" style="132" customWidth="1"/>
    <col min="13315" max="13315" width="40.375" style="132" customWidth="1"/>
    <col min="13316" max="13316" width="5.625" style="132" customWidth="1"/>
    <col min="13317" max="13317" width="8.625" style="132" customWidth="1"/>
    <col min="13318" max="13318" width="9.875" style="132" customWidth="1"/>
    <col min="13319" max="13319" width="13.875" style="132" customWidth="1"/>
    <col min="13320" max="13323" width="9.125" style="132" customWidth="1"/>
    <col min="13324" max="13324" width="75.375" style="132" customWidth="1"/>
    <col min="13325" max="13325" width="45.25390625" style="132" customWidth="1"/>
    <col min="13326" max="13568" width="9.125" style="132" customWidth="1"/>
    <col min="13569" max="13569" width="4.375" style="132" customWidth="1"/>
    <col min="13570" max="13570" width="11.625" style="132" customWidth="1"/>
    <col min="13571" max="13571" width="40.375" style="132" customWidth="1"/>
    <col min="13572" max="13572" width="5.625" style="132" customWidth="1"/>
    <col min="13573" max="13573" width="8.625" style="132" customWidth="1"/>
    <col min="13574" max="13574" width="9.875" style="132" customWidth="1"/>
    <col min="13575" max="13575" width="13.875" style="132" customWidth="1"/>
    <col min="13576" max="13579" width="9.125" style="132" customWidth="1"/>
    <col min="13580" max="13580" width="75.375" style="132" customWidth="1"/>
    <col min="13581" max="13581" width="45.25390625" style="132" customWidth="1"/>
    <col min="13582" max="13824" width="9.125" style="132" customWidth="1"/>
    <col min="13825" max="13825" width="4.375" style="132" customWidth="1"/>
    <col min="13826" max="13826" width="11.625" style="132" customWidth="1"/>
    <col min="13827" max="13827" width="40.375" style="132" customWidth="1"/>
    <col min="13828" max="13828" width="5.625" style="132" customWidth="1"/>
    <col min="13829" max="13829" width="8.625" style="132" customWidth="1"/>
    <col min="13830" max="13830" width="9.875" style="132" customWidth="1"/>
    <col min="13831" max="13831" width="13.875" style="132" customWidth="1"/>
    <col min="13832" max="13835" width="9.125" style="132" customWidth="1"/>
    <col min="13836" max="13836" width="75.375" style="132" customWidth="1"/>
    <col min="13837" max="13837" width="45.25390625" style="132" customWidth="1"/>
    <col min="13838" max="14080" width="9.125" style="132" customWidth="1"/>
    <col min="14081" max="14081" width="4.375" style="132" customWidth="1"/>
    <col min="14082" max="14082" width="11.625" style="132" customWidth="1"/>
    <col min="14083" max="14083" width="40.375" style="132" customWidth="1"/>
    <col min="14084" max="14084" width="5.625" style="132" customWidth="1"/>
    <col min="14085" max="14085" width="8.625" style="132" customWidth="1"/>
    <col min="14086" max="14086" width="9.875" style="132" customWidth="1"/>
    <col min="14087" max="14087" width="13.875" style="132" customWidth="1"/>
    <col min="14088" max="14091" width="9.125" style="132" customWidth="1"/>
    <col min="14092" max="14092" width="75.375" style="132" customWidth="1"/>
    <col min="14093" max="14093" width="45.25390625" style="132" customWidth="1"/>
    <col min="14094" max="14336" width="9.125" style="132" customWidth="1"/>
    <col min="14337" max="14337" width="4.375" style="132" customWidth="1"/>
    <col min="14338" max="14338" width="11.625" style="132" customWidth="1"/>
    <col min="14339" max="14339" width="40.375" style="132" customWidth="1"/>
    <col min="14340" max="14340" width="5.625" style="132" customWidth="1"/>
    <col min="14341" max="14341" width="8.625" style="132" customWidth="1"/>
    <col min="14342" max="14342" width="9.875" style="132" customWidth="1"/>
    <col min="14343" max="14343" width="13.875" style="132" customWidth="1"/>
    <col min="14344" max="14347" width="9.125" style="132" customWidth="1"/>
    <col min="14348" max="14348" width="75.375" style="132" customWidth="1"/>
    <col min="14349" max="14349" width="45.25390625" style="132" customWidth="1"/>
    <col min="14350" max="14592" width="9.125" style="132" customWidth="1"/>
    <col min="14593" max="14593" width="4.375" style="132" customWidth="1"/>
    <col min="14594" max="14594" width="11.625" style="132" customWidth="1"/>
    <col min="14595" max="14595" width="40.375" style="132" customWidth="1"/>
    <col min="14596" max="14596" width="5.625" style="132" customWidth="1"/>
    <col min="14597" max="14597" width="8.625" style="132" customWidth="1"/>
    <col min="14598" max="14598" width="9.875" style="132" customWidth="1"/>
    <col min="14599" max="14599" width="13.875" style="132" customWidth="1"/>
    <col min="14600" max="14603" width="9.125" style="132" customWidth="1"/>
    <col min="14604" max="14604" width="75.375" style="132" customWidth="1"/>
    <col min="14605" max="14605" width="45.25390625" style="132" customWidth="1"/>
    <col min="14606" max="14848" width="9.125" style="132" customWidth="1"/>
    <col min="14849" max="14849" width="4.375" style="132" customWidth="1"/>
    <col min="14850" max="14850" width="11.625" style="132" customWidth="1"/>
    <col min="14851" max="14851" width="40.375" style="132" customWidth="1"/>
    <col min="14852" max="14852" width="5.625" style="132" customWidth="1"/>
    <col min="14853" max="14853" width="8.625" style="132" customWidth="1"/>
    <col min="14854" max="14854" width="9.875" style="132" customWidth="1"/>
    <col min="14855" max="14855" width="13.875" style="132" customWidth="1"/>
    <col min="14856" max="14859" width="9.125" style="132" customWidth="1"/>
    <col min="14860" max="14860" width="75.375" style="132" customWidth="1"/>
    <col min="14861" max="14861" width="45.25390625" style="132" customWidth="1"/>
    <col min="14862" max="15104" width="9.125" style="132" customWidth="1"/>
    <col min="15105" max="15105" width="4.375" style="132" customWidth="1"/>
    <col min="15106" max="15106" width="11.625" style="132" customWidth="1"/>
    <col min="15107" max="15107" width="40.375" style="132" customWidth="1"/>
    <col min="15108" max="15108" width="5.625" style="132" customWidth="1"/>
    <col min="15109" max="15109" width="8.625" style="132" customWidth="1"/>
    <col min="15110" max="15110" width="9.875" style="132" customWidth="1"/>
    <col min="15111" max="15111" width="13.875" style="132" customWidth="1"/>
    <col min="15112" max="15115" width="9.125" style="132" customWidth="1"/>
    <col min="15116" max="15116" width="75.375" style="132" customWidth="1"/>
    <col min="15117" max="15117" width="45.25390625" style="132" customWidth="1"/>
    <col min="15118" max="15360" width="9.125" style="132" customWidth="1"/>
    <col min="15361" max="15361" width="4.375" style="132" customWidth="1"/>
    <col min="15362" max="15362" width="11.625" style="132" customWidth="1"/>
    <col min="15363" max="15363" width="40.375" style="132" customWidth="1"/>
    <col min="15364" max="15364" width="5.625" style="132" customWidth="1"/>
    <col min="15365" max="15365" width="8.625" style="132" customWidth="1"/>
    <col min="15366" max="15366" width="9.875" style="132" customWidth="1"/>
    <col min="15367" max="15367" width="13.875" style="132" customWidth="1"/>
    <col min="15368" max="15371" width="9.125" style="132" customWidth="1"/>
    <col min="15372" max="15372" width="75.375" style="132" customWidth="1"/>
    <col min="15373" max="15373" width="45.25390625" style="132" customWidth="1"/>
    <col min="15374" max="15616" width="9.125" style="132" customWidth="1"/>
    <col min="15617" max="15617" width="4.375" style="132" customWidth="1"/>
    <col min="15618" max="15618" width="11.625" style="132" customWidth="1"/>
    <col min="15619" max="15619" width="40.375" style="132" customWidth="1"/>
    <col min="15620" max="15620" width="5.625" style="132" customWidth="1"/>
    <col min="15621" max="15621" width="8.625" style="132" customWidth="1"/>
    <col min="15622" max="15622" width="9.875" style="132" customWidth="1"/>
    <col min="15623" max="15623" width="13.875" style="132" customWidth="1"/>
    <col min="15624" max="15627" width="9.125" style="132" customWidth="1"/>
    <col min="15628" max="15628" width="75.375" style="132" customWidth="1"/>
    <col min="15629" max="15629" width="45.25390625" style="132" customWidth="1"/>
    <col min="15630" max="15872" width="9.125" style="132" customWidth="1"/>
    <col min="15873" max="15873" width="4.375" style="132" customWidth="1"/>
    <col min="15874" max="15874" width="11.625" style="132" customWidth="1"/>
    <col min="15875" max="15875" width="40.375" style="132" customWidth="1"/>
    <col min="15876" max="15876" width="5.625" style="132" customWidth="1"/>
    <col min="15877" max="15877" width="8.625" style="132" customWidth="1"/>
    <col min="15878" max="15878" width="9.875" style="132" customWidth="1"/>
    <col min="15879" max="15879" width="13.875" style="132" customWidth="1"/>
    <col min="15880" max="15883" width="9.125" style="132" customWidth="1"/>
    <col min="15884" max="15884" width="75.375" style="132" customWidth="1"/>
    <col min="15885" max="15885" width="45.25390625" style="132" customWidth="1"/>
    <col min="15886" max="16128" width="9.125" style="132" customWidth="1"/>
    <col min="16129" max="16129" width="4.375" style="132" customWidth="1"/>
    <col min="16130" max="16130" width="11.625" style="132" customWidth="1"/>
    <col min="16131" max="16131" width="40.375" style="132" customWidth="1"/>
    <col min="16132" max="16132" width="5.625" style="132" customWidth="1"/>
    <col min="16133" max="16133" width="8.625" style="132" customWidth="1"/>
    <col min="16134" max="16134" width="9.875" style="132" customWidth="1"/>
    <col min="16135" max="16135" width="13.875" style="132" customWidth="1"/>
    <col min="16136" max="16139" width="9.125" style="132" customWidth="1"/>
    <col min="16140" max="16140" width="75.375" style="132" customWidth="1"/>
    <col min="16141" max="16141" width="45.25390625" style="132" customWidth="1"/>
    <col min="16142" max="16384" width="9.125" style="132" customWidth="1"/>
  </cols>
  <sheetData>
    <row r="1" spans="1:7" ht="15.75">
      <c r="A1" s="215" t="s">
        <v>65</v>
      </c>
      <c r="B1" s="215"/>
      <c r="C1" s="215"/>
      <c r="D1" s="215"/>
      <c r="E1" s="215"/>
      <c r="F1" s="215"/>
      <c r="G1" s="215"/>
    </row>
    <row r="2" spans="1:7" ht="14.25" customHeight="1" thickBot="1">
      <c r="A2" s="133"/>
      <c r="B2" s="134"/>
      <c r="C2" s="135"/>
      <c r="D2" s="135"/>
      <c r="E2" s="136"/>
      <c r="F2" s="135"/>
      <c r="G2" s="135"/>
    </row>
    <row r="3" spans="1:7" ht="13.5" thickTop="1">
      <c r="A3" s="203" t="s">
        <v>49</v>
      </c>
      <c r="B3" s="204"/>
      <c r="C3" s="84" t="str">
        <f>CONCATENATE(cislostavby," ",nazevstavby)</f>
        <v>I2021/146 Rychloohřev K7</v>
      </c>
      <c r="D3" s="137"/>
      <c r="E3" s="138" t="s">
        <v>66</v>
      </c>
      <c r="F3" s="139" t="str">
        <f>Rekapitulace!H1</f>
        <v>I146.01/01</v>
      </c>
      <c r="G3" s="140"/>
    </row>
    <row r="4" spans="1:7" ht="13.5" thickBot="1">
      <c r="A4" s="216" t="s">
        <v>51</v>
      </c>
      <c r="B4" s="206"/>
      <c r="C4" s="90" t="str">
        <f>CONCATENATE(cisloobjektu," ",nazevobjektu)</f>
        <v>SO 01 Kotelna K7</v>
      </c>
      <c r="D4" s="141"/>
      <c r="E4" s="217" t="str">
        <f>Rekapitulace!G2</f>
        <v>Ing. Jan Valenta</v>
      </c>
      <c r="F4" s="218"/>
      <c r="G4" s="219"/>
    </row>
    <row r="5" spans="1:7" ht="13.5" thickTop="1">
      <c r="A5" s="142"/>
      <c r="B5" s="133"/>
      <c r="C5" s="133"/>
      <c r="D5" s="133"/>
      <c r="E5" s="143"/>
      <c r="F5" s="133"/>
      <c r="G5" s="133"/>
    </row>
    <row r="6" spans="1:7" ht="12.75">
      <c r="A6" s="144" t="s">
        <v>67</v>
      </c>
      <c r="B6" s="145" t="s">
        <v>68</v>
      </c>
      <c r="C6" s="145" t="s">
        <v>69</v>
      </c>
      <c r="D6" s="145" t="s">
        <v>70</v>
      </c>
      <c r="E6" s="145" t="s">
        <v>71</v>
      </c>
      <c r="F6" s="145" t="s">
        <v>72</v>
      </c>
      <c r="G6" s="146" t="s">
        <v>73</v>
      </c>
    </row>
    <row r="7" spans="1:15" ht="12.75">
      <c r="A7" s="147" t="s">
        <v>74</v>
      </c>
      <c r="B7" s="148" t="s">
        <v>81</v>
      </c>
      <c r="C7" s="149" t="s">
        <v>82</v>
      </c>
      <c r="D7" s="150"/>
      <c r="E7" s="151"/>
      <c r="F7" s="151"/>
      <c r="G7" s="152"/>
      <c r="O7" s="153">
        <v>1</v>
      </c>
    </row>
    <row r="8" spans="1:104" ht="56.25">
      <c r="A8" s="154">
        <v>1</v>
      </c>
      <c r="B8" s="155" t="s">
        <v>75</v>
      </c>
      <c r="C8" s="156" t="s">
        <v>248</v>
      </c>
      <c r="D8" s="157" t="s">
        <v>83</v>
      </c>
      <c r="E8" s="158">
        <v>1</v>
      </c>
      <c r="F8" s="158">
        <v>0</v>
      </c>
      <c r="G8" s="159">
        <f aca="true" t="shared" si="0" ref="G8:G49">E8*F8</f>
        <v>0</v>
      </c>
      <c r="O8" s="153">
        <v>2</v>
      </c>
      <c r="AA8" s="132">
        <v>12</v>
      </c>
      <c r="AB8" s="132">
        <v>0</v>
      </c>
      <c r="AC8" s="132">
        <v>1</v>
      </c>
      <c r="AZ8" s="132">
        <v>2</v>
      </c>
      <c r="BA8" s="132">
        <f aca="true" t="shared" si="1" ref="BA8:BA49">IF(AZ8=1,G8,0)</f>
        <v>0</v>
      </c>
      <c r="BB8" s="132">
        <f aca="true" t="shared" si="2" ref="BB8:BB49">IF(AZ8=2,G8,0)</f>
        <v>0</v>
      </c>
      <c r="BC8" s="132">
        <f aca="true" t="shared" si="3" ref="BC8:BC49">IF(AZ8=3,G8,0)</f>
        <v>0</v>
      </c>
      <c r="BD8" s="132">
        <f aca="true" t="shared" si="4" ref="BD8:BD49">IF(AZ8=4,G8,0)</f>
        <v>0</v>
      </c>
      <c r="BE8" s="132">
        <f aca="true" t="shared" si="5" ref="BE8:BE49">IF(AZ8=5,G8,0)</f>
        <v>0</v>
      </c>
      <c r="CA8" s="160">
        <v>12</v>
      </c>
      <c r="CB8" s="160">
        <v>0</v>
      </c>
      <c r="CZ8" s="132">
        <v>0</v>
      </c>
    </row>
    <row r="9" spans="1:104" ht="33.75">
      <c r="A9" s="154">
        <v>2</v>
      </c>
      <c r="B9" s="155" t="s">
        <v>84</v>
      </c>
      <c r="C9" s="156" t="s">
        <v>249</v>
      </c>
      <c r="D9" s="157" t="s">
        <v>83</v>
      </c>
      <c r="E9" s="158">
        <v>1</v>
      </c>
      <c r="F9" s="158">
        <v>0</v>
      </c>
      <c r="G9" s="159">
        <f t="shared" si="0"/>
        <v>0</v>
      </c>
      <c r="O9" s="153">
        <v>2</v>
      </c>
      <c r="AA9" s="132">
        <v>12</v>
      </c>
      <c r="AB9" s="132">
        <v>0</v>
      </c>
      <c r="AC9" s="132">
        <v>2</v>
      </c>
      <c r="AZ9" s="132">
        <v>2</v>
      </c>
      <c r="BA9" s="132">
        <f t="shared" si="1"/>
        <v>0</v>
      </c>
      <c r="BB9" s="132">
        <f t="shared" si="2"/>
        <v>0</v>
      </c>
      <c r="BC9" s="132">
        <f t="shared" si="3"/>
        <v>0</v>
      </c>
      <c r="BD9" s="132">
        <f t="shared" si="4"/>
        <v>0</v>
      </c>
      <c r="BE9" s="132">
        <f t="shared" si="5"/>
        <v>0</v>
      </c>
      <c r="CA9" s="160">
        <v>12</v>
      </c>
      <c r="CB9" s="160">
        <v>0</v>
      </c>
      <c r="CZ9" s="132">
        <v>0</v>
      </c>
    </row>
    <row r="10" spans="1:104" ht="67.5">
      <c r="A10" s="154">
        <v>3</v>
      </c>
      <c r="B10" s="155" t="s">
        <v>85</v>
      </c>
      <c r="C10" s="156" t="s">
        <v>323</v>
      </c>
      <c r="D10" s="157" t="s">
        <v>76</v>
      </c>
      <c r="E10" s="158">
        <v>2</v>
      </c>
      <c r="F10" s="158">
        <v>0</v>
      </c>
      <c r="G10" s="159">
        <f t="shared" si="0"/>
        <v>0</v>
      </c>
      <c r="O10" s="153">
        <v>2</v>
      </c>
      <c r="AA10" s="132">
        <v>12</v>
      </c>
      <c r="AB10" s="132">
        <v>0</v>
      </c>
      <c r="AC10" s="132">
        <v>3</v>
      </c>
      <c r="AZ10" s="132">
        <v>2</v>
      </c>
      <c r="BA10" s="132">
        <f t="shared" si="1"/>
        <v>0</v>
      </c>
      <c r="BB10" s="132">
        <f t="shared" si="2"/>
        <v>0</v>
      </c>
      <c r="BC10" s="132">
        <f t="shared" si="3"/>
        <v>0</v>
      </c>
      <c r="BD10" s="132">
        <f t="shared" si="4"/>
        <v>0</v>
      </c>
      <c r="BE10" s="132">
        <f t="shared" si="5"/>
        <v>0</v>
      </c>
      <c r="CA10" s="160">
        <v>12</v>
      </c>
      <c r="CB10" s="160">
        <v>0</v>
      </c>
      <c r="CZ10" s="132">
        <v>0</v>
      </c>
    </row>
    <row r="11" spans="1:104" ht="101.25">
      <c r="A11" s="154">
        <v>4</v>
      </c>
      <c r="B11" s="155" t="s">
        <v>86</v>
      </c>
      <c r="C11" s="156" t="s">
        <v>250</v>
      </c>
      <c r="D11" s="157" t="s">
        <v>83</v>
      </c>
      <c r="E11" s="158">
        <v>1</v>
      </c>
      <c r="F11" s="158">
        <v>0</v>
      </c>
      <c r="G11" s="159">
        <f t="shared" si="0"/>
        <v>0</v>
      </c>
      <c r="O11" s="153">
        <v>2</v>
      </c>
      <c r="AA11" s="132">
        <v>12</v>
      </c>
      <c r="AB11" s="132">
        <v>0</v>
      </c>
      <c r="AC11" s="132">
        <v>4</v>
      </c>
      <c r="AZ11" s="132">
        <v>2</v>
      </c>
      <c r="BA11" s="132">
        <f t="shared" si="1"/>
        <v>0</v>
      </c>
      <c r="BB11" s="132">
        <f t="shared" si="2"/>
        <v>0</v>
      </c>
      <c r="BC11" s="132">
        <f t="shared" si="3"/>
        <v>0</v>
      </c>
      <c r="BD11" s="132">
        <f t="shared" si="4"/>
        <v>0</v>
      </c>
      <c r="BE11" s="132">
        <f t="shared" si="5"/>
        <v>0</v>
      </c>
      <c r="CA11" s="160">
        <v>12</v>
      </c>
      <c r="CB11" s="160">
        <v>0</v>
      </c>
      <c r="CZ11" s="132">
        <v>0</v>
      </c>
    </row>
    <row r="12" spans="1:104" ht="67.5">
      <c r="A12" s="154">
        <v>5</v>
      </c>
      <c r="B12" s="155" t="s">
        <v>87</v>
      </c>
      <c r="C12" s="156" t="s">
        <v>251</v>
      </c>
      <c r="D12" s="157" t="s">
        <v>83</v>
      </c>
      <c r="E12" s="158">
        <v>2</v>
      </c>
      <c r="F12" s="158">
        <v>0</v>
      </c>
      <c r="G12" s="159">
        <f t="shared" si="0"/>
        <v>0</v>
      </c>
      <c r="O12" s="153">
        <v>2</v>
      </c>
      <c r="AA12" s="132">
        <v>12</v>
      </c>
      <c r="AB12" s="132">
        <v>0</v>
      </c>
      <c r="AC12" s="132">
        <v>5</v>
      </c>
      <c r="AZ12" s="132">
        <v>2</v>
      </c>
      <c r="BA12" s="132">
        <f t="shared" si="1"/>
        <v>0</v>
      </c>
      <c r="BB12" s="132">
        <f t="shared" si="2"/>
        <v>0</v>
      </c>
      <c r="BC12" s="132">
        <f t="shared" si="3"/>
        <v>0</v>
      </c>
      <c r="BD12" s="132">
        <f t="shared" si="4"/>
        <v>0</v>
      </c>
      <c r="BE12" s="132">
        <f t="shared" si="5"/>
        <v>0</v>
      </c>
      <c r="CA12" s="160">
        <v>12</v>
      </c>
      <c r="CB12" s="160">
        <v>0</v>
      </c>
      <c r="CZ12" s="132">
        <v>0</v>
      </c>
    </row>
    <row r="13" spans="1:104" ht="67.5">
      <c r="A13" s="154">
        <v>6</v>
      </c>
      <c r="B13" s="155" t="s">
        <v>88</v>
      </c>
      <c r="C13" s="156" t="s">
        <v>252</v>
      </c>
      <c r="D13" s="157" t="s">
        <v>83</v>
      </c>
      <c r="E13" s="158">
        <v>2</v>
      </c>
      <c r="F13" s="158">
        <v>0</v>
      </c>
      <c r="G13" s="159">
        <f t="shared" si="0"/>
        <v>0</v>
      </c>
      <c r="O13" s="153">
        <v>2</v>
      </c>
      <c r="AA13" s="132">
        <v>12</v>
      </c>
      <c r="AB13" s="132">
        <v>0</v>
      </c>
      <c r="AC13" s="132">
        <v>6</v>
      </c>
      <c r="AZ13" s="132">
        <v>2</v>
      </c>
      <c r="BA13" s="132">
        <f t="shared" si="1"/>
        <v>0</v>
      </c>
      <c r="BB13" s="132">
        <f t="shared" si="2"/>
        <v>0</v>
      </c>
      <c r="BC13" s="132">
        <f t="shared" si="3"/>
        <v>0</v>
      </c>
      <c r="BD13" s="132">
        <f t="shared" si="4"/>
        <v>0</v>
      </c>
      <c r="BE13" s="132">
        <f t="shared" si="5"/>
        <v>0</v>
      </c>
      <c r="CA13" s="160">
        <v>12</v>
      </c>
      <c r="CB13" s="160">
        <v>0</v>
      </c>
      <c r="CZ13" s="132">
        <v>0</v>
      </c>
    </row>
    <row r="14" spans="1:104" ht="41.25" customHeight="1">
      <c r="A14" s="154">
        <v>7</v>
      </c>
      <c r="B14" s="155" t="s">
        <v>89</v>
      </c>
      <c r="C14" s="156" t="s">
        <v>253</v>
      </c>
      <c r="D14" s="157" t="s">
        <v>83</v>
      </c>
      <c r="E14" s="158">
        <v>1</v>
      </c>
      <c r="F14" s="158">
        <v>0</v>
      </c>
      <c r="G14" s="159">
        <f t="shared" si="0"/>
        <v>0</v>
      </c>
      <c r="O14" s="153">
        <v>2</v>
      </c>
      <c r="AA14" s="132">
        <v>12</v>
      </c>
      <c r="AB14" s="132">
        <v>0</v>
      </c>
      <c r="AC14" s="132">
        <v>7</v>
      </c>
      <c r="AZ14" s="132">
        <v>2</v>
      </c>
      <c r="BA14" s="132">
        <f t="shared" si="1"/>
        <v>0</v>
      </c>
      <c r="BB14" s="132">
        <f t="shared" si="2"/>
        <v>0</v>
      </c>
      <c r="BC14" s="132">
        <f t="shared" si="3"/>
        <v>0</v>
      </c>
      <c r="BD14" s="132">
        <f t="shared" si="4"/>
        <v>0</v>
      </c>
      <c r="BE14" s="132">
        <f t="shared" si="5"/>
        <v>0</v>
      </c>
      <c r="CA14" s="160">
        <v>12</v>
      </c>
      <c r="CB14" s="160">
        <v>0</v>
      </c>
      <c r="CZ14" s="132">
        <v>0</v>
      </c>
    </row>
    <row r="15" spans="1:104" ht="45">
      <c r="A15" s="154">
        <v>8</v>
      </c>
      <c r="B15" s="155" t="s">
        <v>90</v>
      </c>
      <c r="C15" s="156" t="s">
        <v>254</v>
      </c>
      <c r="D15" s="157" t="s">
        <v>83</v>
      </c>
      <c r="E15" s="158">
        <v>1</v>
      </c>
      <c r="F15" s="158">
        <v>0</v>
      </c>
      <c r="G15" s="159">
        <f t="shared" si="0"/>
        <v>0</v>
      </c>
      <c r="O15" s="153">
        <v>2</v>
      </c>
      <c r="AA15" s="132">
        <v>12</v>
      </c>
      <c r="AB15" s="132">
        <v>0</v>
      </c>
      <c r="AC15" s="132">
        <v>8</v>
      </c>
      <c r="AZ15" s="132">
        <v>2</v>
      </c>
      <c r="BA15" s="132">
        <f t="shared" si="1"/>
        <v>0</v>
      </c>
      <c r="BB15" s="132">
        <f t="shared" si="2"/>
        <v>0</v>
      </c>
      <c r="BC15" s="132">
        <f t="shared" si="3"/>
        <v>0</v>
      </c>
      <c r="BD15" s="132">
        <f t="shared" si="4"/>
        <v>0</v>
      </c>
      <c r="BE15" s="132">
        <f t="shared" si="5"/>
        <v>0</v>
      </c>
      <c r="CA15" s="160">
        <v>12</v>
      </c>
      <c r="CB15" s="160">
        <v>0</v>
      </c>
      <c r="CZ15" s="132">
        <v>0</v>
      </c>
    </row>
    <row r="16" spans="1:104" ht="67.5">
      <c r="A16" s="154">
        <v>9</v>
      </c>
      <c r="B16" s="155" t="s">
        <v>91</v>
      </c>
      <c r="C16" s="156" t="s">
        <v>255</v>
      </c>
      <c r="D16" s="157" t="s">
        <v>83</v>
      </c>
      <c r="E16" s="158">
        <v>2</v>
      </c>
      <c r="F16" s="158">
        <v>0</v>
      </c>
      <c r="G16" s="159">
        <f t="shared" si="0"/>
        <v>0</v>
      </c>
      <c r="O16" s="153">
        <v>2</v>
      </c>
      <c r="AA16" s="132">
        <v>12</v>
      </c>
      <c r="AB16" s="132">
        <v>0</v>
      </c>
      <c r="AC16" s="132">
        <v>9</v>
      </c>
      <c r="AZ16" s="132">
        <v>2</v>
      </c>
      <c r="BA16" s="132">
        <f t="shared" si="1"/>
        <v>0</v>
      </c>
      <c r="BB16" s="132">
        <f t="shared" si="2"/>
        <v>0</v>
      </c>
      <c r="BC16" s="132">
        <f t="shared" si="3"/>
        <v>0</v>
      </c>
      <c r="BD16" s="132">
        <f t="shared" si="4"/>
        <v>0</v>
      </c>
      <c r="BE16" s="132">
        <f t="shared" si="5"/>
        <v>0</v>
      </c>
      <c r="CA16" s="160">
        <v>12</v>
      </c>
      <c r="CB16" s="160">
        <v>0</v>
      </c>
      <c r="CZ16" s="132">
        <v>0</v>
      </c>
    </row>
    <row r="17" spans="1:104" ht="65.25" customHeight="1">
      <c r="A17" s="154">
        <v>10</v>
      </c>
      <c r="B17" s="155" t="s">
        <v>92</v>
      </c>
      <c r="C17" s="156" t="s">
        <v>314</v>
      </c>
      <c r="D17" s="157" t="s">
        <v>83</v>
      </c>
      <c r="E17" s="158">
        <v>1</v>
      </c>
      <c r="F17" s="158">
        <v>0</v>
      </c>
      <c r="G17" s="159">
        <f t="shared" si="0"/>
        <v>0</v>
      </c>
      <c r="O17" s="153">
        <v>2</v>
      </c>
      <c r="AA17" s="132">
        <v>12</v>
      </c>
      <c r="AB17" s="132">
        <v>0</v>
      </c>
      <c r="AC17" s="132">
        <v>10</v>
      </c>
      <c r="AZ17" s="132">
        <v>2</v>
      </c>
      <c r="BA17" s="132">
        <f t="shared" si="1"/>
        <v>0</v>
      </c>
      <c r="BB17" s="132">
        <f t="shared" si="2"/>
        <v>0</v>
      </c>
      <c r="BC17" s="132">
        <f t="shared" si="3"/>
        <v>0</v>
      </c>
      <c r="BD17" s="132">
        <f t="shared" si="4"/>
        <v>0</v>
      </c>
      <c r="BE17" s="132">
        <f t="shared" si="5"/>
        <v>0</v>
      </c>
      <c r="CA17" s="160">
        <v>12</v>
      </c>
      <c r="CB17" s="160">
        <v>0</v>
      </c>
      <c r="CZ17" s="132">
        <v>0</v>
      </c>
    </row>
    <row r="18" spans="1:104" ht="45">
      <c r="A18" s="154">
        <v>11</v>
      </c>
      <c r="B18" s="155" t="s">
        <v>93</v>
      </c>
      <c r="C18" s="156" t="s">
        <v>315</v>
      </c>
      <c r="D18" s="157" t="s">
        <v>83</v>
      </c>
      <c r="E18" s="158">
        <v>2</v>
      </c>
      <c r="F18" s="158">
        <v>0</v>
      </c>
      <c r="G18" s="159">
        <f t="shared" si="0"/>
        <v>0</v>
      </c>
      <c r="O18" s="153">
        <v>2</v>
      </c>
      <c r="AA18" s="132">
        <v>12</v>
      </c>
      <c r="AB18" s="132">
        <v>0</v>
      </c>
      <c r="AC18" s="132">
        <v>11</v>
      </c>
      <c r="AZ18" s="132">
        <v>2</v>
      </c>
      <c r="BA18" s="132">
        <f t="shared" si="1"/>
        <v>0</v>
      </c>
      <c r="BB18" s="132">
        <f t="shared" si="2"/>
        <v>0</v>
      </c>
      <c r="BC18" s="132">
        <f t="shared" si="3"/>
        <v>0</v>
      </c>
      <c r="BD18" s="132">
        <f t="shared" si="4"/>
        <v>0</v>
      </c>
      <c r="BE18" s="132">
        <f t="shared" si="5"/>
        <v>0</v>
      </c>
      <c r="CA18" s="160">
        <v>12</v>
      </c>
      <c r="CB18" s="160">
        <v>0</v>
      </c>
      <c r="CZ18" s="132">
        <v>0</v>
      </c>
    </row>
    <row r="19" spans="1:104" ht="63.75" customHeight="1">
      <c r="A19" s="154">
        <v>12</v>
      </c>
      <c r="B19" s="155" t="s">
        <v>94</v>
      </c>
      <c r="C19" s="156" t="s">
        <v>316</v>
      </c>
      <c r="D19" s="157" t="s">
        <v>83</v>
      </c>
      <c r="E19" s="158">
        <v>2</v>
      </c>
      <c r="F19" s="158">
        <v>0</v>
      </c>
      <c r="G19" s="159">
        <f t="shared" si="0"/>
        <v>0</v>
      </c>
      <c r="O19" s="153">
        <v>2</v>
      </c>
      <c r="AA19" s="132">
        <v>12</v>
      </c>
      <c r="AB19" s="132">
        <v>0</v>
      </c>
      <c r="AC19" s="132">
        <v>12</v>
      </c>
      <c r="AZ19" s="132">
        <v>2</v>
      </c>
      <c r="BA19" s="132">
        <f t="shared" si="1"/>
        <v>0</v>
      </c>
      <c r="BB19" s="132">
        <f t="shared" si="2"/>
        <v>0</v>
      </c>
      <c r="BC19" s="132">
        <f t="shared" si="3"/>
        <v>0</v>
      </c>
      <c r="BD19" s="132">
        <f t="shared" si="4"/>
        <v>0</v>
      </c>
      <c r="BE19" s="132">
        <f t="shared" si="5"/>
        <v>0</v>
      </c>
      <c r="CA19" s="160">
        <v>12</v>
      </c>
      <c r="CB19" s="160">
        <v>0</v>
      </c>
      <c r="CZ19" s="132">
        <v>0</v>
      </c>
    </row>
    <row r="20" spans="1:104" ht="64.5" customHeight="1">
      <c r="A20" s="154">
        <v>13</v>
      </c>
      <c r="B20" s="155" t="s">
        <v>95</v>
      </c>
      <c r="C20" s="156" t="s">
        <v>256</v>
      </c>
      <c r="D20" s="157" t="s">
        <v>83</v>
      </c>
      <c r="E20" s="158">
        <v>2</v>
      </c>
      <c r="F20" s="158">
        <v>0</v>
      </c>
      <c r="G20" s="159">
        <f t="shared" si="0"/>
        <v>0</v>
      </c>
      <c r="O20" s="153">
        <v>2</v>
      </c>
      <c r="AA20" s="132">
        <v>12</v>
      </c>
      <c r="AB20" s="132">
        <v>0</v>
      </c>
      <c r="AC20" s="132">
        <v>13</v>
      </c>
      <c r="AZ20" s="132">
        <v>2</v>
      </c>
      <c r="BA20" s="132">
        <f t="shared" si="1"/>
        <v>0</v>
      </c>
      <c r="BB20" s="132">
        <f t="shared" si="2"/>
        <v>0</v>
      </c>
      <c r="BC20" s="132">
        <f t="shared" si="3"/>
        <v>0</v>
      </c>
      <c r="BD20" s="132">
        <f t="shared" si="4"/>
        <v>0</v>
      </c>
      <c r="BE20" s="132">
        <f t="shared" si="5"/>
        <v>0</v>
      </c>
      <c r="CA20" s="160">
        <v>12</v>
      </c>
      <c r="CB20" s="160">
        <v>0</v>
      </c>
      <c r="CZ20" s="132">
        <v>0</v>
      </c>
    </row>
    <row r="21" spans="1:104" ht="22.5">
      <c r="A21" s="154">
        <v>14</v>
      </c>
      <c r="B21" s="155" t="s">
        <v>96</v>
      </c>
      <c r="C21" s="156" t="s">
        <v>257</v>
      </c>
      <c r="D21" s="157" t="s">
        <v>76</v>
      </c>
      <c r="E21" s="158">
        <v>4</v>
      </c>
      <c r="F21" s="158">
        <v>0</v>
      </c>
      <c r="G21" s="159">
        <f t="shared" si="0"/>
        <v>0</v>
      </c>
      <c r="O21" s="153">
        <v>2</v>
      </c>
      <c r="AA21" s="132">
        <v>12</v>
      </c>
      <c r="AB21" s="132">
        <v>0</v>
      </c>
      <c r="AC21" s="132">
        <v>14</v>
      </c>
      <c r="AZ21" s="132">
        <v>2</v>
      </c>
      <c r="BA21" s="132">
        <f t="shared" si="1"/>
        <v>0</v>
      </c>
      <c r="BB21" s="132">
        <f t="shared" si="2"/>
        <v>0</v>
      </c>
      <c r="BC21" s="132">
        <f t="shared" si="3"/>
        <v>0</v>
      </c>
      <c r="BD21" s="132">
        <f t="shared" si="4"/>
        <v>0</v>
      </c>
      <c r="BE21" s="132">
        <f t="shared" si="5"/>
        <v>0</v>
      </c>
      <c r="CA21" s="160">
        <v>12</v>
      </c>
      <c r="CB21" s="160">
        <v>0</v>
      </c>
      <c r="CZ21" s="132">
        <v>0</v>
      </c>
    </row>
    <row r="22" spans="1:104" ht="12.75">
      <c r="A22" s="154">
        <v>15</v>
      </c>
      <c r="B22" s="155" t="s">
        <v>97</v>
      </c>
      <c r="C22" s="156" t="s">
        <v>258</v>
      </c>
      <c r="D22" s="157" t="s">
        <v>76</v>
      </c>
      <c r="E22" s="158">
        <v>1</v>
      </c>
      <c r="F22" s="158">
        <v>0</v>
      </c>
      <c r="G22" s="159">
        <f t="shared" si="0"/>
        <v>0</v>
      </c>
      <c r="O22" s="153">
        <v>2</v>
      </c>
      <c r="AA22" s="132">
        <v>12</v>
      </c>
      <c r="AB22" s="132">
        <v>0</v>
      </c>
      <c r="AC22" s="132">
        <v>15</v>
      </c>
      <c r="AZ22" s="132">
        <v>2</v>
      </c>
      <c r="BA22" s="132">
        <f t="shared" si="1"/>
        <v>0</v>
      </c>
      <c r="BB22" s="132">
        <f t="shared" si="2"/>
        <v>0</v>
      </c>
      <c r="BC22" s="132">
        <f t="shared" si="3"/>
        <v>0</v>
      </c>
      <c r="BD22" s="132">
        <f t="shared" si="4"/>
        <v>0</v>
      </c>
      <c r="BE22" s="132">
        <f t="shared" si="5"/>
        <v>0</v>
      </c>
      <c r="CA22" s="160">
        <v>12</v>
      </c>
      <c r="CB22" s="160">
        <v>0</v>
      </c>
      <c r="CZ22" s="132">
        <v>0</v>
      </c>
    </row>
    <row r="23" spans="1:104" ht="12.75">
      <c r="A23" s="154">
        <v>16</v>
      </c>
      <c r="B23" s="155" t="s">
        <v>98</v>
      </c>
      <c r="C23" s="156" t="s">
        <v>259</v>
      </c>
      <c r="D23" s="157" t="s">
        <v>76</v>
      </c>
      <c r="E23" s="158">
        <v>4</v>
      </c>
      <c r="F23" s="158">
        <v>0</v>
      </c>
      <c r="G23" s="159">
        <f t="shared" si="0"/>
        <v>0</v>
      </c>
      <c r="O23" s="153">
        <v>2</v>
      </c>
      <c r="AA23" s="132">
        <v>12</v>
      </c>
      <c r="AB23" s="132">
        <v>0</v>
      </c>
      <c r="AC23" s="132">
        <v>16</v>
      </c>
      <c r="AZ23" s="132">
        <v>2</v>
      </c>
      <c r="BA23" s="132">
        <f t="shared" si="1"/>
        <v>0</v>
      </c>
      <c r="BB23" s="132">
        <f t="shared" si="2"/>
        <v>0</v>
      </c>
      <c r="BC23" s="132">
        <f t="shared" si="3"/>
        <v>0</v>
      </c>
      <c r="BD23" s="132">
        <f t="shared" si="4"/>
        <v>0</v>
      </c>
      <c r="BE23" s="132">
        <f t="shared" si="5"/>
        <v>0</v>
      </c>
      <c r="CA23" s="160">
        <v>12</v>
      </c>
      <c r="CB23" s="160">
        <v>0</v>
      </c>
      <c r="CZ23" s="132">
        <v>0</v>
      </c>
    </row>
    <row r="24" spans="1:104" ht="12.75">
      <c r="A24" s="154">
        <v>17</v>
      </c>
      <c r="B24" s="155" t="s">
        <v>99</v>
      </c>
      <c r="C24" s="156" t="s">
        <v>260</v>
      </c>
      <c r="D24" s="157" t="s">
        <v>76</v>
      </c>
      <c r="E24" s="158">
        <v>11</v>
      </c>
      <c r="F24" s="158">
        <v>0</v>
      </c>
      <c r="G24" s="159">
        <f t="shared" si="0"/>
        <v>0</v>
      </c>
      <c r="O24" s="153">
        <v>2</v>
      </c>
      <c r="AA24" s="132">
        <v>12</v>
      </c>
      <c r="AB24" s="132">
        <v>0</v>
      </c>
      <c r="AC24" s="132">
        <v>17</v>
      </c>
      <c r="AZ24" s="132">
        <v>2</v>
      </c>
      <c r="BA24" s="132">
        <f t="shared" si="1"/>
        <v>0</v>
      </c>
      <c r="BB24" s="132">
        <f t="shared" si="2"/>
        <v>0</v>
      </c>
      <c r="BC24" s="132">
        <f t="shared" si="3"/>
        <v>0</v>
      </c>
      <c r="BD24" s="132">
        <f t="shared" si="4"/>
        <v>0</v>
      </c>
      <c r="BE24" s="132">
        <f t="shared" si="5"/>
        <v>0</v>
      </c>
      <c r="CA24" s="160">
        <v>12</v>
      </c>
      <c r="CB24" s="160">
        <v>0</v>
      </c>
      <c r="CZ24" s="132">
        <v>0</v>
      </c>
    </row>
    <row r="25" spans="1:104" ht="12.75">
      <c r="A25" s="154">
        <v>18</v>
      </c>
      <c r="B25" s="155" t="s">
        <v>100</v>
      </c>
      <c r="C25" s="156" t="s">
        <v>261</v>
      </c>
      <c r="D25" s="157" t="s">
        <v>76</v>
      </c>
      <c r="E25" s="158">
        <v>4</v>
      </c>
      <c r="F25" s="158">
        <v>0</v>
      </c>
      <c r="G25" s="159">
        <f t="shared" si="0"/>
        <v>0</v>
      </c>
      <c r="O25" s="153">
        <v>2</v>
      </c>
      <c r="AA25" s="132">
        <v>12</v>
      </c>
      <c r="AB25" s="132">
        <v>0</v>
      </c>
      <c r="AC25" s="132">
        <v>18</v>
      </c>
      <c r="AZ25" s="132">
        <v>2</v>
      </c>
      <c r="BA25" s="132">
        <f t="shared" si="1"/>
        <v>0</v>
      </c>
      <c r="BB25" s="132">
        <f t="shared" si="2"/>
        <v>0</v>
      </c>
      <c r="BC25" s="132">
        <f t="shared" si="3"/>
        <v>0</v>
      </c>
      <c r="BD25" s="132">
        <f t="shared" si="4"/>
        <v>0</v>
      </c>
      <c r="BE25" s="132">
        <f t="shared" si="5"/>
        <v>0</v>
      </c>
      <c r="CA25" s="160">
        <v>12</v>
      </c>
      <c r="CB25" s="160">
        <v>0</v>
      </c>
      <c r="CZ25" s="132">
        <v>0</v>
      </c>
    </row>
    <row r="26" spans="1:104" ht="12.75">
      <c r="A26" s="154">
        <v>19</v>
      </c>
      <c r="B26" s="155" t="s">
        <v>101</v>
      </c>
      <c r="C26" s="156" t="s">
        <v>262</v>
      </c>
      <c r="D26" s="157" t="s">
        <v>76</v>
      </c>
      <c r="E26" s="158">
        <v>1</v>
      </c>
      <c r="F26" s="158">
        <v>0</v>
      </c>
      <c r="G26" s="159">
        <f t="shared" si="0"/>
        <v>0</v>
      </c>
      <c r="O26" s="153">
        <v>2</v>
      </c>
      <c r="AA26" s="132">
        <v>12</v>
      </c>
      <c r="AB26" s="132">
        <v>0</v>
      </c>
      <c r="AC26" s="132">
        <v>19</v>
      </c>
      <c r="AZ26" s="132">
        <v>2</v>
      </c>
      <c r="BA26" s="132">
        <f t="shared" si="1"/>
        <v>0</v>
      </c>
      <c r="BB26" s="132">
        <f t="shared" si="2"/>
        <v>0</v>
      </c>
      <c r="BC26" s="132">
        <f t="shared" si="3"/>
        <v>0</v>
      </c>
      <c r="BD26" s="132">
        <f t="shared" si="4"/>
        <v>0</v>
      </c>
      <c r="BE26" s="132">
        <f t="shared" si="5"/>
        <v>0</v>
      </c>
      <c r="CA26" s="160">
        <v>12</v>
      </c>
      <c r="CB26" s="160">
        <v>0</v>
      </c>
      <c r="CZ26" s="132">
        <v>0</v>
      </c>
    </row>
    <row r="27" spans="1:104" ht="33.75">
      <c r="A27" s="154">
        <v>20</v>
      </c>
      <c r="B27" s="155" t="s">
        <v>102</v>
      </c>
      <c r="C27" s="156" t="s">
        <v>263</v>
      </c>
      <c r="D27" s="157" t="s">
        <v>83</v>
      </c>
      <c r="E27" s="158">
        <v>4</v>
      </c>
      <c r="F27" s="158">
        <v>0</v>
      </c>
      <c r="G27" s="159">
        <f t="shared" si="0"/>
        <v>0</v>
      </c>
      <c r="O27" s="153">
        <v>2</v>
      </c>
      <c r="AA27" s="132">
        <v>12</v>
      </c>
      <c r="AB27" s="132">
        <v>0</v>
      </c>
      <c r="AC27" s="132">
        <v>20</v>
      </c>
      <c r="AZ27" s="132">
        <v>2</v>
      </c>
      <c r="BA27" s="132">
        <f t="shared" si="1"/>
        <v>0</v>
      </c>
      <c r="BB27" s="132">
        <f t="shared" si="2"/>
        <v>0</v>
      </c>
      <c r="BC27" s="132">
        <f t="shared" si="3"/>
        <v>0</v>
      </c>
      <c r="BD27" s="132">
        <f t="shared" si="4"/>
        <v>0</v>
      </c>
      <c r="BE27" s="132">
        <f t="shared" si="5"/>
        <v>0</v>
      </c>
      <c r="CA27" s="160">
        <v>12</v>
      </c>
      <c r="CB27" s="160">
        <v>0</v>
      </c>
      <c r="CZ27" s="132">
        <v>0</v>
      </c>
    </row>
    <row r="28" spans="1:104" ht="12.75">
      <c r="A28" s="154">
        <v>21</v>
      </c>
      <c r="B28" s="155" t="s">
        <v>103</v>
      </c>
      <c r="C28" s="156" t="s">
        <v>264</v>
      </c>
      <c r="D28" s="157" t="s">
        <v>76</v>
      </c>
      <c r="E28" s="158">
        <v>4</v>
      </c>
      <c r="F28" s="158">
        <v>0</v>
      </c>
      <c r="G28" s="159">
        <f t="shared" si="0"/>
        <v>0</v>
      </c>
      <c r="O28" s="153">
        <v>2</v>
      </c>
      <c r="AA28" s="132">
        <v>12</v>
      </c>
      <c r="AB28" s="132">
        <v>0</v>
      </c>
      <c r="AC28" s="132">
        <v>21</v>
      </c>
      <c r="AZ28" s="132">
        <v>2</v>
      </c>
      <c r="BA28" s="132">
        <f t="shared" si="1"/>
        <v>0</v>
      </c>
      <c r="BB28" s="132">
        <f t="shared" si="2"/>
        <v>0</v>
      </c>
      <c r="BC28" s="132">
        <f t="shared" si="3"/>
        <v>0</v>
      </c>
      <c r="BD28" s="132">
        <f t="shared" si="4"/>
        <v>0</v>
      </c>
      <c r="BE28" s="132">
        <f t="shared" si="5"/>
        <v>0</v>
      </c>
      <c r="CA28" s="160">
        <v>12</v>
      </c>
      <c r="CB28" s="160">
        <v>0</v>
      </c>
      <c r="CZ28" s="132">
        <v>0</v>
      </c>
    </row>
    <row r="29" spans="1:104" ht="22.5">
      <c r="A29" s="154">
        <v>22</v>
      </c>
      <c r="B29" s="155" t="s">
        <v>104</v>
      </c>
      <c r="C29" s="156" t="s">
        <v>105</v>
      </c>
      <c r="D29" s="157" t="s">
        <v>83</v>
      </c>
      <c r="E29" s="158">
        <v>2</v>
      </c>
      <c r="F29" s="158">
        <v>0</v>
      </c>
      <c r="G29" s="159">
        <f t="shared" si="0"/>
        <v>0</v>
      </c>
      <c r="O29" s="153">
        <v>2</v>
      </c>
      <c r="AA29" s="132">
        <v>12</v>
      </c>
      <c r="AB29" s="132">
        <v>0</v>
      </c>
      <c r="AC29" s="132">
        <v>22</v>
      </c>
      <c r="AZ29" s="132">
        <v>2</v>
      </c>
      <c r="BA29" s="132">
        <f t="shared" si="1"/>
        <v>0</v>
      </c>
      <c r="BB29" s="132">
        <f t="shared" si="2"/>
        <v>0</v>
      </c>
      <c r="BC29" s="132">
        <f t="shared" si="3"/>
        <v>0</v>
      </c>
      <c r="BD29" s="132">
        <f t="shared" si="4"/>
        <v>0</v>
      </c>
      <c r="BE29" s="132">
        <f t="shared" si="5"/>
        <v>0</v>
      </c>
      <c r="CA29" s="160">
        <v>12</v>
      </c>
      <c r="CB29" s="160">
        <v>0</v>
      </c>
      <c r="CZ29" s="132">
        <v>0</v>
      </c>
    </row>
    <row r="30" spans="1:104" ht="12.75">
      <c r="A30" s="154">
        <v>23</v>
      </c>
      <c r="B30" s="155" t="s">
        <v>106</v>
      </c>
      <c r="C30" s="156" t="s">
        <v>265</v>
      </c>
      <c r="D30" s="157" t="s">
        <v>76</v>
      </c>
      <c r="E30" s="158">
        <v>4</v>
      </c>
      <c r="F30" s="158">
        <v>0</v>
      </c>
      <c r="G30" s="159">
        <f t="shared" si="0"/>
        <v>0</v>
      </c>
      <c r="O30" s="153">
        <v>2</v>
      </c>
      <c r="AA30" s="132">
        <v>12</v>
      </c>
      <c r="AB30" s="132">
        <v>0</v>
      </c>
      <c r="AC30" s="132">
        <v>23</v>
      </c>
      <c r="AZ30" s="132">
        <v>2</v>
      </c>
      <c r="BA30" s="132">
        <f t="shared" si="1"/>
        <v>0</v>
      </c>
      <c r="BB30" s="132">
        <f t="shared" si="2"/>
        <v>0</v>
      </c>
      <c r="BC30" s="132">
        <f t="shared" si="3"/>
        <v>0</v>
      </c>
      <c r="BD30" s="132">
        <f t="shared" si="4"/>
        <v>0</v>
      </c>
      <c r="BE30" s="132">
        <f t="shared" si="5"/>
        <v>0</v>
      </c>
      <c r="CA30" s="160">
        <v>12</v>
      </c>
      <c r="CB30" s="160">
        <v>0</v>
      </c>
      <c r="CZ30" s="132">
        <v>0</v>
      </c>
    </row>
    <row r="31" spans="1:104" ht="12.75">
      <c r="A31" s="154">
        <v>24</v>
      </c>
      <c r="B31" s="155" t="s">
        <v>107</v>
      </c>
      <c r="C31" s="156" t="s">
        <v>266</v>
      </c>
      <c r="D31" s="157" t="s">
        <v>76</v>
      </c>
      <c r="E31" s="158">
        <v>2</v>
      </c>
      <c r="F31" s="158">
        <v>0</v>
      </c>
      <c r="G31" s="159">
        <f t="shared" si="0"/>
        <v>0</v>
      </c>
      <c r="O31" s="153">
        <v>2</v>
      </c>
      <c r="AA31" s="132">
        <v>12</v>
      </c>
      <c r="AB31" s="132">
        <v>0</v>
      </c>
      <c r="AC31" s="132">
        <v>24</v>
      </c>
      <c r="AZ31" s="132">
        <v>2</v>
      </c>
      <c r="BA31" s="132">
        <f t="shared" si="1"/>
        <v>0</v>
      </c>
      <c r="BB31" s="132">
        <f t="shared" si="2"/>
        <v>0</v>
      </c>
      <c r="BC31" s="132">
        <f t="shared" si="3"/>
        <v>0</v>
      </c>
      <c r="BD31" s="132">
        <f t="shared" si="4"/>
        <v>0</v>
      </c>
      <c r="BE31" s="132">
        <f t="shared" si="5"/>
        <v>0</v>
      </c>
      <c r="CA31" s="160">
        <v>12</v>
      </c>
      <c r="CB31" s="160">
        <v>0</v>
      </c>
      <c r="CZ31" s="132">
        <v>0</v>
      </c>
    </row>
    <row r="32" spans="1:104" ht="12.75">
      <c r="A32" s="154">
        <v>25</v>
      </c>
      <c r="B32" s="155" t="s">
        <v>108</v>
      </c>
      <c r="C32" s="156" t="s">
        <v>267</v>
      </c>
      <c r="D32" s="157" t="s">
        <v>76</v>
      </c>
      <c r="E32" s="158">
        <v>1</v>
      </c>
      <c r="F32" s="158">
        <v>0</v>
      </c>
      <c r="G32" s="159">
        <f t="shared" si="0"/>
        <v>0</v>
      </c>
      <c r="O32" s="153">
        <v>2</v>
      </c>
      <c r="AA32" s="132">
        <v>12</v>
      </c>
      <c r="AB32" s="132">
        <v>0</v>
      </c>
      <c r="AC32" s="132">
        <v>25</v>
      </c>
      <c r="AZ32" s="132">
        <v>2</v>
      </c>
      <c r="BA32" s="132">
        <f t="shared" si="1"/>
        <v>0</v>
      </c>
      <c r="BB32" s="132">
        <f t="shared" si="2"/>
        <v>0</v>
      </c>
      <c r="BC32" s="132">
        <f t="shared" si="3"/>
        <v>0</v>
      </c>
      <c r="BD32" s="132">
        <f t="shared" si="4"/>
        <v>0</v>
      </c>
      <c r="BE32" s="132">
        <f t="shared" si="5"/>
        <v>0</v>
      </c>
      <c r="CA32" s="160">
        <v>12</v>
      </c>
      <c r="CB32" s="160">
        <v>0</v>
      </c>
      <c r="CZ32" s="132">
        <v>0</v>
      </c>
    </row>
    <row r="33" spans="1:104" ht="12.75">
      <c r="A33" s="154">
        <v>26</v>
      </c>
      <c r="B33" s="155" t="s">
        <v>109</v>
      </c>
      <c r="C33" s="156" t="s">
        <v>268</v>
      </c>
      <c r="D33" s="157" t="s">
        <v>76</v>
      </c>
      <c r="E33" s="158">
        <v>5</v>
      </c>
      <c r="F33" s="158">
        <v>0</v>
      </c>
      <c r="G33" s="159">
        <f t="shared" si="0"/>
        <v>0</v>
      </c>
      <c r="O33" s="153">
        <v>2</v>
      </c>
      <c r="AA33" s="132">
        <v>12</v>
      </c>
      <c r="AB33" s="132">
        <v>0</v>
      </c>
      <c r="AC33" s="132">
        <v>26</v>
      </c>
      <c r="AZ33" s="132">
        <v>2</v>
      </c>
      <c r="BA33" s="132">
        <f t="shared" si="1"/>
        <v>0</v>
      </c>
      <c r="BB33" s="132">
        <f t="shared" si="2"/>
        <v>0</v>
      </c>
      <c r="BC33" s="132">
        <f t="shared" si="3"/>
        <v>0</v>
      </c>
      <c r="BD33" s="132">
        <f t="shared" si="4"/>
        <v>0</v>
      </c>
      <c r="BE33" s="132">
        <f t="shared" si="5"/>
        <v>0</v>
      </c>
      <c r="CA33" s="160">
        <v>12</v>
      </c>
      <c r="CB33" s="160">
        <v>0</v>
      </c>
      <c r="CZ33" s="132">
        <v>0</v>
      </c>
    </row>
    <row r="34" spans="1:104" ht="33.75">
      <c r="A34" s="154">
        <v>27</v>
      </c>
      <c r="B34" s="155" t="s">
        <v>110</v>
      </c>
      <c r="C34" s="156" t="s">
        <v>269</v>
      </c>
      <c r="D34" s="157" t="s">
        <v>83</v>
      </c>
      <c r="E34" s="158">
        <v>2</v>
      </c>
      <c r="F34" s="158">
        <v>0</v>
      </c>
      <c r="G34" s="159">
        <f t="shared" si="0"/>
        <v>0</v>
      </c>
      <c r="O34" s="153">
        <v>2</v>
      </c>
      <c r="AA34" s="132">
        <v>12</v>
      </c>
      <c r="AB34" s="132">
        <v>0</v>
      </c>
      <c r="AC34" s="132">
        <v>27</v>
      </c>
      <c r="AZ34" s="132">
        <v>2</v>
      </c>
      <c r="BA34" s="132">
        <f t="shared" si="1"/>
        <v>0</v>
      </c>
      <c r="BB34" s="132">
        <f t="shared" si="2"/>
        <v>0</v>
      </c>
      <c r="BC34" s="132">
        <f t="shared" si="3"/>
        <v>0</v>
      </c>
      <c r="BD34" s="132">
        <f t="shared" si="4"/>
        <v>0</v>
      </c>
      <c r="BE34" s="132">
        <f t="shared" si="5"/>
        <v>0</v>
      </c>
      <c r="CA34" s="160">
        <v>12</v>
      </c>
      <c r="CB34" s="160">
        <v>0</v>
      </c>
      <c r="CZ34" s="132">
        <v>0</v>
      </c>
    </row>
    <row r="35" spans="1:104" ht="12.75">
      <c r="A35" s="154">
        <v>28</v>
      </c>
      <c r="B35" s="155" t="s">
        <v>111</v>
      </c>
      <c r="C35" s="156" t="s">
        <v>270</v>
      </c>
      <c r="D35" s="157" t="s">
        <v>76</v>
      </c>
      <c r="E35" s="158">
        <v>10</v>
      </c>
      <c r="F35" s="158">
        <v>0</v>
      </c>
      <c r="G35" s="159">
        <f t="shared" si="0"/>
        <v>0</v>
      </c>
      <c r="O35" s="153">
        <v>2</v>
      </c>
      <c r="AA35" s="132">
        <v>12</v>
      </c>
      <c r="AB35" s="132">
        <v>0</v>
      </c>
      <c r="AC35" s="132">
        <v>28</v>
      </c>
      <c r="AZ35" s="132">
        <v>2</v>
      </c>
      <c r="BA35" s="132">
        <f t="shared" si="1"/>
        <v>0</v>
      </c>
      <c r="BB35" s="132">
        <f t="shared" si="2"/>
        <v>0</v>
      </c>
      <c r="BC35" s="132">
        <f t="shared" si="3"/>
        <v>0</v>
      </c>
      <c r="BD35" s="132">
        <f t="shared" si="4"/>
        <v>0</v>
      </c>
      <c r="BE35" s="132">
        <f t="shared" si="5"/>
        <v>0</v>
      </c>
      <c r="CA35" s="160">
        <v>12</v>
      </c>
      <c r="CB35" s="160">
        <v>0</v>
      </c>
      <c r="CZ35" s="132">
        <v>0</v>
      </c>
    </row>
    <row r="36" spans="1:104" ht="12.75">
      <c r="A36" s="154">
        <v>29</v>
      </c>
      <c r="B36" s="155" t="s">
        <v>112</v>
      </c>
      <c r="C36" s="156" t="s">
        <v>271</v>
      </c>
      <c r="D36" s="157" t="s">
        <v>76</v>
      </c>
      <c r="E36" s="158">
        <v>12</v>
      </c>
      <c r="F36" s="158">
        <v>0</v>
      </c>
      <c r="G36" s="159">
        <f t="shared" si="0"/>
        <v>0</v>
      </c>
      <c r="O36" s="153">
        <v>2</v>
      </c>
      <c r="AA36" s="132">
        <v>12</v>
      </c>
      <c r="AB36" s="132">
        <v>0</v>
      </c>
      <c r="AC36" s="132">
        <v>29</v>
      </c>
      <c r="AZ36" s="132">
        <v>2</v>
      </c>
      <c r="BA36" s="132">
        <f t="shared" si="1"/>
        <v>0</v>
      </c>
      <c r="BB36" s="132">
        <f t="shared" si="2"/>
        <v>0</v>
      </c>
      <c r="BC36" s="132">
        <f t="shared" si="3"/>
        <v>0</v>
      </c>
      <c r="BD36" s="132">
        <f t="shared" si="4"/>
        <v>0</v>
      </c>
      <c r="BE36" s="132">
        <f t="shared" si="5"/>
        <v>0</v>
      </c>
      <c r="CA36" s="160">
        <v>12</v>
      </c>
      <c r="CB36" s="160">
        <v>0</v>
      </c>
      <c r="CZ36" s="132">
        <v>0</v>
      </c>
    </row>
    <row r="37" spans="1:104" ht="22.5">
      <c r="A37" s="154">
        <v>30</v>
      </c>
      <c r="B37" s="155" t="s">
        <v>113</v>
      </c>
      <c r="C37" s="156" t="s">
        <v>114</v>
      </c>
      <c r="D37" s="157" t="s">
        <v>83</v>
      </c>
      <c r="E37" s="158">
        <v>15</v>
      </c>
      <c r="F37" s="158">
        <v>0</v>
      </c>
      <c r="G37" s="159">
        <f t="shared" si="0"/>
        <v>0</v>
      </c>
      <c r="O37" s="153">
        <v>2</v>
      </c>
      <c r="AA37" s="132">
        <v>12</v>
      </c>
      <c r="AB37" s="132">
        <v>0</v>
      </c>
      <c r="AC37" s="132">
        <v>30</v>
      </c>
      <c r="AZ37" s="132">
        <v>2</v>
      </c>
      <c r="BA37" s="132">
        <f t="shared" si="1"/>
        <v>0</v>
      </c>
      <c r="BB37" s="132">
        <f t="shared" si="2"/>
        <v>0</v>
      </c>
      <c r="BC37" s="132">
        <f t="shared" si="3"/>
        <v>0</v>
      </c>
      <c r="BD37" s="132">
        <f t="shared" si="4"/>
        <v>0</v>
      </c>
      <c r="BE37" s="132">
        <f t="shared" si="5"/>
        <v>0</v>
      </c>
      <c r="CA37" s="160">
        <v>12</v>
      </c>
      <c r="CB37" s="160">
        <v>0</v>
      </c>
      <c r="CZ37" s="132">
        <v>0</v>
      </c>
    </row>
    <row r="38" spans="1:104" ht="22.5">
      <c r="A38" s="154">
        <v>31</v>
      </c>
      <c r="B38" s="155" t="s">
        <v>115</v>
      </c>
      <c r="C38" s="156" t="s">
        <v>272</v>
      </c>
      <c r="D38" s="157" t="s">
        <v>83</v>
      </c>
      <c r="E38" s="158">
        <v>2</v>
      </c>
      <c r="F38" s="158">
        <v>0</v>
      </c>
      <c r="G38" s="159">
        <f t="shared" si="0"/>
        <v>0</v>
      </c>
      <c r="O38" s="153">
        <v>2</v>
      </c>
      <c r="AA38" s="132">
        <v>12</v>
      </c>
      <c r="AB38" s="132">
        <v>0</v>
      </c>
      <c r="AC38" s="132">
        <v>31</v>
      </c>
      <c r="AZ38" s="132">
        <v>2</v>
      </c>
      <c r="BA38" s="132">
        <f t="shared" si="1"/>
        <v>0</v>
      </c>
      <c r="BB38" s="132">
        <f t="shared" si="2"/>
        <v>0</v>
      </c>
      <c r="BC38" s="132">
        <f t="shared" si="3"/>
        <v>0</v>
      </c>
      <c r="BD38" s="132">
        <f t="shared" si="4"/>
        <v>0</v>
      </c>
      <c r="BE38" s="132">
        <f t="shared" si="5"/>
        <v>0</v>
      </c>
      <c r="CA38" s="160">
        <v>12</v>
      </c>
      <c r="CB38" s="160">
        <v>0</v>
      </c>
      <c r="CZ38" s="132">
        <v>0</v>
      </c>
    </row>
    <row r="39" spans="1:104" ht="33.75">
      <c r="A39" s="154">
        <v>32</v>
      </c>
      <c r="B39" s="155" t="s">
        <v>116</v>
      </c>
      <c r="C39" s="156" t="s">
        <v>273</v>
      </c>
      <c r="D39" s="157" t="s">
        <v>83</v>
      </c>
      <c r="E39" s="158">
        <v>2</v>
      </c>
      <c r="F39" s="158">
        <v>0</v>
      </c>
      <c r="G39" s="159">
        <f t="shared" si="0"/>
        <v>0</v>
      </c>
      <c r="O39" s="153">
        <v>2</v>
      </c>
      <c r="AA39" s="132">
        <v>12</v>
      </c>
      <c r="AB39" s="132">
        <v>0</v>
      </c>
      <c r="AC39" s="132">
        <v>32</v>
      </c>
      <c r="AZ39" s="132">
        <v>2</v>
      </c>
      <c r="BA39" s="132">
        <f t="shared" si="1"/>
        <v>0</v>
      </c>
      <c r="BB39" s="132">
        <f t="shared" si="2"/>
        <v>0</v>
      </c>
      <c r="BC39" s="132">
        <f t="shared" si="3"/>
        <v>0</v>
      </c>
      <c r="BD39" s="132">
        <f t="shared" si="4"/>
        <v>0</v>
      </c>
      <c r="BE39" s="132">
        <f t="shared" si="5"/>
        <v>0</v>
      </c>
      <c r="CA39" s="160">
        <v>12</v>
      </c>
      <c r="CB39" s="160">
        <v>0</v>
      </c>
      <c r="CZ39" s="132">
        <v>0</v>
      </c>
    </row>
    <row r="40" spans="1:104" ht="45">
      <c r="A40" s="154">
        <v>33</v>
      </c>
      <c r="B40" s="155" t="s">
        <v>117</v>
      </c>
      <c r="C40" s="156" t="s">
        <v>274</v>
      </c>
      <c r="D40" s="157" t="s">
        <v>83</v>
      </c>
      <c r="E40" s="158">
        <v>2</v>
      </c>
      <c r="F40" s="158">
        <v>0</v>
      </c>
      <c r="G40" s="159">
        <f t="shared" si="0"/>
        <v>0</v>
      </c>
      <c r="O40" s="153">
        <v>2</v>
      </c>
      <c r="AA40" s="132">
        <v>12</v>
      </c>
      <c r="AB40" s="132">
        <v>0</v>
      </c>
      <c r="AC40" s="132">
        <v>33</v>
      </c>
      <c r="AZ40" s="132">
        <v>2</v>
      </c>
      <c r="BA40" s="132">
        <f t="shared" si="1"/>
        <v>0</v>
      </c>
      <c r="BB40" s="132">
        <f t="shared" si="2"/>
        <v>0</v>
      </c>
      <c r="BC40" s="132">
        <f t="shared" si="3"/>
        <v>0</v>
      </c>
      <c r="BD40" s="132">
        <f t="shared" si="4"/>
        <v>0</v>
      </c>
      <c r="BE40" s="132">
        <f t="shared" si="5"/>
        <v>0</v>
      </c>
      <c r="CA40" s="160">
        <v>12</v>
      </c>
      <c r="CB40" s="160">
        <v>0</v>
      </c>
      <c r="CZ40" s="132">
        <v>0</v>
      </c>
    </row>
    <row r="41" spans="1:104" ht="33.75">
      <c r="A41" s="154">
        <v>34</v>
      </c>
      <c r="B41" s="155" t="s">
        <v>118</v>
      </c>
      <c r="C41" s="156" t="s">
        <v>275</v>
      </c>
      <c r="D41" s="157" t="s">
        <v>83</v>
      </c>
      <c r="E41" s="158">
        <v>4</v>
      </c>
      <c r="F41" s="158">
        <v>0</v>
      </c>
      <c r="G41" s="159">
        <f t="shared" si="0"/>
        <v>0</v>
      </c>
      <c r="O41" s="153">
        <v>2</v>
      </c>
      <c r="AA41" s="132">
        <v>12</v>
      </c>
      <c r="AB41" s="132">
        <v>0</v>
      </c>
      <c r="AC41" s="132">
        <v>34</v>
      </c>
      <c r="AZ41" s="132">
        <v>2</v>
      </c>
      <c r="BA41" s="132">
        <f t="shared" si="1"/>
        <v>0</v>
      </c>
      <c r="BB41" s="132">
        <f t="shared" si="2"/>
        <v>0</v>
      </c>
      <c r="BC41" s="132">
        <f t="shared" si="3"/>
        <v>0</v>
      </c>
      <c r="BD41" s="132">
        <f t="shared" si="4"/>
        <v>0</v>
      </c>
      <c r="BE41" s="132">
        <f t="shared" si="5"/>
        <v>0</v>
      </c>
      <c r="CA41" s="160">
        <v>12</v>
      </c>
      <c r="CB41" s="160">
        <v>0</v>
      </c>
      <c r="CZ41" s="132">
        <v>0</v>
      </c>
    </row>
    <row r="42" spans="1:104" ht="45">
      <c r="A42" s="154">
        <v>35</v>
      </c>
      <c r="B42" s="155" t="s">
        <v>119</v>
      </c>
      <c r="C42" s="156" t="s">
        <v>276</v>
      </c>
      <c r="D42" s="157" t="s">
        <v>83</v>
      </c>
      <c r="E42" s="158">
        <v>4</v>
      </c>
      <c r="F42" s="158">
        <v>0</v>
      </c>
      <c r="G42" s="159">
        <f t="shared" si="0"/>
        <v>0</v>
      </c>
      <c r="O42" s="153">
        <v>2</v>
      </c>
      <c r="AA42" s="132">
        <v>12</v>
      </c>
      <c r="AB42" s="132">
        <v>0</v>
      </c>
      <c r="AC42" s="132">
        <v>35</v>
      </c>
      <c r="AZ42" s="132">
        <v>2</v>
      </c>
      <c r="BA42" s="132">
        <f t="shared" si="1"/>
        <v>0</v>
      </c>
      <c r="BB42" s="132">
        <f t="shared" si="2"/>
        <v>0</v>
      </c>
      <c r="BC42" s="132">
        <f t="shared" si="3"/>
        <v>0</v>
      </c>
      <c r="BD42" s="132">
        <f t="shared" si="4"/>
        <v>0</v>
      </c>
      <c r="BE42" s="132">
        <f t="shared" si="5"/>
        <v>0</v>
      </c>
      <c r="CA42" s="160">
        <v>12</v>
      </c>
      <c r="CB42" s="160">
        <v>0</v>
      </c>
      <c r="CZ42" s="132">
        <v>0</v>
      </c>
    </row>
    <row r="43" spans="1:104" ht="12.75">
      <c r="A43" s="154">
        <v>36</v>
      </c>
      <c r="B43" s="155" t="s">
        <v>120</v>
      </c>
      <c r="C43" s="156" t="s">
        <v>277</v>
      </c>
      <c r="D43" s="157" t="s">
        <v>83</v>
      </c>
      <c r="E43" s="158">
        <v>8</v>
      </c>
      <c r="F43" s="158">
        <v>0</v>
      </c>
      <c r="G43" s="159">
        <f t="shared" si="0"/>
        <v>0</v>
      </c>
      <c r="O43" s="153">
        <v>2</v>
      </c>
      <c r="AA43" s="132">
        <v>12</v>
      </c>
      <c r="AB43" s="132">
        <v>0</v>
      </c>
      <c r="AC43" s="132">
        <v>36</v>
      </c>
      <c r="AZ43" s="132">
        <v>2</v>
      </c>
      <c r="BA43" s="132">
        <f t="shared" si="1"/>
        <v>0</v>
      </c>
      <c r="BB43" s="132">
        <f t="shared" si="2"/>
        <v>0</v>
      </c>
      <c r="BC43" s="132">
        <f t="shared" si="3"/>
        <v>0</v>
      </c>
      <c r="BD43" s="132">
        <f t="shared" si="4"/>
        <v>0</v>
      </c>
      <c r="BE43" s="132">
        <f t="shared" si="5"/>
        <v>0</v>
      </c>
      <c r="CA43" s="160">
        <v>12</v>
      </c>
      <c r="CB43" s="160">
        <v>0</v>
      </c>
      <c r="CZ43" s="132">
        <v>0</v>
      </c>
    </row>
    <row r="44" spans="1:104" ht="22.5">
      <c r="A44" s="154">
        <v>37</v>
      </c>
      <c r="B44" s="155" t="s">
        <v>121</v>
      </c>
      <c r="C44" s="156" t="s">
        <v>278</v>
      </c>
      <c r="D44" s="157" t="s">
        <v>83</v>
      </c>
      <c r="E44" s="158">
        <v>2</v>
      </c>
      <c r="F44" s="158">
        <v>0</v>
      </c>
      <c r="G44" s="159">
        <f t="shared" si="0"/>
        <v>0</v>
      </c>
      <c r="O44" s="153">
        <v>2</v>
      </c>
      <c r="AA44" s="132">
        <v>12</v>
      </c>
      <c r="AB44" s="132">
        <v>0</v>
      </c>
      <c r="AC44" s="132">
        <v>37</v>
      </c>
      <c r="AZ44" s="132">
        <v>2</v>
      </c>
      <c r="BA44" s="132">
        <f t="shared" si="1"/>
        <v>0</v>
      </c>
      <c r="BB44" s="132">
        <f t="shared" si="2"/>
        <v>0</v>
      </c>
      <c r="BC44" s="132">
        <f t="shared" si="3"/>
        <v>0</v>
      </c>
      <c r="BD44" s="132">
        <f t="shared" si="4"/>
        <v>0</v>
      </c>
      <c r="BE44" s="132">
        <f t="shared" si="5"/>
        <v>0</v>
      </c>
      <c r="CA44" s="160">
        <v>12</v>
      </c>
      <c r="CB44" s="160">
        <v>0</v>
      </c>
      <c r="CZ44" s="132">
        <v>0</v>
      </c>
    </row>
    <row r="45" spans="1:104" ht="12.75">
      <c r="A45" s="154">
        <v>38</v>
      </c>
      <c r="B45" s="155" t="s">
        <v>122</v>
      </c>
      <c r="C45" s="156" t="s">
        <v>279</v>
      </c>
      <c r="D45" s="157" t="s">
        <v>83</v>
      </c>
      <c r="E45" s="158">
        <v>8</v>
      </c>
      <c r="F45" s="158">
        <v>0</v>
      </c>
      <c r="G45" s="159">
        <f t="shared" si="0"/>
        <v>0</v>
      </c>
      <c r="O45" s="153">
        <v>2</v>
      </c>
      <c r="AA45" s="132">
        <v>12</v>
      </c>
      <c r="AB45" s="132">
        <v>0</v>
      </c>
      <c r="AC45" s="132">
        <v>38</v>
      </c>
      <c r="AZ45" s="132">
        <v>2</v>
      </c>
      <c r="BA45" s="132">
        <f t="shared" si="1"/>
        <v>0</v>
      </c>
      <c r="BB45" s="132">
        <f t="shared" si="2"/>
        <v>0</v>
      </c>
      <c r="BC45" s="132">
        <f t="shared" si="3"/>
        <v>0</v>
      </c>
      <c r="BD45" s="132">
        <f t="shared" si="4"/>
        <v>0</v>
      </c>
      <c r="BE45" s="132">
        <f t="shared" si="5"/>
        <v>0</v>
      </c>
      <c r="CA45" s="160">
        <v>12</v>
      </c>
      <c r="CB45" s="160">
        <v>0</v>
      </c>
      <c r="CZ45" s="132">
        <v>0</v>
      </c>
    </row>
    <row r="46" spans="1:104" ht="22.5">
      <c r="A46" s="154">
        <v>39</v>
      </c>
      <c r="B46" s="155" t="s">
        <v>123</v>
      </c>
      <c r="C46" s="156" t="s">
        <v>124</v>
      </c>
      <c r="D46" s="157" t="s">
        <v>83</v>
      </c>
      <c r="E46" s="158">
        <v>5</v>
      </c>
      <c r="F46" s="158">
        <v>0</v>
      </c>
      <c r="G46" s="159">
        <f t="shared" si="0"/>
        <v>0</v>
      </c>
      <c r="O46" s="153">
        <v>2</v>
      </c>
      <c r="AA46" s="132">
        <v>12</v>
      </c>
      <c r="AB46" s="132">
        <v>0</v>
      </c>
      <c r="AC46" s="132">
        <v>39</v>
      </c>
      <c r="AZ46" s="132">
        <v>2</v>
      </c>
      <c r="BA46" s="132">
        <f t="shared" si="1"/>
        <v>0</v>
      </c>
      <c r="BB46" s="132">
        <f t="shared" si="2"/>
        <v>0</v>
      </c>
      <c r="BC46" s="132">
        <f t="shared" si="3"/>
        <v>0</v>
      </c>
      <c r="BD46" s="132">
        <f t="shared" si="4"/>
        <v>0</v>
      </c>
      <c r="BE46" s="132">
        <f t="shared" si="5"/>
        <v>0</v>
      </c>
      <c r="CA46" s="160">
        <v>12</v>
      </c>
      <c r="CB46" s="160">
        <v>0</v>
      </c>
      <c r="CZ46" s="132">
        <v>0</v>
      </c>
    </row>
    <row r="47" spans="1:104" ht="22.5">
      <c r="A47" s="154">
        <v>40</v>
      </c>
      <c r="B47" s="155" t="s">
        <v>125</v>
      </c>
      <c r="C47" s="156" t="s">
        <v>126</v>
      </c>
      <c r="D47" s="157" t="s">
        <v>83</v>
      </c>
      <c r="E47" s="158">
        <v>1</v>
      </c>
      <c r="F47" s="158">
        <v>0</v>
      </c>
      <c r="G47" s="159">
        <f t="shared" si="0"/>
        <v>0</v>
      </c>
      <c r="O47" s="153">
        <v>2</v>
      </c>
      <c r="AA47" s="132">
        <v>12</v>
      </c>
      <c r="AB47" s="132">
        <v>0</v>
      </c>
      <c r="AC47" s="132">
        <v>40</v>
      </c>
      <c r="AZ47" s="132">
        <v>2</v>
      </c>
      <c r="BA47" s="132">
        <f t="shared" si="1"/>
        <v>0</v>
      </c>
      <c r="BB47" s="132">
        <f t="shared" si="2"/>
        <v>0</v>
      </c>
      <c r="BC47" s="132">
        <f t="shared" si="3"/>
        <v>0</v>
      </c>
      <c r="BD47" s="132">
        <f t="shared" si="4"/>
        <v>0</v>
      </c>
      <c r="BE47" s="132">
        <f t="shared" si="5"/>
        <v>0</v>
      </c>
      <c r="CA47" s="160">
        <v>12</v>
      </c>
      <c r="CB47" s="160">
        <v>0</v>
      </c>
      <c r="CZ47" s="132">
        <v>0</v>
      </c>
    </row>
    <row r="48" spans="1:104" ht="33.75">
      <c r="A48" s="154">
        <v>41</v>
      </c>
      <c r="B48" s="155" t="s">
        <v>127</v>
      </c>
      <c r="C48" s="156" t="s">
        <v>280</v>
      </c>
      <c r="D48" s="157" t="s">
        <v>83</v>
      </c>
      <c r="E48" s="158">
        <v>1</v>
      </c>
      <c r="F48" s="158">
        <v>0</v>
      </c>
      <c r="G48" s="159">
        <f t="shared" si="0"/>
        <v>0</v>
      </c>
      <c r="O48" s="153">
        <v>2</v>
      </c>
      <c r="AA48" s="132">
        <v>12</v>
      </c>
      <c r="AB48" s="132">
        <v>0</v>
      </c>
      <c r="AC48" s="132">
        <v>41</v>
      </c>
      <c r="AZ48" s="132">
        <v>2</v>
      </c>
      <c r="BA48" s="132">
        <f t="shared" si="1"/>
        <v>0</v>
      </c>
      <c r="BB48" s="132">
        <f t="shared" si="2"/>
        <v>0</v>
      </c>
      <c r="BC48" s="132">
        <f t="shared" si="3"/>
        <v>0</v>
      </c>
      <c r="BD48" s="132">
        <f t="shared" si="4"/>
        <v>0</v>
      </c>
      <c r="BE48" s="132">
        <f t="shared" si="5"/>
        <v>0</v>
      </c>
      <c r="CA48" s="160">
        <v>12</v>
      </c>
      <c r="CB48" s="160">
        <v>0</v>
      </c>
      <c r="CZ48" s="132">
        <v>0</v>
      </c>
    </row>
    <row r="49" spans="1:104" ht="22.5">
      <c r="A49" s="154">
        <v>42</v>
      </c>
      <c r="B49" s="155" t="s">
        <v>128</v>
      </c>
      <c r="C49" s="156" t="s">
        <v>129</v>
      </c>
      <c r="D49" s="157" t="s">
        <v>130</v>
      </c>
      <c r="E49" s="158">
        <v>72</v>
      </c>
      <c r="F49" s="158">
        <v>0</v>
      </c>
      <c r="G49" s="159">
        <f t="shared" si="0"/>
        <v>0</v>
      </c>
      <c r="O49" s="153">
        <v>2</v>
      </c>
      <c r="AA49" s="132">
        <v>12</v>
      </c>
      <c r="AB49" s="132">
        <v>0</v>
      </c>
      <c r="AC49" s="132">
        <v>42</v>
      </c>
      <c r="AZ49" s="132">
        <v>2</v>
      </c>
      <c r="BA49" s="132">
        <f t="shared" si="1"/>
        <v>0</v>
      </c>
      <c r="BB49" s="132">
        <f t="shared" si="2"/>
        <v>0</v>
      </c>
      <c r="BC49" s="132">
        <f t="shared" si="3"/>
        <v>0</v>
      </c>
      <c r="BD49" s="132">
        <f t="shared" si="4"/>
        <v>0</v>
      </c>
      <c r="BE49" s="132">
        <f t="shared" si="5"/>
        <v>0</v>
      </c>
      <c r="CA49" s="160">
        <v>12</v>
      </c>
      <c r="CB49" s="160">
        <v>0</v>
      </c>
      <c r="CZ49" s="132">
        <v>0</v>
      </c>
    </row>
    <row r="50" spans="1:15" ht="12.75">
      <c r="A50" s="161"/>
      <c r="B50" s="162"/>
      <c r="C50" s="212" t="s">
        <v>131</v>
      </c>
      <c r="D50" s="213"/>
      <c r="E50" s="213"/>
      <c r="F50" s="213"/>
      <c r="G50" s="214"/>
      <c r="L50" s="163" t="s">
        <v>131</v>
      </c>
      <c r="O50" s="153">
        <v>3</v>
      </c>
    </row>
    <row r="51" spans="1:104" ht="22.5">
      <c r="A51" s="154">
        <v>43</v>
      </c>
      <c r="B51" s="155" t="s">
        <v>132</v>
      </c>
      <c r="C51" s="156" t="s">
        <v>133</v>
      </c>
      <c r="D51" s="157" t="s">
        <v>130</v>
      </c>
      <c r="E51" s="158">
        <v>72</v>
      </c>
      <c r="F51" s="158">
        <v>0</v>
      </c>
      <c r="G51" s="159">
        <f>E51*F51</f>
        <v>0</v>
      </c>
      <c r="O51" s="153">
        <v>2</v>
      </c>
      <c r="AA51" s="132">
        <v>12</v>
      </c>
      <c r="AB51" s="132">
        <v>0</v>
      </c>
      <c r="AC51" s="132">
        <v>43</v>
      </c>
      <c r="AZ51" s="132">
        <v>2</v>
      </c>
      <c r="BA51" s="132">
        <f>IF(AZ51=1,G51,0)</f>
        <v>0</v>
      </c>
      <c r="BB51" s="132">
        <f>IF(AZ51=2,G51,0)</f>
        <v>0</v>
      </c>
      <c r="BC51" s="132">
        <f>IF(AZ51=3,G51,0)</f>
        <v>0</v>
      </c>
      <c r="BD51" s="132">
        <f>IF(AZ51=4,G51,0)</f>
        <v>0</v>
      </c>
      <c r="BE51" s="132">
        <f>IF(AZ51=5,G51,0)</f>
        <v>0</v>
      </c>
      <c r="CA51" s="160">
        <v>12</v>
      </c>
      <c r="CB51" s="160">
        <v>0</v>
      </c>
      <c r="CZ51" s="132">
        <v>0</v>
      </c>
    </row>
    <row r="52" spans="1:15" ht="12.75">
      <c r="A52" s="161"/>
      <c r="B52" s="162"/>
      <c r="C52" s="212" t="s">
        <v>134</v>
      </c>
      <c r="D52" s="213"/>
      <c r="E52" s="213"/>
      <c r="F52" s="213"/>
      <c r="G52" s="214"/>
      <c r="L52" s="163" t="s">
        <v>134</v>
      </c>
      <c r="O52" s="153">
        <v>3</v>
      </c>
    </row>
    <row r="53" spans="1:104" ht="22.5">
      <c r="A53" s="154">
        <v>44</v>
      </c>
      <c r="B53" s="155" t="s">
        <v>135</v>
      </c>
      <c r="C53" s="156" t="s">
        <v>281</v>
      </c>
      <c r="D53" s="157" t="s">
        <v>136</v>
      </c>
      <c r="E53" s="158">
        <v>5</v>
      </c>
      <c r="F53" s="158">
        <v>0</v>
      </c>
      <c r="G53" s="159">
        <f>E53*F53</f>
        <v>0</v>
      </c>
      <c r="O53" s="153">
        <v>2</v>
      </c>
      <c r="AA53" s="132">
        <v>12</v>
      </c>
      <c r="AB53" s="132">
        <v>0</v>
      </c>
      <c r="AC53" s="132">
        <v>44</v>
      </c>
      <c r="AZ53" s="132">
        <v>2</v>
      </c>
      <c r="BA53" s="132">
        <f>IF(AZ53=1,G53,0)</f>
        <v>0</v>
      </c>
      <c r="BB53" s="132">
        <f>IF(AZ53=2,G53,0)</f>
        <v>0</v>
      </c>
      <c r="BC53" s="132">
        <f>IF(AZ53=3,G53,0)</f>
        <v>0</v>
      </c>
      <c r="BD53" s="132">
        <f>IF(AZ53=4,G53,0)</f>
        <v>0</v>
      </c>
      <c r="BE53" s="132">
        <f>IF(AZ53=5,G53,0)</f>
        <v>0</v>
      </c>
      <c r="CA53" s="160">
        <v>12</v>
      </c>
      <c r="CB53" s="160">
        <v>0</v>
      </c>
      <c r="CZ53" s="132">
        <v>0</v>
      </c>
    </row>
    <row r="54" spans="1:104" ht="33.75">
      <c r="A54" s="154">
        <v>45</v>
      </c>
      <c r="B54" s="155" t="s">
        <v>137</v>
      </c>
      <c r="C54" s="156" t="s">
        <v>282</v>
      </c>
      <c r="D54" s="157" t="s">
        <v>136</v>
      </c>
      <c r="E54" s="158">
        <v>18</v>
      </c>
      <c r="F54" s="158">
        <v>0</v>
      </c>
      <c r="G54" s="159">
        <f>E54*F54</f>
        <v>0</v>
      </c>
      <c r="O54" s="153">
        <v>2</v>
      </c>
      <c r="AA54" s="132">
        <v>12</v>
      </c>
      <c r="AB54" s="132">
        <v>0</v>
      </c>
      <c r="AC54" s="132">
        <v>45</v>
      </c>
      <c r="AZ54" s="132">
        <v>2</v>
      </c>
      <c r="BA54" s="132">
        <f>IF(AZ54=1,G54,0)</f>
        <v>0</v>
      </c>
      <c r="BB54" s="132">
        <f>IF(AZ54=2,G54,0)</f>
        <v>0</v>
      </c>
      <c r="BC54" s="132">
        <f>IF(AZ54=3,G54,0)</f>
        <v>0</v>
      </c>
      <c r="BD54" s="132">
        <f>IF(AZ54=4,G54,0)</f>
        <v>0</v>
      </c>
      <c r="BE54" s="132">
        <f>IF(AZ54=5,G54,0)</f>
        <v>0</v>
      </c>
      <c r="CA54" s="160">
        <v>12</v>
      </c>
      <c r="CB54" s="160">
        <v>0</v>
      </c>
      <c r="CZ54" s="132">
        <v>0</v>
      </c>
    </row>
    <row r="55" spans="1:104" ht="33.75">
      <c r="A55" s="154">
        <v>46</v>
      </c>
      <c r="B55" s="181" t="s">
        <v>138</v>
      </c>
      <c r="C55" s="156" t="s">
        <v>283</v>
      </c>
      <c r="D55" s="182" t="s">
        <v>130</v>
      </c>
      <c r="E55" s="158">
        <v>2</v>
      </c>
      <c r="F55" s="158">
        <v>0</v>
      </c>
      <c r="G55" s="159">
        <f>E55*F55</f>
        <v>0</v>
      </c>
      <c r="O55" s="153">
        <v>2</v>
      </c>
      <c r="AA55" s="132">
        <v>12</v>
      </c>
      <c r="AB55" s="132">
        <v>0</v>
      </c>
      <c r="AC55" s="132">
        <v>46</v>
      </c>
      <c r="AZ55" s="132">
        <v>2</v>
      </c>
      <c r="BA55" s="132">
        <f>IF(AZ55=1,G55,0)</f>
        <v>0</v>
      </c>
      <c r="BB55" s="132">
        <f>IF(AZ55=2,G55,0)</f>
        <v>0</v>
      </c>
      <c r="BC55" s="132">
        <f>IF(AZ55=3,G55,0)</f>
        <v>0</v>
      </c>
      <c r="BD55" s="132">
        <f>IF(AZ55=4,G55,0)</f>
        <v>0</v>
      </c>
      <c r="BE55" s="132">
        <f>IF(AZ55=5,G55,0)</f>
        <v>0</v>
      </c>
      <c r="CA55" s="160">
        <v>12</v>
      </c>
      <c r="CB55" s="160">
        <v>0</v>
      </c>
      <c r="CZ55" s="132">
        <v>0</v>
      </c>
    </row>
    <row r="56" spans="1:15" ht="12.75">
      <c r="A56" s="161"/>
      <c r="B56" s="162"/>
      <c r="C56" s="212" t="s">
        <v>139</v>
      </c>
      <c r="D56" s="213"/>
      <c r="E56" s="213"/>
      <c r="F56" s="213"/>
      <c r="G56" s="214"/>
      <c r="L56" s="163" t="s">
        <v>139</v>
      </c>
      <c r="O56" s="153">
        <v>3</v>
      </c>
    </row>
    <row r="57" spans="1:104" ht="33.75">
      <c r="A57" s="154">
        <v>47</v>
      </c>
      <c r="B57" s="155" t="s">
        <v>138</v>
      </c>
      <c r="C57" s="156" t="s">
        <v>283</v>
      </c>
      <c r="D57" s="157" t="s">
        <v>130</v>
      </c>
      <c r="E57" s="158">
        <v>40</v>
      </c>
      <c r="F57" s="158">
        <v>0</v>
      </c>
      <c r="G57" s="159">
        <f>E57*F57</f>
        <v>0</v>
      </c>
      <c r="O57" s="153">
        <v>2</v>
      </c>
      <c r="AA57" s="132">
        <v>12</v>
      </c>
      <c r="AB57" s="132">
        <v>0</v>
      </c>
      <c r="AC57" s="132">
        <v>47</v>
      </c>
      <c r="AZ57" s="132">
        <v>2</v>
      </c>
      <c r="BA57" s="132">
        <f>IF(AZ57=1,G57,0)</f>
        <v>0</v>
      </c>
      <c r="BB57" s="132">
        <f>IF(AZ57=2,G57,0)</f>
        <v>0</v>
      </c>
      <c r="BC57" s="132">
        <f>IF(AZ57=3,G57,0)</f>
        <v>0</v>
      </c>
      <c r="BD57" s="132">
        <f>IF(AZ57=4,G57,0)</f>
        <v>0</v>
      </c>
      <c r="BE57" s="132">
        <f>IF(AZ57=5,G57,0)</f>
        <v>0</v>
      </c>
      <c r="CA57" s="160">
        <v>12</v>
      </c>
      <c r="CB57" s="160">
        <v>0</v>
      </c>
      <c r="CZ57" s="132">
        <v>0</v>
      </c>
    </row>
    <row r="58" spans="1:15" ht="12.75">
      <c r="A58" s="161"/>
      <c r="B58" s="162"/>
      <c r="C58" s="212" t="s">
        <v>140</v>
      </c>
      <c r="D58" s="213"/>
      <c r="E58" s="213"/>
      <c r="F58" s="213"/>
      <c r="G58" s="214"/>
      <c r="L58" s="163" t="s">
        <v>140</v>
      </c>
      <c r="O58" s="153">
        <v>3</v>
      </c>
    </row>
    <row r="59" spans="1:104" ht="33.75">
      <c r="A59" s="154">
        <v>48</v>
      </c>
      <c r="B59" s="155" t="s">
        <v>141</v>
      </c>
      <c r="C59" s="156" t="s">
        <v>284</v>
      </c>
      <c r="D59" s="157" t="s">
        <v>130</v>
      </c>
      <c r="E59" s="158">
        <v>16</v>
      </c>
      <c r="F59" s="158">
        <v>0</v>
      </c>
      <c r="G59" s="159">
        <f>E59*F59</f>
        <v>0</v>
      </c>
      <c r="O59" s="153">
        <v>2</v>
      </c>
      <c r="AA59" s="132">
        <v>12</v>
      </c>
      <c r="AB59" s="132">
        <v>0</v>
      </c>
      <c r="AC59" s="132">
        <v>48</v>
      </c>
      <c r="AZ59" s="132">
        <v>2</v>
      </c>
      <c r="BA59" s="132">
        <f>IF(AZ59=1,G59,0)</f>
        <v>0</v>
      </c>
      <c r="BB59" s="132">
        <f>IF(AZ59=2,G59,0)</f>
        <v>0</v>
      </c>
      <c r="BC59" s="132">
        <f>IF(AZ59=3,G59,0)</f>
        <v>0</v>
      </c>
      <c r="BD59" s="132">
        <f>IF(AZ59=4,G59,0)</f>
        <v>0</v>
      </c>
      <c r="BE59" s="132">
        <f>IF(AZ59=5,G59,0)</f>
        <v>0</v>
      </c>
      <c r="CA59" s="160">
        <v>12</v>
      </c>
      <c r="CB59" s="160">
        <v>0</v>
      </c>
      <c r="CZ59" s="132">
        <v>0</v>
      </c>
    </row>
    <row r="60" spans="1:15" ht="12.75">
      <c r="A60" s="161"/>
      <c r="B60" s="162"/>
      <c r="C60" s="212" t="s">
        <v>142</v>
      </c>
      <c r="D60" s="213"/>
      <c r="E60" s="213"/>
      <c r="F60" s="213"/>
      <c r="G60" s="214"/>
      <c r="L60" s="163" t="s">
        <v>142</v>
      </c>
      <c r="O60" s="153">
        <v>3</v>
      </c>
    </row>
    <row r="61" spans="1:104" ht="33.75">
      <c r="A61" s="154">
        <v>49</v>
      </c>
      <c r="B61" s="155" t="s">
        <v>143</v>
      </c>
      <c r="C61" s="156" t="s">
        <v>284</v>
      </c>
      <c r="D61" s="157" t="s">
        <v>130</v>
      </c>
      <c r="E61" s="158">
        <v>2</v>
      </c>
      <c r="F61" s="158">
        <v>0</v>
      </c>
      <c r="G61" s="159">
        <f>E61*F61</f>
        <v>0</v>
      </c>
      <c r="O61" s="153">
        <v>2</v>
      </c>
      <c r="AA61" s="132">
        <v>12</v>
      </c>
      <c r="AB61" s="132">
        <v>0</v>
      </c>
      <c r="AC61" s="132">
        <v>49</v>
      </c>
      <c r="AZ61" s="132">
        <v>2</v>
      </c>
      <c r="BA61" s="132">
        <f>IF(AZ61=1,G61,0)</f>
        <v>0</v>
      </c>
      <c r="BB61" s="132">
        <f>IF(AZ61=2,G61,0)</f>
        <v>0</v>
      </c>
      <c r="BC61" s="132">
        <f>IF(AZ61=3,G61,0)</f>
        <v>0</v>
      </c>
      <c r="BD61" s="132">
        <f>IF(AZ61=4,G61,0)</f>
        <v>0</v>
      </c>
      <c r="BE61" s="132">
        <f>IF(AZ61=5,G61,0)</f>
        <v>0</v>
      </c>
      <c r="CA61" s="160">
        <v>12</v>
      </c>
      <c r="CB61" s="160">
        <v>0</v>
      </c>
      <c r="CZ61" s="132">
        <v>0</v>
      </c>
    </row>
    <row r="62" spans="1:15" ht="12.75">
      <c r="A62" s="161"/>
      <c r="B62" s="162"/>
      <c r="C62" s="212" t="s">
        <v>144</v>
      </c>
      <c r="D62" s="213"/>
      <c r="E62" s="213"/>
      <c r="F62" s="213"/>
      <c r="G62" s="214"/>
      <c r="L62" s="163" t="s">
        <v>144</v>
      </c>
      <c r="O62" s="153">
        <v>3</v>
      </c>
    </row>
    <row r="63" spans="1:104" ht="33.75">
      <c r="A63" s="154">
        <v>50</v>
      </c>
      <c r="B63" s="181" t="s">
        <v>145</v>
      </c>
      <c r="C63" s="156" t="s">
        <v>284</v>
      </c>
      <c r="D63" s="182" t="s">
        <v>130</v>
      </c>
      <c r="E63" s="158">
        <v>24</v>
      </c>
      <c r="F63" s="158">
        <v>0</v>
      </c>
      <c r="G63" s="159">
        <f>E63*F63</f>
        <v>0</v>
      </c>
      <c r="O63" s="153">
        <v>2</v>
      </c>
      <c r="AA63" s="132">
        <v>12</v>
      </c>
      <c r="AB63" s="132">
        <v>0</v>
      </c>
      <c r="AC63" s="132">
        <v>50</v>
      </c>
      <c r="AZ63" s="132">
        <v>2</v>
      </c>
      <c r="BA63" s="132">
        <f>IF(AZ63=1,G63,0)</f>
        <v>0</v>
      </c>
      <c r="BB63" s="132">
        <f>IF(AZ63=2,G63,0)</f>
        <v>0</v>
      </c>
      <c r="BC63" s="132">
        <f>IF(AZ63=3,G63,0)</f>
        <v>0</v>
      </c>
      <c r="BD63" s="132">
        <f>IF(AZ63=4,G63,0)</f>
        <v>0</v>
      </c>
      <c r="BE63" s="132">
        <f>IF(AZ63=5,G63,0)</f>
        <v>0</v>
      </c>
      <c r="CA63" s="160">
        <v>12</v>
      </c>
      <c r="CB63" s="160">
        <v>0</v>
      </c>
      <c r="CZ63" s="132">
        <v>0</v>
      </c>
    </row>
    <row r="64" spans="1:15" ht="12.75">
      <c r="A64" s="161"/>
      <c r="B64" s="162"/>
      <c r="C64" s="212" t="s">
        <v>146</v>
      </c>
      <c r="D64" s="213"/>
      <c r="E64" s="213"/>
      <c r="F64" s="213"/>
      <c r="G64" s="214"/>
      <c r="L64" s="163" t="s">
        <v>146</v>
      </c>
      <c r="O64" s="153">
        <v>3</v>
      </c>
    </row>
    <row r="65" spans="1:104" ht="12.75">
      <c r="A65" s="154">
        <v>51</v>
      </c>
      <c r="B65" s="155" t="s">
        <v>147</v>
      </c>
      <c r="C65" s="156" t="s">
        <v>148</v>
      </c>
      <c r="D65" s="157" t="s">
        <v>136</v>
      </c>
      <c r="E65" s="158">
        <v>35</v>
      </c>
      <c r="F65" s="158">
        <v>0</v>
      </c>
      <c r="G65" s="159">
        <f aca="true" t="shared" si="6" ref="G65:G72">E65*F65</f>
        <v>0</v>
      </c>
      <c r="O65" s="153">
        <v>2</v>
      </c>
      <c r="AA65" s="132">
        <v>12</v>
      </c>
      <c r="AB65" s="132">
        <v>0</v>
      </c>
      <c r="AC65" s="132">
        <v>51</v>
      </c>
      <c r="AZ65" s="132">
        <v>2</v>
      </c>
      <c r="BA65" s="132">
        <f aca="true" t="shared" si="7" ref="BA65:BA72">IF(AZ65=1,G65,0)</f>
        <v>0</v>
      </c>
      <c r="BB65" s="132">
        <f aca="true" t="shared" si="8" ref="BB65:BB72">IF(AZ65=2,G65,0)</f>
        <v>0</v>
      </c>
      <c r="BC65" s="132">
        <f aca="true" t="shared" si="9" ref="BC65:BC72">IF(AZ65=3,G65,0)</f>
        <v>0</v>
      </c>
      <c r="BD65" s="132">
        <f aca="true" t="shared" si="10" ref="BD65:BD72">IF(AZ65=4,G65,0)</f>
        <v>0</v>
      </c>
      <c r="BE65" s="132">
        <f aca="true" t="shared" si="11" ref="BE65:BE72">IF(AZ65=5,G65,0)</f>
        <v>0</v>
      </c>
      <c r="CA65" s="160">
        <v>12</v>
      </c>
      <c r="CB65" s="160">
        <v>0</v>
      </c>
      <c r="CZ65" s="132">
        <v>0</v>
      </c>
    </row>
    <row r="66" spans="1:104" ht="22.5">
      <c r="A66" s="154">
        <v>52</v>
      </c>
      <c r="B66" s="155" t="s">
        <v>149</v>
      </c>
      <c r="C66" s="156" t="s">
        <v>150</v>
      </c>
      <c r="D66" s="157" t="s">
        <v>136</v>
      </c>
      <c r="E66" s="158">
        <v>2</v>
      </c>
      <c r="F66" s="158">
        <v>0</v>
      </c>
      <c r="G66" s="159">
        <f t="shared" si="6"/>
        <v>0</v>
      </c>
      <c r="O66" s="153">
        <v>2</v>
      </c>
      <c r="AA66" s="132">
        <v>12</v>
      </c>
      <c r="AB66" s="132">
        <v>0</v>
      </c>
      <c r="AC66" s="132">
        <v>52</v>
      </c>
      <c r="AZ66" s="132">
        <v>2</v>
      </c>
      <c r="BA66" s="132">
        <f t="shared" si="7"/>
        <v>0</v>
      </c>
      <c r="BB66" s="132">
        <f t="shared" si="8"/>
        <v>0</v>
      </c>
      <c r="BC66" s="132">
        <f t="shared" si="9"/>
        <v>0</v>
      </c>
      <c r="BD66" s="132">
        <f t="shared" si="10"/>
        <v>0</v>
      </c>
      <c r="BE66" s="132">
        <f t="shared" si="11"/>
        <v>0</v>
      </c>
      <c r="CA66" s="160">
        <v>12</v>
      </c>
      <c r="CB66" s="160">
        <v>0</v>
      </c>
      <c r="CZ66" s="132">
        <v>0</v>
      </c>
    </row>
    <row r="67" spans="1:104" ht="12.75">
      <c r="A67" s="154">
        <v>53</v>
      </c>
      <c r="B67" s="155" t="s">
        <v>151</v>
      </c>
      <c r="C67" s="156" t="s">
        <v>152</v>
      </c>
      <c r="D67" s="157" t="s">
        <v>76</v>
      </c>
      <c r="E67" s="158">
        <v>34</v>
      </c>
      <c r="F67" s="158">
        <v>0</v>
      </c>
      <c r="G67" s="159">
        <f t="shared" si="6"/>
        <v>0</v>
      </c>
      <c r="O67" s="153">
        <v>2</v>
      </c>
      <c r="AA67" s="132">
        <v>12</v>
      </c>
      <c r="AB67" s="132">
        <v>0</v>
      </c>
      <c r="AC67" s="132">
        <v>53</v>
      </c>
      <c r="AZ67" s="132">
        <v>2</v>
      </c>
      <c r="BA67" s="132">
        <f t="shared" si="7"/>
        <v>0</v>
      </c>
      <c r="BB67" s="132">
        <f t="shared" si="8"/>
        <v>0</v>
      </c>
      <c r="BC67" s="132">
        <f t="shared" si="9"/>
        <v>0</v>
      </c>
      <c r="BD67" s="132">
        <f t="shared" si="10"/>
        <v>0</v>
      </c>
      <c r="BE67" s="132">
        <f t="shared" si="11"/>
        <v>0</v>
      </c>
      <c r="CA67" s="160">
        <v>12</v>
      </c>
      <c r="CB67" s="160">
        <v>0</v>
      </c>
      <c r="CZ67" s="132">
        <v>0</v>
      </c>
    </row>
    <row r="68" spans="1:104" ht="12.75">
      <c r="A68" s="154">
        <v>54</v>
      </c>
      <c r="B68" s="155" t="s">
        <v>153</v>
      </c>
      <c r="C68" s="156" t="s">
        <v>154</v>
      </c>
      <c r="D68" s="157" t="s">
        <v>76</v>
      </c>
      <c r="E68" s="158">
        <v>20</v>
      </c>
      <c r="F68" s="158">
        <v>0</v>
      </c>
      <c r="G68" s="159">
        <f t="shared" si="6"/>
        <v>0</v>
      </c>
      <c r="O68" s="153">
        <v>2</v>
      </c>
      <c r="AA68" s="132">
        <v>12</v>
      </c>
      <c r="AB68" s="132">
        <v>0</v>
      </c>
      <c r="AC68" s="132">
        <v>54</v>
      </c>
      <c r="AZ68" s="132">
        <v>2</v>
      </c>
      <c r="BA68" s="132">
        <f t="shared" si="7"/>
        <v>0</v>
      </c>
      <c r="BB68" s="132">
        <f t="shared" si="8"/>
        <v>0</v>
      </c>
      <c r="BC68" s="132">
        <f t="shared" si="9"/>
        <v>0</v>
      </c>
      <c r="BD68" s="132">
        <f t="shared" si="10"/>
        <v>0</v>
      </c>
      <c r="BE68" s="132">
        <f t="shared" si="11"/>
        <v>0</v>
      </c>
      <c r="CA68" s="160">
        <v>12</v>
      </c>
      <c r="CB68" s="160">
        <v>0</v>
      </c>
      <c r="CZ68" s="132">
        <v>0</v>
      </c>
    </row>
    <row r="69" spans="1:104" ht="22.5">
      <c r="A69" s="154">
        <v>55</v>
      </c>
      <c r="B69" s="155" t="s">
        <v>155</v>
      </c>
      <c r="C69" s="156" t="s">
        <v>156</v>
      </c>
      <c r="D69" s="157" t="s">
        <v>157</v>
      </c>
      <c r="E69" s="158">
        <v>75</v>
      </c>
      <c r="F69" s="158">
        <v>0</v>
      </c>
      <c r="G69" s="159">
        <f t="shared" si="6"/>
        <v>0</v>
      </c>
      <c r="O69" s="153">
        <v>2</v>
      </c>
      <c r="AA69" s="132">
        <v>12</v>
      </c>
      <c r="AB69" s="132">
        <v>0</v>
      </c>
      <c r="AC69" s="132">
        <v>55</v>
      </c>
      <c r="AZ69" s="132">
        <v>2</v>
      </c>
      <c r="BA69" s="132">
        <f t="shared" si="7"/>
        <v>0</v>
      </c>
      <c r="BB69" s="132">
        <f t="shared" si="8"/>
        <v>0</v>
      </c>
      <c r="BC69" s="132">
        <f t="shared" si="9"/>
        <v>0</v>
      </c>
      <c r="BD69" s="132">
        <f t="shared" si="10"/>
        <v>0</v>
      </c>
      <c r="BE69" s="132">
        <f t="shared" si="11"/>
        <v>0</v>
      </c>
      <c r="CA69" s="160">
        <v>12</v>
      </c>
      <c r="CB69" s="160">
        <v>0</v>
      </c>
      <c r="CZ69" s="132">
        <v>0</v>
      </c>
    </row>
    <row r="70" spans="1:104" ht="12.75">
      <c r="A70" s="154">
        <v>56</v>
      </c>
      <c r="B70" s="155" t="s">
        <v>158</v>
      </c>
      <c r="C70" s="156" t="s">
        <v>159</v>
      </c>
      <c r="D70" s="157" t="s">
        <v>83</v>
      </c>
      <c r="E70" s="158">
        <v>1</v>
      </c>
      <c r="F70" s="158">
        <v>0</v>
      </c>
      <c r="G70" s="159">
        <f t="shared" si="6"/>
        <v>0</v>
      </c>
      <c r="O70" s="153">
        <v>2</v>
      </c>
      <c r="AA70" s="132">
        <v>12</v>
      </c>
      <c r="AB70" s="132">
        <v>0</v>
      </c>
      <c r="AC70" s="132">
        <v>56</v>
      </c>
      <c r="AZ70" s="132">
        <v>2</v>
      </c>
      <c r="BA70" s="132">
        <f t="shared" si="7"/>
        <v>0</v>
      </c>
      <c r="BB70" s="132">
        <f t="shared" si="8"/>
        <v>0</v>
      </c>
      <c r="BC70" s="132">
        <f t="shared" si="9"/>
        <v>0</v>
      </c>
      <c r="BD70" s="132">
        <f t="shared" si="10"/>
        <v>0</v>
      </c>
      <c r="BE70" s="132">
        <f t="shared" si="11"/>
        <v>0</v>
      </c>
      <c r="CA70" s="160">
        <v>12</v>
      </c>
      <c r="CB70" s="160">
        <v>0</v>
      </c>
      <c r="CZ70" s="132">
        <v>0</v>
      </c>
    </row>
    <row r="71" spans="1:104" ht="22.5">
      <c r="A71" s="154">
        <v>57</v>
      </c>
      <c r="B71" s="155" t="s">
        <v>160</v>
      </c>
      <c r="C71" s="156" t="s">
        <v>161</v>
      </c>
      <c r="D71" s="157" t="s">
        <v>162</v>
      </c>
      <c r="E71" s="158">
        <v>16</v>
      </c>
      <c r="F71" s="158">
        <v>0</v>
      </c>
      <c r="G71" s="159">
        <f t="shared" si="6"/>
        <v>0</v>
      </c>
      <c r="O71" s="153">
        <v>2</v>
      </c>
      <c r="AA71" s="132">
        <v>12</v>
      </c>
      <c r="AB71" s="132">
        <v>0</v>
      </c>
      <c r="AC71" s="132">
        <v>57</v>
      </c>
      <c r="AZ71" s="132">
        <v>2</v>
      </c>
      <c r="BA71" s="132">
        <f t="shared" si="7"/>
        <v>0</v>
      </c>
      <c r="BB71" s="132">
        <f t="shared" si="8"/>
        <v>0</v>
      </c>
      <c r="BC71" s="132">
        <f t="shared" si="9"/>
        <v>0</v>
      </c>
      <c r="BD71" s="132">
        <f t="shared" si="10"/>
        <v>0</v>
      </c>
      <c r="BE71" s="132">
        <f t="shared" si="11"/>
        <v>0</v>
      </c>
      <c r="CA71" s="160">
        <v>12</v>
      </c>
      <c r="CB71" s="160">
        <v>0</v>
      </c>
      <c r="CZ71" s="132">
        <v>0</v>
      </c>
    </row>
    <row r="72" spans="1:104" ht="12.75">
      <c r="A72" s="154">
        <v>58</v>
      </c>
      <c r="B72" s="155" t="s">
        <v>163</v>
      </c>
      <c r="C72" s="156" t="s">
        <v>164</v>
      </c>
      <c r="D72" s="157" t="s">
        <v>83</v>
      </c>
      <c r="E72" s="158">
        <v>1</v>
      </c>
      <c r="F72" s="158">
        <v>0</v>
      </c>
      <c r="G72" s="159">
        <f t="shared" si="6"/>
        <v>0</v>
      </c>
      <c r="O72" s="153">
        <v>2</v>
      </c>
      <c r="AA72" s="132">
        <v>12</v>
      </c>
      <c r="AB72" s="132">
        <v>0</v>
      </c>
      <c r="AC72" s="132">
        <v>58</v>
      </c>
      <c r="AZ72" s="132">
        <v>2</v>
      </c>
      <c r="BA72" s="132">
        <f t="shared" si="7"/>
        <v>0</v>
      </c>
      <c r="BB72" s="132">
        <f t="shared" si="8"/>
        <v>0</v>
      </c>
      <c r="BC72" s="132">
        <f t="shared" si="9"/>
        <v>0</v>
      </c>
      <c r="BD72" s="132">
        <f t="shared" si="10"/>
        <v>0</v>
      </c>
      <c r="BE72" s="132">
        <f t="shared" si="11"/>
        <v>0</v>
      </c>
      <c r="CA72" s="160">
        <v>12</v>
      </c>
      <c r="CB72" s="160">
        <v>0</v>
      </c>
      <c r="CZ72" s="132">
        <v>0</v>
      </c>
    </row>
    <row r="73" spans="1:57" ht="12.75">
      <c r="A73" s="164"/>
      <c r="B73" s="165" t="s">
        <v>77</v>
      </c>
      <c r="C73" s="166" t="str">
        <f>CONCATENATE(B7," ",C7)</f>
        <v>0 Zdrojová část</v>
      </c>
      <c r="D73" s="167"/>
      <c r="E73" s="168"/>
      <c r="F73" s="169"/>
      <c r="G73" s="170">
        <f>SUM(G7:G72)</f>
        <v>0</v>
      </c>
      <c r="O73" s="153">
        <v>4</v>
      </c>
      <c r="BA73" s="171">
        <f>SUM(BA7:BA72)</f>
        <v>0</v>
      </c>
      <c r="BB73" s="171">
        <f>SUM(BB7:BB72)</f>
        <v>0</v>
      </c>
      <c r="BC73" s="171">
        <f>SUM(BC7:BC72)</f>
        <v>0</v>
      </c>
      <c r="BD73" s="171">
        <f>SUM(BD7:BD72)</f>
        <v>0</v>
      </c>
      <c r="BE73" s="171">
        <f>SUM(BE7:BE72)</f>
        <v>0</v>
      </c>
    </row>
    <row r="74" spans="1:15" ht="12.75">
      <c r="A74" s="147" t="s">
        <v>74</v>
      </c>
      <c r="B74" s="148" t="s">
        <v>165</v>
      </c>
      <c r="C74" s="149" t="s">
        <v>166</v>
      </c>
      <c r="D74" s="150"/>
      <c r="E74" s="151"/>
      <c r="F74" s="151"/>
      <c r="G74" s="152"/>
      <c r="O74" s="153">
        <v>1</v>
      </c>
    </row>
    <row r="75" spans="1:104" ht="45">
      <c r="A75" s="154">
        <v>59</v>
      </c>
      <c r="B75" s="155" t="s">
        <v>167</v>
      </c>
      <c r="C75" s="156" t="s">
        <v>285</v>
      </c>
      <c r="D75" s="157" t="s">
        <v>76</v>
      </c>
      <c r="E75" s="158">
        <v>1</v>
      </c>
      <c r="F75" s="158">
        <v>0</v>
      </c>
      <c r="G75" s="159">
        <f aca="true" t="shared" si="12" ref="G75:G85">E75*F75</f>
        <v>0</v>
      </c>
      <c r="O75" s="153">
        <v>2</v>
      </c>
      <c r="AA75" s="132">
        <v>12</v>
      </c>
      <c r="AB75" s="132">
        <v>0</v>
      </c>
      <c r="AC75" s="132">
        <v>59</v>
      </c>
      <c r="AZ75" s="132">
        <v>1</v>
      </c>
      <c r="BA75" s="132">
        <f aca="true" t="shared" si="13" ref="BA75:BA85">IF(AZ75=1,G75,0)</f>
        <v>0</v>
      </c>
      <c r="BB75" s="132">
        <f aca="true" t="shared" si="14" ref="BB75:BB85">IF(AZ75=2,G75,0)</f>
        <v>0</v>
      </c>
      <c r="BC75" s="132">
        <f aca="true" t="shared" si="15" ref="BC75:BC85">IF(AZ75=3,G75,0)</f>
        <v>0</v>
      </c>
      <c r="BD75" s="132">
        <f aca="true" t="shared" si="16" ref="BD75:BD85">IF(AZ75=4,G75,0)</f>
        <v>0</v>
      </c>
      <c r="BE75" s="132">
        <f aca="true" t="shared" si="17" ref="BE75:BE85">IF(AZ75=5,G75,0)</f>
        <v>0</v>
      </c>
      <c r="CA75" s="160">
        <v>12</v>
      </c>
      <c r="CB75" s="160">
        <v>0</v>
      </c>
      <c r="CZ75" s="132">
        <v>0</v>
      </c>
    </row>
    <row r="76" spans="1:104" ht="45">
      <c r="A76" s="154">
        <v>60</v>
      </c>
      <c r="B76" s="155" t="s">
        <v>168</v>
      </c>
      <c r="C76" s="156" t="s">
        <v>286</v>
      </c>
      <c r="D76" s="157" t="s">
        <v>76</v>
      </c>
      <c r="E76" s="158">
        <v>4</v>
      </c>
      <c r="F76" s="158">
        <v>0</v>
      </c>
      <c r="G76" s="159">
        <f t="shared" si="12"/>
        <v>0</v>
      </c>
      <c r="O76" s="153">
        <v>2</v>
      </c>
      <c r="AA76" s="132">
        <v>12</v>
      </c>
      <c r="AB76" s="132">
        <v>0</v>
      </c>
      <c r="AC76" s="132">
        <v>60</v>
      </c>
      <c r="AZ76" s="132">
        <v>1</v>
      </c>
      <c r="BA76" s="132">
        <f t="shared" si="13"/>
        <v>0</v>
      </c>
      <c r="BB76" s="132">
        <f t="shared" si="14"/>
        <v>0</v>
      </c>
      <c r="BC76" s="132">
        <f t="shared" si="15"/>
        <v>0</v>
      </c>
      <c r="BD76" s="132">
        <f t="shared" si="16"/>
        <v>0</v>
      </c>
      <c r="BE76" s="132">
        <f t="shared" si="17"/>
        <v>0</v>
      </c>
      <c r="CA76" s="160">
        <v>12</v>
      </c>
      <c r="CB76" s="160">
        <v>0</v>
      </c>
      <c r="CZ76" s="132">
        <v>0</v>
      </c>
    </row>
    <row r="77" spans="1:104" ht="45">
      <c r="A77" s="154">
        <v>61</v>
      </c>
      <c r="B77" s="155" t="s">
        <v>169</v>
      </c>
      <c r="C77" s="156" t="s">
        <v>287</v>
      </c>
      <c r="D77" s="157" t="s">
        <v>76</v>
      </c>
      <c r="E77" s="158">
        <v>2</v>
      </c>
      <c r="F77" s="158">
        <v>0</v>
      </c>
      <c r="G77" s="159">
        <f t="shared" si="12"/>
        <v>0</v>
      </c>
      <c r="O77" s="153">
        <v>2</v>
      </c>
      <c r="AA77" s="132">
        <v>12</v>
      </c>
      <c r="AB77" s="132">
        <v>0</v>
      </c>
      <c r="AC77" s="132">
        <v>61</v>
      </c>
      <c r="AZ77" s="132">
        <v>1</v>
      </c>
      <c r="BA77" s="132">
        <f t="shared" si="13"/>
        <v>0</v>
      </c>
      <c r="BB77" s="132">
        <f t="shared" si="14"/>
        <v>0</v>
      </c>
      <c r="BC77" s="132">
        <f t="shared" si="15"/>
        <v>0</v>
      </c>
      <c r="BD77" s="132">
        <f t="shared" si="16"/>
        <v>0</v>
      </c>
      <c r="BE77" s="132">
        <f t="shared" si="17"/>
        <v>0</v>
      </c>
      <c r="CA77" s="160">
        <v>12</v>
      </c>
      <c r="CB77" s="160">
        <v>0</v>
      </c>
      <c r="CZ77" s="132">
        <v>0</v>
      </c>
    </row>
    <row r="78" spans="1:104" ht="22.5">
      <c r="A78" s="154">
        <v>62</v>
      </c>
      <c r="B78" s="155" t="s">
        <v>170</v>
      </c>
      <c r="C78" s="156" t="s">
        <v>288</v>
      </c>
      <c r="D78" s="157" t="s">
        <v>76</v>
      </c>
      <c r="E78" s="158">
        <v>2</v>
      </c>
      <c r="F78" s="158">
        <v>0</v>
      </c>
      <c r="G78" s="159">
        <f t="shared" si="12"/>
        <v>0</v>
      </c>
      <c r="O78" s="153">
        <v>2</v>
      </c>
      <c r="AA78" s="132">
        <v>12</v>
      </c>
      <c r="AB78" s="132">
        <v>0</v>
      </c>
      <c r="AC78" s="132">
        <v>62</v>
      </c>
      <c r="AZ78" s="132">
        <v>1</v>
      </c>
      <c r="BA78" s="132">
        <f t="shared" si="13"/>
        <v>0</v>
      </c>
      <c r="BB78" s="132">
        <f t="shared" si="14"/>
        <v>0</v>
      </c>
      <c r="BC78" s="132">
        <f t="shared" si="15"/>
        <v>0</v>
      </c>
      <c r="BD78" s="132">
        <f t="shared" si="16"/>
        <v>0</v>
      </c>
      <c r="BE78" s="132">
        <f t="shared" si="17"/>
        <v>0</v>
      </c>
      <c r="CA78" s="160">
        <v>12</v>
      </c>
      <c r="CB78" s="160">
        <v>0</v>
      </c>
      <c r="CZ78" s="132">
        <v>0</v>
      </c>
    </row>
    <row r="79" spans="1:104" ht="22.5">
      <c r="A79" s="154">
        <v>63</v>
      </c>
      <c r="B79" s="155" t="s">
        <v>171</v>
      </c>
      <c r="C79" s="156" t="s">
        <v>289</v>
      </c>
      <c r="D79" s="157" t="s">
        <v>76</v>
      </c>
      <c r="E79" s="158">
        <v>2</v>
      </c>
      <c r="F79" s="158">
        <v>0</v>
      </c>
      <c r="G79" s="159">
        <f t="shared" si="12"/>
        <v>0</v>
      </c>
      <c r="O79" s="153">
        <v>2</v>
      </c>
      <c r="AA79" s="132">
        <v>12</v>
      </c>
      <c r="AB79" s="132">
        <v>0</v>
      </c>
      <c r="AC79" s="132">
        <v>63</v>
      </c>
      <c r="AZ79" s="132">
        <v>1</v>
      </c>
      <c r="BA79" s="132">
        <f t="shared" si="13"/>
        <v>0</v>
      </c>
      <c r="BB79" s="132">
        <f t="shared" si="14"/>
        <v>0</v>
      </c>
      <c r="BC79" s="132">
        <f t="shared" si="15"/>
        <v>0</v>
      </c>
      <c r="BD79" s="132">
        <f t="shared" si="16"/>
        <v>0</v>
      </c>
      <c r="BE79" s="132">
        <f t="shared" si="17"/>
        <v>0</v>
      </c>
      <c r="CA79" s="160">
        <v>12</v>
      </c>
      <c r="CB79" s="160">
        <v>0</v>
      </c>
      <c r="CZ79" s="132">
        <v>0</v>
      </c>
    </row>
    <row r="80" spans="1:104" ht="33.75">
      <c r="A80" s="154">
        <v>64</v>
      </c>
      <c r="B80" s="155" t="s">
        <v>172</v>
      </c>
      <c r="C80" s="156" t="s">
        <v>290</v>
      </c>
      <c r="D80" s="157" t="s">
        <v>76</v>
      </c>
      <c r="E80" s="158">
        <v>1</v>
      </c>
      <c r="F80" s="158">
        <v>0</v>
      </c>
      <c r="G80" s="159">
        <f t="shared" si="12"/>
        <v>0</v>
      </c>
      <c r="O80" s="153">
        <v>2</v>
      </c>
      <c r="AA80" s="132">
        <v>12</v>
      </c>
      <c r="AB80" s="132">
        <v>0</v>
      </c>
      <c r="AC80" s="132">
        <v>64</v>
      </c>
      <c r="AZ80" s="132">
        <v>1</v>
      </c>
      <c r="BA80" s="132">
        <f t="shared" si="13"/>
        <v>0</v>
      </c>
      <c r="BB80" s="132">
        <f t="shared" si="14"/>
        <v>0</v>
      </c>
      <c r="BC80" s="132">
        <f t="shared" si="15"/>
        <v>0</v>
      </c>
      <c r="BD80" s="132">
        <f t="shared" si="16"/>
        <v>0</v>
      </c>
      <c r="BE80" s="132">
        <f t="shared" si="17"/>
        <v>0</v>
      </c>
      <c r="CA80" s="160">
        <v>12</v>
      </c>
      <c r="CB80" s="160">
        <v>0</v>
      </c>
      <c r="CZ80" s="132">
        <v>0</v>
      </c>
    </row>
    <row r="81" spans="1:104" ht="33.75">
      <c r="A81" s="154">
        <v>65</v>
      </c>
      <c r="B81" s="155" t="s">
        <v>173</v>
      </c>
      <c r="C81" s="156" t="s">
        <v>291</v>
      </c>
      <c r="D81" s="157" t="s">
        <v>76</v>
      </c>
      <c r="E81" s="158">
        <v>1</v>
      </c>
      <c r="F81" s="158">
        <v>0</v>
      </c>
      <c r="G81" s="159">
        <f t="shared" si="12"/>
        <v>0</v>
      </c>
      <c r="O81" s="153">
        <v>2</v>
      </c>
      <c r="AA81" s="132">
        <v>12</v>
      </c>
      <c r="AB81" s="132">
        <v>0</v>
      </c>
      <c r="AC81" s="132">
        <v>65</v>
      </c>
      <c r="AZ81" s="132">
        <v>1</v>
      </c>
      <c r="BA81" s="132">
        <f t="shared" si="13"/>
        <v>0</v>
      </c>
      <c r="BB81" s="132">
        <f t="shared" si="14"/>
        <v>0</v>
      </c>
      <c r="BC81" s="132">
        <f t="shared" si="15"/>
        <v>0</v>
      </c>
      <c r="BD81" s="132">
        <f t="shared" si="16"/>
        <v>0</v>
      </c>
      <c r="BE81" s="132">
        <f t="shared" si="17"/>
        <v>0</v>
      </c>
      <c r="CA81" s="160">
        <v>12</v>
      </c>
      <c r="CB81" s="160">
        <v>0</v>
      </c>
      <c r="CZ81" s="132">
        <v>0</v>
      </c>
    </row>
    <row r="82" spans="1:104" s="189" customFormat="1" ht="56.25">
      <c r="A82" s="183">
        <v>66</v>
      </c>
      <c r="B82" s="184" t="s">
        <v>174</v>
      </c>
      <c r="C82" s="185" t="s">
        <v>292</v>
      </c>
      <c r="D82" s="186" t="s">
        <v>76</v>
      </c>
      <c r="E82" s="187">
        <v>2</v>
      </c>
      <c r="F82" s="187">
        <v>0</v>
      </c>
      <c r="G82" s="188">
        <f t="shared" si="12"/>
        <v>0</v>
      </c>
      <c r="O82" s="190">
        <v>2</v>
      </c>
      <c r="AA82" s="189">
        <v>12</v>
      </c>
      <c r="AB82" s="189">
        <v>0</v>
      </c>
      <c r="AC82" s="189">
        <v>66</v>
      </c>
      <c r="AZ82" s="189">
        <v>1</v>
      </c>
      <c r="BA82" s="189">
        <f t="shared" si="13"/>
        <v>0</v>
      </c>
      <c r="BB82" s="189">
        <f t="shared" si="14"/>
        <v>0</v>
      </c>
      <c r="BC82" s="189">
        <f t="shared" si="15"/>
        <v>0</v>
      </c>
      <c r="BD82" s="189">
        <f t="shared" si="16"/>
        <v>0</v>
      </c>
      <c r="BE82" s="189">
        <f t="shared" si="17"/>
        <v>0</v>
      </c>
      <c r="CA82" s="191">
        <v>12</v>
      </c>
      <c r="CB82" s="191">
        <v>0</v>
      </c>
      <c r="CZ82" s="189">
        <v>0</v>
      </c>
    </row>
    <row r="83" spans="1:104" s="189" customFormat="1" ht="67.5">
      <c r="A83" s="183">
        <v>67</v>
      </c>
      <c r="B83" s="184" t="s">
        <v>175</v>
      </c>
      <c r="C83" s="185" t="s">
        <v>293</v>
      </c>
      <c r="D83" s="186" t="s">
        <v>76</v>
      </c>
      <c r="E83" s="187">
        <v>4</v>
      </c>
      <c r="F83" s="187">
        <v>0</v>
      </c>
      <c r="G83" s="188">
        <f t="shared" si="12"/>
        <v>0</v>
      </c>
      <c r="O83" s="190">
        <v>2</v>
      </c>
      <c r="AA83" s="189">
        <v>12</v>
      </c>
      <c r="AB83" s="189">
        <v>0</v>
      </c>
      <c r="AC83" s="189">
        <v>67</v>
      </c>
      <c r="AZ83" s="189">
        <v>1</v>
      </c>
      <c r="BA83" s="189">
        <f t="shared" si="13"/>
        <v>0</v>
      </c>
      <c r="BB83" s="189">
        <f t="shared" si="14"/>
        <v>0</v>
      </c>
      <c r="BC83" s="189">
        <f t="shared" si="15"/>
        <v>0</v>
      </c>
      <c r="BD83" s="189">
        <f t="shared" si="16"/>
        <v>0</v>
      </c>
      <c r="BE83" s="189">
        <f t="shared" si="17"/>
        <v>0</v>
      </c>
      <c r="CA83" s="191">
        <v>12</v>
      </c>
      <c r="CB83" s="191">
        <v>0</v>
      </c>
      <c r="CZ83" s="189">
        <v>0</v>
      </c>
    </row>
    <row r="84" spans="1:104" s="189" customFormat="1" ht="78.75">
      <c r="A84" s="183">
        <v>68</v>
      </c>
      <c r="B84" s="184" t="s">
        <v>176</v>
      </c>
      <c r="C84" s="185" t="s">
        <v>294</v>
      </c>
      <c r="D84" s="186" t="s">
        <v>76</v>
      </c>
      <c r="E84" s="187">
        <v>1</v>
      </c>
      <c r="F84" s="187">
        <v>0</v>
      </c>
      <c r="G84" s="188">
        <f t="shared" si="12"/>
        <v>0</v>
      </c>
      <c r="O84" s="190">
        <v>2</v>
      </c>
      <c r="AA84" s="189">
        <v>12</v>
      </c>
      <c r="AB84" s="189">
        <v>0</v>
      </c>
      <c r="AC84" s="189">
        <v>68</v>
      </c>
      <c r="AZ84" s="189">
        <v>1</v>
      </c>
      <c r="BA84" s="189">
        <f t="shared" si="13"/>
        <v>0</v>
      </c>
      <c r="BB84" s="189">
        <f t="shared" si="14"/>
        <v>0</v>
      </c>
      <c r="BC84" s="189">
        <f t="shared" si="15"/>
        <v>0</v>
      </c>
      <c r="BD84" s="189">
        <f t="shared" si="16"/>
        <v>0</v>
      </c>
      <c r="BE84" s="189">
        <f t="shared" si="17"/>
        <v>0</v>
      </c>
      <c r="CA84" s="191">
        <v>12</v>
      </c>
      <c r="CB84" s="191">
        <v>0</v>
      </c>
      <c r="CZ84" s="189">
        <v>0</v>
      </c>
    </row>
    <row r="85" spans="1:104" s="189" customFormat="1" ht="45">
      <c r="A85" s="183">
        <v>69</v>
      </c>
      <c r="B85" s="184" t="s">
        <v>177</v>
      </c>
      <c r="C85" s="185" t="s">
        <v>295</v>
      </c>
      <c r="D85" s="186" t="s">
        <v>83</v>
      </c>
      <c r="E85" s="187">
        <v>6</v>
      </c>
      <c r="F85" s="187">
        <v>0</v>
      </c>
      <c r="G85" s="188">
        <f t="shared" si="12"/>
        <v>0</v>
      </c>
      <c r="O85" s="190">
        <v>2</v>
      </c>
      <c r="AA85" s="189">
        <v>12</v>
      </c>
      <c r="AB85" s="189">
        <v>0</v>
      </c>
      <c r="AC85" s="189">
        <v>69</v>
      </c>
      <c r="AZ85" s="189">
        <v>1</v>
      </c>
      <c r="BA85" s="189">
        <f t="shared" si="13"/>
        <v>0</v>
      </c>
      <c r="BB85" s="189">
        <f t="shared" si="14"/>
        <v>0</v>
      </c>
      <c r="BC85" s="189">
        <f t="shared" si="15"/>
        <v>0</v>
      </c>
      <c r="BD85" s="189">
        <f t="shared" si="16"/>
        <v>0</v>
      </c>
      <c r="BE85" s="189">
        <f t="shared" si="17"/>
        <v>0</v>
      </c>
      <c r="CA85" s="191">
        <v>12</v>
      </c>
      <c r="CB85" s="191">
        <v>0</v>
      </c>
      <c r="CZ85" s="189">
        <v>0</v>
      </c>
    </row>
    <row r="86" spans="1:57" ht="12.75">
      <c r="A86" s="164"/>
      <c r="B86" s="165" t="s">
        <v>77</v>
      </c>
      <c r="C86" s="166" t="str">
        <f>CONCATENATE(B74," ",C74)</f>
        <v>1. NABÍJENÍ ZÁSOBNÍKU TUV</v>
      </c>
      <c r="D86" s="167"/>
      <c r="E86" s="168"/>
      <c r="F86" s="169"/>
      <c r="G86" s="170">
        <f>SUM(G74:G85)</f>
        <v>0</v>
      </c>
      <c r="O86" s="153">
        <v>4</v>
      </c>
      <c r="BA86" s="171">
        <f>SUM(BA74:BA85)</f>
        <v>0</v>
      </c>
      <c r="BB86" s="171">
        <f>SUM(BB74:BB85)</f>
        <v>0</v>
      </c>
      <c r="BC86" s="171">
        <f>SUM(BC74:BC85)</f>
        <v>0</v>
      </c>
      <c r="BD86" s="171">
        <f>SUM(BD74:BD85)</f>
        <v>0</v>
      </c>
      <c r="BE86" s="171">
        <f>SUM(BE74:BE85)</f>
        <v>0</v>
      </c>
    </row>
    <row r="87" spans="1:15" ht="12.75">
      <c r="A87" s="147" t="s">
        <v>74</v>
      </c>
      <c r="B87" s="148" t="s">
        <v>178</v>
      </c>
      <c r="C87" s="149" t="s">
        <v>179</v>
      </c>
      <c r="D87" s="150"/>
      <c r="E87" s="151"/>
      <c r="F87" s="151"/>
      <c r="G87" s="152"/>
      <c r="O87" s="153">
        <v>1</v>
      </c>
    </row>
    <row r="88" spans="1:104" ht="22.5">
      <c r="A88" s="154">
        <v>70</v>
      </c>
      <c r="B88" s="155" t="s">
        <v>180</v>
      </c>
      <c r="C88" s="156" t="s">
        <v>296</v>
      </c>
      <c r="D88" s="157" t="s">
        <v>83</v>
      </c>
      <c r="E88" s="158">
        <v>1</v>
      </c>
      <c r="F88" s="158">
        <v>0</v>
      </c>
      <c r="G88" s="159">
        <f aca="true" t="shared" si="18" ref="G88:G105">E88*F88</f>
        <v>0</v>
      </c>
      <c r="O88" s="153">
        <v>2</v>
      </c>
      <c r="AA88" s="132">
        <v>12</v>
      </c>
      <c r="AB88" s="132">
        <v>0</v>
      </c>
      <c r="AC88" s="132">
        <v>70</v>
      </c>
      <c r="AZ88" s="132">
        <v>1</v>
      </c>
      <c r="BA88" s="132">
        <f aca="true" t="shared" si="19" ref="BA88:BA105">IF(AZ88=1,G88,0)</f>
        <v>0</v>
      </c>
      <c r="BB88" s="132">
        <f aca="true" t="shared" si="20" ref="BB88:BB105">IF(AZ88=2,G88,0)</f>
        <v>0</v>
      </c>
      <c r="BC88" s="132">
        <f aca="true" t="shared" si="21" ref="BC88:BC105">IF(AZ88=3,G88,0)</f>
        <v>0</v>
      </c>
      <c r="BD88" s="132">
        <f aca="true" t="shared" si="22" ref="BD88:BD105">IF(AZ88=4,G88,0)</f>
        <v>0</v>
      </c>
      <c r="BE88" s="132">
        <f aca="true" t="shared" si="23" ref="BE88:BE105">IF(AZ88=5,G88,0)</f>
        <v>0</v>
      </c>
      <c r="CA88" s="160">
        <v>12</v>
      </c>
      <c r="CB88" s="160">
        <v>0</v>
      </c>
      <c r="CZ88" s="132">
        <v>0</v>
      </c>
    </row>
    <row r="89" spans="1:104" ht="22.5">
      <c r="A89" s="154">
        <v>71</v>
      </c>
      <c r="B89" s="155" t="s">
        <v>181</v>
      </c>
      <c r="C89" s="156" t="s">
        <v>297</v>
      </c>
      <c r="D89" s="157" t="s">
        <v>83</v>
      </c>
      <c r="E89" s="158">
        <v>1</v>
      </c>
      <c r="F89" s="158">
        <v>0</v>
      </c>
      <c r="G89" s="159">
        <f t="shared" si="18"/>
        <v>0</v>
      </c>
      <c r="O89" s="153">
        <v>2</v>
      </c>
      <c r="AA89" s="132">
        <v>12</v>
      </c>
      <c r="AB89" s="132">
        <v>0</v>
      </c>
      <c r="AC89" s="132">
        <v>71</v>
      </c>
      <c r="AZ89" s="132">
        <v>1</v>
      </c>
      <c r="BA89" s="132">
        <f t="shared" si="19"/>
        <v>0</v>
      </c>
      <c r="BB89" s="132">
        <f t="shared" si="20"/>
        <v>0</v>
      </c>
      <c r="BC89" s="132">
        <f t="shared" si="21"/>
        <v>0</v>
      </c>
      <c r="BD89" s="132">
        <f t="shared" si="22"/>
        <v>0</v>
      </c>
      <c r="BE89" s="132">
        <f t="shared" si="23"/>
        <v>0</v>
      </c>
      <c r="CA89" s="160">
        <v>12</v>
      </c>
      <c r="CB89" s="160">
        <v>0</v>
      </c>
      <c r="CZ89" s="132">
        <v>0</v>
      </c>
    </row>
    <row r="90" spans="1:104" ht="34.5" customHeight="1">
      <c r="A90" s="154">
        <v>72</v>
      </c>
      <c r="B90" s="155" t="s">
        <v>182</v>
      </c>
      <c r="C90" s="156" t="s">
        <v>298</v>
      </c>
      <c r="D90" s="157" t="s">
        <v>83</v>
      </c>
      <c r="E90" s="158">
        <v>1</v>
      </c>
      <c r="F90" s="158">
        <v>0</v>
      </c>
      <c r="G90" s="159">
        <f t="shared" si="18"/>
        <v>0</v>
      </c>
      <c r="O90" s="153">
        <v>2</v>
      </c>
      <c r="AA90" s="132">
        <v>12</v>
      </c>
      <c r="AB90" s="132">
        <v>0</v>
      </c>
      <c r="AC90" s="132">
        <v>72</v>
      </c>
      <c r="AZ90" s="132">
        <v>1</v>
      </c>
      <c r="BA90" s="132">
        <f t="shared" si="19"/>
        <v>0</v>
      </c>
      <c r="BB90" s="132">
        <f t="shared" si="20"/>
        <v>0</v>
      </c>
      <c r="BC90" s="132">
        <f t="shared" si="21"/>
        <v>0</v>
      </c>
      <c r="BD90" s="132">
        <f t="shared" si="22"/>
        <v>0</v>
      </c>
      <c r="BE90" s="132">
        <f t="shared" si="23"/>
        <v>0</v>
      </c>
      <c r="CA90" s="160">
        <v>12</v>
      </c>
      <c r="CB90" s="160">
        <v>0</v>
      </c>
      <c r="CZ90" s="132">
        <v>0</v>
      </c>
    </row>
    <row r="91" spans="1:104" ht="23.25" customHeight="1">
      <c r="A91" s="154">
        <v>73</v>
      </c>
      <c r="B91" s="155" t="s">
        <v>183</v>
      </c>
      <c r="C91" s="156" t="s">
        <v>299</v>
      </c>
      <c r="D91" s="157" t="s">
        <v>76</v>
      </c>
      <c r="E91" s="158">
        <v>1</v>
      </c>
      <c r="F91" s="158">
        <v>0</v>
      </c>
      <c r="G91" s="159">
        <f t="shared" si="18"/>
        <v>0</v>
      </c>
      <c r="O91" s="153">
        <v>2</v>
      </c>
      <c r="AA91" s="132">
        <v>12</v>
      </c>
      <c r="AB91" s="132">
        <v>0</v>
      </c>
      <c r="AC91" s="132">
        <v>73</v>
      </c>
      <c r="AZ91" s="132">
        <v>1</v>
      </c>
      <c r="BA91" s="132">
        <f t="shared" si="19"/>
        <v>0</v>
      </c>
      <c r="BB91" s="132">
        <f t="shared" si="20"/>
        <v>0</v>
      </c>
      <c r="BC91" s="132">
        <f t="shared" si="21"/>
        <v>0</v>
      </c>
      <c r="BD91" s="132">
        <f t="shared" si="22"/>
        <v>0</v>
      </c>
      <c r="BE91" s="132">
        <f t="shared" si="23"/>
        <v>0</v>
      </c>
      <c r="CA91" s="160">
        <v>12</v>
      </c>
      <c r="CB91" s="160">
        <v>0</v>
      </c>
      <c r="CZ91" s="132">
        <v>0</v>
      </c>
    </row>
    <row r="92" spans="1:104" ht="12.75">
      <c r="A92" s="154">
        <v>74</v>
      </c>
      <c r="B92" s="155" t="s">
        <v>184</v>
      </c>
      <c r="C92" s="156" t="s">
        <v>300</v>
      </c>
      <c r="D92" s="157" t="s">
        <v>76</v>
      </c>
      <c r="E92" s="158">
        <v>6</v>
      </c>
      <c r="F92" s="158">
        <v>0</v>
      </c>
      <c r="G92" s="159">
        <f t="shared" si="18"/>
        <v>0</v>
      </c>
      <c r="O92" s="153">
        <v>2</v>
      </c>
      <c r="AA92" s="132">
        <v>12</v>
      </c>
      <c r="AB92" s="132">
        <v>0</v>
      </c>
      <c r="AC92" s="132">
        <v>74</v>
      </c>
      <c r="AZ92" s="132">
        <v>1</v>
      </c>
      <c r="BA92" s="132">
        <f t="shared" si="19"/>
        <v>0</v>
      </c>
      <c r="BB92" s="132">
        <f t="shared" si="20"/>
        <v>0</v>
      </c>
      <c r="BC92" s="132">
        <f t="shared" si="21"/>
        <v>0</v>
      </c>
      <c r="BD92" s="132">
        <f t="shared" si="22"/>
        <v>0</v>
      </c>
      <c r="BE92" s="132">
        <f t="shared" si="23"/>
        <v>0</v>
      </c>
      <c r="CA92" s="160">
        <v>12</v>
      </c>
      <c r="CB92" s="160">
        <v>0</v>
      </c>
      <c r="CZ92" s="132">
        <v>0</v>
      </c>
    </row>
    <row r="93" spans="1:104" ht="12.75">
      <c r="A93" s="154">
        <v>75</v>
      </c>
      <c r="B93" s="155" t="s">
        <v>185</v>
      </c>
      <c r="C93" s="156" t="s">
        <v>301</v>
      </c>
      <c r="D93" s="157" t="s">
        <v>76</v>
      </c>
      <c r="E93" s="158">
        <v>6</v>
      </c>
      <c r="F93" s="158">
        <v>0</v>
      </c>
      <c r="G93" s="159">
        <f t="shared" si="18"/>
        <v>0</v>
      </c>
      <c r="O93" s="153">
        <v>2</v>
      </c>
      <c r="AA93" s="132">
        <v>12</v>
      </c>
      <c r="AB93" s="132">
        <v>0</v>
      </c>
      <c r="AC93" s="132">
        <v>75</v>
      </c>
      <c r="AZ93" s="132">
        <v>1</v>
      </c>
      <c r="BA93" s="132">
        <f t="shared" si="19"/>
        <v>0</v>
      </c>
      <c r="BB93" s="132">
        <f t="shared" si="20"/>
        <v>0</v>
      </c>
      <c r="BC93" s="132">
        <f t="shared" si="21"/>
        <v>0</v>
      </c>
      <c r="BD93" s="132">
        <f t="shared" si="22"/>
        <v>0</v>
      </c>
      <c r="BE93" s="132">
        <f t="shared" si="23"/>
        <v>0</v>
      </c>
      <c r="CA93" s="160">
        <v>12</v>
      </c>
      <c r="CB93" s="160">
        <v>0</v>
      </c>
      <c r="CZ93" s="132">
        <v>0</v>
      </c>
    </row>
    <row r="94" spans="1:104" ht="12.75">
      <c r="A94" s="154">
        <v>76</v>
      </c>
      <c r="B94" s="155" t="s">
        <v>186</v>
      </c>
      <c r="C94" s="156" t="s">
        <v>302</v>
      </c>
      <c r="D94" s="157" t="s">
        <v>76</v>
      </c>
      <c r="E94" s="158">
        <v>12</v>
      </c>
      <c r="F94" s="158">
        <v>0</v>
      </c>
      <c r="G94" s="159">
        <f t="shared" si="18"/>
        <v>0</v>
      </c>
      <c r="O94" s="153">
        <v>2</v>
      </c>
      <c r="AA94" s="132">
        <v>12</v>
      </c>
      <c r="AB94" s="132">
        <v>0</v>
      </c>
      <c r="AC94" s="132">
        <v>76</v>
      </c>
      <c r="AZ94" s="132">
        <v>1</v>
      </c>
      <c r="BA94" s="132">
        <f t="shared" si="19"/>
        <v>0</v>
      </c>
      <c r="BB94" s="132">
        <f t="shared" si="20"/>
        <v>0</v>
      </c>
      <c r="BC94" s="132">
        <f t="shared" si="21"/>
        <v>0</v>
      </c>
      <c r="BD94" s="132">
        <f t="shared" si="22"/>
        <v>0</v>
      </c>
      <c r="BE94" s="132">
        <f t="shared" si="23"/>
        <v>0</v>
      </c>
      <c r="CA94" s="160">
        <v>12</v>
      </c>
      <c r="CB94" s="160">
        <v>0</v>
      </c>
      <c r="CZ94" s="132">
        <v>0</v>
      </c>
    </row>
    <row r="95" spans="1:104" ht="12.75">
      <c r="A95" s="154">
        <v>77</v>
      </c>
      <c r="B95" s="155" t="s">
        <v>187</v>
      </c>
      <c r="C95" s="156" t="s">
        <v>303</v>
      </c>
      <c r="D95" s="157" t="s">
        <v>76</v>
      </c>
      <c r="E95" s="158">
        <v>6</v>
      </c>
      <c r="F95" s="158">
        <v>0</v>
      </c>
      <c r="G95" s="159">
        <f t="shared" si="18"/>
        <v>0</v>
      </c>
      <c r="O95" s="153">
        <v>2</v>
      </c>
      <c r="AA95" s="132">
        <v>12</v>
      </c>
      <c r="AB95" s="132">
        <v>0</v>
      </c>
      <c r="AC95" s="132">
        <v>77</v>
      </c>
      <c r="AZ95" s="132">
        <v>1</v>
      </c>
      <c r="BA95" s="132">
        <f t="shared" si="19"/>
        <v>0</v>
      </c>
      <c r="BB95" s="132">
        <f t="shared" si="20"/>
        <v>0</v>
      </c>
      <c r="BC95" s="132">
        <f t="shared" si="21"/>
        <v>0</v>
      </c>
      <c r="BD95" s="132">
        <f t="shared" si="22"/>
        <v>0</v>
      </c>
      <c r="BE95" s="132">
        <f t="shared" si="23"/>
        <v>0</v>
      </c>
      <c r="CA95" s="160">
        <v>12</v>
      </c>
      <c r="CB95" s="160">
        <v>0</v>
      </c>
      <c r="CZ95" s="132">
        <v>0</v>
      </c>
    </row>
    <row r="96" spans="1:104" ht="12.75">
      <c r="A96" s="154">
        <v>78</v>
      </c>
      <c r="B96" s="155" t="s">
        <v>188</v>
      </c>
      <c r="C96" s="156" t="s">
        <v>304</v>
      </c>
      <c r="D96" s="157" t="s">
        <v>76</v>
      </c>
      <c r="E96" s="158">
        <v>6</v>
      </c>
      <c r="F96" s="158">
        <v>0</v>
      </c>
      <c r="G96" s="159">
        <f t="shared" si="18"/>
        <v>0</v>
      </c>
      <c r="O96" s="153">
        <v>2</v>
      </c>
      <c r="AA96" s="132">
        <v>12</v>
      </c>
      <c r="AB96" s="132">
        <v>0</v>
      </c>
      <c r="AC96" s="132">
        <v>78</v>
      </c>
      <c r="AZ96" s="132">
        <v>1</v>
      </c>
      <c r="BA96" s="132">
        <f t="shared" si="19"/>
        <v>0</v>
      </c>
      <c r="BB96" s="132">
        <f t="shared" si="20"/>
        <v>0</v>
      </c>
      <c r="BC96" s="132">
        <f t="shared" si="21"/>
        <v>0</v>
      </c>
      <c r="BD96" s="132">
        <f t="shared" si="22"/>
        <v>0</v>
      </c>
      <c r="BE96" s="132">
        <f t="shared" si="23"/>
        <v>0</v>
      </c>
      <c r="CA96" s="160">
        <v>12</v>
      </c>
      <c r="CB96" s="160">
        <v>0</v>
      </c>
      <c r="CZ96" s="132">
        <v>0</v>
      </c>
    </row>
    <row r="97" spans="1:104" ht="12.75">
      <c r="A97" s="154">
        <v>79</v>
      </c>
      <c r="B97" s="155" t="s">
        <v>189</v>
      </c>
      <c r="C97" s="156" t="s">
        <v>305</v>
      </c>
      <c r="D97" s="157" t="s">
        <v>76</v>
      </c>
      <c r="E97" s="158">
        <v>2</v>
      </c>
      <c r="F97" s="158">
        <v>0</v>
      </c>
      <c r="G97" s="159">
        <f t="shared" si="18"/>
        <v>0</v>
      </c>
      <c r="O97" s="153">
        <v>2</v>
      </c>
      <c r="AA97" s="132">
        <v>12</v>
      </c>
      <c r="AB97" s="132">
        <v>0</v>
      </c>
      <c r="AC97" s="132">
        <v>79</v>
      </c>
      <c r="AZ97" s="132">
        <v>1</v>
      </c>
      <c r="BA97" s="132">
        <f t="shared" si="19"/>
        <v>0</v>
      </c>
      <c r="BB97" s="132">
        <f t="shared" si="20"/>
        <v>0</v>
      </c>
      <c r="BC97" s="132">
        <f t="shared" si="21"/>
        <v>0</v>
      </c>
      <c r="BD97" s="132">
        <f t="shared" si="22"/>
        <v>0</v>
      </c>
      <c r="BE97" s="132">
        <f t="shared" si="23"/>
        <v>0</v>
      </c>
      <c r="CA97" s="160">
        <v>12</v>
      </c>
      <c r="CB97" s="160">
        <v>0</v>
      </c>
      <c r="CZ97" s="132">
        <v>0</v>
      </c>
    </row>
    <row r="98" spans="1:104" ht="22.5" customHeight="1">
      <c r="A98" s="154">
        <v>80</v>
      </c>
      <c r="B98" s="155" t="s">
        <v>190</v>
      </c>
      <c r="C98" s="156" t="s">
        <v>306</v>
      </c>
      <c r="D98" s="157" t="s">
        <v>76</v>
      </c>
      <c r="E98" s="158">
        <v>14</v>
      </c>
      <c r="F98" s="158">
        <v>0</v>
      </c>
      <c r="G98" s="159">
        <f t="shared" si="18"/>
        <v>0</v>
      </c>
      <c r="O98" s="153">
        <v>2</v>
      </c>
      <c r="AA98" s="132">
        <v>12</v>
      </c>
      <c r="AB98" s="132">
        <v>0</v>
      </c>
      <c r="AC98" s="132">
        <v>80</v>
      </c>
      <c r="AZ98" s="132">
        <v>1</v>
      </c>
      <c r="BA98" s="132">
        <f t="shared" si="19"/>
        <v>0</v>
      </c>
      <c r="BB98" s="132">
        <f t="shared" si="20"/>
        <v>0</v>
      </c>
      <c r="BC98" s="132">
        <f t="shared" si="21"/>
        <v>0</v>
      </c>
      <c r="BD98" s="132">
        <f t="shared" si="22"/>
        <v>0</v>
      </c>
      <c r="BE98" s="132">
        <f t="shared" si="23"/>
        <v>0</v>
      </c>
      <c r="CA98" s="160">
        <v>12</v>
      </c>
      <c r="CB98" s="160">
        <v>0</v>
      </c>
      <c r="CZ98" s="132">
        <v>0</v>
      </c>
    </row>
    <row r="99" spans="1:104" ht="12.75">
      <c r="A99" s="154">
        <v>81</v>
      </c>
      <c r="B99" s="155" t="s">
        <v>191</v>
      </c>
      <c r="C99" s="156" t="s">
        <v>307</v>
      </c>
      <c r="D99" s="157" t="s">
        <v>76</v>
      </c>
      <c r="E99" s="158">
        <v>72</v>
      </c>
      <c r="F99" s="158">
        <v>0</v>
      </c>
      <c r="G99" s="159">
        <f t="shared" si="18"/>
        <v>0</v>
      </c>
      <c r="O99" s="153">
        <v>2</v>
      </c>
      <c r="AA99" s="132">
        <v>12</v>
      </c>
      <c r="AB99" s="132">
        <v>0</v>
      </c>
      <c r="AC99" s="132">
        <v>81</v>
      </c>
      <c r="AZ99" s="132">
        <v>1</v>
      </c>
      <c r="BA99" s="132">
        <f t="shared" si="19"/>
        <v>0</v>
      </c>
      <c r="BB99" s="132">
        <f t="shared" si="20"/>
        <v>0</v>
      </c>
      <c r="BC99" s="132">
        <f t="shared" si="21"/>
        <v>0</v>
      </c>
      <c r="BD99" s="132">
        <f t="shared" si="22"/>
        <v>0</v>
      </c>
      <c r="BE99" s="132">
        <f t="shared" si="23"/>
        <v>0</v>
      </c>
      <c r="CA99" s="160">
        <v>12</v>
      </c>
      <c r="CB99" s="160">
        <v>0</v>
      </c>
      <c r="CZ99" s="132">
        <v>0</v>
      </c>
    </row>
    <row r="100" spans="1:104" ht="12.75">
      <c r="A100" s="154">
        <v>82</v>
      </c>
      <c r="B100" s="155" t="s">
        <v>192</v>
      </c>
      <c r="C100" s="156" t="s">
        <v>308</v>
      </c>
      <c r="D100" s="157" t="s">
        <v>76</v>
      </c>
      <c r="E100" s="158">
        <v>8</v>
      </c>
      <c r="F100" s="158">
        <v>0</v>
      </c>
      <c r="G100" s="159">
        <f t="shared" si="18"/>
        <v>0</v>
      </c>
      <c r="O100" s="153">
        <v>2</v>
      </c>
      <c r="AA100" s="132">
        <v>12</v>
      </c>
      <c r="AB100" s="132">
        <v>0</v>
      </c>
      <c r="AC100" s="132">
        <v>82</v>
      </c>
      <c r="AZ100" s="132">
        <v>1</v>
      </c>
      <c r="BA100" s="132">
        <f t="shared" si="19"/>
        <v>0</v>
      </c>
      <c r="BB100" s="132">
        <f t="shared" si="20"/>
        <v>0</v>
      </c>
      <c r="BC100" s="132">
        <f t="shared" si="21"/>
        <v>0</v>
      </c>
      <c r="BD100" s="132">
        <f t="shared" si="22"/>
        <v>0</v>
      </c>
      <c r="BE100" s="132">
        <f t="shared" si="23"/>
        <v>0</v>
      </c>
      <c r="CA100" s="160">
        <v>12</v>
      </c>
      <c r="CB100" s="160">
        <v>0</v>
      </c>
      <c r="CZ100" s="132">
        <v>0</v>
      </c>
    </row>
    <row r="101" spans="1:104" ht="12.75">
      <c r="A101" s="154">
        <v>83</v>
      </c>
      <c r="B101" s="155" t="s">
        <v>193</v>
      </c>
      <c r="C101" s="156" t="s">
        <v>309</v>
      </c>
      <c r="D101" s="157" t="s">
        <v>76</v>
      </c>
      <c r="E101" s="158">
        <v>8</v>
      </c>
      <c r="F101" s="158">
        <v>0</v>
      </c>
      <c r="G101" s="159">
        <f t="shared" si="18"/>
        <v>0</v>
      </c>
      <c r="O101" s="153">
        <v>2</v>
      </c>
      <c r="AA101" s="132">
        <v>12</v>
      </c>
      <c r="AB101" s="132">
        <v>0</v>
      </c>
      <c r="AC101" s="132">
        <v>83</v>
      </c>
      <c r="AZ101" s="132">
        <v>1</v>
      </c>
      <c r="BA101" s="132">
        <f t="shared" si="19"/>
        <v>0</v>
      </c>
      <c r="BB101" s="132">
        <f t="shared" si="20"/>
        <v>0</v>
      </c>
      <c r="BC101" s="132">
        <f t="shared" si="21"/>
        <v>0</v>
      </c>
      <c r="BD101" s="132">
        <f t="shared" si="22"/>
        <v>0</v>
      </c>
      <c r="BE101" s="132">
        <f t="shared" si="23"/>
        <v>0</v>
      </c>
      <c r="CA101" s="160">
        <v>12</v>
      </c>
      <c r="CB101" s="160">
        <v>0</v>
      </c>
      <c r="CZ101" s="132">
        <v>0</v>
      </c>
    </row>
    <row r="102" spans="1:104" ht="12.75">
      <c r="A102" s="154">
        <v>84</v>
      </c>
      <c r="B102" s="155" t="s">
        <v>194</v>
      </c>
      <c r="C102" s="156" t="s">
        <v>310</v>
      </c>
      <c r="D102" s="157" t="s">
        <v>76</v>
      </c>
      <c r="E102" s="158">
        <v>12</v>
      </c>
      <c r="F102" s="158">
        <v>0</v>
      </c>
      <c r="G102" s="159">
        <f t="shared" si="18"/>
        <v>0</v>
      </c>
      <c r="O102" s="153">
        <v>2</v>
      </c>
      <c r="AA102" s="132">
        <v>12</v>
      </c>
      <c r="AB102" s="132">
        <v>0</v>
      </c>
      <c r="AC102" s="132">
        <v>84</v>
      </c>
      <c r="AZ102" s="132">
        <v>1</v>
      </c>
      <c r="BA102" s="132">
        <f t="shared" si="19"/>
        <v>0</v>
      </c>
      <c r="BB102" s="132">
        <f t="shared" si="20"/>
        <v>0</v>
      </c>
      <c r="BC102" s="132">
        <f t="shared" si="21"/>
        <v>0</v>
      </c>
      <c r="BD102" s="132">
        <f t="shared" si="22"/>
        <v>0</v>
      </c>
      <c r="BE102" s="132">
        <f t="shared" si="23"/>
        <v>0</v>
      </c>
      <c r="CA102" s="160">
        <v>12</v>
      </c>
      <c r="CB102" s="160">
        <v>0</v>
      </c>
      <c r="CZ102" s="132">
        <v>0</v>
      </c>
    </row>
    <row r="103" spans="1:104" ht="12.75">
      <c r="A103" s="154">
        <v>85</v>
      </c>
      <c r="B103" s="155" t="s">
        <v>195</v>
      </c>
      <c r="C103" s="156" t="s">
        <v>311</v>
      </c>
      <c r="D103" s="157" t="s">
        <v>76</v>
      </c>
      <c r="E103" s="158">
        <v>12</v>
      </c>
      <c r="F103" s="158">
        <v>0</v>
      </c>
      <c r="G103" s="159">
        <f t="shared" si="18"/>
        <v>0</v>
      </c>
      <c r="O103" s="153">
        <v>2</v>
      </c>
      <c r="AA103" s="132">
        <v>12</v>
      </c>
      <c r="AB103" s="132">
        <v>0</v>
      </c>
      <c r="AC103" s="132">
        <v>85</v>
      </c>
      <c r="AZ103" s="132">
        <v>1</v>
      </c>
      <c r="BA103" s="132">
        <f t="shared" si="19"/>
        <v>0</v>
      </c>
      <c r="BB103" s="132">
        <f t="shared" si="20"/>
        <v>0</v>
      </c>
      <c r="BC103" s="132">
        <f t="shared" si="21"/>
        <v>0</v>
      </c>
      <c r="BD103" s="132">
        <f t="shared" si="22"/>
        <v>0</v>
      </c>
      <c r="BE103" s="132">
        <f t="shared" si="23"/>
        <v>0</v>
      </c>
      <c r="CA103" s="160">
        <v>12</v>
      </c>
      <c r="CB103" s="160">
        <v>0</v>
      </c>
      <c r="CZ103" s="132">
        <v>0</v>
      </c>
    </row>
    <row r="104" spans="1:104" ht="12.75">
      <c r="A104" s="154">
        <v>86</v>
      </c>
      <c r="B104" s="155" t="s">
        <v>196</v>
      </c>
      <c r="C104" s="156" t="s">
        <v>312</v>
      </c>
      <c r="D104" s="157" t="s">
        <v>76</v>
      </c>
      <c r="E104" s="158">
        <v>6</v>
      </c>
      <c r="F104" s="158">
        <v>0</v>
      </c>
      <c r="G104" s="159">
        <f t="shared" si="18"/>
        <v>0</v>
      </c>
      <c r="O104" s="153">
        <v>2</v>
      </c>
      <c r="AA104" s="132">
        <v>12</v>
      </c>
      <c r="AB104" s="132">
        <v>0</v>
      </c>
      <c r="AC104" s="132">
        <v>86</v>
      </c>
      <c r="AZ104" s="132">
        <v>1</v>
      </c>
      <c r="BA104" s="132">
        <f t="shared" si="19"/>
        <v>0</v>
      </c>
      <c r="BB104" s="132">
        <f t="shared" si="20"/>
        <v>0</v>
      </c>
      <c r="BC104" s="132">
        <f t="shared" si="21"/>
        <v>0</v>
      </c>
      <c r="BD104" s="132">
        <f t="shared" si="22"/>
        <v>0</v>
      </c>
      <c r="BE104" s="132">
        <f t="shared" si="23"/>
        <v>0</v>
      </c>
      <c r="CA104" s="160">
        <v>12</v>
      </c>
      <c r="CB104" s="160">
        <v>0</v>
      </c>
      <c r="CZ104" s="132">
        <v>0</v>
      </c>
    </row>
    <row r="105" spans="1:104" ht="12.75">
      <c r="A105" s="154">
        <v>87</v>
      </c>
      <c r="B105" s="155" t="s">
        <v>197</v>
      </c>
      <c r="C105" s="156" t="s">
        <v>313</v>
      </c>
      <c r="D105" s="157" t="s">
        <v>83</v>
      </c>
      <c r="E105" s="158">
        <v>1</v>
      </c>
      <c r="F105" s="158">
        <v>0</v>
      </c>
      <c r="G105" s="159">
        <f t="shared" si="18"/>
        <v>0</v>
      </c>
      <c r="O105" s="153">
        <v>2</v>
      </c>
      <c r="AA105" s="132">
        <v>12</v>
      </c>
      <c r="AB105" s="132">
        <v>0</v>
      </c>
      <c r="AC105" s="132">
        <v>87</v>
      </c>
      <c r="AZ105" s="132">
        <v>1</v>
      </c>
      <c r="BA105" s="132">
        <f t="shared" si="19"/>
        <v>0</v>
      </c>
      <c r="BB105" s="132">
        <f t="shared" si="20"/>
        <v>0</v>
      </c>
      <c r="BC105" s="132">
        <f t="shared" si="21"/>
        <v>0</v>
      </c>
      <c r="BD105" s="132">
        <f t="shared" si="22"/>
        <v>0</v>
      </c>
      <c r="BE105" s="132">
        <f t="shared" si="23"/>
        <v>0</v>
      </c>
      <c r="CA105" s="160">
        <v>12</v>
      </c>
      <c r="CB105" s="160">
        <v>0</v>
      </c>
      <c r="CZ105" s="132">
        <v>0</v>
      </c>
    </row>
    <row r="106" spans="1:57" ht="12.75">
      <c r="A106" s="164"/>
      <c r="B106" s="165" t="s">
        <v>77</v>
      </c>
      <c r="C106" s="166" t="str">
        <f>CONCATENATE(B87," ",C87)</f>
        <v>2. ROZVADĚČ RMS1 - DOPLNĚNÍ</v>
      </c>
      <c r="D106" s="167"/>
      <c r="E106" s="168"/>
      <c r="F106" s="169"/>
      <c r="G106" s="170">
        <f>SUM(G87:G105)</f>
        <v>0</v>
      </c>
      <c r="O106" s="153">
        <v>4</v>
      </c>
      <c r="BA106" s="171">
        <f>SUM(BA87:BA105)</f>
        <v>0</v>
      </c>
      <c r="BB106" s="171">
        <f>SUM(BB87:BB105)</f>
        <v>0</v>
      </c>
      <c r="BC106" s="171">
        <f>SUM(BC87:BC105)</f>
        <v>0</v>
      </c>
      <c r="BD106" s="171">
        <f>SUM(BD87:BD105)</f>
        <v>0</v>
      </c>
      <c r="BE106" s="171">
        <f>SUM(BE87:BE105)</f>
        <v>0</v>
      </c>
    </row>
    <row r="107" spans="1:15" ht="12.75">
      <c r="A107" s="147" t="s">
        <v>74</v>
      </c>
      <c r="B107" s="148" t="s">
        <v>96</v>
      </c>
      <c r="C107" s="149" t="s">
        <v>198</v>
      </c>
      <c r="D107" s="150"/>
      <c r="E107" s="151"/>
      <c r="F107" s="151"/>
      <c r="G107" s="152"/>
      <c r="O107" s="153">
        <v>1</v>
      </c>
    </row>
    <row r="108" spans="1:104" ht="12.75">
      <c r="A108" s="154">
        <v>88</v>
      </c>
      <c r="B108" s="155" t="s">
        <v>199</v>
      </c>
      <c r="C108" s="156" t="s">
        <v>200</v>
      </c>
      <c r="D108" s="157" t="s">
        <v>130</v>
      </c>
      <c r="E108" s="158">
        <v>195</v>
      </c>
      <c r="F108" s="158">
        <v>0</v>
      </c>
      <c r="G108" s="159">
        <f aca="true" t="shared" si="24" ref="G108:G119">E108*F108</f>
        <v>0</v>
      </c>
      <c r="O108" s="153">
        <v>2</v>
      </c>
      <c r="AA108" s="132">
        <v>12</v>
      </c>
      <c r="AB108" s="132">
        <v>0</v>
      </c>
      <c r="AC108" s="132">
        <v>88</v>
      </c>
      <c r="AZ108" s="132">
        <v>1</v>
      </c>
      <c r="BA108" s="132">
        <f aca="true" t="shared" si="25" ref="BA108:BA119">IF(AZ108=1,G108,0)</f>
        <v>0</v>
      </c>
      <c r="BB108" s="132">
        <f aca="true" t="shared" si="26" ref="BB108:BB119">IF(AZ108=2,G108,0)</f>
        <v>0</v>
      </c>
      <c r="BC108" s="132">
        <f aca="true" t="shared" si="27" ref="BC108:BC119">IF(AZ108=3,G108,0)</f>
        <v>0</v>
      </c>
      <c r="BD108" s="132">
        <f aca="true" t="shared" si="28" ref="BD108:BD119">IF(AZ108=4,G108,0)</f>
        <v>0</v>
      </c>
      <c r="BE108" s="132">
        <f aca="true" t="shared" si="29" ref="BE108:BE119">IF(AZ108=5,G108,0)</f>
        <v>0</v>
      </c>
      <c r="CA108" s="160">
        <v>12</v>
      </c>
      <c r="CB108" s="160">
        <v>0</v>
      </c>
      <c r="CZ108" s="132">
        <v>0</v>
      </c>
    </row>
    <row r="109" spans="1:104" ht="12.75">
      <c r="A109" s="154">
        <v>89</v>
      </c>
      <c r="B109" s="155" t="s">
        <v>201</v>
      </c>
      <c r="C109" s="156" t="s">
        <v>202</v>
      </c>
      <c r="D109" s="157" t="s">
        <v>130</v>
      </c>
      <c r="E109" s="158">
        <v>90</v>
      </c>
      <c r="F109" s="158">
        <v>0</v>
      </c>
      <c r="G109" s="159">
        <f t="shared" si="24"/>
        <v>0</v>
      </c>
      <c r="O109" s="153">
        <v>2</v>
      </c>
      <c r="AA109" s="132">
        <v>12</v>
      </c>
      <c r="AB109" s="132">
        <v>0</v>
      </c>
      <c r="AC109" s="132">
        <v>89</v>
      </c>
      <c r="AZ109" s="132">
        <v>1</v>
      </c>
      <c r="BA109" s="132">
        <f t="shared" si="25"/>
        <v>0</v>
      </c>
      <c r="BB109" s="132">
        <f t="shared" si="26"/>
        <v>0</v>
      </c>
      <c r="BC109" s="132">
        <f t="shared" si="27"/>
        <v>0</v>
      </c>
      <c r="BD109" s="132">
        <f t="shared" si="28"/>
        <v>0</v>
      </c>
      <c r="BE109" s="132">
        <f t="shared" si="29"/>
        <v>0</v>
      </c>
      <c r="CA109" s="160">
        <v>12</v>
      </c>
      <c r="CB109" s="160">
        <v>0</v>
      </c>
      <c r="CZ109" s="132">
        <v>0</v>
      </c>
    </row>
    <row r="110" spans="1:104" ht="12.75">
      <c r="A110" s="154">
        <v>90</v>
      </c>
      <c r="B110" s="155" t="s">
        <v>203</v>
      </c>
      <c r="C110" s="156" t="s">
        <v>204</v>
      </c>
      <c r="D110" s="157" t="s">
        <v>130</v>
      </c>
      <c r="E110" s="158">
        <v>180</v>
      </c>
      <c r="F110" s="158">
        <v>0</v>
      </c>
      <c r="G110" s="159">
        <f t="shared" si="24"/>
        <v>0</v>
      </c>
      <c r="O110" s="153">
        <v>2</v>
      </c>
      <c r="AA110" s="132">
        <v>12</v>
      </c>
      <c r="AB110" s="132">
        <v>0</v>
      </c>
      <c r="AC110" s="132">
        <v>90</v>
      </c>
      <c r="AZ110" s="132">
        <v>1</v>
      </c>
      <c r="BA110" s="132">
        <f t="shared" si="25"/>
        <v>0</v>
      </c>
      <c r="BB110" s="132">
        <f t="shared" si="26"/>
        <v>0</v>
      </c>
      <c r="BC110" s="132">
        <f t="shared" si="27"/>
        <v>0</v>
      </c>
      <c r="BD110" s="132">
        <f t="shared" si="28"/>
        <v>0</v>
      </c>
      <c r="BE110" s="132">
        <f t="shared" si="29"/>
        <v>0</v>
      </c>
      <c r="CA110" s="160">
        <v>12</v>
      </c>
      <c r="CB110" s="160">
        <v>0</v>
      </c>
      <c r="CZ110" s="132">
        <v>0</v>
      </c>
    </row>
    <row r="111" spans="1:104" ht="12.75">
      <c r="A111" s="154">
        <v>91</v>
      </c>
      <c r="B111" s="155" t="s">
        <v>205</v>
      </c>
      <c r="C111" s="156" t="s">
        <v>206</v>
      </c>
      <c r="D111" s="157" t="s">
        <v>130</v>
      </c>
      <c r="E111" s="158">
        <v>90</v>
      </c>
      <c r="F111" s="158">
        <v>0</v>
      </c>
      <c r="G111" s="159">
        <f t="shared" si="24"/>
        <v>0</v>
      </c>
      <c r="O111" s="153">
        <v>2</v>
      </c>
      <c r="AA111" s="132">
        <v>12</v>
      </c>
      <c r="AB111" s="132">
        <v>0</v>
      </c>
      <c r="AC111" s="132">
        <v>91</v>
      </c>
      <c r="AZ111" s="132">
        <v>1</v>
      </c>
      <c r="BA111" s="132">
        <f t="shared" si="25"/>
        <v>0</v>
      </c>
      <c r="BB111" s="132">
        <f t="shared" si="26"/>
        <v>0</v>
      </c>
      <c r="BC111" s="132">
        <f t="shared" si="27"/>
        <v>0</v>
      </c>
      <c r="BD111" s="132">
        <f t="shared" si="28"/>
        <v>0</v>
      </c>
      <c r="BE111" s="132">
        <f t="shared" si="29"/>
        <v>0</v>
      </c>
      <c r="CA111" s="160">
        <v>12</v>
      </c>
      <c r="CB111" s="160">
        <v>0</v>
      </c>
      <c r="CZ111" s="132">
        <v>0</v>
      </c>
    </row>
    <row r="112" spans="1:104" ht="12.75">
      <c r="A112" s="154">
        <v>92</v>
      </c>
      <c r="B112" s="155" t="s">
        <v>207</v>
      </c>
      <c r="C112" s="156" t="s">
        <v>208</v>
      </c>
      <c r="D112" s="157" t="s">
        <v>76</v>
      </c>
      <c r="E112" s="158">
        <v>80</v>
      </c>
      <c r="F112" s="158">
        <v>0</v>
      </c>
      <c r="G112" s="159">
        <f t="shared" si="24"/>
        <v>0</v>
      </c>
      <c r="O112" s="153">
        <v>2</v>
      </c>
      <c r="AA112" s="132">
        <v>12</v>
      </c>
      <c r="AB112" s="132">
        <v>0</v>
      </c>
      <c r="AC112" s="132">
        <v>92</v>
      </c>
      <c r="AZ112" s="132">
        <v>1</v>
      </c>
      <c r="BA112" s="132">
        <f t="shared" si="25"/>
        <v>0</v>
      </c>
      <c r="BB112" s="132">
        <f t="shared" si="26"/>
        <v>0</v>
      </c>
      <c r="BC112" s="132">
        <f t="shared" si="27"/>
        <v>0</v>
      </c>
      <c r="BD112" s="132">
        <f t="shared" si="28"/>
        <v>0</v>
      </c>
      <c r="BE112" s="132">
        <f t="shared" si="29"/>
        <v>0</v>
      </c>
      <c r="CA112" s="160">
        <v>12</v>
      </c>
      <c r="CB112" s="160">
        <v>0</v>
      </c>
      <c r="CZ112" s="132">
        <v>0</v>
      </c>
    </row>
    <row r="113" spans="1:104" ht="22.5">
      <c r="A113" s="154">
        <v>93</v>
      </c>
      <c r="B113" s="155" t="s">
        <v>209</v>
      </c>
      <c r="C113" s="156" t="s">
        <v>210</v>
      </c>
      <c r="D113" s="157" t="s">
        <v>130</v>
      </c>
      <c r="E113" s="158">
        <v>15</v>
      </c>
      <c r="F113" s="158">
        <v>0</v>
      </c>
      <c r="G113" s="159">
        <f t="shared" si="24"/>
        <v>0</v>
      </c>
      <c r="O113" s="153">
        <v>2</v>
      </c>
      <c r="AA113" s="132">
        <v>12</v>
      </c>
      <c r="AB113" s="132">
        <v>0</v>
      </c>
      <c r="AC113" s="132">
        <v>93</v>
      </c>
      <c r="AZ113" s="132">
        <v>1</v>
      </c>
      <c r="BA113" s="132">
        <f t="shared" si="25"/>
        <v>0</v>
      </c>
      <c r="BB113" s="132">
        <f t="shared" si="26"/>
        <v>0</v>
      </c>
      <c r="BC113" s="132">
        <f t="shared" si="27"/>
        <v>0</v>
      </c>
      <c r="BD113" s="132">
        <f t="shared" si="28"/>
        <v>0</v>
      </c>
      <c r="BE113" s="132">
        <f t="shared" si="29"/>
        <v>0</v>
      </c>
      <c r="CA113" s="160">
        <v>12</v>
      </c>
      <c r="CB113" s="160">
        <v>0</v>
      </c>
      <c r="CZ113" s="132">
        <v>0</v>
      </c>
    </row>
    <row r="114" spans="1:104" ht="22.5">
      <c r="A114" s="154">
        <v>94</v>
      </c>
      <c r="B114" s="155" t="s">
        <v>209</v>
      </c>
      <c r="C114" s="156" t="s">
        <v>211</v>
      </c>
      <c r="D114" s="157" t="s">
        <v>130</v>
      </c>
      <c r="E114" s="158">
        <v>20</v>
      </c>
      <c r="F114" s="158">
        <v>0</v>
      </c>
      <c r="G114" s="159">
        <f t="shared" si="24"/>
        <v>0</v>
      </c>
      <c r="O114" s="153">
        <v>2</v>
      </c>
      <c r="AA114" s="132">
        <v>12</v>
      </c>
      <c r="AB114" s="132">
        <v>0</v>
      </c>
      <c r="AC114" s="132">
        <v>94</v>
      </c>
      <c r="AZ114" s="132">
        <v>1</v>
      </c>
      <c r="BA114" s="132">
        <f t="shared" si="25"/>
        <v>0</v>
      </c>
      <c r="BB114" s="132">
        <f t="shared" si="26"/>
        <v>0</v>
      </c>
      <c r="BC114" s="132">
        <f t="shared" si="27"/>
        <v>0</v>
      </c>
      <c r="BD114" s="132">
        <f t="shared" si="28"/>
        <v>0</v>
      </c>
      <c r="BE114" s="132">
        <f t="shared" si="29"/>
        <v>0</v>
      </c>
      <c r="CA114" s="160">
        <v>12</v>
      </c>
      <c r="CB114" s="160">
        <v>0</v>
      </c>
      <c r="CZ114" s="132">
        <v>0</v>
      </c>
    </row>
    <row r="115" spans="1:104" ht="22.5">
      <c r="A115" s="154">
        <v>95</v>
      </c>
      <c r="B115" s="155" t="s">
        <v>212</v>
      </c>
      <c r="C115" s="156" t="s">
        <v>213</v>
      </c>
      <c r="D115" s="157" t="s">
        <v>130</v>
      </c>
      <c r="E115" s="158">
        <v>20</v>
      </c>
      <c r="F115" s="158">
        <v>0</v>
      </c>
      <c r="G115" s="159">
        <f t="shared" si="24"/>
        <v>0</v>
      </c>
      <c r="O115" s="153">
        <v>2</v>
      </c>
      <c r="AA115" s="132">
        <v>12</v>
      </c>
      <c r="AB115" s="132">
        <v>0</v>
      </c>
      <c r="AC115" s="132">
        <v>95</v>
      </c>
      <c r="AZ115" s="132">
        <v>1</v>
      </c>
      <c r="BA115" s="132">
        <f t="shared" si="25"/>
        <v>0</v>
      </c>
      <c r="BB115" s="132">
        <f t="shared" si="26"/>
        <v>0</v>
      </c>
      <c r="BC115" s="132">
        <f t="shared" si="27"/>
        <v>0</v>
      </c>
      <c r="BD115" s="132">
        <f t="shared" si="28"/>
        <v>0</v>
      </c>
      <c r="BE115" s="132">
        <f t="shared" si="29"/>
        <v>0</v>
      </c>
      <c r="CA115" s="160">
        <v>12</v>
      </c>
      <c r="CB115" s="160">
        <v>0</v>
      </c>
      <c r="CZ115" s="132">
        <v>0</v>
      </c>
    </row>
    <row r="116" spans="1:104" ht="12.75">
      <c r="A116" s="154">
        <v>96</v>
      </c>
      <c r="B116" s="155" t="s">
        <v>214</v>
      </c>
      <c r="C116" s="156" t="s">
        <v>215</v>
      </c>
      <c r="D116" s="157" t="s">
        <v>130</v>
      </c>
      <c r="E116" s="158">
        <v>30</v>
      </c>
      <c r="F116" s="158">
        <v>0</v>
      </c>
      <c r="G116" s="159">
        <f t="shared" si="24"/>
        <v>0</v>
      </c>
      <c r="O116" s="153">
        <v>2</v>
      </c>
      <c r="AA116" s="132">
        <v>12</v>
      </c>
      <c r="AB116" s="132">
        <v>0</v>
      </c>
      <c r="AC116" s="132">
        <v>96</v>
      </c>
      <c r="AZ116" s="132">
        <v>1</v>
      </c>
      <c r="BA116" s="132">
        <f t="shared" si="25"/>
        <v>0</v>
      </c>
      <c r="BB116" s="132">
        <f t="shared" si="26"/>
        <v>0</v>
      </c>
      <c r="BC116" s="132">
        <f t="shared" si="27"/>
        <v>0</v>
      </c>
      <c r="BD116" s="132">
        <f t="shared" si="28"/>
        <v>0</v>
      </c>
      <c r="BE116" s="132">
        <f t="shared" si="29"/>
        <v>0</v>
      </c>
      <c r="CA116" s="160">
        <v>12</v>
      </c>
      <c r="CB116" s="160">
        <v>0</v>
      </c>
      <c r="CZ116" s="132">
        <v>0</v>
      </c>
    </row>
    <row r="117" spans="1:104" ht="12.75">
      <c r="A117" s="154">
        <v>97</v>
      </c>
      <c r="B117" s="155" t="s">
        <v>216</v>
      </c>
      <c r="C117" s="156" t="s">
        <v>217</v>
      </c>
      <c r="D117" s="157" t="s">
        <v>157</v>
      </c>
      <c r="E117" s="158">
        <v>5</v>
      </c>
      <c r="F117" s="158">
        <v>0</v>
      </c>
      <c r="G117" s="159">
        <f t="shared" si="24"/>
        <v>0</v>
      </c>
      <c r="O117" s="153">
        <v>2</v>
      </c>
      <c r="AA117" s="132">
        <v>12</v>
      </c>
      <c r="AB117" s="132">
        <v>0</v>
      </c>
      <c r="AC117" s="132">
        <v>97</v>
      </c>
      <c r="AZ117" s="132">
        <v>1</v>
      </c>
      <c r="BA117" s="132">
        <f t="shared" si="25"/>
        <v>0</v>
      </c>
      <c r="BB117" s="132">
        <f t="shared" si="26"/>
        <v>0</v>
      </c>
      <c r="BC117" s="132">
        <f t="shared" si="27"/>
        <v>0</v>
      </c>
      <c r="BD117" s="132">
        <f t="shared" si="28"/>
        <v>0</v>
      </c>
      <c r="BE117" s="132">
        <f t="shared" si="29"/>
        <v>0</v>
      </c>
      <c r="CA117" s="160">
        <v>12</v>
      </c>
      <c r="CB117" s="160">
        <v>0</v>
      </c>
      <c r="CZ117" s="132">
        <v>0</v>
      </c>
    </row>
    <row r="118" spans="1:104" ht="22.5">
      <c r="A118" s="154">
        <v>98</v>
      </c>
      <c r="B118" s="155" t="s">
        <v>218</v>
      </c>
      <c r="C118" s="156" t="s">
        <v>219</v>
      </c>
      <c r="D118" s="157" t="s">
        <v>162</v>
      </c>
      <c r="E118" s="158">
        <v>38</v>
      </c>
      <c r="F118" s="158">
        <v>0</v>
      </c>
      <c r="G118" s="159">
        <f t="shared" si="24"/>
        <v>0</v>
      </c>
      <c r="O118" s="153">
        <v>2</v>
      </c>
      <c r="AA118" s="132">
        <v>12</v>
      </c>
      <c r="AB118" s="132">
        <v>0</v>
      </c>
      <c r="AC118" s="132">
        <v>98</v>
      </c>
      <c r="AZ118" s="132">
        <v>1</v>
      </c>
      <c r="BA118" s="132">
        <f t="shared" si="25"/>
        <v>0</v>
      </c>
      <c r="BB118" s="132">
        <f t="shared" si="26"/>
        <v>0</v>
      </c>
      <c r="BC118" s="132">
        <f t="shared" si="27"/>
        <v>0</v>
      </c>
      <c r="BD118" s="132">
        <f t="shared" si="28"/>
        <v>0</v>
      </c>
      <c r="BE118" s="132">
        <f t="shared" si="29"/>
        <v>0</v>
      </c>
      <c r="CA118" s="160">
        <v>12</v>
      </c>
      <c r="CB118" s="160">
        <v>0</v>
      </c>
      <c r="CZ118" s="132">
        <v>0</v>
      </c>
    </row>
    <row r="119" spans="1:104" ht="12.75">
      <c r="A119" s="154">
        <v>99</v>
      </c>
      <c r="B119" s="155" t="s">
        <v>220</v>
      </c>
      <c r="C119" s="156" t="s">
        <v>221</v>
      </c>
      <c r="D119" s="157" t="s">
        <v>83</v>
      </c>
      <c r="E119" s="158">
        <v>1</v>
      </c>
      <c r="F119" s="158">
        <v>0</v>
      </c>
      <c r="G119" s="159">
        <f t="shared" si="24"/>
        <v>0</v>
      </c>
      <c r="O119" s="153">
        <v>2</v>
      </c>
      <c r="AA119" s="132">
        <v>12</v>
      </c>
      <c r="AB119" s="132">
        <v>0</v>
      </c>
      <c r="AC119" s="132">
        <v>99</v>
      </c>
      <c r="AZ119" s="132">
        <v>1</v>
      </c>
      <c r="BA119" s="132">
        <f t="shared" si="25"/>
        <v>0</v>
      </c>
      <c r="BB119" s="132">
        <f t="shared" si="26"/>
        <v>0</v>
      </c>
      <c r="BC119" s="132">
        <f t="shared" si="27"/>
        <v>0</v>
      </c>
      <c r="BD119" s="132">
        <f t="shared" si="28"/>
        <v>0</v>
      </c>
      <c r="BE119" s="132">
        <f t="shared" si="29"/>
        <v>0</v>
      </c>
      <c r="CA119" s="160">
        <v>12</v>
      </c>
      <c r="CB119" s="160">
        <v>0</v>
      </c>
      <c r="CZ119" s="132">
        <v>0</v>
      </c>
    </row>
    <row r="120" spans="1:57" ht="12.75">
      <c r="A120" s="164"/>
      <c r="B120" s="165" t="s">
        <v>77</v>
      </c>
      <c r="C120" s="166" t="str">
        <f>CONCATENATE(B107," ",C107)</f>
        <v>3 ELEKTROINSTALAČNÍ MATERIÁL A NUTNÉ DEMONTÁŽE</v>
      </c>
      <c r="D120" s="167"/>
      <c r="E120" s="168"/>
      <c r="F120" s="169"/>
      <c r="G120" s="170">
        <f>SUM(G107:G119)</f>
        <v>0</v>
      </c>
      <c r="O120" s="153">
        <v>4</v>
      </c>
      <c r="BA120" s="171">
        <f>SUM(BA107:BA119)</f>
        <v>0</v>
      </c>
      <c r="BB120" s="171">
        <f>SUM(BB107:BB119)</f>
        <v>0</v>
      </c>
      <c r="BC120" s="171">
        <f>SUM(BC107:BC119)</f>
        <v>0</v>
      </c>
      <c r="BD120" s="171">
        <f>SUM(BD107:BD119)</f>
        <v>0</v>
      </c>
      <c r="BE120" s="171">
        <f>SUM(BE107:BE119)</f>
        <v>0</v>
      </c>
    </row>
    <row r="121" spans="1:15" ht="12.75">
      <c r="A121" s="147" t="s">
        <v>74</v>
      </c>
      <c r="B121" s="148" t="s">
        <v>97</v>
      </c>
      <c r="C121" s="149" t="s">
        <v>222</v>
      </c>
      <c r="D121" s="150"/>
      <c r="E121" s="151"/>
      <c r="F121" s="151"/>
      <c r="G121" s="152"/>
      <c r="O121" s="153">
        <v>1</v>
      </c>
    </row>
    <row r="122" spans="1:104" ht="22.5">
      <c r="A122" s="154">
        <v>100</v>
      </c>
      <c r="B122" s="155" t="s">
        <v>223</v>
      </c>
      <c r="C122" s="156" t="s">
        <v>224</v>
      </c>
      <c r="D122" s="157" t="s">
        <v>225</v>
      </c>
      <c r="E122" s="158">
        <v>32</v>
      </c>
      <c r="F122" s="158">
        <v>0</v>
      </c>
      <c r="G122" s="159">
        <f aca="true" t="shared" si="30" ref="G122:G128">E122*F122</f>
        <v>0</v>
      </c>
      <c r="O122" s="153">
        <v>2</v>
      </c>
      <c r="AA122" s="132">
        <v>12</v>
      </c>
      <c r="AB122" s="132">
        <v>0</v>
      </c>
      <c r="AC122" s="132">
        <v>100</v>
      </c>
      <c r="AZ122" s="132">
        <v>1</v>
      </c>
      <c r="BA122" s="132">
        <f aca="true" t="shared" si="31" ref="BA122:BA128">IF(AZ122=1,G122,0)</f>
        <v>0</v>
      </c>
      <c r="BB122" s="132">
        <f aca="true" t="shared" si="32" ref="BB122:BB128">IF(AZ122=2,G122,0)</f>
        <v>0</v>
      </c>
      <c r="BC122" s="132">
        <f aca="true" t="shared" si="33" ref="BC122:BC128">IF(AZ122=3,G122,0)</f>
        <v>0</v>
      </c>
      <c r="BD122" s="132">
        <f aca="true" t="shared" si="34" ref="BD122:BD128">IF(AZ122=4,G122,0)</f>
        <v>0</v>
      </c>
      <c r="BE122" s="132">
        <f aca="true" t="shared" si="35" ref="BE122:BE128">IF(AZ122=5,G122,0)</f>
        <v>0</v>
      </c>
      <c r="CA122" s="160">
        <v>12</v>
      </c>
      <c r="CB122" s="160">
        <v>0</v>
      </c>
      <c r="CZ122" s="132">
        <v>0</v>
      </c>
    </row>
    <row r="123" spans="1:104" ht="12.75">
      <c r="A123" s="154">
        <v>101</v>
      </c>
      <c r="B123" s="155" t="s">
        <v>226</v>
      </c>
      <c r="C123" s="156" t="s">
        <v>227</v>
      </c>
      <c r="D123" s="157" t="s">
        <v>162</v>
      </c>
      <c r="E123" s="158">
        <v>32</v>
      </c>
      <c r="F123" s="158">
        <v>0</v>
      </c>
      <c r="G123" s="159">
        <f t="shared" si="30"/>
        <v>0</v>
      </c>
      <c r="O123" s="153">
        <v>2</v>
      </c>
      <c r="AA123" s="132">
        <v>12</v>
      </c>
      <c r="AB123" s="132">
        <v>0</v>
      </c>
      <c r="AC123" s="132">
        <v>101</v>
      </c>
      <c r="AZ123" s="132">
        <v>1</v>
      </c>
      <c r="BA123" s="132">
        <f t="shared" si="31"/>
        <v>0</v>
      </c>
      <c r="BB123" s="132">
        <f t="shared" si="32"/>
        <v>0</v>
      </c>
      <c r="BC123" s="132">
        <f t="shared" si="33"/>
        <v>0</v>
      </c>
      <c r="BD123" s="132">
        <f t="shared" si="34"/>
        <v>0</v>
      </c>
      <c r="BE123" s="132">
        <f t="shared" si="35"/>
        <v>0</v>
      </c>
      <c r="CA123" s="160">
        <v>12</v>
      </c>
      <c r="CB123" s="160">
        <v>0</v>
      </c>
      <c r="CZ123" s="132">
        <v>0</v>
      </c>
    </row>
    <row r="124" spans="1:104" ht="33.75">
      <c r="A124" s="154">
        <v>102</v>
      </c>
      <c r="B124" s="155" t="s">
        <v>229</v>
      </c>
      <c r="C124" s="156" t="s">
        <v>317</v>
      </c>
      <c r="D124" s="157" t="s">
        <v>162</v>
      </c>
      <c r="E124" s="158">
        <v>24</v>
      </c>
      <c r="F124" s="158">
        <v>0</v>
      </c>
      <c r="G124" s="159">
        <f t="shared" si="30"/>
        <v>0</v>
      </c>
      <c r="O124" s="153">
        <v>2</v>
      </c>
      <c r="AA124" s="132">
        <v>12</v>
      </c>
      <c r="AB124" s="132">
        <v>0</v>
      </c>
      <c r="AC124" s="132">
        <v>102</v>
      </c>
      <c r="AZ124" s="132">
        <v>1</v>
      </c>
      <c r="BA124" s="132">
        <f t="shared" si="31"/>
        <v>0</v>
      </c>
      <c r="BB124" s="132">
        <f t="shared" si="32"/>
        <v>0</v>
      </c>
      <c r="BC124" s="132">
        <f t="shared" si="33"/>
        <v>0</v>
      </c>
      <c r="BD124" s="132">
        <f t="shared" si="34"/>
        <v>0</v>
      </c>
      <c r="BE124" s="132">
        <f t="shared" si="35"/>
        <v>0</v>
      </c>
      <c r="CA124" s="160">
        <v>12</v>
      </c>
      <c r="CB124" s="160">
        <v>0</v>
      </c>
      <c r="CZ124" s="132">
        <v>0</v>
      </c>
    </row>
    <row r="125" spans="1:104" ht="12.75">
      <c r="A125" s="154">
        <v>103</v>
      </c>
      <c r="B125" s="155" t="s">
        <v>231</v>
      </c>
      <c r="C125" s="156" t="s">
        <v>228</v>
      </c>
      <c r="D125" s="157" t="s">
        <v>162</v>
      </c>
      <c r="E125" s="158">
        <v>16</v>
      </c>
      <c r="F125" s="158">
        <v>0</v>
      </c>
      <c r="G125" s="159">
        <f t="shared" si="30"/>
        <v>0</v>
      </c>
      <c r="O125" s="153">
        <v>2</v>
      </c>
      <c r="AA125" s="132">
        <v>12</v>
      </c>
      <c r="AB125" s="132">
        <v>0</v>
      </c>
      <c r="AC125" s="132">
        <v>103</v>
      </c>
      <c r="AZ125" s="132">
        <v>1</v>
      </c>
      <c r="BA125" s="132">
        <f t="shared" si="31"/>
        <v>0</v>
      </c>
      <c r="BB125" s="132">
        <f t="shared" si="32"/>
        <v>0</v>
      </c>
      <c r="BC125" s="132">
        <f t="shared" si="33"/>
        <v>0</v>
      </c>
      <c r="BD125" s="132">
        <f t="shared" si="34"/>
        <v>0</v>
      </c>
      <c r="BE125" s="132">
        <f t="shared" si="35"/>
        <v>0</v>
      </c>
      <c r="CA125" s="160">
        <v>12</v>
      </c>
      <c r="CB125" s="160">
        <v>0</v>
      </c>
      <c r="CZ125" s="132">
        <v>0</v>
      </c>
    </row>
    <row r="126" spans="1:104" ht="12.75">
      <c r="A126" s="154">
        <v>104</v>
      </c>
      <c r="B126" s="155" t="s">
        <v>233</v>
      </c>
      <c r="C126" s="156" t="s">
        <v>230</v>
      </c>
      <c r="D126" s="157" t="s">
        <v>162</v>
      </c>
      <c r="E126" s="158">
        <v>12</v>
      </c>
      <c r="F126" s="158">
        <v>0</v>
      </c>
      <c r="G126" s="159">
        <f t="shared" si="30"/>
        <v>0</v>
      </c>
      <c r="O126" s="153">
        <v>2</v>
      </c>
      <c r="AA126" s="132">
        <v>12</v>
      </c>
      <c r="AB126" s="132">
        <v>0</v>
      </c>
      <c r="AC126" s="132">
        <v>104</v>
      </c>
      <c r="AZ126" s="132">
        <v>1</v>
      </c>
      <c r="BA126" s="132">
        <f t="shared" si="31"/>
        <v>0</v>
      </c>
      <c r="BB126" s="132">
        <f t="shared" si="32"/>
        <v>0</v>
      </c>
      <c r="BC126" s="132">
        <f t="shared" si="33"/>
        <v>0</v>
      </c>
      <c r="BD126" s="132">
        <f t="shared" si="34"/>
        <v>0</v>
      </c>
      <c r="BE126" s="132">
        <f t="shared" si="35"/>
        <v>0</v>
      </c>
      <c r="CA126" s="160">
        <v>12</v>
      </c>
      <c r="CB126" s="160">
        <v>0</v>
      </c>
      <c r="CZ126" s="132">
        <v>0</v>
      </c>
    </row>
    <row r="127" spans="1:104" ht="12.75">
      <c r="A127" s="154">
        <v>105</v>
      </c>
      <c r="B127" s="155" t="s">
        <v>318</v>
      </c>
      <c r="C127" s="156" t="s">
        <v>232</v>
      </c>
      <c r="D127" s="157" t="s">
        <v>162</v>
      </c>
      <c r="E127" s="158">
        <v>8</v>
      </c>
      <c r="F127" s="158">
        <v>0</v>
      </c>
      <c r="G127" s="159">
        <f t="shared" si="30"/>
        <v>0</v>
      </c>
      <c r="O127" s="153">
        <v>2</v>
      </c>
      <c r="AA127" s="132">
        <v>12</v>
      </c>
      <c r="AB127" s="132">
        <v>0</v>
      </c>
      <c r="AC127" s="132">
        <v>105</v>
      </c>
      <c r="AZ127" s="132">
        <v>1</v>
      </c>
      <c r="BA127" s="132">
        <f t="shared" si="31"/>
        <v>0</v>
      </c>
      <c r="BB127" s="132">
        <f t="shared" si="32"/>
        <v>0</v>
      </c>
      <c r="BC127" s="132">
        <f t="shared" si="33"/>
        <v>0</v>
      </c>
      <c r="BD127" s="132">
        <f t="shared" si="34"/>
        <v>0</v>
      </c>
      <c r="BE127" s="132">
        <f t="shared" si="35"/>
        <v>0</v>
      </c>
      <c r="CA127" s="160">
        <v>12</v>
      </c>
      <c r="CB127" s="160">
        <v>0</v>
      </c>
      <c r="CZ127" s="132">
        <v>0</v>
      </c>
    </row>
    <row r="128" spans="1:104" ht="12.75">
      <c r="A128" s="154">
        <v>106</v>
      </c>
      <c r="B128" s="155" t="s">
        <v>319</v>
      </c>
      <c r="C128" s="156" t="s">
        <v>234</v>
      </c>
      <c r="D128" s="157" t="s">
        <v>162</v>
      </c>
      <c r="E128" s="158">
        <v>8</v>
      </c>
      <c r="F128" s="158">
        <v>0</v>
      </c>
      <c r="G128" s="159">
        <f t="shared" si="30"/>
        <v>0</v>
      </c>
      <c r="O128" s="153">
        <v>2</v>
      </c>
      <c r="AA128" s="132">
        <v>12</v>
      </c>
      <c r="AB128" s="132">
        <v>0</v>
      </c>
      <c r="AC128" s="132">
        <v>106</v>
      </c>
      <c r="AZ128" s="132">
        <v>1</v>
      </c>
      <c r="BA128" s="132">
        <f t="shared" si="31"/>
        <v>0</v>
      </c>
      <c r="BB128" s="132">
        <f t="shared" si="32"/>
        <v>0</v>
      </c>
      <c r="BC128" s="132">
        <f t="shared" si="33"/>
        <v>0</v>
      </c>
      <c r="BD128" s="132">
        <f t="shared" si="34"/>
        <v>0</v>
      </c>
      <c r="BE128" s="132">
        <f t="shared" si="35"/>
        <v>0</v>
      </c>
      <c r="CA128" s="160">
        <v>12</v>
      </c>
      <c r="CB128" s="160">
        <v>0</v>
      </c>
      <c r="CZ128" s="132">
        <v>0</v>
      </c>
    </row>
    <row r="129" spans="1:57" ht="12.75">
      <c r="A129" s="164"/>
      <c r="B129" s="165" t="s">
        <v>77</v>
      </c>
      <c r="C129" s="166" t="str">
        <f>CONCATENATE(B121," ",C121)</f>
        <v>4 PROGRAMOVÉ VYBAVENÍ A ZEREGULOVÁNÍ</v>
      </c>
      <c r="D129" s="167"/>
      <c r="E129" s="168"/>
      <c r="F129" s="169"/>
      <c r="G129" s="170">
        <f>SUM(G121:G128)</f>
        <v>0</v>
      </c>
      <c r="O129" s="153">
        <v>4</v>
      </c>
      <c r="BA129" s="171">
        <f>SUM(BA121:BA128)</f>
        <v>0</v>
      </c>
      <c r="BB129" s="171">
        <f>SUM(BB121:BB128)</f>
        <v>0</v>
      </c>
      <c r="BC129" s="171">
        <f>SUM(BC121:BC128)</f>
        <v>0</v>
      </c>
      <c r="BD129" s="171">
        <f>SUM(BD121:BD128)</f>
        <v>0</v>
      </c>
      <c r="BE129" s="171">
        <f>SUM(BE121:BE128)</f>
        <v>0</v>
      </c>
    </row>
    <row r="130" spans="1:15" ht="12.75">
      <c r="A130" s="147" t="s">
        <v>74</v>
      </c>
      <c r="B130" s="148" t="s">
        <v>98</v>
      </c>
      <c r="C130" s="149" t="s">
        <v>235</v>
      </c>
      <c r="D130" s="150"/>
      <c r="E130" s="151"/>
      <c r="F130" s="151"/>
      <c r="G130" s="152"/>
      <c r="O130" s="153">
        <v>1</v>
      </c>
    </row>
    <row r="131" spans="1:104" ht="12.75">
      <c r="A131" s="154">
        <v>107</v>
      </c>
      <c r="B131" s="155" t="s">
        <v>236</v>
      </c>
      <c r="C131" s="156" t="s">
        <v>237</v>
      </c>
      <c r="D131" s="157" t="s">
        <v>83</v>
      </c>
      <c r="E131" s="158">
        <v>1</v>
      </c>
      <c r="F131" s="158">
        <v>0</v>
      </c>
      <c r="G131" s="159">
        <f aca="true" t="shared" si="36" ref="G131:G136">E131*F131</f>
        <v>0</v>
      </c>
      <c r="O131" s="153">
        <v>2</v>
      </c>
      <c r="AA131" s="132">
        <v>12</v>
      </c>
      <c r="AB131" s="132">
        <v>0</v>
      </c>
      <c r="AC131" s="132">
        <v>107</v>
      </c>
      <c r="AZ131" s="132">
        <v>1</v>
      </c>
      <c r="BA131" s="132">
        <f aca="true" t="shared" si="37" ref="BA131:BA136">IF(AZ131=1,G131,0)</f>
        <v>0</v>
      </c>
      <c r="BB131" s="132">
        <f aca="true" t="shared" si="38" ref="BB131:BB136">IF(AZ131=2,G131,0)</f>
        <v>0</v>
      </c>
      <c r="BC131" s="132">
        <f aca="true" t="shared" si="39" ref="BC131:BC136">IF(AZ131=3,G131,0)</f>
        <v>0</v>
      </c>
      <c r="BD131" s="132">
        <f aca="true" t="shared" si="40" ref="BD131:BD136">IF(AZ131=4,G131,0)</f>
        <v>0</v>
      </c>
      <c r="BE131" s="132">
        <f aca="true" t="shared" si="41" ref="BE131:BE136">IF(AZ131=5,G131,0)</f>
        <v>0</v>
      </c>
      <c r="CA131" s="160">
        <v>12</v>
      </c>
      <c r="CB131" s="160">
        <v>0</v>
      </c>
      <c r="CZ131" s="132">
        <v>0</v>
      </c>
    </row>
    <row r="132" spans="1:104" ht="12.75">
      <c r="A132" s="154">
        <v>108</v>
      </c>
      <c r="B132" s="155" t="s">
        <v>238</v>
      </c>
      <c r="C132" s="156" t="s">
        <v>239</v>
      </c>
      <c r="D132" s="157" t="s">
        <v>83</v>
      </c>
      <c r="E132" s="158">
        <v>1</v>
      </c>
      <c r="F132" s="158">
        <v>0</v>
      </c>
      <c r="G132" s="159">
        <f t="shared" si="36"/>
        <v>0</v>
      </c>
      <c r="O132" s="153">
        <v>2</v>
      </c>
      <c r="AA132" s="132">
        <v>12</v>
      </c>
      <c r="AB132" s="132">
        <v>0</v>
      </c>
      <c r="AC132" s="132">
        <v>108</v>
      </c>
      <c r="AZ132" s="132">
        <v>1</v>
      </c>
      <c r="BA132" s="132">
        <f t="shared" si="37"/>
        <v>0</v>
      </c>
      <c r="BB132" s="132">
        <f t="shared" si="38"/>
        <v>0</v>
      </c>
      <c r="BC132" s="132">
        <f t="shared" si="39"/>
        <v>0</v>
      </c>
      <c r="BD132" s="132">
        <f t="shared" si="40"/>
        <v>0</v>
      </c>
      <c r="BE132" s="132">
        <f t="shared" si="41"/>
        <v>0</v>
      </c>
      <c r="CA132" s="160">
        <v>12</v>
      </c>
      <c r="CB132" s="160">
        <v>0</v>
      </c>
      <c r="CZ132" s="132">
        <v>0</v>
      </c>
    </row>
    <row r="133" spans="1:104" ht="12.75">
      <c r="A133" s="154">
        <v>109</v>
      </c>
      <c r="B133" s="155" t="s">
        <v>240</v>
      </c>
      <c r="C133" s="156" t="s">
        <v>241</v>
      </c>
      <c r="D133" s="157" t="s">
        <v>83</v>
      </c>
      <c r="E133" s="158">
        <v>1</v>
      </c>
      <c r="F133" s="158">
        <v>0</v>
      </c>
      <c r="G133" s="159">
        <f t="shared" si="36"/>
        <v>0</v>
      </c>
      <c r="O133" s="153">
        <v>2</v>
      </c>
      <c r="AA133" s="132">
        <v>12</v>
      </c>
      <c r="AB133" s="132">
        <v>0</v>
      </c>
      <c r="AC133" s="132">
        <v>109</v>
      </c>
      <c r="AZ133" s="132">
        <v>1</v>
      </c>
      <c r="BA133" s="132">
        <f t="shared" si="37"/>
        <v>0</v>
      </c>
      <c r="BB133" s="132">
        <f t="shared" si="38"/>
        <v>0</v>
      </c>
      <c r="BC133" s="132">
        <f t="shared" si="39"/>
        <v>0</v>
      </c>
      <c r="BD133" s="132">
        <f t="shared" si="40"/>
        <v>0</v>
      </c>
      <c r="BE133" s="132">
        <f t="shared" si="41"/>
        <v>0</v>
      </c>
      <c r="CA133" s="160">
        <v>12</v>
      </c>
      <c r="CB133" s="160">
        <v>0</v>
      </c>
      <c r="CZ133" s="132">
        <v>0</v>
      </c>
    </row>
    <row r="134" spans="1:104" ht="12.75">
      <c r="A134" s="154">
        <v>110</v>
      </c>
      <c r="B134" s="155" t="s">
        <v>242</v>
      </c>
      <c r="C134" s="156" t="s">
        <v>243</v>
      </c>
      <c r="D134" s="157" t="s">
        <v>83</v>
      </c>
      <c r="E134" s="158">
        <v>1</v>
      </c>
      <c r="F134" s="158">
        <v>0</v>
      </c>
      <c r="G134" s="159">
        <f t="shared" si="36"/>
        <v>0</v>
      </c>
      <c r="O134" s="153">
        <v>2</v>
      </c>
      <c r="AA134" s="132">
        <v>12</v>
      </c>
      <c r="AB134" s="132">
        <v>0</v>
      </c>
      <c r="AC134" s="132">
        <v>110</v>
      </c>
      <c r="AZ134" s="132">
        <v>1</v>
      </c>
      <c r="BA134" s="132">
        <f t="shared" si="37"/>
        <v>0</v>
      </c>
      <c r="BB134" s="132">
        <f t="shared" si="38"/>
        <v>0</v>
      </c>
      <c r="BC134" s="132">
        <f t="shared" si="39"/>
        <v>0</v>
      </c>
      <c r="BD134" s="132">
        <f t="shared" si="40"/>
        <v>0</v>
      </c>
      <c r="BE134" s="132">
        <f t="shared" si="41"/>
        <v>0</v>
      </c>
      <c r="CA134" s="160">
        <v>12</v>
      </c>
      <c r="CB134" s="160">
        <v>0</v>
      </c>
      <c r="CZ134" s="132">
        <v>0</v>
      </c>
    </row>
    <row r="135" spans="1:104" ht="12.75">
      <c r="A135" s="154">
        <v>111</v>
      </c>
      <c r="B135" s="155" t="s">
        <v>244</v>
      </c>
      <c r="C135" s="156" t="s">
        <v>245</v>
      </c>
      <c r="D135" s="157" t="s">
        <v>83</v>
      </c>
      <c r="E135" s="158">
        <v>1</v>
      </c>
      <c r="F135" s="158">
        <v>0</v>
      </c>
      <c r="G135" s="159">
        <f t="shared" si="36"/>
        <v>0</v>
      </c>
      <c r="O135" s="153">
        <v>2</v>
      </c>
      <c r="AA135" s="132">
        <v>12</v>
      </c>
      <c r="AB135" s="132">
        <v>0</v>
      </c>
      <c r="AC135" s="132">
        <v>111</v>
      </c>
      <c r="AZ135" s="132">
        <v>1</v>
      </c>
      <c r="BA135" s="132">
        <f t="shared" si="37"/>
        <v>0</v>
      </c>
      <c r="BB135" s="132">
        <f t="shared" si="38"/>
        <v>0</v>
      </c>
      <c r="BC135" s="132">
        <f t="shared" si="39"/>
        <v>0</v>
      </c>
      <c r="BD135" s="132">
        <f t="shared" si="40"/>
        <v>0</v>
      </c>
      <c r="BE135" s="132">
        <f t="shared" si="41"/>
        <v>0</v>
      </c>
      <c r="CA135" s="160">
        <v>12</v>
      </c>
      <c r="CB135" s="160">
        <v>0</v>
      </c>
      <c r="CZ135" s="132">
        <v>0</v>
      </c>
    </row>
    <row r="136" spans="1:104" ht="22.5">
      <c r="A136" s="154">
        <v>112</v>
      </c>
      <c r="B136" s="155" t="s">
        <v>246</v>
      </c>
      <c r="C136" s="156" t="s">
        <v>247</v>
      </c>
      <c r="D136" s="157" t="s">
        <v>83</v>
      </c>
      <c r="E136" s="158">
        <v>1</v>
      </c>
      <c r="F136" s="158">
        <v>0</v>
      </c>
      <c r="G136" s="159">
        <f t="shared" si="36"/>
        <v>0</v>
      </c>
      <c r="O136" s="153">
        <v>2</v>
      </c>
      <c r="AA136" s="132">
        <v>12</v>
      </c>
      <c r="AB136" s="132">
        <v>0</v>
      </c>
      <c r="AC136" s="132">
        <v>112</v>
      </c>
      <c r="AZ136" s="132">
        <v>1</v>
      </c>
      <c r="BA136" s="132">
        <f t="shared" si="37"/>
        <v>0</v>
      </c>
      <c r="BB136" s="132">
        <f t="shared" si="38"/>
        <v>0</v>
      </c>
      <c r="BC136" s="132">
        <f t="shared" si="39"/>
        <v>0</v>
      </c>
      <c r="BD136" s="132">
        <f t="shared" si="40"/>
        <v>0</v>
      </c>
      <c r="BE136" s="132">
        <f t="shared" si="41"/>
        <v>0</v>
      </c>
      <c r="CA136" s="160">
        <v>12</v>
      </c>
      <c r="CB136" s="160">
        <v>0</v>
      </c>
      <c r="CZ136" s="132">
        <v>0</v>
      </c>
    </row>
    <row r="137" spans="1:57" ht="12.75">
      <c r="A137" s="164"/>
      <c r="B137" s="165" t="s">
        <v>77</v>
      </c>
      <c r="C137" s="166" t="str">
        <f>CONCATENATE(B130," ",C130)</f>
        <v>5 OSTATNÍ DODÁVKY</v>
      </c>
      <c r="D137" s="167"/>
      <c r="E137" s="168"/>
      <c r="F137" s="169"/>
      <c r="G137" s="170">
        <f>SUM(G130:G136)</f>
        <v>0</v>
      </c>
      <c r="O137" s="153">
        <v>4</v>
      </c>
      <c r="BA137" s="171">
        <f>SUM(BA130:BA136)</f>
        <v>0</v>
      </c>
      <c r="BB137" s="171">
        <f>SUM(BB130:BB136)</f>
        <v>0</v>
      </c>
      <c r="BC137" s="171">
        <f>SUM(BC130:BC136)</f>
        <v>0</v>
      </c>
      <c r="BD137" s="171">
        <f>SUM(BD130:BD136)</f>
        <v>0</v>
      </c>
      <c r="BE137" s="171">
        <f>SUM(BE130:BE136)</f>
        <v>0</v>
      </c>
    </row>
    <row r="138" ht="12.75">
      <c r="E138" s="132"/>
    </row>
    <row r="139" ht="12.75">
      <c r="E139" s="132"/>
    </row>
    <row r="140" ht="12.75">
      <c r="E140" s="132"/>
    </row>
    <row r="141" ht="12.75">
      <c r="E141" s="132"/>
    </row>
    <row r="142" ht="12.75">
      <c r="E142" s="132"/>
    </row>
    <row r="143" ht="12.75">
      <c r="E143" s="132"/>
    </row>
    <row r="144" ht="12.75">
      <c r="E144" s="132"/>
    </row>
    <row r="145" ht="12.75">
      <c r="E145" s="132"/>
    </row>
    <row r="146" ht="12.75">
      <c r="E146" s="132"/>
    </row>
    <row r="147" ht="12.75">
      <c r="E147" s="132"/>
    </row>
    <row r="148" ht="12.75">
      <c r="E148" s="132"/>
    </row>
    <row r="149" ht="12.75">
      <c r="E149" s="132"/>
    </row>
    <row r="150" ht="12.75">
      <c r="E150" s="132"/>
    </row>
    <row r="151" ht="12.75">
      <c r="E151" s="132"/>
    </row>
    <row r="152" ht="12.75">
      <c r="E152" s="132"/>
    </row>
    <row r="153" ht="12.75">
      <c r="E153" s="132"/>
    </row>
    <row r="154" ht="12.75">
      <c r="E154" s="132"/>
    </row>
    <row r="155" ht="12.75">
      <c r="E155" s="132"/>
    </row>
    <row r="156" ht="12.75">
      <c r="E156" s="132"/>
    </row>
    <row r="157" ht="12.75">
      <c r="E157" s="132"/>
    </row>
    <row r="158" ht="12.75">
      <c r="E158" s="132"/>
    </row>
    <row r="159" ht="12.75">
      <c r="E159" s="132"/>
    </row>
    <row r="160" ht="12.75">
      <c r="E160" s="132"/>
    </row>
    <row r="161" ht="12.75">
      <c r="E161" s="132"/>
    </row>
    <row r="162" ht="12.75">
      <c r="E162" s="132"/>
    </row>
    <row r="163" ht="12.75">
      <c r="E163" s="132"/>
    </row>
    <row r="164" ht="12.75">
      <c r="E164" s="132"/>
    </row>
    <row r="165" ht="12.75">
      <c r="E165" s="132"/>
    </row>
    <row r="166" ht="12.75">
      <c r="E166" s="132"/>
    </row>
    <row r="167" ht="12.75">
      <c r="E167" s="132"/>
    </row>
    <row r="168" ht="12.75">
      <c r="E168" s="132"/>
    </row>
    <row r="169" ht="12.75">
      <c r="E169" s="132"/>
    </row>
    <row r="170" ht="12.75">
      <c r="E170" s="132"/>
    </row>
    <row r="171" ht="12.75">
      <c r="E171" s="132"/>
    </row>
    <row r="172" ht="12.75">
      <c r="E172" s="132"/>
    </row>
    <row r="173" ht="12.75">
      <c r="E173" s="132"/>
    </row>
    <row r="174" ht="12.75">
      <c r="E174" s="132"/>
    </row>
    <row r="175" ht="12.75">
      <c r="E175" s="132"/>
    </row>
    <row r="176" ht="12.75">
      <c r="E176" s="132"/>
    </row>
    <row r="177" ht="12.75">
      <c r="E177" s="132"/>
    </row>
    <row r="178" ht="12.75">
      <c r="E178" s="132"/>
    </row>
    <row r="179" ht="12.75">
      <c r="E179" s="132"/>
    </row>
    <row r="180" ht="12.75">
      <c r="E180" s="132"/>
    </row>
    <row r="181" ht="12.75">
      <c r="E181" s="132"/>
    </row>
    <row r="182" ht="12.75">
      <c r="E182" s="132"/>
    </row>
    <row r="183" ht="12.75">
      <c r="E183" s="132"/>
    </row>
    <row r="184" ht="12.75">
      <c r="E184" s="132"/>
    </row>
    <row r="185" ht="12.75">
      <c r="E185" s="132"/>
    </row>
    <row r="186" ht="12.75">
      <c r="E186" s="132"/>
    </row>
    <row r="187" ht="12.75">
      <c r="E187" s="132"/>
    </row>
    <row r="188" ht="12.75">
      <c r="E188" s="132"/>
    </row>
    <row r="189" ht="12.75">
      <c r="E189" s="132"/>
    </row>
    <row r="190" ht="12.75">
      <c r="E190" s="132"/>
    </row>
    <row r="191" ht="12.75">
      <c r="E191" s="132"/>
    </row>
    <row r="192" ht="12.75">
      <c r="E192" s="132"/>
    </row>
    <row r="193" ht="12.75">
      <c r="E193" s="132"/>
    </row>
    <row r="194" ht="12.75">
      <c r="E194" s="132"/>
    </row>
    <row r="195" ht="12.75">
      <c r="E195" s="132"/>
    </row>
    <row r="196" spans="1:2" ht="12.75">
      <c r="A196" s="172"/>
      <c r="B196" s="172"/>
    </row>
    <row r="197" spans="3:7" ht="12.75">
      <c r="C197" s="174"/>
      <c r="D197" s="174"/>
      <c r="E197" s="175"/>
      <c r="F197" s="174"/>
      <c r="G197" s="176"/>
    </row>
    <row r="198" spans="1:2" ht="12.75">
      <c r="A198" s="172"/>
      <c r="B198" s="172"/>
    </row>
  </sheetData>
  <mergeCells count="11">
    <mergeCell ref="C60:G60"/>
    <mergeCell ref="C62:G62"/>
    <mergeCell ref="C64:G64"/>
    <mergeCell ref="A1:G1"/>
    <mergeCell ref="A3:B3"/>
    <mergeCell ref="A4:B4"/>
    <mergeCell ref="E4:G4"/>
    <mergeCell ref="C50:G50"/>
    <mergeCell ref="C52:G52"/>
    <mergeCell ref="C56:G56"/>
    <mergeCell ref="C58:G5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foltyn</dc:creator>
  <cp:keywords/>
  <dc:description/>
  <cp:lastModifiedBy>Jan Valenta</cp:lastModifiedBy>
  <cp:lastPrinted>2021-03-30T12:51:46Z</cp:lastPrinted>
  <dcterms:created xsi:type="dcterms:W3CDTF">2021-03-22T10:01:38Z</dcterms:created>
  <dcterms:modified xsi:type="dcterms:W3CDTF">2021-03-30T12:52:14Z</dcterms:modified>
  <cp:category/>
  <cp:version/>
  <cp:contentType/>
  <cp:contentStatus/>
</cp:coreProperties>
</file>