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001 - Příprava území  ..." sheetId="2" r:id="rId2"/>
    <sheet name="SO 101 - Pozemní  komunik..." sheetId="3" r:id="rId3"/>
    <sheet name="SO 192 - Dopravní značení..." sheetId="4" r:id="rId4"/>
    <sheet name="SO 1020 - VRN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001 - Příprava území  ...'!$C$123:$K$156</definedName>
    <definedName name="_xlnm.Print_Area" localSheetId="1">'SO 001 - Příprava území  ...'!$C$4:$J$76,'SO 001 - Příprava území  ...'!$C$82:$J$103,'SO 001 - Příprava území  ...'!$C$109:$K$156</definedName>
    <definedName name="_xlnm.Print_Titles" localSheetId="1">'SO 001 - Příprava území  ...'!$123:$123</definedName>
    <definedName name="_xlnm._FilterDatabase" localSheetId="2" hidden="1">'SO 101 - Pozemní  komunik...'!$C$126:$K$184</definedName>
    <definedName name="_xlnm.Print_Area" localSheetId="2">'SO 101 - Pozemní  komunik...'!$C$4:$J$76,'SO 101 - Pozemní  komunik...'!$C$82:$J$106,'SO 101 - Pozemní  komunik...'!$C$112:$K$184</definedName>
    <definedName name="_xlnm.Print_Titles" localSheetId="2">'SO 101 - Pozemní  komunik...'!$126:$126</definedName>
    <definedName name="_xlnm._FilterDatabase" localSheetId="3" hidden="1">'SO 192 - Dopravní značení...'!$C$121:$K$136</definedName>
    <definedName name="_xlnm.Print_Area" localSheetId="3">'SO 192 - Dopravní značení...'!$C$4:$J$76,'SO 192 - Dopravní značení...'!$C$82:$J$101,'SO 192 - Dopravní značení...'!$C$107:$K$136</definedName>
    <definedName name="_xlnm.Print_Titles" localSheetId="3">'SO 192 - Dopravní značení...'!$121:$121</definedName>
    <definedName name="_xlnm._FilterDatabase" localSheetId="4" hidden="1">'SO 1020 - VRN'!$C$121:$K$126</definedName>
    <definedName name="_xlnm.Print_Area" localSheetId="4">'SO 1020 - VRN'!$C$4:$J$76,'SO 1020 - VRN'!$C$82:$J$101,'SO 1020 - VRN'!$C$107:$K$126</definedName>
    <definedName name="_xlnm.Print_Titles" localSheetId="4">'SO 1020 - VRN'!$121:$121</definedName>
  </definedNames>
  <calcPr/>
</workbook>
</file>

<file path=xl/calcChain.xml><?xml version="1.0" encoding="utf-8"?>
<calcChain xmlns="http://schemas.openxmlformats.org/spreadsheetml/2006/main">
  <c i="5" l="1" r="J39"/>
  <c r="J38"/>
  <c i="1" r="AY99"/>
  <c i="5" r="J37"/>
  <c i="1" r="AX99"/>
  <c i="5"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4" r="J39"/>
  <c r="J38"/>
  <c i="1" r="AY98"/>
  <c i="4" r="J37"/>
  <c i="1" r="AX98"/>
  <c i="4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3" r="J39"/>
  <c r="J38"/>
  <c i="1" r="AY97"/>
  <c i="3" r="J37"/>
  <c i="1" r="AX97"/>
  <c i="3"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2" r="J39"/>
  <c r="J38"/>
  <c i="1" r="AY96"/>
  <c i="2" r="J37"/>
  <c i="1" r="AX96"/>
  <c i="2"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" r="L90"/>
  <c r="AM90"/>
  <c r="AM89"/>
  <c r="L89"/>
  <c r="AM87"/>
  <c r="L87"/>
  <c r="L85"/>
  <c r="L84"/>
  <c i="2" r="J135"/>
  <c r="J150"/>
  <c r="BK147"/>
  <c r="J143"/>
  <c r="BK136"/>
  <c r="BK127"/>
  <c r="BK131"/>
  <c i="3" r="J178"/>
  <c r="J173"/>
  <c r="J166"/>
  <c r="J158"/>
  <c r="J147"/>
  <c r="J130"/>
  <c r="J176"/>
  <c r="BK161"/>
  <c r="BK153"/>
  <c r="BK149"/>
  <c r="BK133"/>
  <c r="BK178"/>
  <c r="BK173"/>
  <c r="J164"/>
  <c r="J141"/>
  <c r="BK184"/>
  <c r="BK175"/>
  <c r="J165"/>
  <c i="4" r="BK133"/>
  <c r="BK127"/>
  <c r="J131"/>
  <c i="5" r="BK126"/>
  <c r="J126"/>
  <c i="1" r="AS95"/>
  <c i="2" r="J147"/>
  <c r="BK138"/>
  <c r="J136"/>
  <c r="J127"/>
  <c i="3" r="J184"/>
  <c r="BK176"/>
  <c r="J170"/>
  <c r="BK164"/>
  <c r="J152"/>
  <c r="BK145"/>
  <c r="J183"/>
  <c r="J167"/>
  <c r="BK154"/>
  <c r="BK136"/>
  <c r="J179"/>
  <c r="J175"/>
  <c r="BK165"/>
  <c r="BK147"/>
  <c r="BK130"/>
  <c r="BK179"/>
  <c r="BK166"/>
  <c i="4" r="J135"/>
  <c r="BK135"/>
  <c r="J133"/>
  <c i="2" r="BK135"/>
  <c r="BK148"/>
  <c r="J148"/>
  <c r="BK143"/>
  <c r="J138"/>
  <c r="J131"/>
  <c r="BK150"/>
  <c i="3" r="BK183"/>
  <c r="J174"/>
  <c r="J169"/>
  <c r="J161"/>
  <c r="J149"/>
  <c r="BK141"/>
  <c r="BK169"/>
  <c r="BK158"/>
  <c r="BK152"/>
  <c r="J145"/>
  <c r="J181"/>
  <c r="BK174"/>
  <c r="BK167"/>
  <c r="J154"/>
  <c r="J133"/>
  <c r="BK181"/>
  <c r="BK170"/>
  <c r="J136"/>
  <c i="4" r="BK131"/>
  <c r="BK129"/>
  <c r="J129"/>
  <c i="5" r="J125"/>
  <c r="BK125"/>
  <c i="3" r="J153"/>
  <c i="4" r="J127"/>
  <c r="BK125"/>
  <c r="J125"/>
  <c i="2" l="1" r="BK126"/>
  <c r="J126"/>
  <c r="J100"/>
  <c r="P146"/>
  <c i="3" r="P129"/>
  <c r="R140"/>
  <c r="R160"/>
  <c r="R172"/>
  <c r="BK182"/>
  <c r="J182"/>
  <c r="J105"/>
  <c i="4" r="R124"/>
  <c r="R123"/>
  <c r="R122"/>
  <c i="2" r="P126"/>
  <c r="P125"/>
  <c r="P124"/>
  <c i="1" r="AU96"/>
  <c i="2" r="BK146"/>
  <c r="J146"/>
  <c r="J102"/>
  <c i="3" r="BK129"/>
  <c r="J129"/>
  <c r="J100"/>
  <c r="BK140"/>
  <c r="J140"/>
  <c r="J101"/>
  <c r="BK160"/>
  <c r="J160"/>
  <c r="J102"/>
  <c r="BK172"/>
  <c r="J172"/>
  <c r="J103"/>
  <c r="P177"/>
  <c r="P182"/>
  <c i="2" r="R126"/>
  <c r="R125"/>
  <c r="R124"/>
  <c r="R146"/>
  <c i="3" r="T129"/>
  <c r="T140"/>
  <c r="T160"/>
  <c r="T172"/>
  <c r="R177"/>
  <c r="R182"/>
  <c i="4" r="BK124"/>
  <c r="J124"/>
  <c r="J100"/>
  <c r="T124"/>
  <c r="T123"/>
  <c r="T122"/>
  <c i="2" r="T126"/>
  <c r="T125"/>
  <c r="T124"/>
  <c r="T146"/>
  <c i="3" r="R129"/>
  <c r="R128"/>
  <c r="R127"/>
  <c r="P140"/>
  <c r="P160"/>
  <c r="P172"/>
  <c r="BK177"/>
  <c r="J177"/>
  <c r="J104"/>
  <c r="T177"/>
  <c r="T182"/>
  <c i="4" r="P124"/>
  <c r="P123"/>
  <c r="P122"/>
  <c i="1" r="AU98"/>
  <c i="5" r="BK124"/>
  <c r="J124"/>
  <c r="J100"/>
  <c r="P124"/>
  <c r="P123"/>
  <c r="P122"/>
  <c i="1" r="AU99"/>
  <c i="5" r="R124"/>
  <c r="R123"/>
  <c r="R122"/>
  <c r="T124"/>
  <c r="T123"/>
  <c r="T122"/>
  <c i="2" r="BK142"/>
  <c r="J142"/>
  <c r="J101"/>
  <c i="5" r="F94"/>
  <c r="J116"/>
  <c r="BE125"/>
  <c r="E85"/>
  <c r="BE126"/>
  <c i="4" r="E85"/>
  <c r="BE127"/>
  <c r="BE133"/>
  <c r="F94"/>
  <c r="J116"/>
  <c r="BE125"/>
  <c r="BE129"/>
  <c r="BE131"/>
  <c r="BE135"/>
  <c i="3" r="E85"/>
  <c r="BE153"/>
  <c r="BE154"/>
  <c r="BE161"/>
  <c r="BE167"/>
  <c r="BE173"/>
  <c r="BE184"/>
  <c r="J91"/>
  <c r="F94"/>
  <c r="BE133"/>
  <c r="BE141"/>
  <c r="BE147"/>
  <c r="BE158"/>
  <c r="BE165"/>
  <c r="BE169"/>
  <c r="BE175"/>
  <c r="BE183"/>
  <c r="BE130"/>
  <c r="BE145"/>
  <c r="BE164"/>
  <c r="BE166"/>
  <c r="BE170"/>
  <c r="BE176"/>
  <c r="BE178"/>
  <c r="BE179"/>
  <c r="BE136"/>
  <c r="BE149"/>
  <c r="BE152"/>
  <c r="BE174"/>
  <c r="BE181"/>
  <c i="2" r="BE135"/>
  <c r="E85"/>
  <c r="J91"/>
  <c r="F94"/>
  <c r="BE127"/>
  <c r="BE136"/>
  <c r="BE138"/>
  <c r="BE143"/>
  <c r="BE147"/>
  <c r="BE148"/>
  <c r="BE131"/>
  <c r="BE150"/>
  <c r="F37"/>
  <c i="1" r="BB96"/>
  <c i="3" r="F38"/>
  <c i="1" r="BC97"/>
  <c i="4" r="F36"/>
  <c i="1" r="BA98"/>
  <c i="4" r="J36"/>
  <c i="1" r="AW98"/>
  <c i="5" r="F38"/>
  <c i="1" r="BC99"/>
  <c i="2" r="F38"/>
  <c i="1" r="BC96"/>
  <c i="3" r="J36"/>
  <c i="1" r="AW97"/>
  <c i="4" r="F39"/>
  <c i="1" r="BD98"/>
  <c i="4" r="F38"/>
  <c i="1" r="BC98"/>
  <c i="5" r="J36"/>
  <c i="1" r="AW99"/>
  <c r="AS94"/>
  <c i="2" r="F36"/>
  <c i="1" r="BA96"/>
  <c i="3" r="F39"/>
  <c i="1" r="BD97"/>
  <c i="3" r="F37"/>
  <c i="1" r="BB97"/>
  <c i="5" r="F36"/>
  <c i="1" r="BA99"/>
  <c i="2" r="F39"/>
  <c i="1" r="BD96"/>
  <c i="2" r="J36"/>
  <c i="1" r="AW96"/>
  <c i="3" r="F36"/>
  <c i="1" r="BA97"/>
  <c i="4" r="F37"/>
  <c i="1" r="BB98"/>
  <c i="5" r="F37"/>
  <c i="1" r="BB99"/>
  <c i="5" r="F39"/>
  <c i="1" r="BD99"/>
  <c i="3" l="1" r="T128"/>
  <c r="T127"/>
  <c r="P128"/>
  <c r="P127"/>
  <c i="1" r="AU97"/>
  <c i="3" r="BK128"/>
  <c r="J128"/>
  <c r="J99"/>
  <c i="2" r="BK125"/>
  <c r="J125"/>
  <c r="J99"/>
  <c i="4" r="BK123"/>
  <c r="J123"/>
  <c r="J99"/>
  <c i="5" r="BK123"/>
  <c r="J123"/>
  <c r="J99"/>
  <c i="1" r="AU95"/>
  <c r="AU94"/>
  <c i="3" r="J35"/>
  <c i="1" r="AV97"/>
  <c r="AT97"/>
  <c r="BB95"/>
  <c r="AX95"/>
  <c r="BD95"/>
  <c r="BD94"/>
  <c r="W33"/>
  <c i="2" r="J35"/>
  <c i="1" r="AV96"/>
  <c r="AT96"/>
  <c i="4" r="F35"/>
  <c i="1" r="AZ98"/>
  <c i="5" r="J35"/>
  <c i="1" r="AV99"/>
  <c r="AT99"/>
  <c r="BA95"/>
  <c r="AW95"/>
  <c i="2" r="F35"/>
  <c i="1" r="AZ96"/>
  <c i="4" r="J35"/>
  <c i="1" r="AV98"/>
  <c r="AT98"/>
  <c r="BC95"/>
  <c r="AY95"/>
  <c i="5" r="F35"/>
  <c i="1" r="AZ99"/>
  <c i="3" r="F35"/>
  <c i="1" r="AZ97"/>
  <c i="2" l="1" r="BK124"/>
  <c r="J124"/>
  <c i="3" r="BK127"/>
  <c r="J127"/>
  <c i="4" r="BK122"/>
  <c r="J122"/>
  <c r="J98"/>
  <c i="5" r="BK122"/>
  <c r="J122"/>
  <c r="J98"/>
  <c i="2" r="J32"/>
  <c i="1" r="AG96"/>
  <c r="BC94"/>
  <c r="W32"/>
  <c i="3" r="J32"/>
  <c i="1" r="AG97"/>
  <c r="AZ95"/>
  <c r="AV95"/>
  <c r="AT95"/>
  <c r="BB94"/>
  <c r="W31"/>
  <c r="BA94"/>
  <c r="W30"/>
  <c i="2" l="1" r="J41"/>
  <c i="3" r="J41"/>
  <c i="2" r="J98"/>
  <c i="3" r="J98"/>
  <c i="1" r="AN97"/>
  <c r="AN96"/>
  <c i="4" r="J32"/>
  <c i="1" r="AG98"/>
  <c r="AX94"/>
  <c r="AW94"/>
  <c r="AK30"/>
  <c i="5" r="J32"/>
  <c i="1" r="AG99"/>
  <c r="AZ94"/>
  <c r="W29"/>
  <c r="AY94"/>
  <c i="4" l="1" r="J41"/>
  <c i="5" r="J41"/>
  <c i="1" r="AN99"/>
  <c r="AN98"/>
  <c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<sst xmlns="http://schemas.openxmlformats.org/spreadsheetml/2006/main">
  <si>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</si>
  <si>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</si>
  <si>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</si>
  <si>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</si>
  <si>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</si>
  <si>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{62c7cad2-7a12-4636-81e3-27a39f6f7542}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</si>
  <si>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</si>
  <si>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</si>
  <si>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</si>
  <si>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</si>
  <si>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</si>
  <si>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</si>
  <si>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</si>
  <si>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</si>
  <si>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Lesnicesta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</si>
  <si>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</si>
  <si>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</si>
  <si>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LC Oprava lesní cesty – Rejchartická, k. ú. Šumperk</t>
  </si>
  <si>
    <t>KSO:</t>
  </si>
  <si>
    <t>CC-CZ:</t>
  </si>
  <si>
    <t>Místo:</t>
  </si>
  <si>
    <t>Šumperk</t>
  </si>
  <si>
    <t>Datum:</t>
  </si>
  <si>
    <t>14. 4. 2024</t>
  </si>
  <si>
    <t>Zadavatel:</t>
  </si>
  <si>
    <t>IČ:</t>
  </si>
  <si>
    <t xml:space="preserve">Podniky města  Šumperka a.s.</t>
  </si>
  <si>
    <t>DIČ:</t>
  </si>
  <si>
    <t>Uchazeč:</t>
  </si>
  <si>
    <t>Vyplň údaj</t>
  </si>
  <si>
    <t>Projektant:</t>
  </si>
  <si>
    <t>Ing.Zdeněk Vitásek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</si>
  <si>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</si>
  <si>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</si>
  <si>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</si>
  <si>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</si>
  <si>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</si>
  <si>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</si>
  <si>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</si>
  <si>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</si>
  <si>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</si>
  <si>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</si>
  <si>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</si>
  <si>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</si>
  <si>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</si>
  <si>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</si>
  <si>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</si>
  <si>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</si>
  <si>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</si>
  <si>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</si>
  <si>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</si>
  <si>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</si>
  <si>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</si>
  <si>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</si>
  <si>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</si>
  <si>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</si>
  <si>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</si>
  <si>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</si>
  <si>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</si>
  <si>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</si>
  <si>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</si>
  <si>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</si>
  <si>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</si>
  <si>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</si>
  <si>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</si>
  <si>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</si>
  <si>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</si>
  <si>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</si>
  <si>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</si>
  <si>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</si>
  <si>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</si>
  <si>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</si>
  <si>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</si>
  <si>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</si>
  <si>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</si>
  <si>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</si>
  <si>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</si>
  <si>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</si>
  <si>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</si>
  <si>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</si>
  <si>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</si>
  <si>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lesní cesty</t>
  </si>
  <si>
    <t>STA</t>
  </si>
  <si>
    <t>1</t>
  </si>
  <si>
    <t>{913d653a-2cfb-4d59-a390-3570adf7ea93}</t>
  </si>
  <si>
    <t>2</t>
  </si>
  <si>
    <t>/</t>
  </si>
  <si>
    <t>SO 001</t>
  </si>
  <si>
    <t xml:space="preserve">Příprava území  -  lesní cesta</t>
  </si>
  <si>
    <t>Soupis</t>
  </si>
  <si>
    <t>{7e27835f-fbf2-473a-8b9d-382c9335dbe8}</t>
  </si>
  <si>
    <t>SO 101</t>
  </si>
  <si>
    <t xml:space="preserve">Pozemní  komunikace - kesní cesta</t>
  </si>
  <si>
    <t>{5ae69792-e536-411a-ab4c-a314bd0d0986}</t>
  </si>
  <si>
    <t>SO 192</t>
  </si>
  <si>
    <t xml:space="preserve">Dopravní značení  provizorní - DIO</t>
  </si>
  <si>
    <t>{b49647bb-37e2-49c7-a5c8-de97f98acf96}</t>
  </si>
  <si>
    <t>SO 1020</t>
  </si>
  <si>
    <t>VRN</t>
  </si>
  <si>
    <t>{af1c226c-04d1-4c11-b410-de7c6ab7e360}</t>
  </si>
  <si>
    <t>KRYCÍ LIST SOUPISU PRACÍ</t>
  </si>
  <si>
    <t>Objekt:</t>
  </si>
  <si>
    <t>SO 01 - Oprava lesní cesty</t>
  </si>
  <si>
    <t>Soupis:</t>
  </si>
  <si>
    <t xml:space="preserve">SO 001 - Příprava území  -  lesní cesta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</si>
  <si>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</si>
  <si>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</si>
  <si>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</si>
  <si>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</si>
  <si>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</si>
  <si>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</si>
  <si>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</si>
  <si>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</si>
  <si>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</si>
  <si>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</si>
  <si>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</si>
  <si>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</si>
  <si>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</si>
  <si>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</si>
  <si>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</si>
  <si>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</si>
  <si>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</si>
  <si>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</si>
  <si>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</si>
  <si>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</si>
  <si>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</si>
  <si>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</si>
  <si>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</si>
  <si>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</si>
  <si>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</si>
  <si>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</si>
  <si>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</si>
  <si>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</si>
  <si>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podkladu z kameniva drceného tl do 100 mm strojně pl přes 200 m2</t>
  </si>
  <si>
    <t>m2</t>
  </si>
  <si>
    <t>CS ÚRS 2024 01</t>
  </si>
  <si>
    <t>4</t>
  </si>
  <si>
    <t>-1673192360</t>
  </si>
  <si>
    <t>VV</t>
  </si>
  <si>
    <t>3000*3</t>
  </si>
  <si>
    <t>375</t>
  </si>
  <si>
    <t>Součet</t>
  </si>
  <si>
    <t>132251104</t>
  </si>
  <si>
    <t>Hloubení rýh nezapažených š do 800 mm v hornině třídy těžitelnosti I skupiny 3 objem přes 100 m3 strojně</t>
  </si>
  <si>
    <t>m3</t>
  </si>
  <si>
    <t>2109932496</t>
  </si>
  <si>
    <t>3000*0,5*0,1</t>
  </si>
  <si>
    <t>3</t>
  </si>
  <si>
    <t>162651111</t>
  </si>
  <si>
    <t>Vodorovné přemístění přes 3 000 do 4000 m výkopku/sypaniny z horniny třídy těžitelnosti I skupiny 1 až 3</t>
  </si>
  <si>
    <t>1198663074</t>
  </si>
  <si>
    <t>171201231</t>
  </si>
  <si>
    <t>Poplatek za uložení zeminy a kamení na recyklační skládce (skládkovné) kód odpadu 17 05 04</t>
  </si>
  <si>
    <t>t</t>
  </si>
  <si>
    <t>-1362324052</t>
  </si>
  <si>
    <t>300*2</t>
  </si>
  <si>
    <t>5</t>
  </si>
  <si>
    <t>171251201</t>
  </si>
  <si>
    <t>Uložení sypaniny na skládky nebo meziskládky</t>
  </si>
  <si>
    <t>-1531764320</t>
  </si>
  <si>
    <t>9</t>
  </si>
  <si>
    <t>Ostatní konstrukce a práce, bourání</t>
  </si>
  <si>
    <t>6</t>
  </si>
  <si>
    <t>966008113.1</t>
  </si>
  <si>
    <t>Bourání trubního propustku DN přes 500 do 800</t>
  </si>
  <si>
    <t>m</t>
  </si>
  <si>
    <t>-1348179739</t>
  </si>
  <si>
    <t xml:space="preserve">"kamenný propustek  včetně čel"</t>
  </si>
  <si>
    <t>997</t>
  </si>
  <si>
    <t>Přesun sutě</t>
  </si>
  <si>
    <t>7</t>
  </si>
  <si>
    <t>997221551</t>
  </si>
  <si>
    <t>Vodorovná doprava suti ze sypkých materiálů do 1 km</t>
  </si>
  <si>
    <t>-371803516</t>
  </si>
  <si>
    <t>8</t>
  </si>
  <si>
    <t>997221559</t>
  </si>
  <si>
    <t>Příplatek ZKD 1 km u vodorovné dopravy suti ze sypkých materiálů</t>
  </si>
  <si>
    <t>-444026222</t>
  </si>
  <si>
    <t>1887,33*3 'Přepočtené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</si>
  <si>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</si>
  <si>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</si>
  <si>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826076066</t>
  </si>
  <si>
    <t>1887,33</t>
  </si>
  <si>
    <t>Mezisoučet</t>
  </si>
  <si>
    <t xml:space="preserve">"stávající  kamenivo - nová krajnice"</t>
  </si>
  <si>
    <t>-3000*0,25*0,2*2*2</t>
  </si>
  <si>
    <t xml:space="preserve">SO 101 - Pozemní  komunikace - kesní cesta</t>
  </si>
  <si>
    <t xml:space="preserve">    5 - Komunikace pozemní</t>
  </si>
  <si>
    <t xml:space="preserve">    6 - Úpravy povrchů, podlahy a osazování výplní</t>
  </si>
  <si>
    <t xml:space="preserve">    998 - Přesun hmot</t>
  </si>
  <si>
    <t>752140300</t>
  </si>
  <si>
    <t>3000*0,25*0,2*2</t>
  </si>
  <si>
    <t>167151111</t>
  </si>
  <si>
    <t>Nakládání výkopku z hornin třídy těžitelnosti I skupiny 1 až 3 přes 100 m3</t>
  </si>
  <si>
    <t>890566486</t>
  </si>
  <si>
    <t>181951112</t>
  </si>
  <si>
    <t>Úprava pláně v hornině třídy těžitelnosti I skupiny 1 až 3 se zhutněním strojně</t>
  </si>
  <si>
    <t>2061498680</t>
  </si>
  <si>
    <t>3000*4</t>
  </si>
  <si>
    <t>Komunikace pozemní</t>
  </si>
  <si>
    <t>564811111</t>
  </si>
  <si>
    <t>Podklad ze štěrkodrtě ŠD plochy přes 100 m2 tl 50 mm</t>
  </si>
  <si>
    <t>475330703</t>
  </si>
  <si>
    <t>3000*3,2</t>
  </si>
  <si>
    <t>569903311</t>
  </si>
  <si>
    <t>Zřízení zemních krajnic se zhutněním</t>
  </si>
  <si>
    <t>-1138750396</t>
  </si>
  <si>
    <t>M</t>
  </si>
  <si>
    <t>58344171</t>
  </si>
  <si>
    <t>štěrkodrť frakce 0/32</t>
  </si>
  <si>
    <t>-1096363177</t>
  </si>
  <si>
    <t>3000*0,25*0,2*2*2</t>
  </si>
  <si>
    <t>-1772988828</t>
  </si>
  <si>
    <t xml:space="preserve">"stávající  kamenivo"</t>
  </si>
  <si>
    <t>573422114</t>
  </si>
  <si>
    <t>Jednoduchý nátěr s dvojitým podrcením ze silniční emulze v množství 2,2 kg/m2 s posypem</t>
  </si>
  <si>
    <t>459522288</t>
  </si>
  <si>
    <t>573422115</t>
  </si>
  <si>
    <t>Jednoduchý nátěr s dvojitým podrcením ze silniční emulze v množství 2,5 kg/m2 s posypem</t>
  </si>
  <si>
    <t>-1557886601</t>
  </si>
  <si>
    <t>10</t>
  </si>
  <si>
    <t>574391114.1</t>
  </si>
  <si>
    <t>Penetrační makadam hrubý PMH tl. 150 mm</t>
  </si>
  <si>
    <t>1178497335</t>
  </si>
  <si>
    <t>11</t>
  </si>
  <si>
    <t>597361121</t>
  </si>
  <si>
    <t>Svodnice ocelová š 120 mm kotvená do betonu</t>
  </si>
  <si>
    <t>-1027619580</t>
  </si>
  <si>
    <t>9*4</t>
  </si>
  <si>
    <t>Úpravy povrchů, podlahy a osazování výplní</t>
  </si>
  <si>
    <t>631311225</t>
  </si>
  <si>
    <t>Mazanina tl přes 80 do 120 mm z betonu prostého se zvýšenými nároky na prostředí tř. C 30/37</t>
  </si>
  <si>
    <t>-468602405</t>
  </si>
  <si>
    <t xml:space="preserve">"pod  žlab"</t>
  </si>
  <si>
    <t>4*0,5*0,12*9</t>
  </si>
  <si>
    <t>13</t>
  </si>
  <si>
    <t>631319022</t>
  </si>
  <si>
    <t>Příplatek k mazanině tl přes 80 do 120 mm za přehlazení s poprášením cementem</t>
  </si>
  <si>
    <t>-930712437</t>
  </si>
  <si>
    <t>14</t>
  </si>
  <si>
    <t>631319173</t>
  </si>
  <si>
    <t>Příplatek k mazanině tl přes 80 do 120 mm za stržení povrchu spodní vrstvy před vložením výztuže</t>
  </si>
  <si>
    <t>-915465825</t>
  </si>
  <si>
    <t>15</t>
  </si>
  <si>
    <t>631319196</t>
  </si>
  <si>
    <t>Příplatek k mazanině tl přes 80 do 120 mm za plochu do 5 m2</t>
  </si>
  <si>
    <t>486835580</t>
  </si>
  <si>
    <t>16</t>
  </si>
  <si>
    <t>631351101</t>
  </si>
  <si>
    <t>Zřízení bednění rýh a hran v podlahách</t>
  </si>
  <si>
    <t>1797319394</t>
  </si>
  <si>
    <t>9*(4*2+0,5*2)*0,2</t>
  </si>
  <si>
    <t>17</t>
  </si>
  <si>
    <t>631351102</t>
  </si>
  <si>
    <t>Odstranění bednění rýh a hran v podlahách</t>
  </si>
  <si>
    <t>118421063</t>
  </si>
  <si>
    <t>18</t>
  </si>
  <si>
    <t>631362021</t>
  </si>
  <si>
    <t>Výztuž mazanin svařovanými sítěmi Kari</t>
  </si>
  <si>
    <t>-993537936</t>
  </si>
  <si>
    <t>9*0,5*4*5,4*1,3*0,001</t>
  </si>
  <si>
    <t>19</t>
  </si>
  <si>
    <t>919441221</t>
  </si>
  <si>
    <t>Čelo propustku z lomového kamene pro propustek z trub DN 600 až 800</t>
  </si>
  <si>
    <t>kus</t>
  </si>
  <si>
    <t>615130930</t>
  </si>
  <si>
    <t>20</t>
  </si>
  <si>
    <t>919551014</t>
  </si>
  <si>
    <t>Zřízení propustků z trub plastových DN 600</t>
  </si>
  <si>
    <t>-687231208</t>
  </si>
  <si>
    <t>56241113</t>
  </si>
  <si>
    <t>trouba HDPE flexibilní 8kPA D 600mm</t>
  </si>
  <si>
    <t>634171539</t>
  </si>
  <si>
    <t>22</t>
  </si>
  <si>
    <t>938902111</t>
  </si>
  <si>
    <t>Čištění příkopů komunikací příkopovým rypadlem objem nánosu do 0,15 m3/m</t>
  </si>
  <si>
    <t>1137868516</t>
  </si>
  <si>
    <t>23</t>
  </si>
  <si>
    <t>-367703146</t>
  </si>
  <si>
    <t>24</t>
  </si>
  <si>
    <t>1411871978</t>
  </si>
  <si>
    <t>271,6*3 'Přepočtené koeficientem množství</t>
  </si>
  <si>
    <t>25</t>
  </si>
  <si>
    <t>-1079053878</t>
  </si>
  <si>
    <t>998</t>
  </si>
  <si>
    <t>Přesun hmot</t>
  </si>
  <si>
    <t>26</t>
  </si>
  <si>
    <t>998225111</t>
  </si>
  <si>
    <t>Přesun hmot pro pozemní komunikace s krytem z kamene, monolitickým betonovým nebo živičným</t>
  </si>
  <si>
    <t>-1956613529</t>
  </si>
  <si>
    <t>27</t>
  </si>
  <si>
    <t>998225194</t>
  </si>
  <si>
    <t>Příplatek k přesunu hmot pro pozemní komunikace s krytem z kamene, živičným, betonovým do 5000 m</t>
  </si>
  <si>
    <t>-100529390</t>
  </si>
  <si>
    <t xml:space="preserve">SO 192 - Dopravní značení  provizorní - DIO</t>
  </si>
  <si>
    <t>913111115</t>
  </si>
  <si>
    <t>Montáž a demontáž dočasné dopravní značky samostatné základní</t>
  </si>
  <si>
    <t>1334845317</t>
  </si>
  <si>
    <t xml:space="preserve">"E13"  2</t>
  </si>
  <si>
    <t>913111215</t>
  </si>
  <si>
    <t>Příplatek k dočasné dopravní značce samostatné základní za první a ZKD den použití</t>
  </si>
  <si>
    <t>1197051193</t>
  </si>
  <si>
    <t xml:space="preserve">"E13"  2*4*7</t>
  </si>
  <si>
    <t>913121111</t>
  </si>
  <si>
    <t>Montáž a demontáž dočasné dopravní značky kompletní základní</t>
  </si>
  <si>
    <t>2126545973</t>
  </si>
  <si>
    <t xml:space="preserve">"B1"  2</t>
  </si>
  <si>
    <t>913121211</t>
  </si>
  <si>
    <t>Příplatek k dočasné dopravní značce kompletní základní za první a ZKD den použití</t>
  </si>
  <si>
    <t>-1426328489</t>
  </si>
  <si>
    <t xml:space="preserve">"B1"  2*4*7</t>
  </si>
  <si>
    <t>913211111</t>
  </si>
  <si>
    <t>Montáž a demontáž dočasné dopravní zábrany reflexní šířky 1,5 m</t>
  </si>
  <si>
    <t>561224799</t>
  </si>
  <si>
    <t xml:space="preserve">"Z2"   2</t>
  </si>
  <si>
    <t>913211211</t>
  </si>
  <si>
    <t>Příplatek k dočasné dopravní zábraně reflexní 1,5 m za první a ZKD den použití</t>
  </si>
  <si>
    <t>-734703478</t>
  </si>
  <si>
    <t xml:space="preserve">"Z2"   2*4*7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</si>
  <si>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</si>
  <si>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</si>
  <si>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</si>
  <si>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</si>
  <si>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</si>
  <si>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</si>
  <si>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</si>
  <si>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kpl</t>
  </si>
  <si>
    <t>1024</t>
  </si>
  <si>
    <t>-409932707</t>
  </si>
  <si>
    <t>034002000</t>
  </si>
  <si>
    <t>Zabezpečení staveniště</t>
  </si>
  <si>
    <t>-669085107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</si>
</sst>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Lesnicesta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LC Oprava lesní cesty – Rejchartická, k. ú. Šumperk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Šumperk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14. 4. 2024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Podniky města  Šumperka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Ing.Zdeněk Vitásek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Pniok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ROUND(SUM(AG96:AG99),2)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ROUND(SUM(AS96:AS99),2)</f>
        <v>0</v>
      </c>
      <c r="AT95" s="129">
        <f>ROUND(SUM(AV95:AW95),2)</f>
        <v>0</v>
      </c>
      <c r="AU95" s="130">
        <f>ROUND(SUM(AU96:AU99),5)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ROUND(SUM(AZ96:AZ99),2)</f>
        <v>0</v>
      </c>
      <c r="BA95" s="129">
        <f>ROUND(SUM(BA96:BA99),2)</f>
        <v>0</v>
      </c>
      <c r="BB95" s="129">
        <f>ROUND(SUM(BB96:BB99),2)</f>
        <v>0</v>
      </c>
      <c r="BC95" s="129">
        <f>ROUND(SUM(BC96:BC99),2)</f>
        <v>0</v>
      </c>
      <c r="BD95" s="131">
        <f>ROUND(SUM(BD96:BD99),2)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001 - Příprava území 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'SO 001 - Příprava území  ...'!P124</f>
        <v>0</v>
      </c>
      <c r="AV96" s="139">
        <f>'SO 001 - Příprava území  ...'!J35</f>
        <v>0</v>
      </c>
      <c r="AW96" s="139">
        <f>'SO 001 - Příprava území  ...'!J36</f>
        <v>0</v>
      </c>
      <c r="AX96" s="139">
        <f>'SO 001 - Příprava území  ...'!J37</f>
        <v>0</v>
      </c>
      <c r="AY96" s="139">
        <f>'SO 001 - Příprava území  ...'!J38</f>
        <v>0</v>
      </c>
      <c r="AZ96" s="139">
        <f>'SO 001 - Příprava území  ...'!F35</f>
        <v>0</v>
      </c>
      <c r="BA96" s="139">
        <f>'SO 001 - Příprava území  ...'!F36</f>
        <v>0</v>
      </c>
      <c r="BB96" s="139">
        <f>'SO 001 - Příprava území  ...'!F37</f>
        <v>0</v>
      </c>
      <c r="BC96" s="139">
        <f>'SO 001 - Příprava území  ...'!F38</f>
        <v>0</v>
      </c>
      <c r="BD96" s="141">
        <f>'SO 001 - Příprava území  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101 - Pozemní  komunik...'!J32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'SO 101 - Pozemní  komunik...'!P127</f>
        <v>0</v>
      </c>
      <c r="AV97" s="139">
        <f>'SO 101 - Pozemní  komunik...'!J35</f>
        <v>0</v>
      </c>
      <c r="AW97" s="139">
        <f>'SO 101 - Pozemní  komunik...'!J36</f>
        <v>0</v>
      </c>
      <c r="AX97" s="139">
        <f>'SO 101 - Pozemní  komunik...'!J37</f>
        <v>0</v>
      </c>
      <c r="AY97" s="139">
        <f>'SO 101 - Pozemní  komunik...'!J38</f>
        <v>0</v>
      </c>
      <c r="AZ97" s="139">
        <f>'SO 101 - Pozemní  komunik...'!F35</f>
        <v>0</v>
      </c>
      <c r="BA97" s="139">
        <f>'SO 101 - Pozemní  komunik...'!F36</f>
        <v>0</v>
      </c>
      <c r="BB97" s="139">
        <f>'SO 101 - Pozemní  komunik...'!F37</f>
        <v>0</v>
      </c>
      <c r="BC97" s="139">
        <f>'SO 101 - Pozemní  komunik...'!F38</f>
        <v>0</v>
      </c>
      <c r="BD97" s="141">
        <f>'SO 101 - Pozemní  komunik...'!F39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192 - Dopravní značení...'!J32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'SO 192 - Dopravní značení...'!P122</f>
        <v>0</v>
      </c>
      <c r="AV98" s="139">
        <f>'SO 192 - Dopravní značení...'!J35</f>
        <v>0</v>
      </c>
      <c r="AW98" s="139">
        <f>'SO 192 - Dopravní značení...'!J36</f>
        <v>0</v>
      </c>
      <c r="AX98" s="139">
        <f>'SO 192 - Dopravní značení...'!J37</f>
        <v>0</v>
      </c>
      <c r="AY98" s="139">
        <f>'SO 192 - Dopravní značení...'!J38</f>
        <v>0</v>
      </c>
      <c r="AZ98" s="139">
        <f>'SO 192 - Dopravní značení...'!F35</f>
        <v>0</v>
      </c>
      <c r="BA98" s="139">
        <f>'SO 192 - Dopravní značení...'!F36</f>
        <v>0</v>
      </c>
      <c r="BB98" s="139">
        <f>'SO 192 - Dopravní značení...'!F37</f>
        <v>0</v>
      </c>
      <c r="BC98" s="139">
        <f>'SO 192 - Dopravní značení...'!F38</f>
        <v>0</v>
      </c>
      <c r="BD98" s="141">
        <f>'SO 192 - Dopravní značení...'!F39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23.2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1020 - VRN'!J32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43">
        <v>0</v>
      </c>
      <c r="AT99" s="144">
        <f>ROUND(SUM(AV99:AW99),2)</f>
        <v>0</v>
      </c>
      <c r="AU99" s="145">
        <f>'SO 1020 - VRN'!P122</f>
        <v>0</v>
      </c>
      <c r="AV99" s="144">
        <f>'SO 1020 - VRN'!J35</f>
        <v>0</v>
      </c>
      <c r="AW99" s="144">
        <f>'SO 1020 - VRN'!J36</f>
        <v>0</v>
      </c>
      <c r="AX99" s="144">
        <f>'SO 1020 - VRN'!J37</f>
        <v>0</v>
      </c>
      <c r="AY99" s="144">
        <f>'SO 1020 - VRN'!J38</f>
        <v>0</v>
      </c>
      <c r="AZ99" s="144">
        <f>'SO 1020 - VRN'!F35</f>
        <v>0</v>
      </c>
      <c r="BA99" s="144">
        <f>'SO 1020 - VRN'!F36</f>
        <v>0</v>
      </c>
      <c r="BB99" s="144">
        <f>'SO 1020 - VRN'!F37</f>
        <v>0</v>
      </c>
      <c r="BC99" s="144">
        <f>'SO 1020 - VRN'!F38</f>
        <v>0</v>
      </c>
      <c r="BD99" s="146">
        <f>'SO 1020 - VRN'!F39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JbTyI3vvzjAOYgcrTa3R/8+M6+eUtxoqHYfBnDmmIDP9F3c8eO1DzhLQkJ6UZR0kBm5XKlsHLtwiWGgXzdR4jg==" hashValue="1ylPy8tU2aNsJDjq7gfuAacdl2O4tjYZ9fVFnfja6X4P7K/cB5nUUqwhyMqGiz8bK95gSLl4aki/izlMPlmZ/g==" algorithmName="SHA-512" password="CC35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01 - Příprava území  ...'!C2" display="/"/>
    <hyperlink ref="A97" location="'SO 101 - Pozemní  komunik...'!C2" display="/"/>
    <hyperlink ref="A98" location="'SO 192 - Dopravní značení...'!C2" display="/"/>
    <hyperlink ref="A99" location="'SO 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LC Oprava lesní cesty – Rejchartická, k. ú. Šumperk</v>
      </c>
      <c r="F7" s="151"/>
      <c r="G7" s="151"/>
      <c r="H7" s="151"/>
      <c r="L7" s="21"/>
    </row>
    <row r="8" s="1" customFormat="1" ht="12" customHeight="1">
      <c r="B8" s="21"/>
      <c r="D8" s="151" t="s">
        <v>101</v>
      </c>
      <c r="L8" s="21"/>
    </row>
    <row r="9" s="2" customFormat="1" ht="16.5" customHeight="1">
      <c r="A9" s="39"/>
      <c r="B9" s="45"/>
      <c r="C9" s="39"/>
      <c r="D9" s="39"/>
      <c r="E9" s="152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14. 4. 2024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ROUND((SUM(BE124:BE156)),  2)</f>
        <v>0</v>
      </c>
      <c r="G35" s="39"/>
      <c r="H35" s="39"/>
      <c r="I35" s="165">
        <v>0.20999999999999999</v>
      </c>
      <c r="J35" s="164">
        <f>ROUND(((SUM(BE124:BE156))*I35),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ROUND((SUM(BF124:BF156)),  2)</f>
        <v>0</v>
      </c>
      <c r="G36" s="39"/>
      <c r="H36" s="39"/>
      <c r="I36" s="165">
        <v>0.12</v>
      </c>
      <c r="J36" s="164">
        <f>ROUND(((SUM(BF124:BF156))*I36),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ROUND((SUM(BH124:BH156)),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LC Oprava lesní cesty – Rejchartická, k. ú. Šumperk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001 - Příprava území  -  lesní cesta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Šumperk</v>
      </c>
      <c r="G91" s="41"/>
      <c r="H91" s="41"/>
      <c r="I91" s="33" t="s">
        <v>22</v>
      </c>
      <c r="J91" s="80" t="str">
        <f>IF(J14="","",J14)</f>
        <v>14. 4. 2024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Podniky města  Šumperka a.s.</v>
      </c>
      <c r="G93" s="41"/>
      <c r="H93" s="41"/>
      <c r="I93" s="33" t="s">
        <v>30</v>
      </c>
      <c r="J93" s="37" t="str">
        <f>E23</f>
        <v>Ing.Zdeněk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106</v>
      </c>
      <c r="D96" s="186"/>
      <c r="E96" s="186"/>
      <c r="F96" s="186"/>
      <c r="G96" s="186"/>
      <c r="H96" s="186"/>
      <c r="I96" s="186"/>
      <c r="J96" s="187" t="s">
        <v>107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109</v>
      </c>
    </row>
    <row r="99" s="9" customFormat="1" ht="24.96" customHeight="1">
      <c r="A99" s="9"/>
      <c r="B99" s="189"/>
      <c r="C99" s="190"/>
      <c r="D99" s="191" t="s">
        <v>110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111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112</v>
      </c>
      <c r="E101" s="197"/>
      <c r="F101" s="197"/>
      <c r="G101" s="197"/>
      <c r="H101" s="197"/>
      <c r="I101" s="197"/>
      <c r="J101" s="198">
        <f>J142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113</v>
      </c>
      <c r="E102" s="197"/>
      <c r="F102" s="197"/>
      <c r="G102" s="197"/>
      <c r="H102" s="197"/>
      <c r="I102" s="197"/>
      <c r="J102" s="198">
        <f>J146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LC Oprava lesní cesty – Rejchartická, k. ú. Šumperk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101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102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 xml:space="preserve">SO 001 - Příprava území  -  lesní cesta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Šumperk</v>
      </c>
      <c r="G118" s="41"/>
      <c r="H118" s="41"/>
      <c r="I118" s="33" t="s">
        <v>22</v>
      </c>
      <c r="J118" s="80" t="str">
        <f>IF(J14="","",J14)</f>
        <v>14. 4. 2024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Podniky města  Šumperka a.s.</v>
      </c>
      <c r="G120" s="41"/>
      <c r="H120" s="41"/>
      <c r="I120" s="33" t="s">
        <v>30</v>
      </c>
      <c r="J120" s="37" t="str">
        <f>E23</f>
        <v>Ing.Zdeněk Vitásek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Martin Pniok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115</v>
      </c>
      <c r="D123" s="203" t="s">
        <v>61</v>
      </c>
      <c r="E123" s="203" t="s">
        <v>57</v>
      </c>
      <c r="F123" s="203" t="s">
        <v>58</v>
      </c>
      <c r="G123" s="203" t="s">
        <v>116</v>
      </c>
      <c r="H123" s="203" t="s">
        <v>117</v>
      </c>
      <c r="I123" s="203" t="s">
        <v>118</v>
      </c>
      <c r="J123" s="203" t="s">
        <v>107</v>
      </c>
      <c r="K123" s="204" t="s">
        <v>119</v>
      </c>
      <c r="L123" s="205"/>
      <c r="M123" s="101" t="s">
        <v>1</v>
      </c>
      <c r="N123" s="102" t="s">
        <v>40</v>
      </c>
      <c r="O123" s="102" t="s">
        <v>120</v>
      </c>
      <c r="P123" s="102" t="s">
        <v>121</v>
      </c>
      <c r="Q123" s="102" t="s">
        <v>122</v>
      </c>
      <c r="R123" s="102" t="s">
        <v>123</v>
      </c>
      <c r="S123" s="102" t="s">
        <v>124</v>
      </c>
      <c r="T123" s="103" t="s">
        <v>125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126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0</v>
      </c>
      <c r="S124" s="105"/>
      <c r="T124" s="209">
        <f>T125</f>
        <v>1887.3299999999999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109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127</v>
      </c>
      <c r="F125" s="214" t="s">
        <v>128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P126+P142+P146</f>
        <v>0</v>
      </c>
      <c r="Q125" s="219"/>
      <c r="R125" s="220">
        <f>R126+R142+R146</f>
        <v>0</v>
      </c>
      <c r="S125" s="219"/>
      <c r="T125" s="221">
        <f>T126+T142+T146</f>
        <v>1887.3299999999999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129</v>
      </c>
      <c r="BK125" s="224">
        <f>BK126+BK142+BK146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83</v>
      </c>
      <c r="F126" s="225" t="s">
        <v>130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SUM(P127:P141)</f>
        <v>0</v>
      </c>
      <c r="Q126" s="219"/>
      <c r="R126" s="220">
        <f>SUM(R127:R141)</f>
        <v>0</v>
      </c>
      <c r="S126" s="219"/>
      <c r="T126" s="221">
        <f>SUM(T127:T141)</f>
        <v>1875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83</v>
      </c>
      <c r="AY126" s="222" t="s">
        <v>129</v>
      </c>
      <c r="BK126" s="224">
        <f>SUM(BK127:BK141)</f>
        <v>0</v>
      </c>
    </row>
    <row r="127" s="2" customFormat="1" ht="24.15" customHeight="1">
      <c r="A127" s="39"/>
      <c r="B127" s="40"/>
      <c r="C127" s="227" t="s">
        <v>83</v>
      </c>
      <c r="D127" s="227" t="s">
        <v>131</v>
      </c>
      <c r="E127" s="228" t="s">
        <v>132</v>
      </c>
      <c r="F127" s="229" t="s">
        <v>133</v>
      </c>
      <c r="G127" s="230" t="s">
        <v>134</v>
      </c>
      <c r="H127" s="231">
        <v>9375</v>
      </c>
      <c r="I127" s="232"/>
      <c r="J127" s="233">
        <f>ROUND(I127*H127,2)</f>
        <v>0</v>
      </c>
      <c r="K127" s="229" t="s">
        <v>135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0.20000000000000001</v>
      </c>
      <c r="T127" s="237">
        <f>S127*H127</f>
        <v>1875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136</v>
      </c>
      <c r="AT127" s="238" t="s">
        <v>131</v>
      </c>
      <c r="AU127" s="238" t="s">
        <v>85</v>
      </c>
      <c r="AY127" s="18" t="s">
        <v>129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136</v>
      </c>
      <c r="BM127" s="238" t="s">
        <v>137</v>
      </c>
    </row>
    <row r="128" s="13" customFormat="1">
      <c r="A128" s="13"/>
      <c r="B128" s="240"/>
      <c r="C128" s="241"/>
      <c r="D128" s="242" t="s">
        <v>138</v>
      </c>
      <c r="E128" s="243" t="s">
        <v>1</v>
      </c>
      <c r="F128" s="244" t="s">
        <v>139</v>
      </c>
      <c r="G128" s="241"/>
      <c r="H128" s="245">
        <v>9000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138</v>
      </c>
      <c r="AU128" s="251" t="s">
        <v>85</v>
      </c>
      <c r="AV128" s="13" t="s">
        <v>85</v>
      </c>
      <c r="AW128" s="13" t="s">
        <v>32</v>
      </c>
      <c r="AX128" s="13" t="s">
        <v>76</v>
      </c>
      <c r="AY128" s="251" t="s">
        <v>129</v>
      </c>
    </row>
    <row r="129" s="13" customFormat="1">
      <c r="A129" s="13"/>
      <c r="B129" s="240"/>
      <c r="C129" s="241"/>
      <c r="D129" s="242" t="s">
        <v>138</v>
      </c>
      <c r="E129" s="243" t="s">
        <v>1</v>
      </c>
      <c r="F129" s="244" t="s">
        <v>140</v>
      </c>
      <c r="G129" s="241"/>
      <c r="H129" s="245">
        <v>375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138</v>
      </c>
      <c r="AU129" s="251" t="s">
        <v>85</v>
      </c>
      <c r="AV129" s="13" t="s">
        <v>85</v>
      </c>
      <c r="AW129" s="13" t="s">
        <v>32</v>
      </c>
      <c r="AX129" s="13" t="s">
        <v>76</v>
      </c>
      <c r="AY129" s="251" t="s">
        <v>129</v>
      </c>
    </row>
    <row r="130" s="14" customFormat="1">
      <c r="A130" s="14"/>
      <c r="B130" s="252"/>
      <c r="C130" s="253"/>
      <c r="D130" s="242" t="s">
        <v>138</v>
      </c>
      <c r="E130" s="254" t="s">
        <v>1</v>
      </c>
      <c r="F130" s="255" t="s">
        <v>141</v>
      </c>
      <c r="G130" s="253"/>
      <c r="H130" s="256">
        <v>9375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138</v>
      </c>
      <c r="AU130" s="262" t="s">
        <v>85</v>
      </c>
      <c r="AV130" s="14" t="s">
        <v>136</v>
      </c>
      <c r="AW130" s="14" t="s">
        <v>32</v>
      </c>
      <c r="AX130" s="14" t="s">
        <v>83</v>
      </c>
      <c r="AY130" s="262" t="s">
        <v>129</v>
      </c>
    </row>
    <row r="131" s="2" customFormat="1" ht="33" customHeight="1">
      <c r="A131" s="39"/>
      <c r="B131" s="40"/>
      <c r="C131" s="227" t="s">
        <v>85</v>
      </c>
      <c r="D131" s="227" t="s">
        <v>131</v>
      </c>
      <c r="E131" s="228" t="s">
        <v>142</v>
      </c>
      <c r="F131" s="229" t="s">
        <v>143</v>
      </c>
      <c r="G131" s="230" t="s">
        <v>144</v>
      </c>
      <c r="H131" s="231">
        <v>300</v>
      </c>
      <c r="I131" s="232"/>
      <c r="J131" s="233">
        <f>ROUND(I131*H131,2)</f>
        <v>0</v>
      </c>
      <c r="K131" s="229" t="s">
        <v>135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136</v>
      </c>
      <c r="AT131" s="238" t="s">
        <v>131</v>
      </c>
      <c r="AU131" s="238" t="s">
        <v>85</v>
      </c>
      <c r="AY131" s="18" t="s">
        <v>129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136</v>
      </c>
      <c r="BM131" s="238" t="s">
        <v>145</v>
      </c>
    </row>
    <row r="132" s="13" customFormat="1">
      <c r="A132" s="13"/>
      <c r="B132" s="240"/>
      <c r="C132" s="241"/>
      <c r="D132" s="242" t="s">
        <v>138</v>
      </c>
      <c r="E132" s="243" t="s">
        <v>1</v>
      </c>
      <c r="F132" s="244" t="s">
        <v>146</v>
      </c>
      <c r="G132" s="241"/>
      <c r="H132" s="245">
        <v>150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138</v>
      </c>
      <c r="AU132" s="251" t="s">
        <v>85</v>
      </c>
      <c r="AV132" s="13" t="s">
        <v>85</v>
      </c>
      <c r="AW132" s="13" t="s">
        <v>32</v>
      </c>
      <c r="AX132" s="13" t="s">
        <v>76</v>
      </c>
      <c r="AY132" s="251" t="s">
        <v>129</v>
      </c>
    </row>
    <row r="133" s="13" customFormat="1">
      <c r="A133" s="13"/>
      <c r="B133" s="240"/>
      <c r="C133" s="241"/>
      <c r="D133" s="242" t="s">
        <v>138</v>
      </c>
      <c r="E133" s="243" t="s">
        <v>1</v>
      </c>
      <c r="F133" s="244" t="s">
        <v>146</v>
      </c>
      <c r="G133" s="241"/>
      <c r="H133" s="245">
        <v>150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138</v>
      </c>
      <c r="AU133" s="251" t="s">
        <v>85</v>
      </c>
      <c r="AV133" s="13" t="s">
        <v>85</v>
      </c>
      <c r="AW133" s="13" t="s">
        <v>32</v>
      </c>
      <c r="AX133" s="13" t="s">
        <v>76</v>
      </c>
      <c r="AY133" s="251" t="s">
        <v>129</v>
      </c>
    </row>
    <row r="134" s="14" customFormat="1">
      <c r="A134" s="14"/>
      <c r="B134" s="252"/>
      <c r="C134" s="253"/>
      <c r="D134" s="242" t="s">
        <v>138</v>
      </c>
      <c r="E134" s="254" t="s">
        <v>1</v>
      </c>
      <c r="F134" s="255" t="s">
        <v>141</v>
      </c>
      <c r="G134" s="253"/>
      <c r="H134" s="256">
        <v>300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138</v>
      </c>
      <c r="AU134" s="262" t="s">
        <v>85</v>
      </c>
      <c r="AV134" s="14" t="s">
        <v>136</v>
      </c>
      <c r="AW134" s="14" t="s">
        <v>32</v>
      </c>
      <c r="AX134" s="14" t="s">
        <v>83</v>
      </c>
      <c r="AY134" s="262" t="s">
        <v>129</v>
      </c>
    </row>
    <row r="135" s="2" customFormat="1" ht="37.8" customHeight="1">
      <c r="A135" s="39"/>
      <c r="B135" s="40"/>
      <c r="C135" s="227" t="s">
        <v>147</v>
      </c>
      <c r="D135" s="227" t="s">
        <v>131</v>
      </c>
      <c r="E135" s="228" t="s">
        <v>148</v>
      </c>
      <c r="F135" s="229" t="s">
        <v>149</v>
      </c>
      <c r="G135" s="230" t="s">
        <v>144</v>
      </c>
      <c r="H135" s="231">
        <v>300</v>
      </c>
      <c r="I135" s="232"/>
      <c r="J135" s="233">
        <f>ROUND(I135*H135,2)</f>
        <v>0</v>
      </c>
      <c r="K135" s="229" t="s">
        <v>135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136</v>
      </c>
      <c r="AT135" s="238" t="s">
        <v>131</v>
      </c>
      <c r="AU135" s="238" t="s">
        <v>85</v>
      </c>
      <c r="AY135" s="18" t="s">
        <v>129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136</v>
      </c>
      <c r="BM135" s="238" t="s">
        <v>150</v>
      </c>
    </row>
    <row r="136" s="2" customFormat="1" ht="33" customHeight="1">
      <c r="A136" s="39"/>
      <c r="B136" s="40"/>
      <c r="C136" s="227" t="s">
        <v>136</v>
      </c>
      <c r="D136" s="227" t="s">
        <v>131</v>
      </c>
      <c r="E136" s="228" t="s">
        <v>151</v>
      </c>
      <c r="F136" s="229" t="s">
        <v>152</v>
      </c>
      <c r="G136" s="230" t="s">
        <v>153</v>
      </c>
      <c r="H136" s="231">
        <v>600</v>
      </c>
      <c r="I136" s="232"/>
      <c r="J136" s="233">
        <f>ROUND(I136*H136,2)</f>
        <v>0</v>
      </c>
      <c r="K136" s="229" t="s">
        <v>135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136</v>
      </c>
      <c r="AT136" s="238" t="s">
        <v>131</v>
      </c>
      <c r="AU136" s="238" t="s">
        <v>85</v>
      </c>
      <c r="AY136" s="18" t="s">
        <v>129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136</v>
      </c>
      <c r="BM136" s="238" t="s">
        <v>154</v>
      </c>
    </row>
    <row r="137" s="13" customFormat="1">
      <c r="A137" s="13"/>
      <c r="B137" s="240"/>
      <c r="C137" s="241"/>
      <c r="D137" s="242" t="s">
        <v>138</v>
      </c>
      <c r="E137" s="243" t="s">
        <v>1</v>
      </c>
      <c r="F137" s="244" t="s">
        <v>155</v>
      </c>
      <c r="G137" s="241"/>
      <c r="H137" s="245">
        <v>600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138</v>
      </c>
      <c r="AU137" s="251" t="s">
        <v>85</v>
      </c>
      <c r="AV137" s="13" t="s">
        <v>85</v>
      </c>
      <c r="AW137" s="13" t="s">
        <v>32</v>
      </c>
      <c r="AX137" s="13" t="s">
        <v>83</v>
      </c>
      <c r="AY137" s="251" t="s">
        <v>129</v>
      </c>
    </row>
    <row r="138" s="2" customFormat="1" ht="16.5" customHeight="1">
      <c r="A138" s="39"/>
      <c r="B138" s="40"/>
      <c r="C138" s="227" t="s">
        <v>156</v>
      </c>
      <c r="D138" s="227" t="s">
        <v>131</v>
      </c>
      <c r="E138" s="228" t="s">
        <v>157</v>
      </c>
      <c r="F138" s="229" t="s">
        <v>158</v>
      </c>
      <c r="G138" s="230" t="s">
        <v>144</v>
      </c>
      <c r="H138" s="231">
        <v>300</v>
      </c>
      <c r="I138" s="232"/>
      <c r="J138" s="233">
        <f>ROUND(I138*H138,2)</f>
        <v>0</v>
      </c>
      <c r="K138" s="229" t="s">
        <v>135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136</v>
      </c>
      <c r="AT138" s="238" t="s">
        <v>131</v>
      </c>
      <c r="AU138" s="238" t="s">
        <v>85</v>
      </c>
      <c r="AY138" s="18" t="s">
        <v>129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136</v>
      </c>
      <c r="BM138" s="238" t="s">
        <v>159</v>
      </c>
    </row>
    <row r="139" s="13" customFormat="1">
      <c r="A139" s="13"/>
      <c r="B139" s="240"/>
      <c r="C139" s="241"/>
      <c r="D139" s="242" t="s">
        <v>138</v>
      </c>
      <c r="E139" s="243" t="s">
        <v>1</v>
      </c>
      <c r="F139" s="244" t="s">
        <v>146</v>
      </c>
      <c r="G139" s="241"/>
      <c r="H139" s="245">
        <v>150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138</v>
      </c>
      <c r="AU139" s="251" t="s">
        <v>85</v>
      </c>
      <c r="AV139" s="13" t="s">
        <v>85</v>
      </c>
      <c r="AW139" s="13" t="s">
        <v>32</v>
      </c>
      <c r="AX139" s="13" t="s">
        <v>76</v>
      </c>
      <c r="AY139" s="251" t="s">
        <v>129</v>
      </c>
    </row>
    <row r="140" s="13" customFormat="1">
      <c r="A140" s="13"/>
      <c r="B140" s="240"/>
      <c r="C140" s="241"/>
      <c r="D140" s="242" t="s">
        <v>138</v>
      </c>
      <c r="E140" s="243" t="s">
        <v>1</v>
      </c>
      <c r="F140" s="244" t="s">
        <v>146</v>
      </c>
      <c r="G140" s="241"/>
      <c r="H140" s="245">
        <v>150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138</v>
      </c>
      <c r="AU140" s="251" t="s">
        <v>85</v>
      </c>
      <c r="AV140" s="13" t="s">
        <v>85</v>
      </c>
      <c r="AW140" s="13" t="s">
        <v>32</v>
      </c>
      <c r="AX140" s="13" t="s">
        <v>76</v>
      </c>
      <c r="AY140" s="251" t="s">
        <v>129</v>
      </c>
    </row>
    <row r="141" s="14" customFormat="1">
      <c r="A141" s="14"/>
      <c r="B141" s="252"/>
      <c r="C141" s="253"/>
      <c r="D141" s="242" t="s">
        <v>138</v>
      </c>
      <c r="E141" s="254" t="s">
        <v>1</v>
      </c>
      <c r="F141" s="255" t="s">
        <v>141</v>
      </c>
      <c r="G141" s="253"/>
      <c r="H141" s="256">
        <v>300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138</v>
      </c>
      <c r="AU141" s="262" t="s">
        <v>85</v>
      </c>
      <c r="AV141" s="14" t="s">
        <v>136</v>
      </c>
      <c r="AW141" s="14" t="s">
        <v>32</v>
      </c>
      <c r="AX141" s="14" t="s">
        <v>83</v>
      </c>
      <c r="AY141" s="262" t="s">
        <v>129</v>
      </c>
    </row>
    <row r="142" s="12" customFormat="1" ht="22.8" customHeight="1">
      <c r="A142" s="12"/>
      <c r="B142" s="211"/>
      <c r="C142" s="212"/>
      <c r="D142" s="213" t="s">
        <v>75</v>
      </c>
      <c r="E142" s="225" t="s">
        <v>160</v>
      </c>
      <c r="F142" s="225" t="s">
        <v>161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SUM(P143:P145)</f>
        <v>0</v>
      </c>
      <c r="Q142" s="219"/>
      <c r="R142" s="220">
        <f>SUM(R143:R145)</f>
        <v>0</v>
      </c>
      <c r="S142" s="219"/>
      <c r="T142" s="221">
        <f>SUM(T143:T145)</f>
        <v>12.330000000000002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83</v>
      </c>
      <c r="AT142" s="223" t="s">
        <v>75</v>
      </c>
      <c r="AU142" s="223" t="s">
        <v>83</v>
      </c>
      <c r="AY142" s="222" t="s">
        <v>129</v>
      </c>
      <c r="BK142" s="224">
        <f>SUM(BK143:BK145)</f>
        <v>0</v>
      </c>
    </row>
    <row r="143" s="2" customFormat="1" ht="21.75" customHeight="1">
      <c r="A143" s="39"/>
      <c r="B143" s="40"/>
      <c r="C143" s="227" t="s">
        <v>162</v>
      </c>
      <c r="D143" s="227" t="s">
        <v>131</v>
      </c>
      <c r="E143" s="228" t="s">
        <v>163</v>
      </c>
      <c r="F143" s="229" t="s">
        <v>164</v>
      </c>
      <c r="G143" s="230" t="s">
        <v>165</v>
      </c>
      <c r="H143" s="231">
        <v>6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2.0550000000000002</v>
      </c>
      <c r="T143" s="237">
        <f>S143*H143</f>
        <v>12.330000000000002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136</v>
      </c>
      <c r="AT143" s="238" t="s">
        <v>131</v>
      </c>
      <c r="AU143" s="238" t="s">
        <v>85</v>
      </c>
      <c r="AY143" s="18" t="s">
        <v>129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136</v>
      </c>
      <c r="BM143" s="238" t="s">
        <v>166</v>
      </c>
    </row>
    <row r="144" s="15" customFormat="1">
      <c r="A144" s="15"/>
      <c r="B144" s="263"/>
      <c r="C144" s="264"/>
      <c r="D144" s="242" t="s">
        <v>138</v>
      </c>
      <c r="E144" s="265" t="s">
        <v>1</v>
      </c>
      <c r="F144" s="266" t="s">
        <v>167</v>
      </c>
      <c r="G144" s="264"/>
      <c r="H144" s="265" t="s">
        <v>1</v>
      </c>
      <c r="I144" s="267"/>
      <c r="J144" s="264"/>
      <c r="K144" s="264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138</v>
      </c>
      <c r="AU144" s="272" t="s">
        <v>85</v>
      </c>
      <c r="AV144" s="15" t="s">
        <v>83</v>
      </c>
      <c r="AW144" s="15" t="s">
        <v>32</v>
      </c>
      <c r="AX144" s="15" t="s">
        <v>76</v>
      </c>
      <c r="AY144" s="272" t="s">
        <v>129</v>
      </c>
    </row>
    <row r="145" s="13" customFormat="1">
      <c r="A145" s="13"/>
      <c r="B145" s="240"/>
      <c r="C145" s="241"/>
      <c r="D145" s="242" t="s">
        <v>138</v>
      </c>
      <c r="E145" s="243" t="s">
        <v>1</v>
      </c>
      <c r="F145" s="244" t="s">
        <v>162</v>
      </c>
      <c r="G145" s="241"/>
      <c r="H145" s="245">
        <v>6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138</v>
      </c>
      <c r="AU145" s="251" t="s">
        <v>85</v>
      </c>
      <c r="AV145" s="13" t="s">
        <v>85</v>
      </c>
      <c r="AW145" s="13" t="s">
        <v>32</v>
      </c>
      <c r="AX145" s="13" t="s">
        <v>83</v>
      </c>
      <c r="AY145" s="251" t="s">
        <v>129</v>
      </c>
    </row>
    <row r="146" s="12" customFormat="1" ht="22.8" customHeight="1">
      <c r="A146" s="12"/>
      <c r="B146" s="211"/>
      <c r="C146" s="212"/>
      <c r="D146" s="213" t="s">
        <v>75</v>
      </c>
      <c r="E146" s="225" t="s">
        <v>168</v>
      </c>
      <c r="F146" s="225" t="s">
        <v>169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SUM(P147:P156)</f>
        <v>0</v>
      </c>
      <c r="Q146" s="219"/>
      <c r="R146" s="220">
        <f>SUM(R147:R156)</f>
        <v>0</v>
      </c>
      <c r="S146" s="219"/>
      <c r="T146" s="221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83</v>
      </c>
      <c r="AT146" s="223" t="s">
        <v>75</v>
      </c>
      <c r="AU146" s="223" t="s">
        <v>83</v>
      </c>
      <c r="AY146" s="222" t="s">
        <v>129</v>
      </c>
      <c r="BK146" s="224">
        <f>SUM(BK147:BK156)</f>
        <v>0</v>
      </c>
    </row>
    <row r="147" s="2" customFormat="1" ht="21.75" customHeight="1">
      <c r="A147" s="39"/>
      <c r="B147" s="40"/>
      <c r="C147" s="227" t="s">
        <v>170</v>
      </c>
      <c r="D147" s="227" t="s">
        <v>131</v>
      </c>
      <c r="E147" s="228" t="s">
        <v>171</v>
      </c>
      <c r="F147" s="229" t="s">
        <v>172</v>
      </c>
      <c r="G147" s="230" t="s">
        <v>153</v>
      </c>
      <c r="H147" s="231">
        <v>1887.3299999999999</v>
      </c>
      <c r="I147" s="232"/>
      <c r="J147" s="233">
        <f>ROUND(I147*H147,2)</f>
        <v>0</v>
      </c>
      <c r="K147" s="229" t="s">
        <v>135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136</v>
      </c>
      <c r="AT147" s="238" t="s">
        <v>131</v>
      </c>
      <c r="AU147" s="238" t="s">
        <v>85</v>
      </c>
      <c r="AY147" s="18" t="s">
        <v>129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136</v>
      </c>
      <c r="BM147" s="238" t="s">
        <v>173</v>
      </c>
    </row>
    <row r="148" s="2" customFormat="1" ht="24.15" customHeight="1">
      <c r="A148" s="39"/>
      <c r="B148" s="40"/>
      <c r="C148" s="227" t="s">
        <v>174</v>
      </c>
      <c r="D148" s="227" t="s">
        <v>131</v>
      </c>
      <c r="E148" s="228" t="s">
        <v>175</v>
      </c>
      <c r="F148" s="229" t="s">
        <v>176</v>
      </c>
      <c r="G148" s="230" t="s">
        <v>153</v>
      </c>
      <c r="H148" s="231">
        <v>5661.9899999999998</v>
      </c>
      <c r="I148" s="232"/>
      <c r="J148" s="233">
        <f>ROUND(I148*H148,2)</f>
        <v>0</v>
      </c>
      <c r="K148" s="229" t="s">
        <v>135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136</v>
      </c>
      <c r="AT148" s="238" t="s">
        <v>131</v>
      </c>
      <c r="AU148" s="238" t="s">
        <v>85</v>
      </c>
      <c r="AY148" s="18" t="s">
        <v>129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136</v>
      </c>
      <c r="BM148" s="238" t="s">
        <v>177</v>
      </c>
    </row>
    <row r="149" s="13" customFormat="1">
      <c r="A149" s="13"/>
      <c r="B149" s="240"/>
      <c r="C149" s="241"/>
      <c r="D149" s="242" t="s">
        <v>138</v>
      </c>
      <c r="E149" s="241"/>
      <c r="F149" s="244" t="s">
        <v>178</v>
      </c>
      <c r="G149" s="241"/>
      <c r="H149" s="245">
        <v>5661.9899999999998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138</v>
      </c>
      <c r="AU149" s="251" t="s">
        <v>85</v>
      </c>
      <c r="AV149" s="13" t="s">
        <v>85</v>
      </c>
      <c r="AW149" s="13" t="s">
        <v>4</v>
      </c>
      <c r="AX149" s="13" t="s">
        <v>83</v>
      </c>
      <c r="AY149" s="251" t="s">
        <v>129</v>
      </c>
    </row>
    <row r="150" s="2" customFormat="1" ht="44.25" customHeight="1">
      <c r="A150" s="39"/>
      <c r="B150" s="40"/>
      <c r="C150" s="227" t="s">
        <v>160</v>
      </c>
      <c r="D150" s="227" t="s">
        <v>131</v>
      </c>
      <c r="E150" s="228" t="s">
        <v>179</v>
      </c>
      <c r="F150" s="229" t="s">
        <v>180</v>
      </c>
      <c r="G150" s="230" t="s">
        <v>153</v>
      </c>
      <c r="H150" s="231">
        <v>1287.3299999999999</v>
      </c>
      <c r="I150" s="232"/>
      <c r="J150" s="233">
        <f>ROUND(I150*H150,2)</f>
        <v>0</v>
      </c>
      <c r="K150" s="229" t="s">
        <v>135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136</v>
      </c>
      <c r="AT150" s="238" t="s">
        <v>131</v>
      </c>
      <c r="AU150" s="238" t="s">
        <v>85</v>
      </c>
      <c r="AY150" s="18" t="s">
        <v>129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136</v>
      </c>
      <c r="BM150" s="238" t="s">
        <v>181</v>
      </c>
    </row>
    <row r="151" s="13" customFormat="1">
      <c r="A151" s="13"/>
      <c r="B151" s="240"/>
      <c r="C151" s="241"/>
      <c r="D151" s="242" t="s">
        <v>138</v>
      </c>
      <c r="E151" s="243" t="s">
        <v>1</v>
      </c>
      <c r="F151" s="244" t="s">
        <v>182</v>
      </c>
      <c r="G151" s="241"/>
      <c r="H151" s="245">
        <v>1887.3299999999999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138</v>
      </c>
      <c r="AU151" s="251" t="s">
        <v>85</v>
      </c>
      <c r="AV151" s="13" t="s">
        <v>85</v>
      </c>
      <c r="AW151" s="13" t="s">
        <v>32</v>
      </c>
      <c r="AX151" s="13" t="s">
        <v>76</v>
      </c>
      <c r="AY151" s="251" t="s">
        <v>129</v>
      </c>
    </row>
    <row r="152" s="16" customFormat="1">
      <c r="A152" s="16"/>
      <c r="B152" s="273"/>
      <c r="C152" s="274"/>
      <c r="D152" s="242" t="s">
        <v>138</v>
      </c>
      <c r="E152" s="275" t="s">
        <v>1</v>
      </c>
      <c r="F152" s="276" t="s">
        <v>183</v>
      </c>
      <c r="G152" s="274"/>
      <c r="H152" s="277">
        <v>1887.3299999999999</v>
      </c>
      <c r="I152" s="278"/>
      <c r="J152" s="274"/>
      <c r="K152" s="274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138</v>
      </c>
      <c r="AU152" s="283" t="s">
        <v>85</v>
      </c>
      <c r="AV152" s="16" t="s">
        <v>147</v>
      </c>
      <c r="AW152" s="16" t="s">
        <v>32</v>
      </c>
      <c r="AX152" s="16" t="s">
        <v>76</v>
      </c>
      <c r="AY152" s="283" t="s">
        <v>129</v>
      </c>
    </row>
    <row r="153" s="15" customFormat="1">
      <c r="A153" s="15"/>
      <c r="B153" s="263"/>
      <c r="C153" s="264"/>
      <c r="D153" s="242" t="s">
        <v>138</v>
      </c>
      <c r="E153" s="265" t="s">
        <v>1</v>
      </c>
      <c r="F153" s="266" t="s">
        <v>184</v>
      </c>
      <c r="G153" s="264"/>
      <c r="H153" s="265" t="s">
        <v>1</v>
      </c>
      <c r="I153" s="267"/>
      <c r="J153" s="264"/>
      <c r="K153" s="264"/>
      <c r="L153" s="268"/>
      <c r="M153" s="269"/>
      <c r="N153" s="270"/>
      <c r="O153" s="270"/>
      <c r="P153" s="270"/>
      <c r="Q153" s="270"/>
      <c r="R153" s="270"/>
      <c r="S153" s="270"/>
      <c r="T153" s="27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2" t="s">
        <v>138</v>
      </c>
      <c r="AU153" s="272" t="s">
        <v>85</v>
      </c>
      <c r="AV153" s="15" t="s">
        <v>83</v>
      </c>
      <c r="AW153" s="15" t="s">
        <v>32</v>
      </c>
      <c r="AX153" s="15" t="s">
        <v>76</v>
      </c>
      <c r="AY153" s="272" t="s">
        <v>129</v>
      </c>
    </row>
    <row r="154" s="13" customFormat="1">
      <c r="A154" s="13"/>
      <c r="B154" s="240"/>
      <c r="C154" s="241"/>
      <c r="D154" s="242" t="s">
        <v>138</v>
      </c>
      <c r="E154" s="243" t="s">
        <v>1</v>
      </c>
      <c r="F154" s="244" t="s">
        <v>185</v>
      </c>
      <c r="G154" s="241"/>
      <c r="H154" s="245">
        <v>-600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138</v>
      </c>
      <c r="AU154" s="251" t="s">
        <v>85</v>
      </c>
      <c r="AV154" s="13" t="s">
        <v>85</v>
      </c>
      <c r="AW154" s="13" t="s">
        <v>32</v>
      </c>
      <c r="AX154" s="13" t="s">
        <v>76</v>
      </c>
      <c r="AY154" s="251" t="s">
        <v>129</v>
      </c>
    </row>
    <row r="155" s="16" customFormat="1">
      <c r="A155" s="16"/>
      <c r="B155" s="273"/>
      <c r="C155" s="274"/>
      <c r="D155" s="242" t="s">
        <v>138</v>
      </c>
      <c r="E155" s="275" t="s">
        <v>1</v>
      </c>
      <c r="F155" s="276" t="s">
        <v>183</v>
      </c>
      <c r="G155" s="274"/>
      <c r="H155" s="277">
        <v>-600</v>
      </c>
      <c r="I155" s="278"/>
      <c r="J155" s="274"/>
      <c r="K155" s="274"/>
      <c r="L155" s="279"/>
      <c r="M155" s="280"/>
      <c r="N155" s="281"/>
      <c r="O155" s="281"/>
      <c r="P155" s="281"/>
      <c r="Q155" s="281"/>
      <c r="R155" s="281"/>
      <c r="S155" s="281"/>
      <c r="T155" s="28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3" t="s">
        <v>138</v>
      </c>
      <c r="AU155" s="283" t="s">
        <v>85</v>
      </c>
      <c r="AV155" s="16" t="s">
        <v>147</v>
      </c>
      <c r="AW155" s="16" t="s">
        <v>32</v>
      </c>
      <c r="AX155" s="16" t="s">
        <v>76</v>
      </c>
      <c r="AY155" s="283" t="s">
        <v>129</v>
      </c>
    </row>
    <row r="156" s="14" customFormat="1">
      <c r="A156" s="14"/>
      <c r="B156" s="252"/>
      <c r="C156" s="253"/>
      <c r="D156" s="242" t="s">
        <v>138</v>
      </c>
      <c r="E156" s="254" t="s">
        <v>1</v>
      </c>
      <c r="F156" s="255" t="s">
        <v>141</v>
      </c>
      <c r="G156" s="253"/>
      <c r="H156" s="256">
        <v>1287.3299999999999</v>
      </c>
      <c r="I156" s="257"/>
      <c r="J156" s="253"/>
      <c r="K156" s="253"/>
      <c r="L156" s="258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138</v>
      </c>
      <c r="AU156" s="262" t="s">
        <v>85</v>
      </c>
      <c r="AV156" s="14" t="s">
        <v>136</v>
      </c>
      <c r="AW156" s="14" t="s">
        <v>32</v>
      </c>
      <c r="AX156" s="14" t="s">
        <v>83</v>
      </c>
      <c r="AY156" s="262" t="s">
        <v>129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2H0LsqVvwXbnoS4dYAPkE8QR07Abx+CyPZfJ5rNMNDh8d/S6RexwiMV8UCLvStPjJyQjlmJlGQfYlRwiCZA3ug==" hashValue="+BKcX2cdlZNrsBUjvTFvGydetnmZzk5aUK3cMHH6GlReJhrRbLp8yT3vuUdq8kjsKYJU8MWbMOhfD8fdvJFACw==" algorithmName="SHA-512" password="CC35"/>
  <autoFilter ref="C123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LC Oprava lesní cesty – Rejchartická, k. ú. Šumperk</v>
      </c>
      <c r="F7" s="151"/>
      <c r="G7" s="151"/>
      <c r="H7" s="151"/>
      <c r="L7" s="21"/>
    </row>
    <row r="8" s="1" customFormat="1" ht="12" customHeight="1">
      <c r="B8" s="21"/>
      <c r="D8" s="151" t="s">
        <v>101</v>
      </c>
      <c r="L8" s="21"/>
    </row>
    <row r="9" s="2" customFormat="1" ht="16.5" customHeight="1">
      <c r="A9" s="39"/>
      <c r="B9" s="45"/>
      <c r="C9" s="39"/>
      <c r="D9" s="39"/>
      <c r="E9" s="152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14. 4. 2024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ROUND((SUM(BE127:BE184)),  2)</f>
        <v>0</v>
      </c>
      <c r="G35" s="39"/>
      <c r="H35" s="39"/>
      <c r="I35" s="165">
        <v>0.20999999999999999</v>
      </c>
      <c r="J35" s="164">
        <f>ROUND(((SUM(BE127:BE184))*I35),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ROUND((SUM(BF127:BF184)),  2)</f>
        <v>0</v>
      </c>
      <c r="G36" s="39"/>
      <c r="H36" s="39"/>
      <c r="I36" s="165">
        <v>0.12</v>
      </c>
      <c r="J36" s="164">
        <f>ROUND(((SUM(BF127:BF184))*I36),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ROUND((SUM(BG127:BG184)),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ROUND((SUM(BH127:BH184)),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ROUND((SUM(BI127:BI184)),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LC Oprava lesní cesty – Rejchartická, k. ú. Šumperk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101 - Pozemní  komunikace - kesní cesta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Šumperk</v>
      </c>
      <c r="G91" s="41"/>
      <c r="H91" s="41"/>
      <c r="I91" s="33" t="s">
        <v>22</v>
      </c>
      <c r="J91" s="80" t="str">
        <f>IF(J14="","",J14)</f>
        <v>14. 4. 2024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Podniky města  Šumperka a.s.</v>
      </c>
      <c r="G93" s="41"/>
      <c r="H93" s="41"/>
      <c r="I93" s="33" t="s">
        <v>30</v>
      </c>
      <c r="J93" s="37" t="str">
        <f>E23</f>
        <v>Ing.Zdeněk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106</v>
      </c>
      <c r="D96" s="186"/>
      <c r="E96" s="186"/>
      <c r="F96" s="186"/>
      <c r="G96" s="186"/>
      <c r="H96" s="186"/>
      <c r="I96" s="186"/>
      <c r="J96" s="187" t="s">
        <v>107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109</v>
      </c>
    </row>
    <row r="99" s="9" customFormat="1" ht="24.96" customHeight="1">
      <c r="A99" s="9"/>
      <c r="B99" s="189"/>
      <c r="C99" s="190"/>
      <c r="D99" s="191" t="s">
        <v>110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111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187</v>
      </c>
      <c r="E101" s="197"/>
      <c r="F101" s="197"/>
      <c r="G101" s="197"/>
      <c r="H101" s="197"/>
      <c r="I101" s="197"/>
      <c r="J101" s="198">
        <f>J140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188</v>
      </c>
      <c r="E102" s="197"/>
      <c r="F102" s="197"/>
      <c r="G102" s="197"/>
      <c r="H102" s="197"/>
      <c r="I102" s="197"/>
      <c r="J102" s="198">
        <f>J160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112</v>
      </c>
      <c r="E103" s="197"/>
      <c r="F103" s="197"/>
      <c r="G103" s="197"/>
      <c r="H103" s="197"/>
      <c r="I103" s="197"/>
      <c r="J103" s="198">
        <f>J172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113</v>
      </c>
      <c r="E104" s="197"/>
      <c r="F104" s="197"/>
      <c r="G104" s="197"/>
      <c r="H104" s="197"/>
      <c r="I104" s="197"/>
      <c r="J104" s="198">
        <f>J177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189</v>
      </c>
      <c r="E105" s="197"/>
      <c r="F105" s="197"/>
      <c r="G105" s="197"/>
      <c r="H105" s="197"/>
      <c r="I105" s="197"/>
      <c r="J105" s="198">
        <f>J182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LC Oprava lesní cesty – Rejchartická, k. ú. Šumperk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101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102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 xml:space="preserve">SO 101 - Pozemní  komunikace - kesní cesta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Šumperk</v>
      </c>
      <c r="G121" s="41"/>
      <c r="H121" s="41"/>
      <c r="I121" s="33" t="s">
        <v>22</v>
      </c>
      <c r="J121" s="80" t="str">
        <f>IF(J14="","",J14)</f>
        <v>14. 4. 2024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 xml:space="preserve">Podniky města  Šumperka a.s.</v>
      </c>
      <c r="G123" s="41"/>
      <c r="H123" s="41"/>
      <c r="I123" s="33" t="s">
        <v>30</v>
      </c>
      <c r="J123" s="37" t="str">
        <f>E23</f>
        <v>Ing.Zdeněk Vitásek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Martin Pniok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115</v>
      </c>
      <c r="D126" s="203" t="s">
        <v>61</v>
      </c>
      <c r="E126" s="203" t="s">
        <v>57</v>
      </c>
      <c r="F126" s="203" t="s">
        <v>58</v>
      </c>
      <c r="G126" s="203" t="s">
        <v>116</v>
      </c>
      <c r="H126" s="203" t="s">
        <v>117</v>
      </c>
      <c r="I126" s="203" t="s">
        <v>118</v>
      </c>
      <c r="J126" s="203" t="s">
        <v>107</v>
      </c>
      <c r="K126" s="204" t="s">
        <v>119</v>
      </c>
      <c r="L126" s="205"/>
      <c r="M126" s="101" t="s">
        <v>1</v>
      </c>
      <c r="N126" s="102" t="s">
        <v>40</v>
      </c>
      <c r="O126" s="102" t="s">
        <v>120</v>
      </c>
      <c r="P126" s="102" t="s">
        <v>121</v>
      </c>
      <c r="Q126" s="102" t="s">
        <v>122</v>
      </c>
      <c r="R126" s="102" t="s">
        <v>123</v>
      </c>
      <c r="S126" s="102" t="s">
        <v>124</v>
      </c>
      <c r="T126" s="103" t="s">
        <v>125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126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5433.67876222</v>
      </c>
      <c r="S127" s="105"/>
      <c r="T127" s="209">
        <f>T128</f>
        <v>271.60000000000002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109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127</v>
      </c>
      <c r="F128" s="214" t="s">
        <v>128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P129+P140+P160+P172+P177+P182</f>
        <v>0</v>
      </c>
      <c r="Q128" s="219"/>
      <c r="R128" s="220">
        <f>R129+R140+R160+R172+R177+R182</f>
        <v>5433.67876222</v>
      </c>
      <c r="S128" s="219"/>
      <c r="T128" s="221">
        <f>T129+T140+T160+T172+T177+T182</f>
        <v>271.60000000000002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75</v>
      </c>
      <c r="AU128" s="223" t="s">
        <v>76</v>
      </c>
      <c r="AY128" s="222" t="s">
        <v>129</v>
      </c>
      <c r="BK128" s="224">
        <f>BK129+BK140+BK160+BK172+BK177+BK182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83</v>
      </c>
      <c r="F129" s="225" t="s">
        <v>130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SUM(P130:P139)</f>
        <v>0</v>
      </c>
      <c r="Q129" s="219"/>
      <c r="R129" s="220">
        <f>SUM(R130:R139)</f>
        <v>0</v>
      </c>
      <c r="S129" s="219"/>
      <c r="T129" s="221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83</v>
      </c>
      <c r="AY129" s="222" t="s">
        <v>129</v>
      </c>
      <c r="BK129" s="224">
        <f>SUM(BK130:BK139)</f>
        <v>0</v>
      </c>
    </row>
    <row r="130" s="2" customFormat="1" ht="37.8" customHeight="1">
      <c r="A130" s="39"/>
      <c r="B130" s="40"/>
      <c r="C130" s="227" t="s">
        <v>83</v>
      </c>
      <c r="D130" s="227" t="s">
        <v>131</v>
      </c>
      <c r="E130" s="228" t="s">
        <v>148</v>
      </c>
      <c r="F130" s="229" t="s">
        <v>149</v>
      </c>
      <c r="G130" s="230" t="s">
        <v>144</v>
      </c>
      <c r="H130" s="231">
        <v>300</v>
      </c>
      <c r="I130" s="232"/>
      <c r="J130" s="233">
        <f>ROUND(I130*H130,2)</f>
        <v>0</v>
      </c>
      <c r="K130" s="229" t="s">
        <v>135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136</v>
      </c>
      <c r="AT130" s="238" t="s">
        <v>131</v>
      </c>
      <c r="AU130" s="238" t="s">
        <v>85</v>
      </c>
      <c r="AY130" s="18" t="s">
        <v>129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136</v>
      </c>
      <c r="BM130" s="238" t="s">
        <v>190</v>
      </c>
    </row>
    <row r="131" s="15" customFormat="1">
      <c r="A131" s="15"/>
      <c r="B131" s="263"/>
      <c r="C131" s="264"/>
      <c r="D131" s="242" t="s">
        <v>138</v>
      </c>
      <c r="E131" s="265" t="s">
        <v>1</v>
      </c>
      <c r="F131" s="266" t="s">
        <v>184</v>
      </c>
      <c r="G131" s="264"/>
      <c r="H131" s="265" t="s">
        <v>1</v>
      </c>
      <c r="I131" s="267"/>
      <c r="J131" s="264"/>
      <c r="K131" s="264"/>
      <c r="L131" s="268"/>
      <c r="M131" s="269"/>
      <c r="N131" s="270"/>
      <c r="O131" s="270"/>
      <c r="P131" s="270"/>
      <c r="Q131" s="270"/>
      <c r="R131" s="270"/>
      <c r="S131" s="270"/>
      <c r="T131" s="27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2" t="s">
        <v>138</v>
      </c>
      <c r="AU131" s="272" t="s">
        <v>85</v>
      </c>
      <c r="AV131" s="15" t="s">
        <v>83</v>
      </c>
      <c r="AW131" s="15" t="s">
        <v>32</v>
      </c>
      <c r="AX131" s="15" t="s">
        <v>76</v>
      </c>
      <c r="AY131" s="272" t="s">
        <v>129</v>
      </c>
    </row>
    <row r="132" s="13" customFormat="1">
      <c r="A132" s="13"/>
      <c r="B132" s="240"/>
      <c r="C132" s="241"/>
      <c r="D132" s="242" t="s">
        <v>138</v>
      </c>
      <c r="E132" s="243" t="s">
        <v>1</v>
      </c>
      <c r="F132" s="244" t="s">
        <v>191</v>
      </c>
      <c r="G132" s="241"/>
      <c r="H132" s="245">
        <v>300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138</v>
      </c>
      <c r="AU132" s="251" t="s">
        <v>85</v>
      </c>
      <c r="AV132" s="13" t="s">
        <v>85</v>
      </c>
      <c r="AW132" s="13" t="s">
        <v>32</v>
      </c>
      <c r="AX132" s="13" t="s">
        <v>83</v>
      </c>
      <c r="AY132" s="251" t="s">
        <v>129</v>
      </c>
    </row>
    <row r="133" s="2" customFormat="1" ht="24.15" customHeight="1">
      <c r="A133" s="39"/>
      <c r="B133" s="40"/>
      <c r="C133" s="227" t="s">
        <v>85</v>
      </c>
      <c r="D133" s="227" t="s">
        <v>131</v>
      </c>
      <c r="E133" s="228" t="s">
        <v>192</v>
      </c>
      <c r="F133" s="229" t="s">
        <v>193</v>
      </c>
      <c r="G133" s="230" t="s">
        <v>144</v>
      </c>
      <c r="H133" s="231">
        <v>300</v>
      </c>
      <c r="I133" s="232"/>
      <c r="J133" s="233">
        <f>ROUND(I133*H133,2)</f>
        <v>0</v>
      </c>
      <c r="K133" s="229" t="s">
        <v>135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136</v>
      </c>
      <c r="AT133" s="238" t="s">
        <v>131</v>
      </c>
      <c r="AU133" s="238" t="s">
        <v>85</v>
      </c>
      <c r="AY133" s="18" t="s">
        <v>129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136</v>
      </c>
      <c r="BM133" s="238" t="s">
        <v>194</v>
      </c>
    </row>
    <row r="134" s="15" customFormat="1">
      <c r="A134" s="15"/>
      <c r="B134" s="263"/>
      <c r="C134" s="264"/>
      <c r="D134" s="242" t="s">
        <v>138</v>
      </c>
      <c r="E134" s="265" t="s">
        <v>1</v>
      </c>
      <c r="F134" s="266" t="s">
        <v>184</v>
      </c>
      <c r="G134" s="264"/>
      <c r="H134" s="265" t="s">
        <v>1</v>
      </c>
      <c r="I134" s="267"/>
      <c r="J134" s="264"/>
      <c r="K134" s="264"/>
      <c r="L134" s="268"/>
      <c r="M134" s="269"/>
      <c r="N134" s="270"/>
      <c r="O134" s="270"/>
      <c r="P134" s="270"/>
      <c r="Q134" s="270"/>
      <c r="R134" s="270"/>
      <c r="S134" s="270"/>
      <c r="T134" s="27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2" t="s">
        <v>138</v>
      </c>
      <c r="AU134" s="272" t="s">
        <v>85</v>
      </c>
      <c r="AV134" s="15" t="s">
        <v>83</v>
      </c>
      <c r="AW134" s="15" t="s">
        <v>32</v>
      </c>
      <c r="AX134" s="15" t="s">
        <v>76</v>
      </c>
      <c r="AY134" s="272" t="s">
        <v>129</v>
      </c>
    </row>
    <row r="135" s="13" customFormat="1">
      <c r="A135" s="13"/>
      <c r="B135" s="240"/>
      <c r="C135" s="241"/>
      <c r="D135" s="242" t="s">
        <v>138</v>
      </c>
      <c r="E135" s="243" t="s">
        <v>1</v>
      </c>
      <c r="F135" s="244" t="s">
        <v>191</v>
      </c>
      <c r="G135" s="241"/>
      <c r="H135" s="245">
        <v>300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138</v>
      </c>
      <c r="AU135" s="251" t="s">
        <v>85</v>
      </c>
      <c r="AV135" s="13" t="s">
        <v>85</v>
      </c>
      <c r="AW135" s="13" t="s">
        <v>32</v>
      </c>
      <c r="AX135" s="13" t="s">
        <v>83</v>
      </c>
      <c r="AY135" s="251" t="s">
        <v>129</v>
      </c>
    </row>
    <row r="136" s="2" customFormat="1" ht="24.15" customHeight="1">
      <c r="A136" s="39"/>
      <c r="B136" s="40"/>
      <c r="C136" s="227" t="s">
        <v>147</v>
      </c>
      <c r="D136" s="227" t="s">
        <v>131</v>
      </c>
      <c r="E136" s="228" t="s">
        <v>195</v>
      </c>
      <c r="F136" s="229" t="s">
        <v>196</v>
      </c>
      <c r="G136" s="230" t="s">
        <v>134</v>
      </c>
      <c r="H136" s="231">
        <v>12375</v>
      </c>
      <c r="I136" s="232"/>
      <c r="J136" s="233">
        <f>ROUND(I136*H136,2)</f>
        <v>0</v>
      </c>
      <c r="K136" s="229" t="s">
        <v>135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136</v>
      </c>
      <c r="AT136" s="238" t="s">
        <v>131</v>
      </c>
      <c r="AU136" s="238" t="s">
        <v>85</v>
      </c>
      <c r="AY136" s="18" t="s">
        <v>129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136</v>
      </c>
      <c r="BM136" s="238" t="s">
        <v>197</v>
      </c>
    </row>
    <row r="137" s="13" customFormat="1">
      <c r="A137" s="13"/>
      <c r="B137" s="240"/>
      <c r="C137" s="241"/>
      <c r="D137" s="242" t="s">
        <v>138</v>
      </c>
      <c r="E137" s="243" t="s">
        <v>1</v>
      </c>
      <c r="F137" s="244" t="s">
        <v>198</v>
      </c>
      <c r="G137" s="241"/>
      <c r="H137" s="245">
        <v>12000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138</v>
      </c>
      <c r="AU137" s="251" t="s">
        <v>85</v>
      </c>
      <c r="AV137" s="13" t="s">
        <v>85</v>
      </c>
      <c r="AW137" s="13" t="s">
        <v>32</v>
      </c>
      <c r="AX137" s="13" t="s">
        <v>76</v>
      </c>
      <c r="AY137" s="251" t="s">
        <v>129</v>
      </c>
    </row>
    <row r="138" s="13" customFormat="1">
      <c r="A138" s="13"/>
      <c r="B138" s="240"/>
      <c r="C138" s="241"/>
      <c r="D138" s="242" t="s">
        <v>138</v>
      </c>
      <c r="E138" s="243" t="s">
        <v>1</v>
      </c>
      <c r="F138" s="244" t="s">
        <v>140</v>
      </c>
      <c r="G138" s="241"/>
      <c r="H138" s="245">
        <v>375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138</v>
      </c>
      <c r="AU138" s="251" t="s">
        <v>85</v>
      </c>
      <c r="AV138" s="13" t="s">
        <v>85</v>
      </c>
      <c r="AW138" s="13" t="s">
        <v>32</v>
      </c>
      <c r="AX138" s="13" t="s">
        <v>76</v>
      </c>
      <c r="AY138" s="251" t="s">
        <v>129</v>
      </c>
    </row>
    <row r="139" s="14" customFormat="1">
      <c r="A139" s="14"/>
      <c r="B139" s="252"/>
      <c r="C139" s="253"/>
      <c r="D139" s="242" t="s">
        <v>138</v>
      </c>
      <c r="E139" s="254" t="s">
        <v>1</v>
      </c>
      <c r="F139" s="255" t="s">
        <v>141</v>
      </c>
      <c r="G139" s="253"/>
      <c r="H139" s="256">
        <v>12375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138</v>
      </c>
      <c r="AU139" s="262" t="s">
        <v>85</v>
      </c>
      <c r="AV139" s="14" t="s">
        <v>136</v>
      </c>
      <c r="AW139" s="14" t="s">
        <v>32</v>
      </c>
      <c r="AX139" s="14" t="s">
        <v>83</v>
      </c>
      <c r="AY139" s="262" t="s">
        <v>129</v>
      </c>
    </row>
    <row r="140" s="12" customFormat="1" ht="22.8" customHeight="1">
      <c r="A140" s="12"/>
      <c r="B140" s="211"/>
      <c r="C140" s="212"/>
      <c r="D140" s="213" t="s">
        <v>75</v>
      </c>
      <c r="E140" s="225" t="s">
        <v>156</v>
      </c>
      <c r="F140" s="225" t="s">
        <v>199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SUM(P141:P159)</f>
        <v>0</v>
      </c>
      <c r="Q140" s="219"/>
      <c r="R140" s="220">
        <f>SUM(R141:R159)</f>
        <v>5386.31916</v>
      </c>
      <c r="S140" s="219"/>
      <c r="T140" s="221">
        <f>SUM(T141:T159)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83</v>
      </c>
      <c r="AT140" s="223" t="s">
        <v>75</v>
      </c>
      <c r="AU140" s="223" t="s">
        <v>83</v>
      </c>
      <c r="AY140" s="222" t="s">
        <v>129</v>
      </c>
      <c r="BK140" s="224">
        <f>SUM(BK141:BK159)</f>
        <v>0</v>
      </c>
    </row>
    <row r="141" s="2" customFormat="1" ht="21.75" customHeight="1">
      <c r="A141" s="39"/>
      <c r="B141" s="40"/>
      <c r="C141" s="227" t="s">
        <v>136</v>
      </c>
      <c r="D141" s="227" t="s">
        <v>131</v>
      </c>
      <c r="E141" s="228" t="s">
        <v>200</v>
      </c>
      <c r="F141" s="229" t="s">
        <v>201</v>
      </c>
      <c r="G141" s="230" t="s">
        <v>134</v>
      </c>
      <c r="H141" s="231">
        <v>9975</v>
      </c>
      <c r="I141" s="232"/>
      <c r="J141" s="233">
        <f>ROUND(I141*H141,2)</f>
        <v>0</v>
      </c>
      <c r="K141" s="229" t="s">
        <v>135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0.11500000000000001</v>
      </c>
      <c r="R141" s="236">
        <f>Q141*H141</f>
        <v>1147.125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136</v>
      </c>
      <c r="AT141" s="238" t="s">
        <v>131</v>
      </c>
      <c r="AU141" s="238" t="s">
        <v>85</v>
      </c>
      <c r="AY141" s="18" t="s">
        <v>129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136</v>
      </c>
      <c r="BM141" s="238" t="s">
        <v>202</v>
      </c>
    </row>
    <row r="142" s="13" customFormat="1">
      <c r="A142" s="13"/>
      <c r="B142" s="240"/>
      <c r="C142" s="241"/>
      <c r="D142" s="242" t="s">
        <v>138</v>
      </c>
      <c r="E142" s="243" t="s">
        <v>1</v>
      </c>
      <c r="F142" s="244" t="s">
        <v>203</v>
      </c>
      <c r="G142" s="241"/>
      <c r="H142" s="245">
        <v>9600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138</v>
      </c>
      <c r="AU142" s="251" t="s">
        <v>85</v>
      </c>
      <c r="AV142" s="13" t="s">
        <v>85</v>
      </c>
      <c r="AW142" s="13" t="s">
        <v>32</v>
      </c>
      <c r="AX142" s="13" t="s">
        <v>76</v>
      </c>
      <c r="AY142" s="251" t="s">
        <v>129</v>
      </c>
    </row>
    <row r="143" s="13" customFormat="1">
      <c r="A143" s="13"/>
      <c r="B143" s="240"/>
      <c r="C143" s="241"/>
      <c r="D143" s="242" t="s">
        <v>138</v>
      </c>
      <c r="E143" s="243" t="s">
        <v>1</v>
      </c>
      <c r="F143" s="244" t="s">
        <v>140</v>
      </c>
      <c r="G143" s="241"/>
      <c r="H143" s="245">
        <v>375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138</v>
      </c>
      <c r="AU143" s="251" t="s">
        <v>85</v>
      </c>
      <c r="AV143" s="13" t="s">
        <v>85</v>
      </c>
      <c r="AW143" s="13" t="s">
        <v>32</v>
      </c>
      <c r="AX143" s="13" t="s">
        <v>76</v>
      </c>
      <c r="AY143" s="251" t="s">
        <v>129</v>
      </c>
    </row>
    <row r="144" s="14" customFormat="1">
      <c r="A144" s="14"/>
      <c r="B144" s="252"/>
      <c r="C144" s="253"/>
      <c r="D144" s="242" t="s">
        <v>138</v>
      </c>
      <c r="E144" s="254" t="s">
        <v>1</v>
      </c>
      <c r="F144" s="255" t="s">
        <v>141</v>
      </c>
      <c r="G144" s="253"/>
      <c r="H144" s="256">
        <v>9975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138</v>
      </c>
      <c r="AU144" s="262" t="s">
        <v>85</v>
      </c>
      <c r="AV144" s="14" t="s">
        <v>136</v>
      </c>
      <c r="AW144" s="14" t="s">
        <v>32</v>
      </c>
      <c r="AX144" s="14" t="s">
        <v>83</v>
      </c>
      <c r="AY144" s="262" t="s">
        <v>129</v>
      </c>
    </row>
    <row r="145" s="2" customFormat="1" ht="16.5" customHeight="1">
      <c r="A145" s="39"/>
      <c r="B145" s="40"/>
      <c r="C145" s="227" t="s">
        <v>156</v>
      </c>
      <c r="D145" s="227" t="s">
        <v>131</v>
      </c>
      <c r="E145" s="228" t="s">
        <v>204</v>
      </c>
      <c r="F145" s="229" t="s">
        <v>205</v>
      </c>
      <c r="G145" s="230" t="s">
        <v>144</v>
      </c>
      <c r="H145" s="231">
        <v>300</v>
      </c>
      <c r="I145" s="232"/>
      <c r="J145" s="233">
        <f>ROUND(I145*H145,2)</f>
        <v>0</v>
      </c>
      <c r="K145" s="229" t="s">
        <v>135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136</v>
      </c>
      <c r="AT145" s="238" t="s">
        <v>131</v>
      </c>
      <c r="AU145" s="238" t="s">
        <v>85</v>
      </c>
      <c r="AY145" s="18" t="s">
        <v>129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136</v>
      </c>
      <c r="BM145" s="238" t="s">
        <v>206</v>
      </c>
    </row>
    <row r="146" s="13" customFormat="1">
      <c r="A146" s="13"/>
      <c r="B146" s="240"/>
      <c r="C146" s="241"/>
      <c r="D146" s="242" t="s">
        <v>138</v>
      </c>
      <c r="E146" s="243" t="s">
        <v>1</v>
      </c>
      <c r="F146" s="244" t="s">
        <v>191</v>
      </c>
      <c r="G146" s="241"/>
      <c r="H146" s="245">
        <v>300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138</v>
      </c>
      <c r="AU146" s="251" t="s">
        <v>85</v>
      </c>
      <c r="AV146" s="13" t="s">
        <v>85</v>
      </c>
      <c r="AW146" s="13" t="s">
        <v>32</v>
      </c>
      <c r="AX146" s="13" t="s">
        <v>83</v>
      </c>
      <c r="AY146" s="251" t="s">
        <v>129</v>
      </c>
    </row>
    <row r="147" s="2" customFormat="1" ht="16.5" customHeight="1">
      <c r="A147" s="39"/>
      <c r="B147" s="40"/>
      <c r="C147" s="287" t="s">
        <v>162</v>
      </c>
      <c r="D147" s="287" t="s">
        <v>207</v>
      </c>
      <c r="E147" s="288" t="s">
        <v>208</v>
      </c>
      <c r="F147" s="289" t="s">
        <v>209</v>
      </c>
      <c r="G147" s="290" t="s">
        <v>153</v>
      </c>
      <c r="H147" s="291">
        <v>600</v>
      </c>
      <c r="I147" s="292"/>
      <c r="J147" s="293">
        <f>ROUND(I147*H147,2)</f>
        <v>0</v>
      </c>
      <c r="K147" s="289" t="s">
        <v>135</v>
      </c>
      <c r="L147" s="294"/>
      <c r="M147" s="295" t="s">
        <v>1</v>
      </c>
      <c r="N147" s="296" t="s">
        <v>41</v>
      </c>
      <c r="O147" s="92"/>
      <c r="P147" s="236">
        <f>O147*H147</f>
        <v>0</v>
      </c>
      <c r="Q147" s="236">
        <v>1</v>
      </c>
      <c r="R147" s="236">
        <f>Q147*H147</f>
        <v>600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174</v>
      </c>
      <c r="AT147" s="238" t="s">
        <v>207</v>
      </c>
      <c r="AU147" s="238" t="s">
        <v>85</v>
      </c>
      <c r="AY147" s="18" t="s">
        <v>129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136</v>
      </c>
      <c r="BM147" s="238" t="s">
        <v>210</v>
      </c>
    </row>
    <row r="148" s="13" customFormat="1">
      <c r="A148" s="13"/>
      <c r="B148" s="240"/>
      <c r="C148" s="241"/>
      <c r="D148" s="242" t="s">
        <v>138</v>
      </c>
      <c r="E148" s="243" t="s">
        <v>1</v>
      </c>
      <c r="F148" s="244" t="s">
        <v>211</v>
      </c>
      <c r="G148" s="241"/>
      <c r="H148" s="245">
        <v>600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138</v>
      </c>
      <c r="AU148" s="251" t="s">
        <v>85</v>
      </c>
      <c r="AV148" s="13" t="s">
        <v>85</v>
      </c>
      <c r="AW148" s="13" t="s">
        <v>32</v>
      </c>
      <c r="AX148" s="13" t="s">
        <v>83</v>
      </c>
      <c r="AY148" s="251" t="s">
        <v>129</v>
      </c>
    </row>
    <row r="149" s="2" customFormat="1" ht="16.5" customHeight="1">
      <c r="A149" s="39"/>
      <c r="B149" s="40"/>
      <c r="C149" s="227" t="s">
        <v>170</v>
      </c>
      <c r="D149" s="227" t="s">
        <v>131</v>
      </c>
      <c r="E149" s="228" t="s">
        <v>204</v>
      </c>
      <c r="F149" s="229" t="s">
        <v>205</v>
      </c>
      <c r="G149" s="230" t="s">
        <v>144</v>
      </c>
      <c r="H149" s="231">
        <v>300</v>
      </c>
      <c r="I149" s="232"/>
      <c r="J149" s="233">
        <f>ROUND(I149*H149,2)</f>
        <v>0</v>
      </c>
      <c r="K149" s="229" t="s">
        <v>135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136</v>
      </c>
      <c r="AT149" s="238" t="s">
        <v>131</v>
      </c>
      <c r="AU149" s="238" t="s">
        <v>85</v>
      </c>
      <c r="AY149" s="18" t="s">
        <v>129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136</v>
      </c>
      <c r="BM149" s="238" t="s">
        <v>212</v>
      </c>
    </row>
    <row r="150" s="15" customFormat="1">
      <c r="A150" s="15"/>
      <c r="B150" s="263"/>
      <c r="C150" s="264"/>
      <c r="D150" s="242" t="s">
        <v>138</v>
      </c>
      <c r="E150" s="265" t="s">
        <v>1</v>
      </c>
      <c r="F150" s="266" t="s">
        <v>213</v>
      </c>
      <c r="G150" s="264"/>
      <c r="H150" s="265" t="s">
        <v>1</v>
      </c>
      <c r="I150" s="267"/>
      <c r="J150" s="264"/>
      <c r="K150" s="264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138</v>
      </c>
      <c r="AU150" s="272" t="s">
        <v>85</v>
      </c>
      <c r="AV150" s="15" t="s">
        <v>83</v>
      </c>
      <c r="AW150" s="15" t="s">
        <v>32</v>
      </c>
      <c r="AX150" s="15" t="s">
        <v>76</v>
      </c>
      <c r="AY150" s="272" t="s">
        <v>129</v>
      </c>
    </row>
    <row r="151" s="13" customFormat="1">
      <c r="A151" s="13"/>
      <c r="B151" s="240"/>
      <c r="C151" s="241"/>
      <c r="D151" s="242" t="s">
        <v>138</v>
      </c>
      <c r="E151" s="243" t="s">
        <v>1</v>
      </c>
      <c r="F151" s="244" t="s">
        <v>191</v>
      </c>
      <c r="G151" s="241"/>
      <c r="H151" s="245">
        <v>300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138</v>
      </c>
      <c r="AU151" s="251" t="s">
        <v>85</v>
      </c>
      <c r="AV151" s="13" t="s">
        <v>85</v>
      </c>
      <c r="AW151" s="13" t="s">
        <v>32</v>
      </c>
      <c r="AX151" s="13" t="s">
        <v>83</v>
      </c>
      <c r="AY151" s="251" t="s">
        <v>129</v>
      </c>
    </row>
    <row r="152" s="2" customFormat="1" ht="33" customHeight="1">
      <c r="A152" s="39"/>
      <c r="B152" s="40"/>
      <c r="C152" s="227" t="s">
        <v>174</v>
      </c>
      <c r="D152" s="227" t="s">
        <v>131</v>
      </c>
      <c r="E152" s="228" t="s">
        <v>214</v>
      </c>
      <c r="F152" s="229" t="s">
        <v>215</v>
      </c>
      <c r="G152" s="230" t="s">
        <v>134</v>
      </c>
      <c r="H152" s="231">
        <v>9375</v>
      </c>
      <c r="I152" s="232"/>
      <c r="J152" s="233">
        <f>ROUND(I152*H152,2)</f>
        <v>0</v>
      </c>
      <c r="K152" s="229" t="s">
        <v>135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0.019230000000000001</v>
      </c>
      <c r="R152" s="236">
        <f>Q152*H152</f>
        <v>180.28125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136</v>
      </c>
      <c r="AT152" s="238" t="s">
        <v>131</v>
      </c>
      <c r="AU152" s="238" t="s">
        <v>85</v>
      </c>
      <c r="AY152" s="18" t="s">
        <v>129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136</v>
      </c>
      <c r="BM152" s="238" t="s">
        <v>216</v>
      </c>
    </row>
    <row r="153" s="2" customFormat="1" ht="33" customHeight="1">
      <c r="A153" s="39"/>
      <c r="B153" s="40"/>
      <c r="C153" s="227" t="s">
        <v>160</v>
      </c>
      <c r="D153" s="227" t="s">
        <v>131</v>
      </c>
      <c r="E153" s="228" t="s">
        <v>217</v>
      </c>
      <c r="F153" s="229" t="s">
        <v>218</v>
      </c>
      <c r="G153" s="230" t="s">
        <v>134</v>
      </c>
      <c r="H153" s="231">
        <v>9375</v>
      </c>
      <c r="I153" s="232"/>
      <c r="J153" s="233">
        <f>ROUND(I153*H153,2)</f>
        <v>0</v>
      </c>
      <c r="K153" s="229" t="s">
        <v>135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0.023529999999999999</v>
      </c>
      <c r="R153" s="236">
        <f>Q153*H153</f>
        <v>220.59375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136</v>
      </c>
      <c r="AT153" s="238" t="s">
        <v>131</v>
      </c>
      <c r="AU153" s="238" t="s">
        <v>85</v>
      </c>
      <c r="AY153" s="18" t="s">
        <v>129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136</v>
      </c>
      <c r="BM153" s="238" t="s">
        <v>219</v>
      </c>
    </row>
    <row r="154" s="2" customFormat="1" ht="16.5" customHeight="1">
      <c r="A154" s="39"/>
      <c r="B154" s="40"/>
      <c r="C154" s="227" t="s">
        <v>220</v>
      </c>
      <c r="D154" s="227" t="s">
        <v>131</v>
      </c>
      <c r="E154" s="228" t="s">
        <v>221</v>
      </c>
      <c r="F154" s="229" t="s">
        <v>222</v>
      </c>
      <c r="G154" s="230" t="s">
        <v>134</v>
      </c>
      <c r="H154" s="231">
        <v>9375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0.34499999999999997</v>
      </c>
      <c r="R154" s="236">
        <f>Q154*H154</f>
        <v>3234.3749999999995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136</v>
      </c>
      <c r="AT154" s="238" t="s">
        <v>131</v>
      </c>
      <c r="AU154" s="238" t="s">
        <v>85</v>
      </c>
      <c r="AY154" s="18" t="s">
        <v>129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136</v>
      </c>
      <c r="BM154" s="238" t="s">
        <v>223</v>
      </c>
    </row>
    <row r="155" s="13" customFormat="1">
      <c r="A155" s="13"/>
      <c r="B155" s="240"/>
      <c r="C155" s="241"/>
      <c r="D155" s="242" t="s">
        <v>138</v>
      </c>
      <c r="E155" s="243" t="s">
        <v>1</v>
      </c>
      <c r="F155" s="244" t="s">
        <v>139</v>
      </c>
      <c r="G155" s="241"/>
      <c r="H155" s="245">
        <v>9000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138</v>
      </c>
      <c r="AU155" s="251" t="s">
        <v>85</v>
      </c>
      <c r="AV155" s="13" t="s">
        <v>85</v>
      </c>
      <c r="AW155" s="13" t="s">
        <v>32</v>
      </c>
      <c r="AX155" s="13" t="s">
        <v>76</v>
      </c>
      <c r="AY155" s="251" t="s">
        <v>129</v>
      </c>
    </row>
    <row r="156" s="13" customFormat="1">
      <c r="A156" s="13"/>
      <c r="B156" s="240"/>
      <c r="C156" s="241"/>
      <c r="D156" s="242" t="s">
        <v>138</v>
      </c>
      <c r="E156" s="243" t="s">
        <v>1</v>
      </c>
      <c r="F156" s="244" t="s">
        <v>140</v>
      </c>
      <c r="G156" s="241"/>
      <c r="H156" s="245">
        <v>375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138</v>
      </c>
      <c r="AU156" s="251" t="s">
        <v>85</v>
      </c>
      <c r="AV156" s="13" t="s">
        <v>85</v>
      </c>
      <c r="AW156" s="13" t="s">
        <v>32</v>
      </c>
      <c r="AX156" s="13" t="s">
        <v>76</v>
      </c>
      <c r="AY156" s="251" t="s">
        <v>129</v>
      </c>
    </row>
    <row r="157" s="14" customFormat="1">
      <c r="A157" s="14"/>
      <c r="B157" s="252"/>
      <c r="C157" s="253"/>
      <c r="D157" s="242" t="s">
        <v>138</v>
      </c>
      <c r="E157" s="254" t="s">
        <v>1</v>
      </c>
      <c r="F157" s="255" t="s">
        <v>141</v>
      </c>
      <c r="G157" s="253"/>
      <c r="H157" s="256">
        <v>9375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138</v>
      </c>
      <c r="AU157" s="262" t="s">
        <v>85</v>
      </c>
      <c r="AV157" s="14" t="s">
        <v>136</v>
      </c>
      <c r="AW157" s="14" t="s">
        <v>32</v>
      </c>
      <c r="AX157" s="14" t="s">
        <v>83</v>
      </c>
      <c r="AY157" s="262" t="s">
        <v>129</v>
      </c>
    </row>
    <row r="158" s="2" customFormat="1" ht="16.5" customHeight="1">
      <c r="A158" s="39"/>
      <c r="B158" s="40"/>
      <c r="C158" s="227" t="s">
        <v>224</v>
      </c>
      <c r="D158" s="227" t="s">
        <v>131</v>
      </c>
      <c r="E158" s="228" t="s">
        <v>225</v>
      </c>
      <c r="F158" s="229" t="s">
        <v>226</v>
      </c>
      <c r="G158" s="230" t="s">
        <v>165</v>
      </c>
      <c r="H158" s="231">
        <v>36</v>
      </c>
      <c r="I158" s="232"/>
      <c r="J158" s="233">
        <f>ROUND(I158*H158,2)</f>
        <v>0</v>
      </c>
      <c r="K158" s="229" t="s">
        <v>135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0.10956000000000001</v>
      </c>
      <c r="R158" s="236">
        <f>Q158*H158</f>
        <v>3.9441600000000001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136</v>
      </c>
      <c r="AT158" s="238" t="s">
        <v>131</v>
      </c>
      <c r="AU158" s="238" t="s">
        <v>85</v>
      </c>
      <c r="AY158" s="18" t="s">
        <v>129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136</v>
      </c>
      <c r="BM158" s="238" t="s">
        <v>227</v>
      </c>
    </row>
    <row r="159" s="13" customFormat="1">
      <c r="A159" s="13"/>
      <c r="B159" s="240"/>
      <c r="C159" s="241"/>
      <c r="D159" s="242" t="s">
        <v>138</v>
      </c>
      <c r="E159" s="243" t="s">
        <v>1</v>
      </c>
      <c r="F159" s="244" t="s">
        <v>228</v>
      </c>
      <c r="G159" s="241"/>
      <c r="H159" s="245">
        <v>36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138</v>
      </c>
      <c r="AU159" s="251" t="s">
        <v>85</v>
      </c>
      <c r="AV159" s="13" t="s">
        <v>85</v>
      </c>
      <c r="AW159" s="13" t="s">
        <v>32</v>
      </c>
      <c r="AX159" s="13" t="s">
        <v>83</v>
      </c>
      <c r="AY159" s="251" t="s">
        <v>129</v>
      </c>
    </row>
    <row r="160" s="12" customFormat="1" ht="22.8" customHeight="1">
      <c r="A160" s="12"/>
      <c r="B160" s="211"/>
      <c r="C160" s="212"/>
      <c r="D160" s="213" t="s">
        <v>75</v>
      </c>
      <c r="E160" s="225" t="s">
        <v>162</v>
      </c>
      <c r="F160" s="225" t="s">
        <v>229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SUM(P161:P171)</f>
        <v>0</v>
      </c>
      <c r="Q160" s="219"/>
      <c r="R160" s="220">
        <f>SUM(R161:R171)</f>
        <v>5.8414822199999996</v>
      </c>
      <c r="S160" s="219"/>
      <c r="T160" s="221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83</v>
      </c>
      <c r="AT160" s="223" t="s">
        <v>75</v>
      </c>
      <c r="AU160" s="223" t="s">
        <v>83</v>
      </c>
      <c r="AY160" s="222" t="s">
        <v>129</v>
      </c>
      <c r="BK160" s="224">
        <f>SUM(BK161:BK171)</f>
        <v>0</v>
      </c>
    </row>
    <row r="161" s="2" customFormat="1" ht="33" customHeight="1">
      <c r="A161" s="39"/>
      <c r="B161" s="40"/>
      <c r="C161" s="227" t="s">
        <v>8</v>
      </c>
      <c r="D161" s="227" t="s">
        <v>131</v>
      </c>
      <c r="E161" s="228" t="s">
        <v>230</v>
      </c>
      <c r="F161" s="229" t="s">
        <v>231</v>
      </c>
      <c r="G161" s="230" t="s">
        <v>144</v>
      </c>
      <c r="H161" s="231">
        <v>2.1600000000000001</v>
      </c>
      <c r="I161" s="232"/>
      <c r="J161" s="233">
        <f>ROUND(I161*H161,2)</f>
        <v>0</v>
      </c>
      <c r="K161" s="229" t="s">
        <v>135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2.5018699999999998</v>
      </c>
      <c r="R161" s="236">
        <f>Q161*H161</f>
        <v>5.4040391999999997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136</v>
      </c>
      <c r="AT161" s="238" t="s">
        <v>131</v>
      </c>
      <c r="AU161" s="238" t="s">
        <v>85</v>
      </c>
      <c r="AY161" s="18" t="s">
        <v>129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136</v>
      </c>
      <c r="BM161" s="238" t="s">
        <v>232</v>
      </c>
    </row>
    <row r="162" s="15" customFormat="1">
      <c r="A162" s="15"/>
      <c r="B162" s="263"/>
      <c r="C162" s="264"/>
      <c r="D162" s="242" t="s">
        <v>138</v>
      </c>
      <c r="E162" s="265" t="s">
        <v>1</v>
      </c>
      <c r="F162" s="266" t="s">
        <v>233</v>
      </c>
      <c r="G162" s="264"/>
      <c r="H162" s="265" t="s">
        <v>1</v>
      </c>
      <c r="I162" s="267"/>
      <c r="J162" s="264"/>
      <c r="K162" s="264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138</v>
      </c>
      <c r="AU162" s="272" t="s">
        <v>85</v>
      </c>
      <c r="AV162" s="15" t="s">
        <v>83</v>
      </c>
      <c r="AW162" s="15" t="s">
        <v>32</v>
      </c>
      <c r="AX162" s="15" t="s">
        <v>76</v>
      </c>
      <c r="AY162" s="272" t="s">
        <v>129</v>
      </c>
    </row>
    <row r="163" s="13" customFormat="1">
      <c r="A163" s="13"/>
      <c r="B163" s="240"/>
      <c r="C163" s="241"/>
      <c r="D163" s="242" t="s">
        <v>138</v>
      </c>
      <c r="E163" s="243" t="s">
        <v>1</v>
      </c>
      <c r="F163" s="244" t="s">
        <v>234</v>
      </c>
      <c r="G163" s="241"/>
      <c r="H163" s="245">
        <v>2.1600000000000001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138</v>
      </c>
      <c r="AU163" s="251" t="s">
        <v>85</v>
      </c>
      <c r="AV163" s="13" t="s">
        <v>85</v>
      </c>
      <c r="AW163" s="13" t="s">
        <v>32</v>
      </c>
      <c r="AX163" s="13" t="s">
        <v>83</v>
      </c>
      <c r="AY163" s="251" t="s">
        <v>129</v>
      </c>
    </row>
    <row r="164" s="2" customFormat="1" ht="24.15" customHeight="1">
      <c r="A164" s="39"/>
      <c r="B164" s="40"/>
      <c r="C164" s="227" t="s">
        <v>235</v>
      </c>
      <c r="D164" s="227" t="s">
        <v>131</v>
      </c>
      <c r="E164" s="228" t="s">
        <v>236</v>
      </c>
      <c r="F164" s="229" t="s">
        <v>237</v>
      </c>
      <c r="G164" s="230" t="s">
        <v>144</v>
      </c>
      <c r="H164" s="231">
        <v>2.1600000000000001</v>
      </c>
      <c r="I164" s="232"/>
      <c r="J164" s="233">
        <f>ROUND(I164*H164,2)</f>
        <v>0</v>
      </c>
      <c r="K164" s="229" t="s">
        <v>135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0.02</v>
      </c>
      <c r="R164" s="236">
        <f>Q164*H164</f>
        <v>0.043200000000000002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136</v>
      </c>
      <c r="AT164" s="238" t="s">
        <v>131</v>
      </c>
      <c r="AU164" s="238" t="s">
        <v>85</v>
      </c>
      <c r="AY164" s="18" t="s">
        <v>129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136</v>
      </c>
      <c r="BM164" s="238" t="s">
        <v>238</v>
      </c>
    </row>
    <row r="165" s="2" customFormat="1" ht="33" customHeight="1">
      <c r="A165" s="39"/>
      <c r="B165" s="40"/>
      <c r="C165" s="227" t="s">
        <v>239</v>
      </c>
      <c r="D165" s="227" t="s">
        <v>131</v>
      </c>
      <c r="E165" s="228" t="s">
        <v>240</v>
      </c>
      <c r="F165" s="229" t="s">
        <v>241</v>
      </c>
      <c r="G165" s="230" t="s">
        <v>144</v>
      </c>
      <c r="H165" s="231">
        <v>2.1600000000000001</v>
      </c>
      <c r="I165" s="232"/>
      <c r="J165" s="233">
        <f>ROUND(I165*H165,2)</f>
        <v>0</v>
      </c>
      <c r="K165" s="229" t="s">
        <v>135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136</v>
      </c>
      <c r="AT165" s="238" t="s">
        <v>131</v>
      </c>
      <c r="AU165" s="238" t="s">
        <v>85</v>
      </c>
      <c r="AY165" s="18" t="s">
        <v>129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136</v>
      </c>
      <c r="BM165" s="238" t="s">
        <v>242</v>
      </c>
    </row>
    <row r="166" s="2" customFormat="1" ht="24.15" customHeight="1">
      <c r="A166" s="39"/>
      <c r="B166" s="40"/>
      <c r="C166" s="227" t="s">
        <v>243</v>
      </c>
      <c r="D166" s="227" t="s">
        <v>131</v>
      </c>
      <c r="E166" s="228" t="s">
        <v>244</v>
      </c>
      <c r="F166" s="229" t="s">
        <v>245</v>
      </c>
      <c r="G166" s="230" t="s">
        <v>144</v>
      </c>
      <c r="H166" s="231">
        <v>2.1600000000000001</v>
      </c>
      <c r="I166" s="232"/>
      <c r="J166" s="233">
        <f>ROUND(I166*H166,2)</f>
        <v>0</v>
      </c>
      <c r="K166" s="229" t="s">
        <v>135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136</v>
      </c>
      <c r="AT166" s="238" t="s">
        <v>131</v>
      </c>
      <c r="AU166" s="238" t="s">
        <v>85</v>
      </c>
      <c r="AY166" s="18" t="s">
        <v>129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136</v>
      </c>
      <c r="BM166" s="238" t="s">
        <v>246</v>
      </c>
    </row>
    <row r="167" s="2" customFormat="1" ht="16.5" customHeight="1">
      <c r="A167" s="39"/>
      <c r="B167" s="40"/>
      <c r="C167" s="227" t="s">
        <v>247</v>
      </c>
      <c r="D167" s="227" t="s">
        <v>131</v>
      </c>
      <c r="E167" s="228" t="s">
        <v>248</v>
      </c>
      <c r="F167" s="229" t="s">
        <v>249</v>
      </c>
      <c r="G167" s="230" t="s">
        <v>134</v>
      </c>
      <c r="H167" s="231">
        <v>16.199999999999999</v>
      </c>
      <c r="I167" s="232"/>
      <c r="J167" s="233">
        <f>ROUND(I167*H167,2)</f>
        <v>0</v>
      </c>
      <c r="K167" s="229" t="s">
        <v>135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0.016070000000000001</v>
      </c>
      <c r="R167" s="236">
        <f>Q167*H167</f>
        <v>0.26033400000000001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136</v>
      </c>
      <c r="AT167" s="238" t="s">
        <v>131</v>
      </c>
      <c r="AU167" s="238" t="s">
        <v>85</v>
      </c>
      <c r="AY167" s="18" t="s">
        <v>129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136</v>
      </c>
      <c r="BM167" s="238" t="s">
        <v>250</v>
      </c>
    </row>
    <row r="168" s="13" customFormat="1">
      <c r="A168" s="13"/>
      <c r="B168" s="240"/>
      <c r="C168" s="241"/>
      <c r="D168" s="242" t="s">
        <v>138</v>
      </c>
      <c r="E168" s="243" t="s">
        <v>1</v>
      </c>
      <c r="F168" s="244" t="s">
        <v>251</v>
      </c>
      <c r="G168" s="241"/>
      <c r="H168" s="245">
        <v>16.199999999999999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138</v>
      </c>
      <c r="AU168" s="251" t="s">
        <v>85</v>
      </c>
      <c r="AV168" s="13" t="s">
        <v>85</v>
      </c>
      <c r="AW168" s="13" t="s">
        <v>32</v>
      </c>
      <c r="AX168" s="13" t="s">
        <v>83</v>
      </c>
      <c r="AY168" s="251" t="s">
        <v>129</v>
      </c>
    </row>
    <row r="169" s="2" customFormat="1" ht="16.5" customHeight="1">
      <c r="A169" s="39"/>
      <c r="B169" s="40"/>
      <c r="C169" s="227" t="s">
        <v>252</v>
      </c>
      <c r="D169" s="227" t="s">
        <v>131</v>
      </c>
      <c r="E169" s="228" t="s">
        <v>253</v>
      </c>
      <c r="F169" s="229" t="s">
        <v>254</v>
      </c>
      <c r="G169" s="230" t="s">
        <v>134</v>
      </c>
      <c r="H169" s="231">
        <v>16.199999999999999</v>
      </c>
      <c r="I169" s="232"/>
      <c r="J169" s="233">
        <f>ROUND(I169*H169,2)</f>
        <v>0</v>
      </c>
      <c r="K169" s="229" t="s">
        <v>135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136</v>
      </c>
      <c r="AT169" s="238" t="s">
        <v>131</v>
      </c>
      <c r="AU169" s="238" t="s">
        <v>85</v>
      </c>
      <c r="AY169" s="18" t="s">
        <v>129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136</v>
      </c>
      <c r="BM169" s="238" t="s">
        <v>255</v>
      </c>
    </row>
    <row r="170" s="2" customFormat="1" ht="16.5" customHeight="1">
      <c r="A170" s="39"/>
      <c r="B170" s="40"/>
      <c r="C170" s="227" t="s">
        <v>256</v>
      </c>
      <c r="D170" s="227" t="s">
        <v>131</v>
      </c>
      <c r="E170" s="228" t="s">
        <v>257</v>
      </c>
      <c r="F170" s="229" t="s">
        <v>258</v>
      </c>
      <c r="G170" s="230" t="s">
        <v>153</v>
      </c>
      <c r="H170" s="231">
        <v>0.126</v>
      </c>
      <c r="I170" s="232"/>
      <c r="J170" s="233">
        <f>ROUND(I170*H170,2)</f>
        <v>0</v>
      </c>
      <c r="K170" s="229" t="s">
        <v>135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1.06277</v>
      </c>
      <c r="R170" s="236">
        <f>Q170*H170</f>
        <v>0.13390901999999999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136</v>
      </c>
      <c r="AT170" s="238" t="s">
        <v>131</v>
      </c>
      <c r="AU170" s="238" t="s">
        <v>85</v>
      </c>
      <c r="AY170" s="18" t="s">
        <v>129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136</v>
      </c>
      <c r="BM170" s="238" t="s">
        <v>259</v>
      </c>
    </row>
    <row r="171" s="13" customFormat="1">
      <c r="A171" s="13"/>
      <c r="B171" s="240"/>
      <c r="C171" s="241"/>
      <c r="D171" s="242" t="s">
        <v>138</v>
      </c>
      <c r="E171" s="243" t="s">
        <v>1</v>
      </c>
      <c r="F171" s="244" t="s">
        <v>260</v>
      </c>
      <c r="G171" s="241"/>
      <c r="H171" s="245">
        <v>0.126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138</v>
      </c>
      <c r="AU171" s="251" t="s">
        <v>85</v>
      </c>
      <c r="AV171" s="13" t="s">
        <v>85</v>
      </c>
      <c r="AW171" s="13" t="s">
        <v>32</v>
      </c>
      <c r="AX171" s="13" t="s">
        <v>83</v>
      </c>
      <c r="AY171" s="251" t="s">
        <v>129</v>
      </c>
    </row>
    <row r="172" s="12" customFormat="1" ht="22.8" customHeight="1">
      <c r="A172" s="12"/>
      <c r="B172" s="211"/>
      <c r="C172" s="212"/>
      <c r="D172" s="213" t="s">
        <v>75</v>
      </c>
      <c r="E172" s="225" t="s">
        <v>160</v>
      </c>
      <c r="F172" s="225" t="s">
        <v>161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SUM(P173:P176)</f>
        <v>0</v>
      </c>
      <c r="Q172" s="219"/>
      <c r="R172" s="220">
        <f>SUM(R173:R176)</f>
        <v>41.518120000000003</v>
      </c>
      <c r="S172" s="219"/>
      <c r="T172" s="221">
        <f>SUM(T173:T176)</f>
        <v>271.60000000000002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83</v>
      </c>
      <c r="AT172" s="223" t="s">
        <v>75</v>
      </c>
      <c r="AU172" s="223" t="s">
        <v>83</v>
      </c>
      <c r="AY172" s="222" t="s">
        <v>129</v>
      </c>
      <c r="BK172" s="224">
        <f>SUM(BK173:BK176)</f>
        <v>0</v>
      </c>
    </row>
    <row r="173" s="2" customFormat="1" ht="24.15" customHeight="1">
      <c r="A173" s="39"/>
      <c r="B173" s="40"/>
      <c r="C173" s="227" t="s">
        <v>261</v>
      </c>
      <c r="D173" s="227" t="s">
        <v>131</v>
      </c>
      <c r="E173" s="228" t="s">
        <v>262</v>
      </c>
      <c r="F173" s="229" t="s">
        <v>263</v>
      </c>
      <c r="G173" s="230" t="s">
        <v>264</v>
      </c>
      <c r="H173" s="231">
        <v>2</v>
      </c>
      <c r="I173" s="232"/>
      <c r="J173" s="233">
        <f>ROUND(I173*H173,2)</f>
        <v>0</v>
      </c>
      <c r="K173" s="229" t="s">
        <v>135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16.75142</v>
      </c>
      <c r="R173" s="236">
        <f>Q173*H173</f>
        <v>33.502839999999999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136</v>
      </c>
      <c r="AT173" s="238" t="s">
        <v>131</v>
      </c>
      <c r="AU173" s="238" t="s">
        <v>85</v>
      </c>
      <c r="AY173" s="18" t="s">
        <v>129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136</v>
      </c>
      <c r="BM173" s="238" t="s">
        <v>265</v>
      </c>
    </row>
    <row r="174" s="2" customFormat="1" ht="16.5" customHeight="1">
      <c r="A174" s="39"/>
      <c r="B174" s="40"/>
      <c r="C174" s="227" t="s">
        <v>266</v>
      </c>
      <c r="D174" s="227" t="s">
        <v>131</v>
      </c>
      <c r="E174" s="228" t="s">
        <v>267</v>
      </c>
      <c r="F174" s="229" t="s">
        <v>268</v>
      </c>
      <c r="G174" s="230" t="s">
        <v>165</v>
      </c>
      <c r="H174" s="231">
        <v>6</v>
      </c>
      <c r="I174" s="232"/>
      <c r="J174" s="233">
        <f>ROUND(I174*H174,2)</f>
        <v>0</v>
      </c>
      <c r="K174" s="229" t="s">
        <v>135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1.3167800000000001</v>
      </c>
      <c r="R174" s="236">
        <f>Q174*H174</f>
        <v>7.9006800000000004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136</v>
      </c>
      <c r="AT174" s="238" t="s">
        <v>131</v>
      </c>
      <c r="AU174" s="238" t="s">
        <v>85</v>
      </c>
      <c r="AY174" s="18" t="s">
        <v>129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136</v>
      </c>
      <c r="BM174" s="238" t="s">
        <v>269</v>
      </c>
    </row>
    <row r="175" s="2" customFormat="1" ht="16.5" customHeight="1">
      <c r="A175" s="39"/>
      <c r="B175" s="40"/>
      <c r="C175" s="287" t="s">
        <v>7</v>
      </c>
      <c r="D175" s="287" t="s">
        <v>207</v>
      </c>
      <c r="E175" s="288" t="s">
        <v>270</v>
      </c>
      <c r="F175" s="289" t="s">
        <v>271</v>
      </c>
      <c r="G175" s="290" t="s">
        <v>165</v>
      </c>
      <c r="H175" s="291">
        <v>6</v>
      </c>
      <c r="I175" s="292"/>
      <c r="J175" s="293">
        <f>ROUND(I175*H175,2)</f>
        <v>0</v>
      </c>
      <c r="K175" s="289" t="s">
        <v>135</v>
      </c>
      <c r="L175" s="294"/>
      <c r="M175" s="295" t="s">
        <v>1</v>
      </c>
      <c r="N175" s="296" t="s">
        <v>41</v>
      </c>
      <c r="O175" s="92"/>
      <c r="P175" s="236">
        <f>O175*H175</f>
        <v>0</v>
      </c>
      <c r="Q175" s="236">
        <v>0.019099999999999999</v>
      </c>
      <c r="R175" s="236">
        <f>Q175*H175</f>
        <v>0.11459999999999999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174</v>
      </c>
      <c r="AT175" s="238" t="s">
        <v>207</v>
      </c>
      <c r="AU175" s="238" t="s">
        <v>85</v>
      </c>
      <c r="AY175" s="18" t="s">
        <v>129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136</v>
      </c>
      <c r="BM175" s="238" t="s">
        <v>272</v>
      </c>
    </row>
    <row r="176" s="2" customFormat="1" ht="24.15" customHeight="1">
      <c r="A176" s="39"/>
      <c r="B176" s="40"/>
      <c r="C176" s="227" t="s">
        <v>273</v>
      </c>
      <c r="D176" s="227" t="s">
        <v>131</v>
      </c>
      <c r="E176" s="228" t="s">
        <v>274</v>
      </c>
      <c r="F176" s="229" t="s">
        <v>275</v>
      </c>
      <c r="G176" s="230" t="s">
        <v>165</v>
      </c>
      <c r="H176" s="231">
        <v>2800</v>
      </c>
      <c r="I176" s="232"/>
      <c r="J176" s="233">
        <f>ROUND(I176*H176,2)</f>
        <v>0</v>
      </c>
      <c r="K176" s="229" t="s">
        <v>135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0.097000000000000003</v>
      </c>
      <c r="T176" s="237">
        <f>S176*H176</f>
        <v>271.60000000000002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136</v>
      </c>
      <c r="AT176" s="238" t="s">
        <v>131</v>
      </c>
      <c r="AU176" s="238" t="s">
        <v>85</v>
      </c>
      <c r="AY176" s="18" t="s">
        <v>129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136</v>
      </c>
      <c r="BM176" s="238" t="s">
        <v>276</v>
      </c>
    </row>
    <row r="177" s="12" customFormat="1" ht="22.8" customHeight="1">
      <c r="A177" s="12"/>
      <c r="B177" s="211"/>
      <c r="C177" s="212"/>
      <c r="D177" s="213" t="s">
        <v>75</v>
      </c>
      <c r="E177" s="225" t="s">
        <v>168</v>
      </c>
      <c r="F177" s="225" t="s">
        <v>169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SUM(P178:P181)</f>
        <v>0</v>
      </c>
      <c r="Q177" s="219"/>
      <c r="R177" s="220">
        <f>SUM(R178:R181)</f>
        <v>0</v>
      </c>
      <c r="S177" s="219"/>
      <c r="T177" s="221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83</v>
      </c>
      <c r="AT177" s="223" t="s">
        <v>75</v>
      </c>
      <c r="AU177" s="223" t="s">
        <v>83</v>
      </c>
      <c r="AY177" s="222" t="s">
        <v>129</v>
      </c>
      <c r="BK177" s="224">
        <f>SUM(BK178:BK181)</f>
        <v>0</v>
      </c>
    </row>
    <row r="178" s="2" customFormat="1" ht="21.75" customHeight="1">
      <c r="A178" s="39"/>
      <c r="B178" s="40"/>
      <c r="C178" s="227" t="s">
        <v>277</v>
      </c>
      <c r="D178" s="227" t="s">
        <v>131</v>
      </c>
      <c r="E178" s="228" t="s">
        <v>171</v>
      </c>
      <c r="F178" s="229" t="s">
        <v>172</v>
      </c>
      <c r="G178" s="230" t="s">
        <v>153</v>
      </c>
      <c r="H178" s="231">
        <v>271.60000000000002</v>
      </c>
      <c r="I178" s="232"/>
      <c r="J178" s="233">
        <f>ROUND(I178*H178,2)</f>
        <v>0</v>
      </c>
      <c r="K178" s="229" t="s">
        <v>135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136</v>
      </c>
      <c r="AT178" s="238" t="s">
        <v>131</v>
      </c>
      <c r="AU178" s="238" t="s">
        <v>85</v>
      </c>
      <c r="AY178" s="18" t="s">
        <v>129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136</v>
      </c>
      <c r="BM178" s="238" t="s">
        <v>278</v>
      </c>
    </row>
    <row r="179" s="2" customFormat="1" ht="24.15" customHeight="1">
      <c r="A179" s="39"/>
      <c r="B179" s="40"/>
      <c r="C179" s="227" t="s">
        <v>279</v>
      </c>
      <c r="D179" s="227" t="s">
        <v>131</v>
      </c>
      <c r="E179" s="228" t="s">
        <v>175</v>
      </c>
      <c r="F179" s="229" t="s">
        <v>176</v>
      </c>
      <c r="G179" s="230" t="s">
        <v>153</v>
      </c>
      <c r="H179" s="231">
        <v>814.79999999999995</v>
      </c>
      <c r="I179" s="232"/>
      <c r="J179" s="233">
        <f>ROUND(I179*H179,2)</f>
        <v>0</v>
      </c>
      <c r="K179" s="229" t="s">
        <v>135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136</v>
      </c>
      <c r="AT179" s="238" t="s">
        <v>131</v>
      </c>
      <c r="AU179" s="238" t="s">
        <v>85</v>
      </c>
      <c r="AY179" s="18" t="s">
        <v>129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136</v>
      </c>
      <c r="BM179" s="238" t="s">
        <v>280</v>
      </c>
    </row>
    <row r="180" s="13" customFormat="1">
      <c r="A180" s="13"/>
      <c r="B180" s="240"/>
      <c r="C180" s="241"/>
      <c r="D180" s="242" t="s">
        <v>138</v>
      </c>
      <c r="E180" s="241"/>
      <c r="F180" s="244" t="s">
        <v>281</v>
      </c>
      <c r="G180" s="241"/>
      <c r="H180" s="245">
        <v>814.79999999999995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138</v>
      </c>
      <c r="AU180" s="251" t="s">
        <v>85</v>
      </c>
      <c r="AV180" s="13" t="s">
        <v>85</v>
      </c>
      <c r="AW180" s="13" t="s">
        <v>4</v>
      </c>
      <c r="AX180" s="13" t="s">
        <v>83</v>
      </c>
      <c r="AY180" s="251" t="s">
        <v>129</v>
      </c>
    </row>
    <row r="181" s="2" customFormat="1" ht="44.25" customHeight="1">
      <c r="A181" s="39"/>
      <c r="B181" s="40"/>
      <c r="C181" s="227" t="s">
        <v>282</v>
      </c>
      <c r="D181" s="227" t="s">
        <v>131</v>
      </c>
      <c r="E181" s="228" t="s">
        <v>179</v>
      </c>
      <c r="F181" s="229" t="s">
        <v>180</v>
      </c>
      <c r="G181" s="230" t="s">
        <v>153</v>
      </c>
      <c r="H181" s="231">
        <v>271.60000000000002</v>
      </c>
      <c r="I181" s="232"/>
      <c r="J181" s="233">
        <f>ROUND(I181*H181,2)</f>
        <v>0</v>
      </c>
      <c r="K181" s="229" t="s">
        <v>135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136</v>
      </c>
      <c r="AT181" s="238" t="s">
        <v>131</v>
      </c>
      <c r="AU181" s="238" t="s">
        <v>85</v>
      </c>
      <c r="AY181" s="18" t="s">
        <v>129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136</v>
      </c>
      <c r="BM181" s="238" t="s">
        <v>283</v>
      </c>
    </row>
    <row r="182" s="12" customFormat="1" ht="22.8" customHeight="1">
      <c r="A182" s="12"/>
      <c r="B182" s="211"/>
      <c r="C182" s="212"/>
      <c r="D182" s="213" t="s">
        <v>75</v>
      </c>
      <c r="E182" s="225" t="s">
        <v>284</v>
      </c>
      <c r="F182" s="225" t="s">
        <v>285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SUM(P183:P184)</f>
        <v>0</v>
      </c>
      <c r="Q182" s="219"/>
      <c r="R182" s="220">
        <f>SUM(R183:R184)</f>
        <v>0</v>
      </c>
      <c r="S182" s="219"/>
      <c r="T182" s="221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83</v>
      </c>
      <c r="AT182" s="223" t="s">
        <v>75</v>
      </c>
      <c r="AU182" s="223" t="s">
        <v>83</v>
      </c>
      <c r="AY182" s="222" t="s">
        <v>129</v>
      </c>
      <c r="BK182" s="224">
        <f>SUM(BK183:BK184)</f>
        <v>0</v>
      </c>
    </row>
    <row r="183" s="2" customFormat="1" ht="33" customHeight="1">
      <c r="A183" s="39"/>
      <c r="B183" s="40"/>
      <c r="C183" s="227" t="s">
        <v>286</v>
      </c>
      <c r="D183" s="227" t="s">
        <v>131</v>
      </c>
      <c r="E183" s="228" t="s">
        <v>287</v>
      </c>
      <c r="F183" s="229" t="s">
        <v>288</v>
      </c>
      <c r="G183" s="230" t="s">
        <v>153</v>
      </c>
      <c r="H183" s="231">
        <v>5433.6790000000001</v>
      </c>
      <c r="I183" s="232"/>
      <c r="J183" s="233">
        <f>ROUND(I183*H183,2)</f>
        <v>0</v>
      </c>
      <c r="K183" s="229" t="s">
        <v>135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136</v>
      </c>
      <c r="AT183" s="238" t="s">
        <v>131</v>
      </c>
      <c r="AU183" s="238" t="s">
        <v>85</v>
      </c>
      <c r="AY183" s="18" t="s">
        <v>129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136</v>
      </c>
      <c r="BM183" s="238" t="s">
        <v>289</v>
      </c>
    </row>
    <row r="184" s="2" customFormat="1" ht="33" customHeight="1">
      <c r="A184" s="39"/>
      <c r="B184" s="40"/>
      <c r="C184" s="227" t="s">
        <v>290</v>
      </c>
      <c r="D184" s="227" t="s">
        <v>131</v>
      </c>
      <c r="E184" s="228" t="s">
        <v>291</v>
      </c>
      <c r="F184" s="229" t="s">
        <v>292</v>
      </c>
      <c r="G184" s="230" t="s">
        <v>153</v>
      </c>
      <c r="H184" s="231">
        <v>5433.6790000000001</v>
      </c>
      <c r="I184" s="232"/>
      <c r="J184" s="233">
        <f>ROUND(I184*H184,2)</f>
        <v>0</v>
      </c>
      <c r="K184" s="229" t="s">
        <v>135</v>
      </c>
      <c r="L184" s="45"/>
      <c r="M184" s="297" t="s">
        <v>1</v>
      </c>
      <c r="N184" s="298" t="s">
        <v>41</v>
      </c>
      <c r="O184" s="299"/>
      <c r="P184" s="300">
        <f>O184*H184</f>
        <v>0</v>
      </c>
      <c r="Q184" s="300">
        <v>0</v>
      </c>
      <c r="R184" s="300">
        <f>Q184*H184</f>
        <v>0</v>
      </c>
      <c r="S184" s="300">
        <v>0</v>
      </c>
      <c r="T184" s="30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136</v>
      </c>
      <c r="AT184" s="238" t="s">
        <v>131</v>
      </c>
      <c r="AU184" s="238" t="s">
        <v>85</v>
      </c>
      <c r="AY184" s="18" t="s">
        <v>129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136</v>
      </c>
      <c r="BM184" s="238" t="s">
        <v>293</v>
      </c>
    </row>
    <row r="185" s="2" customFormat="1" ht="6.96" customHeight="1">
      <c r="A185" s="39"/>
      <c r="B185" s="67"/>
      <c r="C185" s="68"/>
      <c r="D185" s="68"/>
      <c r="E185" s="68"/>
      <c r="F185" s="68"/>
      <c r="G185" s="68"/>
      <c r="H185" s="68"/>
      <c r="I185" s="68"/>
      <c r="J185" s="68"/>
      <c r="K185" s="68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nlDfJp/Ip7qEl8iinrevuPBl4HEK+6ZtvEagZe40xDNFrTBkvrRIKLSuv6e4bFlY6mTLNLklbvD5/bq/qjRCqw==" hashValue="2puRNFxGX6y11LN9NF/UBkQoQcCcU474KP0hRBNHzi19GECE9FKwnir7Z5bpneoSemA14Sbe+utvxp9TVCTv4Q==" algorithmName="SHA-512" password="CC35"/>
  <autoFilter ref="C126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LC Oprava lesní cesty – Rejchartická, k. ú. Šumperk</v>
      </c>
      <c r="F7" s="151"/>
      <c r="G7" s="151"/>
      <c r="H7" s="151"/>
      <c r="L7" s="21"/>
    </row>
    <row r="8" s="1" customFormat="1" ht="12" customHeight="1">
      <c r="B8" s="21"/>
      <c r="D8" s="151" t="s">
        <v>101</v>
      </c>
      <c r="L8" s="21"/>
    </row>
    <row r="9" s="2" customFormat="1" ht="16.5" customHeight="1">
      <c r="A9" s="39"/>
      <c r="B9" s="45"/>
      <c r="C9" s="39"/>
      <c r="D9" s="39"/>
      <c r="E9" s="152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14. 4. 2024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ROUND((SUM(BE122:BE136)),  2)</f>
        <v>0</v>
      </c>
      <c r="G35" s="39"/>
      <c r="H35" s="39"/>
      <c r="I35" s="165">
        <v>0.20999999999999999</v>
      </c>
      <c r="J35" s="164">
        <f>ROUND(((SUM(BE122:BE136))*I35),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ROUND((SUM(BF122:BF136)),  2)</f>
        <v>0</v>
      </c>
      <c r="G36" s="39"/>
      <c r="H36" s="39"/>
      <c r="I36" s="165">
        <v>0.12</v>
      </c>
      <c r="J36" s="164">
        <f>ROUND(((SUM(BF122:BF136))*I36),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ROUND((SUM(BG122:BG136)),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ROUND((SUM(BH122:BH136)),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ROUND((SUM(BI122:BI136)),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LC Oprava lesní cesty – Rejchartická, k. ú. Šumperk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192 - Dopravní značení  provizorní - DIO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Šumperk</v>
      </c>
      <c r="G91" s="41"/>
      <c r="H91" s="41"/>
      <c r="I91" s="33" t="s">
        <v>22</v>
      </c>
      <c r="J91" s="80" t="str">
        <f>IF(J14="","",J14)</f>
        <v>14. 4. 2024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Podniky města  Šumperka a.s.</v>
      </c>
      <c r="G93" s="41"/>
      <c r="H93" s="41"/>
      <c r="I93" s="33" t="s">
        <v>30</v>
      </c>
      <c r="J93" s="37" t="str">
        <f>E23</f>
        <v>Ing.Zdeněk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106</v>
      </c>
      <c r="D96" s="186"/>
      <c r="E96" s="186"/>
      <c r="F96" s="186"/>
      <c r="G96" s="186"/>
      <c r="H96" s="186"/>
      <c r="I96" s="186"/>
      <c r="J96" s="187" t="s">
        <v>107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109</v>
      </c>
    </row>
    <row r="99" s="9" customFormat="1" ht="24.96" customHeight="1">
      <c r="A99" s="9"/>
      <c r="B99" s="189"/>
      <c r="C99" s="190"/>
      <c r="D99" s="191" t="s">
        <v>110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112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LC Oprava lesní cesty – Rejchartická, k. ú. Šumperk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101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102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SO 192 - Dopravní značení  provizorní - DIO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Šumperk</v>
      </c>
      <c r="G116" s="41"/>
      <c r="H116" s="41"/>
      <c r="I116" s="33" t="s">
        <v>22</v>
      </c>
      <c r="J116" s="80" t="str">
        <f>IF(J14="","",J14)</f>
        <v>14. 4. 2024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Podniky města  Šumperka a.s.</v>
      </c>
      <c r="G118" s="41"/>
      <c r="H118" s="41"/>
      <c r="I118" s="33" t="s">
        <v>30</v>
      </c>
      <c r="J118" s="37" t="str">
        <f>E23</f>
        <v>Ing.Zdeněk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Martin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115</v>
      </c>
      <c r="D121" s="203" t="s">
        <v>61</v>
      </c>
      <c r="E121" s="203" t="s">
        <v>57</v>
      </c>
      <c r="F121" s="203" t="s">
        <v>58</v>
      </c>
      <c r="G121" s="203" t="s">
        <v>116</v>
      </c>
      <c r="H121" s="203" t="s">
        <v>117</v>
      </c>
      <c r="I121" s="203" t="s">
        <v>118</v>
      </c>
      <c r="J121" s="203" t="s">
        <v>107</v>
      </c>
      <c r="K121" s="204" t="s">
        <v>119</v>
      </c>
      <c r="L121" s="205"/>
      <c r="M121" s="101" t="s">
        <v>1</v>
      </c>
      <c r="N121" s="102" t="s">
        <v>40</v>
      </c>
      <c r="O121" s="102" t="s">
        <v>120</v>
      </c>
      <c r="P121" s="102" t="s">
        <v>121</v>
      </c>
      <c r="Q121" s="102" t="s">
        <v>122</v>
      </c>
      <c r="R121" s="102" t="s">
        <v>123</v>
      </c>
      <c r="S121" s="102" t="s">
        <v>124</v>
      </c>
      <c r="T121" s="103" t="s">
        <v>125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126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109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127</v>
      </c>
      <c r="F123" s="214" t="s">
        <v>128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76</v>
      </c>
      <c r="AY123" s="222" t="s">
        <v>129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160</v>
      </c>
      <c r="F124" s="225" t="s">
        <v>161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SUM(P125:P136)</f>
        <v>0</v>
      </c>
      <c r="Q124" s="219"/>
      <c r="R124" s="220">
        <f>SUM(R125:R136)</f>
        <v>0</v>
      </c>
      <c r="S124" s="219"/>
      <c r="T124" s="22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75</v>
      </c>
      <c r="AU124" s="223" t="s">
        <v>83</v>
      </c>
      <c r="AY124" s="222" t="s">
        <v>129</v>
      </c>
      <c r="BK124" s="224">
        <f>SUM(BK125:BK136)</f>
        <v>0</v>
      </c>
    </row>
    <row r="125" s="2" customFormat="1" ht="24.15" customHeight="1">
      <c r="A125" s="39"/>
      <c r="B125" s="40"/>
      <c r="C125" s="227" t="s">
        <v>83</v>
      </c>
      <c r="D125" s="227" t="s">
        <v>131</v>
      </c>
      <c r="E125" s="228" t="s">
        <v>295</v>
      </c>
      <c r="F125" s="229" t="s">
        <v>296</v>
      </c>
      <c r="G125" s="230" t="s">
        <v>264</v>
      </c>
      <c r="H125" s="231">
        <v>2</v>
      </c>
      <c r="I125" s="232"/>
      <c r="J125" s="233">
        <f>ROUND(I125*H125,2)</f>
        <v>0</v>
      </c>
      <c r="K125" s="229" t="s">
        <v>135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136</v>
      </c>
      <c r="AT125" s="238" t="s">
        <v>131</v>
      </c>
      <c r="AU125" s="238" t="s">
        <v>85</v>
      </c>
      <c r="AY125" s="18" t="s">
        <v>129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136</v>
      </c>
      <c r="BM125" s="238" t="s">
        <v>297</v>
      </c>
    </row>
    <row r="126" s="13" customFormat="1">
      <c r="A126" s="13"/>
      <c r="B126" s="240"/>
      <c r="C126" s="241"/>
      <c r="D126" s="242" t="s">
        <v>138</v>
      </c>
      <c r="E126" s="243" t="s">
        <v>1</v>
      </c>
      <c r="F126" s="244" t="s">
        <v>298</v>
      </c>
      <c r="G126" s="241"/>
      <c r="H126" s="245">
        <v>2</v>
      </c>
      <c r="I126" s="246"/>
      <c r="J126" s="241"/>
      <c r="K126" s="241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138</v>
      </c>
      <c r="AU126" s="251" t="s">
        <v>85</v>
      </c>
      <c r="AV126" s="13" t="s">
        <v>85</v>
      </c>
      <c r="AW126" s="13" t="s">
        <v>32</v>
      </c>
      <c r="AX126" s="13" t="s">
        <v>83</v>
      </c>
      <c r="AY126" s="251" t="s">
        <v>129</v>
      </c>
    </row>
    <row r="127" s="2" customFormat="1" ht="24.15" customHeight="1">
      <c r="A127" s="39"/>
      <c r="B127" s="40"/>
      <c r="C127" s="227" t="s">
        <v>85</v>
      </c>
      <c r="D127" s="227" t="s">
        <v>131</v>
      </c>
      <c r="E127" s="228" t="s">
        <v>299</v>
      </c>
      <c r="F127" s="229" t="s">
        <v>300</v>
      </c>
      <c r="G127" s="230" t="s">
        <v>264</v>
      </c>
      <c r="H127" s="231">
        <v>56</v>
      </c>
      <c r="I127" s="232"/>
      <c r="J127" s="233">
        <f>ROUND(I127*H127,2)</f>
        <v>0</v>
      </c>
      <c r="K127" s="229" t="s">
        <v>135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136</v>
      </c>
      <c r="AT127" s="238" t="s">
        <v>131</v>
      </c>
      <c r="AU127" s="238" t="s">
        <v>85</v>
      </c>
      <c r="AY127" s="18" t="s">
        <v>129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136</v>
      </c>
      <c r="BM127" s="238" t="s">
        <v>301</v>
      </c>
    </row>
    <row r="128" s="13" customFormat="1">
      <c r="A128" s="13"/>
      <c r="B128" s="240"/>
      <c r="C128" s="241"/>
      <c r="D128" s="242" t="s">
        <v>138</v>
      </c>
      <c r="E128" s="243" t="s">
        <v>1</v>
      </c>
      <c r="F128" s="244" t="s">
        <v>302</v>
      </c>
      <c r="G128" s="241"/>
      <c r="H128" s="245">
        <v>56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138</v>
      </c>
      <c r="AU128" s="251" t="s">
        <v>85</v>
      </c>
      <c r="AV128" s="13" t="s">
        <v>85</v>
      </c>
      <c r="AW128" s="13" t="s">
        <v>32</v>
      </c>
      <c r="AX128" s="13" t="s">
        <v>83</v>
      </c>
      <c r="AY128" s="251" t="s">
        <v>129</v>
      </c>
    </row>
    <row r="129" s="2" customFormat="1" ht="24.15" customHeight="1">
      <c r="A129" s="39"/>
      <c r="B129" s="40"/>
      <c r="C129" s="227" t="s">
        <v>147</v>
      </c>
      <c r="D129" s="227" t="s">
        <v>131</v>
      </c>
      <c r="E129" s="228" t="s">
        <v>303</v>
      </c>
      <c r="F129" s="229" t="s">
        <v>304</v>
      </c>
      <c r="G129" s="230" t="s">
        <v>264</v>
      </c>
      <c r="H129" s="231">
        <v>2</v>
      </c>
      <c r="I129" s="232"/>
      <c r="J129" s="233">
        <f>ROUND(I129*H129,2)</f>
        <v>0</v>
      </c>
      <c r="K129" s="229" t="s">
        <v>135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136</v>
      </c>
      <c r="AT129" s="238" t="s">
        <v>131</v>
      </c>
      <c r="AU129" s="238" t="s">
        <v>85</v>
      </c>
      <c r="AY129" s="18" t="s">
        <v>129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136</v>
      </c>
      <c r="BM129" s="238" t="s">
        <v>305</v>
      </c>
    </row>
    <row r="130" s="13" customFormat="1">
      <c r="A130" s="13"/>
      <c r="B130" s="240"/>
      <c r="C130" s="241"/>
      <c r="D130" s="242" t="s">
        <v>138</v>
      </c>
      <c r="E130" s="243" t="s">
        <v>1</v>
      </c>
      <c r="F130" s="244" t="s">
        <v>306</v>
      </c>
      <c r="G130" s="241"/>
      <c r="H130" s="245">
        <v>2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138</v>
      </c>
      <c r="AU130" s="251" t="s">
        <v>85</v>
      </c>
      <c r="AV130" s="13" t="s">
        <v>85</v>
      </c>
      <c r="AW130" s="13" t="s">
        <v>32</v>
      </c>
      <c r="AX130" s="13" t="s">
        <v>83</v>
      </c>
      <c r="AY130" s="251" t="s">
        <v>129</v>
      </c>
    </row>
    <row r="131" s="2" customFormat="1" ht="24.15" customHeight="1">
      <c r="A131" s="39"/>
      <c r="B131" s="40"/>
      <c r="C131" s="227" t="s">
        <v>136</v>
      </c>
      <c r="D131" s="227" t="s">
        <v>131</v>
      </c>
      <c r="E131" s="228" t="s">
        <v>307</v>
      </c>
      <c r="F131" s="229" t="s">
        <v>308</v>
      </c>
      <c r="G131" s="230" t="s">
        <v>264</v>
      </c>
      <c r="H131" s="231">
        <v>56</v>
      </c>
      <c r="I131" s="232"/>
      <c r="J131" s="233">
        <f>ROUND(I131*H131,2)</f>
        <v>0</v>
      </c>
      <c r="K131" s="229" t="s">
        <v>135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136</v>
      </c>
      <c r="AT131" s="238" t="s">
        <v>131</v>
      </c>
      <c r="AU131" s="238" t="s">
        <v>85</v>
      </c>
      <c r="AY131" s="18" t="s">
        <v>129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136</v>
      </c>
      <c r="BM131" s="238" t="s">
        <v>309</v>
      </c>
    </row>
    <row r="132" s="13" customFormat="1">
      <c r="A132" s="13"/>
      <c r="B132" s="240"/>
      <c r="C132" s="241"/>
      <c r="D132" s="242" t="s">
        <v>138</v>
      </c>
      <c r="E132" s="243" t="s">
        <v>1</v>
      </c>
      <c r="F132" s="244" t="s">
        <v>310</v>
      </c>
      <c r="G132" s="241"/>
      <c r="H132" s="245">
        <v>56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138</v>
      </c>
      <c r="AU132" s="251" t="s">
        <v>85</v>
      </c>
      <c r="AV132" s="13" t="s">
        <v>85</v>
      </c>
      <c r="AW132" s="13" t="s">
        <v>32</v>
      </c>
      <c r="AX132" s="13" t="s">
        <v>83</v>
      </c>
      <c r="AY132" s="251" t="s">
        <v>129</v>
      </c>
    </row>
    <row r="133" s="2" customFormat="1" ht="24.15" customHeight="1">
      <c r="A133" s="39"/>
      <c r="B133" s="40"/>
      <c r="C133" s="227" t="s">
        <v>156</v>
      </c>
      <c r="D133" s="227" t="s">
        <v>131</v>
      </c>
      <c r="E133" s="228" t="s">
        <v>311</v>
      </c>
      <c r="F133" s="229" t="s">
        <v>312</v>
      </c>
      <c r="G133" s="230" t="s">
        <v>264</v>
      </c>
      <c r="H133" s="231">
        <v>2</v>
      </c>
      <c r="I133" s="232"/>
      <c r="J133" s="233">
        <f>ROUND(I133*H133,2)</f>
        <v>0</v>
      </c>
      <c r="K133" s="229" t="s">
        <v>135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136</v>
      </c>
      <c r="AT133" s="238" t="s">
        <v>131</v>
      </c>
      <c r="AU133" s="238" t="s">
        <v>85</v>
      </c>
      <c r="AY133" s="18" t="s">
        <v>129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136</v>
      </c>
      <c r="BM133" s="238" t="s">
        <v>313</v>
      </c>
    </row>
    <row r="134" s="13" customFormat="1">
      <c r="A134" s="13"/>
      <c r="B134" s="240"/>
      <c r="C134" s="241"/>
      <c r="D134" s="242" t="s">
        <v>138</v>
      </c>
      <c r="E134" s="243" t="s">
        <v>1</v>
      </c>
      <c r="F134" s="244" t="s">
        <v>314</v>
      </c>
      <c r="G134" s="241"/>
      <c r="H134" s="245">
        <v>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138</v>
      </c>
      <c r="AU134" s="251" t="s">
        <v>85</v>
      </c>
      <c r="AV134" s="13" t="s">
        <v>85</v>
      </c>
      <c r="AW134" s="13" t="s">
        <v>32</v>
      </c>
      <c r="AX134" s="13" t="s">
        <v>83</v>
      </c>
      <c r="AY134" s="251" t="s">
        <v>129</v>
      </c>
    </row>
    <row r="135" s="2" customFormat="1" ht="24.15" customHeight="1">
      <c r="A135" s="39"/>
      <c r="B135" s="40"/>
      <c r="C135" s="227" t="s">
        <v>162</v>
      </c>
      <c r="D135" s="227" t="s">
        <v>131</v>
      </c>
      <c r="E135" s="228" t="s">
        <v>315</v>
      </c>
      <c r="F135" s="229" t="s">
        <v>316</v>
      </c>
      <c r="G135" s="230" t="s">
        <v>264</v>
      </c>
      <c r="H135" s="231">
        <v>56</v>
      </c>
      <c r="I135" s="232"/>
      <c r="J135" s="233">
        <f>ROUND(I135*H135,2)</f>
        <v>0</v>
      </c>
      <c r="K135" s="229" t="s">
        <v>135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136</v>
      </c>
      <c r="AT135" s="238" t="s">
        <v>131</v>
      </c>
      <c r="AU135" s="238" t="s">
        <v>85</v>
      </c>
      <c r="AY135" s="18" t="s">
        <v>129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136</v>
      </c>
      <c r="BM135" s="238" t="s">
        <v>317</v>
      </c>
    </row>
    <row r="136" s="13" customFormat="1">
      <c r="A136" s="13"/>
      <c r="B136" s="240"/>
      <c r="C136" s="241"/>
      <c r="D136" s="242" t="s">
        <v>138</v>
      </c>
      <c r="E136" s="243" t="s">
        <v>1</v>
      </c>
      <c r="F136" s="244" t="s">
        <v>318</v>
      </c>
      <c r="G136" s="241"/>
      <c r="H136" s="245">
        <v>56</v>
      </c>
      <c r="I136" s="246"/>
      <c r="J136" s="241"/>
      <c r="K136" s="241"/>
      <c r="L136" s="247"/>
      <c r="M136" s="302"/>
      <c r="N136" s="303"/>
      <c r="O136" s="303"/>
      <c r="P136" s="303"/>
      <c r="Q136" s="303"/>
      <c r="R136" s="303"/>
      <c r="S136" s="303"/>
      <c r="T136" s="30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138</v>
      </c>
      <c r="AU136" s="251" t="s">
        <v>85</v>
      </c>
      <c r="AV136" s="13" t="s">
        <v>85</v>
      </c>
      <c r="AW136" s="13" t="s">
        <v>32</v>
      </c>
      <c r="AX136" s="13" t="s">
        <v>83</v>
      </c>
      <c r="AY136" s="251" t="s">
        <v>129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YMNk0z6rqyTBjPMZKbezjOFNr7JfhA6TpsT9mn90Y+mvD/Xnho32S5WyojC+koSR46paPY8HU2CQCRLvqqn4kA==" hashValue="BHQdvuUlaSEyxvwN7aGZb9thc6/iZ0ClUaCh1pKz30ZP2k3rbb1UdDPmg9zqgyXGzrXYTOYoV7a8jLidyhe/9g==" algorithmName="SHA-512" password="CC35"/>
  <autoFilter ref="C121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100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LC Oprava lesní cesty – Rejchartická, k. ú. Šumperk</v>
      </c>
      <c r="F7" s="151"/>
      <c r="G7" s="151"/>
      <c r="H7" s="151"/>
      <c r="L7" s="21"/>
    </row>
    <row r="8" s="1" customFormat="1" ht="12" customHeight="1">
      <c r="B8" s="21"/>
      <c r="D8" s="151" t="s">
        <v>101</v>
      </c>
      <c r="L8" s="21"/>
    </row>
    <row r="9" s="2" customFormat="1" ht="16.5" customHeight="1">
      <c r="A9" s="39"/>
      <c r="B9" s="45"/>
      <c r="C9" s="39"/>
      <c r="D9" s="39"/>
      <c r="E9" s="152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14. 4. 2024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ROUND((SUM(BE122:BE126)),  2)</f>
        <v>0</v>
      </c>
      <c r="G35" s="39"/>
      <c r="H35" s="39"/>
      <c r="I35" s="165">
        <v>0.20999999999999999</v>
      </c>
      <c r="J35" s="164">
        <f>ROUND(((SUM(BE122:BE126))*I35),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ROUND((SUM(BF122:BF126)),  2)</f>
        <v>0</v>
      </c>
      <c r="G36" s="39"/>
      <c r="H36" s="39"/>
      <c r="I36" s="165">
        <v>0.12</v>
      </c>
      <c r="J36" s="164">
        <f>ROUND(((SUM(BF122:BF126))*I36),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ROUND((SUM(BG122:BG126)),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ROUND((SUM(BH122:BH126)),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ROUND((SUM(BI122:BI126)),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LC Oprava lesní cesty – Rejchartická, k. ú. Šumperk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1020 -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Šumperk</v>
      </c>
      <c r="G91" s="41"/>
      <c r="H91" s="41"/>
      <c r="I91" s="33" t="s">
        <v>22</v>
      </c>
      <c r="J91" s="80" t="str">
        <f>IF(J14="","",J14)</f>
        <v>14. 4. 2024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Podniky města  Šumperka a.s.</v>
      </c>
      <c r="G93" s="41"/>
      <c r="H93" s="41"/>
      <c r="I93" s="33" t="s">
        <v>30</v>
      </c>
      <c r="J93" s="37" t="str">
        <f>E23</f>
        <v>Ing.Zdeněk Vitásek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Pniok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106</v>
      </c>
      <c r="D96" s="186"/>
      <c r="E96" s="186"/>
      <c r="F96" s="186"/>
      <c r="G96" s="186"/>
      <c r="H96" s="186"/>
      <c r="I96" s="186"/>
      <c r="J96" s="187" t="s">
        <v>107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109</v>
      </c>
    </row>
    <row r="99" s="9" customFormat="1" ht="24.96" customHeight="1">
      <c r="A99" s="9"/>
      <c r="B99" s="189"/>
      <c r="C99" s="190"/>
      <c r="D99" s="191" t="s">
        <v>320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321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LC Oprava lesní cesty – Rejchartická, k. ú. Šumperk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101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102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1020 - VRN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Šumperk</v>
      </c>
      <c r="G116" s="41"/>
      <c r="H116" s="41"/>
      <c r="I116" s="33" t="s">
        <v>22</v>
      </c>
      <c r="J116" s="80" t="str">
        <f>IF(J14="","",J14)</f>
        <v>14. 4. 2024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 xml:space="preserve">Podniky města  Šumperka a.s.</v>
      </c>
      <c r="G118" s="41"/>
      <c r="H118" s="41"/>
      <c r="I118" s="33" t="s">
        <v>30</v>
      </c>
      <c r="J118" s="37" t="str">
        <f>E23</f>
        <v>Ing.Zdeněk Vitásek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Martin Pniok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115</v>
      </c>
      <c r="D121" s="203" t="s">
        <v>61</v>
      </c>
      <c r="E121" s="203" t="s">
        <v>57</v>
      </c>
      <c r="F121" s="203" t="s">
        <v>58</v>
      </c>
      <c r="G121" s="203" t="s">
        <v>116</v>
      </c>
      <c r="H121" s="203" t="s">
        <v>117</v>
      </c>
      <c r="I121" s="203" t="s">
        <v>118</v>
      </c>
      <c r="J121" s="203" t="s">
        <v>107</v>
      </c>
      <c r="K121" s="204" t="s">
        <v>119</v>
      </c>
      <c r="L121" s="205"/>
      <c r="M121" s="101" t="s">
        <v>1</v>
      </c>
      <c r="N121" s="102" t="s">
        <v>40</v>
      </c>
      <c r="O121" s="102" t="s">
        <v>120</v>
      </c>
      <c r="P121" s="102" t="s">
        <v>121</v>
      </c>
      <c r="Q121" s="102" t="s">
        <v>122</v>
      </c>
      <c r="R121" s="102" t="s">
        <v>123</v>
      </c>
      <c r="S121" s="102" t="s">
        <v>124</v>
      </c>
      <c r="T121" s="103" t="s">
        <v>125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126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109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98</v>
      </c>
      <c r="F123" s="214" t="s">
        <v>322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156</v>
      </c>
      <c r="AT123" s="223" t="s">
        <v>75</v>
      </c>
      <c r="AU123" s="223" t="s">
        <v>76</v>
      </c>
      <c r="AY123" s="222" t="s">
        <v>129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323</v>
      </c>
      <c r="F124" s="225" t="s">
        <v>324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156</v>
      </c>
      <c r="AT124" s="223" t="s">
        <v>75</v>
      </c>
      <c r="AU124" s="223" t="s">
        <v>83</v>
      </c>
      <c r="AY124" s="222" t="s">
        <v>129</v>
      </c>
      <c r="BK124" s="224">
        <f>SUM(BK125:BK126)</f>
        <v>0</v>
      </c>
    </row>
    <row r="125" s="2" customFormat="1" ht="16.5" customHeight="1">
      <c r="A125" s="39"/>
      <c r="B125" s="40"/>
      <c r="C125" s="227" t="s">
        <v>83</v>
      </c>
      <c r="D125" s="227" t="s">
        <v>131</v>
      </c>
      <c r="E125" s="228" t="s">
        <v>325</v>
      </c>
      <c r="F125" s="229" t="s">
        <v>324</v>
      </c>
      <c r="G125" s="230" t="s">
        <v>326</v>
      </c>
      <c r="H125" s="231">
        <v>1</v>
      </c>
      <c r="I125" s="232"/>
      <c r="J125" s="233">
        <f>ROUND(I125*H125,2)</f>
        <v>0</v>
      </c>
      <c r="K125" s="229" t="s">
        <v>135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327</v>
      </c>
      <c r="AT125" s="238" t="s">
        <v>131</v>
      </c>
      <c r="AU125" s="238" t="s">
        <v>85</v>
      </c>
      <c r="AY125" s="18" t="s">
        <v>129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327</v>
      </c>
      <c r="BM125" s="238" t="s">
        <v>328</v>
      </c>
    </row>
    <row r="126" s="2" customFormat="1" ht="16.5" customHeight="1">
      <c r="A126" s="39"/>
      <c r="B126" s="40"/>
      <c r="C126" s="227" t="s">
        <v>85</v>
      </c>
      <c r="D126" s="227" t="s">
        <v>131</v>
      </c>
      <c r="E126" s="228" t="s">
        <v>329</v>
      </c>
      <c r="F126" s="229" t="s">
        <v>330</v>
      </c>
      <c r="G126" s="230" t="s">
        <v>326</v>
      </c>
      <c r="H126" s="231">
        <v>1</v>
      </c>
      <c r="I126" s="232"/>
      <c r="J126" s="233">
        <f>ROUND(I126*H126,2)</f>
        <v>0</v>
      </c>
      <c r="K126" s="229" t="s">
        <v>135</v>
      </c>
      <c r="L126" s="45"/>
      <c r="M126" s="297" t="s">
        <v>1</v>
      </c>
      <c r="N126" s="298" t="s">
        <v>41</v>
      </c>
      <c r="O126" s="299"/>
      <c r="P126" s="300">
        <f>O126*H126</f>
        <v>0</v>
      </c>
      <c r="Q126" s="300">
        <v>0</v>
      </c>
      <c r="R126" s="300">
        <f>Q126*H126</f>
        <v>0</v>
      </c>
      <c r="S126" s="300">
        <v>0</v>
      </c>
      <c r="T126" s="30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327</v>
      </c>
      <c r="AT126" s="238" t="s">
        <v>131</v>
      </c>
      <c r="AU126" s="238" t="s">
        <v>85</v>
      </c>
      <c r="AY126" s="18" t="s">
        <v>129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327</v>
      </c>
      <c r="BM126" s="238" t="s">
        <v>331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fTntGLnfrpUCThlIiKYJcCqHeE7gHQI8Ddo27SIif6c/bV4W77lC36/T9i1cM7GK1fXlHMDAiVKoYdCFqr+bLQ==" hashValue="A51lu3YokmNc22jd6FsdjAzucIuzhkUuEhfFG+ypwZWpYz1z+j0Tamn0ibiKKuI+p76GRhOcPcwT9owUNKUuaQ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2024-07-18T19:10:47Z</dcterms:created>
  <dcterms:modified xsi:type="dcterms:W3CDTF">2024-07-18T19:10:54Z</dcterms:modified>
</cp:coreProperties>
</file>