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01-projekce_a_inz\1035_Dopravni hriste Sumperk\23_3-PDPS\rozpocet-soupis\export\"/>
    </mc:Choice>
  </mc:AlternateContent>
  <bookViews>
    <workbookView xWindow="0" yWindow="0" windowWidth="28800" windowHeight="13935"/>
  </bookViews>
  <sheets>
    <sheet name="Rekapitulace stavby" sheetId="1" r:id="rId1"/>
    <sheet name="SO 101 - Komunikace" sheetId="2" r:id="rId2"/>
    <sheet name="SO 102 - Oplocení" sheetId="3" r:id="rId3"/>
    <sheet name="SO 401 - Technologie SSZ" sheetId="4" r:id="rId4"/>
    <sheet name="VON - Vedlejší a ostatní ..." sheetId="5" r:id="rId5"/>
    <sheet name="Pokyny pro vyplnění" sheetId="6" r:id="rId6"/>
  </sheets>
  <definedNames>
    <definedName name="_xlnm._FilterDatabase" localSheetId="1" hidden="1">'SO 101 - Komunikace'!$C$86:$K$272</definedName>
    <definedName name="_xlnm._FilterDatabase" localSheetId="2" hidden="1">'SO 102 - Oplocení'!$C$84:$K$116</definedName>
    <definedName name="_xlnm._FilterDatabase" localSheetId="3" hidden="1">'SO 401 - Technologie SSZ'!$C$89:$K$246</definedName>
    <definedName name="_xlnm._FilterDatabase" localSheetId="4" hidden="1">'VON - Vedlejší a ostatní ...'!$C$84:$K$172</definedName>
    <definedName name="_xlnm.Print_Titles" localSheetId="0">'Rekapitulace stavby'!$52:$52</definedName>
    <definedName name="_xlnm.Print_Titles" localSheetId="1">'SO 101 - Komunikace'!$86:$86</definedName>
    <definedName name="_xlnm.Print_Titles" localSheetId="2">'SO 102 - Oplocení'!$84:$84</definedName>
    <definedName name="_xlnm.Print_Titles" localSheetId="3">'SO 401 - Technologie SSZ'!$89:$89</definedName>
    <definedName name="_xlnm.Print_Titles" localSheetId="4">'VON - Vedlejší a ostatní ...'!$84:$84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1">'SO 101 - Komunikace'!$C$4:$J$39,'SO 101 - Komunikace'!$C$45:$J$68,'SO 101 - Komunikace'!$C$74:$K$272</definedName>
    <definedName name="_xlnm.Print_Area" localSheetId="2">'SO 102 - Oplocení'!$C$4:$J$39,'SO 102 - Oplocení'!$C$45:$J$66,'SO 102 - Oplocení'!$C$72:$K$116</definedName>
    <definedName name="_xlnm.Print_Area" localSheetId="3">'SO 401 - Technologie SSZ'!$C$4:$J$39,'SO 401 - Technologie SSZ'!$C$45:$J$71,'SO 401 - Technologie SSZ'!$C$77:$K$246</definedName>
    <definedName name="_xlnm.Print_Area" localSheetId="4">'VON - Vedlejší a ostatní ...'!$C$4:$J$39,'VON - Vedlejší a ostatní ...'!$C$45:$J$66,'VON - Vedlejší a ostatní ...'!$C$72:$K$172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68" i="5"/>
  <c r="BH168" i="5"/>
  <c r="BG168" i="5"/>
  <c r="BF168" i="5"/>
  <c r="T168" i="5"/>
  <c r="T167" i="5" s="1"/>
  <c r="R168" i="5"/>
  <c r="R167" i="5" s="1"/>
  <c r="P168" i="5"/>
  <c r="P167" i="5" s="1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57" i="5"/>
  <c r="BH157" i="5"/>
  <c r="BG157" i="5"/>
  <c r="BF157" i="5"/>
  <c r="T157" i="5"/>
  <c r="R157" i="5"/>
  <c r="P157" i="5"/>
  <c r="BI150" i="5"/>
  <c r="BH150" i="5"/>
  <c r="BG150" i="5"/>
  <c r="BF150" i="5"/>
  <c r="T150" i="5"/>
  <c r="R150" i="5"/>
  <c r="P150" i="5"/>
  <c r="BI144" i="5"/>
  <c r="BH144" i="5"/>
  <c r="BG144" i="5"/>
  <c r="BF144" i="5"/>
  <c r="T144" i="5"/>
  <c r="R144" i="5"/>
  <c r="P144" i="5"/>
  <c r="BI137" i="5"/>
  <c r="BH137" i="5"/>
  <c r="BG137" i="5"/>
  <c r="BF137" i="5"/>
  <c r="T137" i="5"/>
  <c r="R137" i="5"/>
  <c r="P137" i="5"/>
  <c r="BI131" i="5"/>
  <c r="BH131" i="5"/>
  <c r="BG131" i="5"/>
  <c r="BF131" i="5"/>
  <c r="T131" i="5"/>
  <c r="R131" i="5"/>
  <c r="P131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18" i="5"/>
  <c r="BH118" i="5"/>
  <c r="BG118" i="5"/>
  <c r="BF118" i="5"/>
  <c r="T118" i="5"/>
  <c r="R118" i="5"/>
  <c r="P118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07" i="5"/>
  <c r="BH107" i="5"/>
  <c r="BG107" i="5"/>
  <c r="BF107" i="5"/>
  <c r="T107" i="5"/>
  <c r="R107" i="5"/>
  <c r="P107" i="5"/>
  <c r="BI102" i="5"/>
  <c r="BH102" i="5"/>
  <c r="BG102" i="5"/>
  <c r="BF102" i="5"/>
  <c r="T102" i="5"/>
  <c r="R102" i="5"/>
  <c r="P102" i="5"/>
  <c r="BI96" i="5"/>
  <c r="BH96" i="5"/>
  <c r="BG96" i="5"/>
  <c r="BF96" i="5"/>
  <c r="T96" i="5"/>
  <c r="R96" i="5"/>
  <c r="P96" i="5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J82" i="5"/>
  <c r="J81" i="5"/>
  <c r="F81" i="5"/>
  <c r="F79" i="5"/>
  <c r="E77" i="5"/>
  <c r="J55" i="5"/>
  <c r="J54" i="5"/>
  <c r="F54" i="5"/>
  <c r="F52" i="5"/>
  <c r="E50" i="5"/>
  <c r="J18" i="5"/>
  <c r="E18" i="5"/>
  <c r="F82" i="5" s="1"/>
  <c r="J17" i="5"/>
  <c r="J12" i="5"/>
  <c r="J79" i="5"/>
  <c r="E7" i="5"/>
  <c r="E48" i="5"/>
  <c r="J37" i="4"/>
  <c r="J36" i="4"/>
  <c r="AY57" i="1" s="1"/>
  <c r="J35" i="4"/>
  <c r="AX57" i="1" s="1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T107" i="4"/>
  <c r="R108" i="4"/>
  <c r="R107" i="4" s="1"/>
  <c r="P108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J87" i="4"/>
  <c r="J86" i="4"/>
  <c r="F86" i="4"/>
  <c r="F84" i="4"/>
  <c r="E82" i="4"/>
  <c r="J55" i="4"/>
  <c r="J54" i="4"/>
  <c r="F54" i="4"/>
  <c r="F52" i="4"/>
  <c r="E50" i="4"/>
  <c r="J18" i="4"/>
  <c r="E18" i="4"/>
  <c r="F87" i="4" s="1"/>
  <c r="J17" i="4"/>
  <c r="J12" i="4"/>
  <c r="J84" i="4"/>
  <c r="E7" i="4"/>
  <c r="E80" i="4" s="1"/>
  <c r="J37" i="3"/>
  <c r="J36" i="3"/>
  <c r="AY56" i="1" s="1"/>
  <c r="J35" i="3"/>
  <c r="AX56" i="1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T111" i="3" s="1"/>
  <c r="R112" i="3"/>
  <c r="R111" i="3" s="1"/>
  <c r="P112" i="3"/>
  <c r="P111" i="3" s="1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T96" i="3"/>
  <c r="R97" i="3"/>
  <c r="R96" i="3" s="1"/>
  <c r="P97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55" i="3" s="1"/>
  <c r="J17" i="3"/>
  <c r="J12" i="3"/>
  <c r="J79" i="3"/>
  <c r="E7" i="3"/>
  <c r="E75" i="3" s="1"/>
  <c r="J37" i="2"/>
  <c r="J36" i="2"/>
  <c r="AY55" i="1" s="1"/>
  <c r="J35" i="2"/>
  <c r="AX55" i="1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T261" i="2" s="1"/>
  <c r="R262" i="2"/>
  <c r="R261" i="2" s="1"/>
  <c r="P262" i="2"/>
  <c r="P261" i="2" s="1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78" i="2"/>
  <c r="BH178" i="2"/>
  <c r="BG178" i="2"/>
  <c r="BF178" i="2"/>
  <c r="T178" i="2"/>
  <c r="R178" i="2"/>
  <c r="P178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2" i="2"/>
  <c r="BH112" i="2"/>
  <c r="BG112" i="2"/>
  <c r="BF112" i="2"/>
  <c r="T112" i="2"/>
  <c r="R112" i="2"/>
  <c r="P112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77" i="2"/>
  <c r="L50" i="1"/>
  <c r="AM50" i="1"/>
  <c r="AM49" i="1"/>
  <c r="L49" i="1"/>
  <c r="AM47" i="1"/>
  <c r="L47" i="1"/>
  <c r="L45" i="1"/>
  <c r="L44" i="1"/>
  <c r="BK233" i="2"/>
  <c r="BK112" i="2"/>
  <c r="BK256" i="2"/>
  <c r="J99" i="2"/>
  <c r="BK199" i="2"/>
  <c r="BK269" i="2"/>
  <c r="J213" i="2"/>
  <c r="BK141" i="2"/>
  <c r="J90" i="3"/>
  <c r="BK112" i="3"/>
  <c r="J214" i="4"/>
  <c r="J171" i="4"/>
  <c r="J132" i="4"/>
  <c r="J106" i="4"/>
  <c r="BK204" i="4"/>
  <c r="BK154" i="4"/>
  <c r="J105" i="4"/>
  <c r="J211" i="4"/>
  <c r="BK156" i="4"/>
  <c r="BK93" i="4"/>
  <c r="BK212" i="4"/>
  <c r="BK176" i="4"/>
  <c r="J133" i="4"/>
  <c r="J125" i="5"/>
  <c r="BK118" i="5"/>
  <c r="BK102" i="5"/>
  <c r="BK150" i="2"/>
  <c r="BK266" i="2"/>
  <c r="BK144" i="2"/>
  <c r="J252" i="2"/>
  <c r="BK105" i="2"/>
  <c r="BK216" i="2"/>
  <c r="J105" i="2"/>
  <c r="J102" i="3"/>
  <c r="BK240" i="4"/>
  <c r="BK197" i="4"/>
  <c r="BK163" i="4"/>
  <c r="J117" i="4"/>
  <c r="J209" i="4"/>
  <c r="BK150" i="4"/>
  <c r="BK117" i="4"/>
  <c r="BK213" i="4"/>
  <c r="J163" i="4"/>
  <c r="J104" i="4"/>
  <c r="J220" i="4"/>
  <c r="BK175" i="4"/>
  <c r="BK122" i="4"/>
  <c r="J131" i="5"/>
  <c r="BK90" i="5"/>
  <c r="J88" i="5"/>
  <c r="BK207" i="2"/>
  <c r="J103" i="2"/>
  <c r="BK124" i="2"/>
  <c r="BK226" i="2"/>
  <c r="BK157" i="2"/>
  <c r="BK231" i="2"/>
  <c r="BK203" i="2"/>
  <c r="J115" i="3"/>
  <c r="BK104" i="3"/>
  <c r="BK105" i="3"/>
  <c r="J217" i="4"/>
  <c r="BK183" i="4"/>
  <c r="BK121" i="4"/>
  <c r="BK220" i="4"/>
  <c r="BK162" i="4"/>
  <c r="J118" i="4"/>
  <c r="J216" i="4"/>
  <c r="J189" i="4"/>
  <c r="BK113" i="4"/>
  <c r="J218" i="4"/>
  <c r="BK192" i="4"/>
  <c r="BK143" i="4"/>
  <c r="BK99" i="4"/>
  <c r="J157" i="5"/>
  <c r="BK125" i="5"/>
  <c r="J107" i="2"/>
  <c r="J207" i="2"/>
  <c r="J116" i="3"/>
  <c r="BK108" i="3"/>
  <c r="BK231" i="4"/>
  <c r="J185" i="4"/>
  <c r="J154" i="4"/>
  <c r="BK111" i="4"/>
  <c r="J219" i="4"/>
  <c r="J160" i="4"/>
  <c r="BK108" i="4"/>
  <c r="BK215" i="4"/>
  <c r="J180" i="4"/>
  <c r="BK115" i="4"/>
  <c r="BK222" i="4"/>
  <c r="BK189" i="4"/>
  <c r="J137" i="4"/>
  <c r="BK113" i="5"/>
  <c r="BK165" i="5"/>
  <c r="J250" i="2"/>
  <c r="J167" i="2"/>
  <c r="J90" i="2"/>
  <c r="J240" i="2"/>
  <c r="J269" i="2"/>
  <c r="J162" i="2"/>
  <c r="BK229" i="2"/>
  <c r="J170" i="2"/>
  <c r="BK110" i="3"/>
  <c r="J103" i="3"/>
  <c r="J233" i="4"/>
  <c r="BK194" i="4"/>
  <c r="BK160" i="4"/>
  <c r="J113" i="4"/>
  <c r="J238" i="4"/>
  <c r="BK182" i="4"/>
  <c r="J143" i="4"/>
  <c r="J245" i="4"/>
  <c r="J195" i="4"/>
  <c r="J134" i="4"/>
  <c r="J242" i="4"/>
  <c r="J196" i="4"/>
  <c r="J156" i="4"/>
  <c r="J144" i="5"/>
  <c r="BK88" i="5"/>
  <c r="BK250" i="2"/>
  <c r="J199" i="2"/>
  <c r="BK107" i="2"/>
  <c r="J178" i="2"/>
  <c r="J218" i="2"/>
  <c r="J129" i="2"/>
  <c r="BK224" i="2"/>
  <c r="BK178" i="2"/>
  <c r="J112" i="3"/>
  <c r="J108" i="3"/>
  <c r="J225" i="4"/>
  <c r="BK191" i="4"/>
  <c r="BK157" i="4"/>
  <c r="J108" i="4"/>
  <c r="BK227" i="4"/>
  <c r="BK171" i="4"/>
  <c r="BK95" i="4"/>
  <c r="BK185" i="4"/>
  <c r="BK132" i="4"/>
  <c r="J241" i="4"/>
  <c r="J213" i="4"/>
  <c r="J182" i="4"/>
  <c r="BK136" i="4"/>
  <c r="J165" i="5"/>
  <c r="J113" i="5"/>
  <c r="BK237" i="2"/>
  <c r="J124" i="2"/>
  <c r="BK170" i="2"/>
  <c r="J93" i="2"/>
  <c r="BK196" i="2"/>
  <c r="BK252" i="2"/>
  <c r="J190" i="2"/>
  <c r="J109" i="3"/>
  <c r="J92" i="3"/>
  <c r="BK234" i="4"/>
  <c r="J206" i="4"/>
  <c r="BK167" i="4"/>
  <c r="J136" i="4"/>
  <c r="BK242" i="4"/>
  <c r="J191" i="4"/>
  <c r="BK141" i="4"/>
  <c r="J223" i="4"/>
  <c r="J165" i="4"/>
  <c r="J124" i="4"/>
  <c r="J229" i="4"/>
  <c r="J200" i="4"/>
  <c r="J157" i="4"/>
  <c r="J114" i="4"/>
  <c r="J96" i="5"/>
  <c r="BK157" i="5"/>
  <c r="J137" i="2"/>
  <c r="BK220" i="2"/>
  <c r="BK120" i="2"/>
  <c r="BK88" i="3"/>
  <c r="J88" i="3"/>
  <c r="J207" i="4"/>
  <c r="J169" i="4"/>
  <c r="BK131" i="4"/>
  <c r="BK241" i="4"/>
  <c r="BK188" i="4"/>
  <c r="BK135" i="4"/>
  <c r="BK238" i="4"/>
  <c r="BK196" i="4"/>
  <c r="BK159" i="4"/>
  <c r="J97" i="4"/>
  <c r="BK214" i="4"/>
  <c r="BK177" i="4"/>
  <c r="BK134" i="4"/>
  <c r="J150" i="5"/>
  <c r="BK96" i="5"/>
  <c r="J107" i="5"/>
  <c r="BK240" i="2"/>
  <c r="J132" i="2"/>
  <c r="BK262" i="2"/>
  <c r="BK137" i="2"/>
  <c r="BK222" i="2"/>
  <c r="J120" i="2"/>
  <c r="J222" i="2"/>
  <c r="BK93" i="2"/>
  <c r="J110" i="3"/>
  <c r="J104" i="3"/>
  <c r="BK223" i="4"/>
  <c r="BK180" i="4"/>
  <c r="J151" i="4"/>
  <c r="BK243" i="4"/>
  <c r="J198" i="4"/>
  <c r="J131" i="4"/>
  <c r="BK233" i="4"/>
  <c r="BK200" i="4"/>
  <c r="BK172" i="4"/>
  <c r="J111" i="4"/>
  <c r="BK219" i="4"/>
  <c r="J183" i="4"/>
  <c r="BK138" i="4"/>
  <c r="BK97" i="4"/>
  <c r="J163" i="5"/>
  <c r="J118" i="5"/>
  <c r="J235" i="2"/>
  <c r="BK96" i="2"/>
  <c r="BK242" i="2"/>
  <c r="BK90" i="2"/>
  <c r="BK190" i="2"/>
  <c r="J237" i="2"/>
  <c r="J196" i="2"/>
  <c r="BK100" i="3"/>
  <c r="BK103" i="3"/>
  <c r="BK216" i="4"/>
  <c r="J179" i="4"/>
  <c r="BK137" i="4"/>
  <c r="J99" i="4"/>
  <c r="BK199" i="4"/>
  <c r="J138" i="4"/>
  <c r="J227" i="4"/>
  <c r="BK198" i="4"/>
  <c r="BK146" i="4"/>
  <c r="BK245" i="4"/>
  <c r="BK205" i="4"/>
  <c r="J167" i="4"/>
  <c r="BK103" i="4"/>
  <c r="J112" i="5"/>
  <c r="BK131" i="5"/>
  <c r="J244" i="2"/>
  <c r="J144" i="2"/>
  <c r="J216" i="2"/>
  <c r="J266" i="2"/>
  <c r="J220" i="2"/>
  <c r="J112" i="2"/>
  <c r="BK218" i="2"/>
  <c r="J96" i="2"/>
  <c r="BK116" i="3"/>
  <c r="BK102" i="3"/>
  <c r="J212" i="4"/>
  <c r="J173" i="4"/>
  <c r="J148" i="4"/>
  <c r="BK105" i="4"/>
  <c r="J203" i="4"/>
  <c r="BK153" i="4"/>
  <c r="BK104" i="4"/>
  <c r="BK203" i="4"/>
  <c r="J150" i="4"/>
  <c r="J95" i="4"/>
  <c r="BK207" i="4"/>
  <c r="BK173" i="4"/>
  <c r="J135" i="4"/>
  <c r="J123" i="5"/>
  <c r="BK168" i="5"/>
  <c r="J203" i="2"/>
  <c r="J229" i="2"/>
  <c r="BK167" i="2"/>
  <c r="J97" i="3"/>
  <c r="BK107" i="3"/>
  <c r="J215" i="4"/>
  <c r="J175" i="4"/>
  <c r="J146" i="4"/>
  <c r="J103" i="4"/>
  <c r="J202" i="4"/>
  <c r="BK148" i="4"/>
  <c r="J93" i="4"/>
  <c r="BK202" i="4"/>
  <c r="J141" i="4"/>
  <c r="J243" i="4"/>
  <c r="BK209" i="4"/>
  <c r="BK170" i="4"/>
  <c r="J127" i="4"/>
  <c r="J90" i="5"/>
  <c r="BK150" i="5"/>
  <c r="J193" i="2"/>
  <c r="BK99" i="2"/>
  <c r="BK213" i="2"/>
  <c r="BK244" i="2"/>
  <c r="J141" i="2"/>
  <c r="J233" i="2"/>
  <c r="BK193" i="2"/>
  <c r="J105" i="3"/>
  <c r="BK109" i="3"/>
  <c r="BK90" i="3"/>
  <c r="J205" i="4"/>
  <c r="BK165" i="4"/>
  <c r="J119" i="4"/>
  <c r="BK225" i="4"/>
  <c r="J172" i="4"/>
  <c r="BK119" i="4"/>
  <c r="BK218" i="4"/>
  <c r="BK186" i="4"/>
  <c r="J120" i="4"/>
  <c r="J234" i="4"/>
  <c r="BK206" i="4"/>
  <c r="BK169" i="4"/>
  <c r="J115" i="4"/>
  <c r="BK107" i="5"/>
  <c r="BK137" i="5"/>
  <c r="J242" i="2"/>
  <c r="BK129" i="2"/>
  <c r="J262" i="2"/>
  <c r="BK103" i="2"/>
  <c r="J224" i="2"/>
  <c r="J150" i="2"/>
  <c r="J231" i="2"/>
  <c r="J157" i="2"/>
  <c r="BK115" i="3"/>
  <c r="J100" i="3"/>
  <c r="BK211" i="4"/>
  <c r="J170" i="4"/>
  <c r="BK128" i="4"/>
  <c r="BK239" i="4"/>
  <c r="J186" i="4"/>
  <c r="J121" i="4"/>
  <c r="BK217" i="4"/>
  <c r="J192" i="4"/>
  <c r="J122" i="4"/>
  <c r="J231" i="4"/>
  <c r="J194" i="4"/>
  <c r="BK151" i="4"/>
  <c r="J168" i="5"/>
  <c r="J137" i="5"/>
  <c r="J256" i="2"/>
  <c r="BK187" i="2"/>
  <c r="AS54" i="1"/>
  <c r="BK132" i="2"/>
  <c r="J226" i="2"/>
  <c r="BK162" i="2"/>
  <c r="J94" i="3"/>
  <c r="BK97" i="3"/>
  <c r="BK195" i="4"/>
  <c r="J159" i="4"/>
  <c r="BK114" i="4"/>
  <c r="J236" i="4"/>
  <c r="J177" i="4"/>
  <c r="BK124" i="4"/>
  <c r="J240" i="4"/>
  <c r="J197" i="4"/>
  <c r="BK133" i="4"/>
  <c r="J239" i="4"/>
  <c r="BK179" i="4"/>
  <c r="J128" i="4"/>
  <c r="BK163" i="5"/>
  <c r="J102" i="5"/>
  <c r="BK112" i="5"/>
  <c r="BK235" i="2"/>
  <c r="J187" i="2"/>
  <c r="J107" i="3"/>
  <c r="BK94" i="3"/>
  <c r="BK92" i="3"/>
  <c r="J199" i="4"/>
  <c r="J162" i="4"/>
  <c r="BK118" i="4"/>
  <c r="BK229" i="4"/>
  <c r="J176" i="4"/>
  <c r="BK120" i="4"/>
  <c r="J222" i="4"/>
  <c r="J188" i="4"/>
  <c r="BK127" i="4"/>
  <c r="BK236" i="4"/>
  <c r="J204" i="4"/>
  <c r="J153" i="4"/>
  <c r="BK106" i="4"/>
  <c r="BK144" i="5"/>
  <c r="BK123" i="5"/>
  <c r="R89" i="2" l="1"/>
  <c r="R156" i="2"/>
  <c r="BK212" i="2"/>
  <c r="J212" i="2"/>
  <c r="J63" i="2" s="1"/>
  <c r="BK249" i="2"/>
  <c r="J249" i="2"/>
  <c r="J64" i="2"/>
  <c r="BK265" i="2"/>
  <c r="J265" i="2"/>
  <c r="J67" i="2"/>
  <c r="T87" i="3"/>
  <c r="T86" i="3" s="1"/>
  <c r="T99" i="3"/>
  <c r="T114" i="3"/>
  <c r="R92" i="4"/>
  <c r="R91" i="4" s="1"/>
  <c r="BK102" i="4"/>
  <c r="J102" i="4"/>
  <c r="J63" i="4"/>
  <c r="BK110" i="4"/>
  <c r="J110" i="4"/>
  <c r="J65" i="4"/>
  <c r="R123" i="4"/>
  <c r="P130" i="4"/>
  <c r="P166" i="4"/>
  <c r="P232" i="4"/>
  <c r="BK87" i="5"/>
  <c r="P124" i="5"/>
  <c r="T89" i="2"/>
  <c r="T156" i="2"/>
  <c r="P212" i="2"/>
  <c r="P249" i="2"/>
  <c r="T265" i="2"/>
  <c r="T264" i="2" s="1"/>
  <c r="R87" i="3"/>
  <c r="P99" i="3"/>
  <c r="P114" i="3"/>
  <c r="T92" i="4"/>
  <c r="T91" i="4"/>
  <c r="R102" i="4"/>
  <c r="R110" i="4"/>
  <c r="P123" i="4"/>
  <c r="R130" i="4"/>
  <c r="BK166" i="4"/>
  <c r="J166" i="4"/>
  <c r="J69" i="4" s="1"/>
  <c r="BK232" i="4"/>
  <c r="J232" i="4" s="1"/>
  <c r="J70" i="4" s="1"/>
  <c r="R87" i="5"/>
  <c r="BK143" i="5"/>
  <c r="J143" i="5" s="1"/>
  <c r="J63" i="5" s="1"/>
  <c r="BK89" i="2"/>
  <c r="J89" i="2" s="1"/>
  <c r="J61" i="2" s="1"/>
  <c r="BK156" i="2"/>
  <c r="J156" i="2"/>
  <c r="J62" i="2" s="1"/>
  <c r="R212" i="2"/>
  <c r="T249" i="2"/>
  <c r="R265" i="2"/>
  <c r="R264" i="2" s="1"/>
  <c r="P87" i="3"/>
  <c r="P86" i="3"/>
  <c r="P85" i="3" s="1"/>
  <c r="AU56" i="1" s="1"/>
  <c r="R99" i="3"/>
  <c r="R114" i="3"/>
  <c r="BK92" i="4"/>
  <c r="J92" i="4" s="1"/>
  <c r="J61" i="4" s="1"/>
  <c r="T102" i="4"/>
  <c r="T110" i="4"/>
  <c r="T123" i="4"/>
  <c r="T130" i="4"/>
  <c r="T166" i="4"/>
  <c r="T232" i="4"/>
  <c r="P87" i="5"/>
  <c r="BK124" i="5"/>
  <c r="J124" i="5"/>
  <c r="J62" i="5" s="1"/>
  <c r="R124" i="5"/>
  <c r="R143" i="5"/>
  <c r="P89" i="2"/>
  <c r="P88" i="2" s="1"/>
  <c r="P87" i="2" s="1"/>
  <c r="AU55" i="1" s="1"/>
  <c r="P156" i="2"/>
  <c r="T212" i="2"/>
  <c r="R249" i="2"/>
  <c r="P265" i="2"/>
  <c r="P264" i="2"/>
  <c r="BK87" i="3"/>
  <c r="J87" i="3" s="1"/>
  <c r="J61" i="3" s="1"/>
  <c r="BK99" i="3"/>
  <c r="J99" i="3" s="1"/>
  <c r="J63" i="3" s="1"/>
  <c r="BK114" i="3"/>
  <c r="J114" i="3"/>
  <c r="J65" i="3" s="1"/>
  <c r="P92" i="4"/>
  <c r="P91" i="4" s="1"/>
  <c r="P102" i="4"/>
  <c r="P110" i="4"/>
  <c r="BK123" i="4"/>
  <c r="J123" i="4" s="1"/>
  <c r="J66" i="4" s="1"/>
  <c r="BK130" i="4"/>
  <c r="BK129" i="4" s="1"/>
  <c r="J129" i="4" s="1"/>
  <c r="J67" i="4" s="1"/>
  <c r="R166" i="4"/>
  <c r="R232" i="4"/>
  <c r="T87" i="5"/>
  <c r="T124" i="5"/>
  <c r="P143" i="5"/>
  <c r="T143" i="5"/>
  <c r="BK162" i="5"/>
  <c r="J162" i="5" s="1"/>
  <c r="J64" i="5" s="1"/>
  <c r="P162" i="5"/>
  <c r="R162" i="5"/>
  <c r="T162" i="5"/>
  <c r="BK261" i="2"/>
  <c r="J261" i="2" s="1"/>
  <c r="J65" i="2" s="1"/>
  <c r="BK111" i="3"/>
  <c r="J111" i="3"/>
  <c r="J64" i="3" s="1"/>
  <c r="BK96" i="3"/>
  <c r="J96" i="3" s="1"/>
  <c r="J62" i="3" s="1"/>
  <c r="BK107" i="4"/>
  <c r="J107" i="4" s="1"/>
  <c r="J64" i="4" s="1"/>
  <c r="BK167" i="5"/>
  <c r="J167" i="5" s="1"/>
  <c r="J65" i="5" s="1"/>
  <c r="BE96" i="5"/>
  <c r="BE107" i="5"/>
  <c r="BE118" i="5"/>
  <c r="BE125" i="5"/>
  <c r="BE144" i="5"/>
  <c r="BE163" i="5"/>
  <c r="J52" i="5"/>
  <c r="E75" i="5"/>
  <c r="BE88" i="5"/>
  <c r="BE131" i="5"/>
  <c r="BE150" i="5"/>
  <c r="BK91" i="4"/>
  <c r="J91" i="4" s="1"/>
  <c r="J60" i="4" s="1"/>
  <c r="F55" i="5"/>
  <c r="BE90" i="5"/>
  <c r="BE102" i="5"/>
  <c r="BE112" i="5"/>
  <c r="BE113" i="5"/>
  <c r="BE123" i="5"/>
  <c r="BE137" i="5"/>
  <c r="BE157" i="5"/>
  <c r="BE165" i="5"/>
  <c r="BE168" i="5"/>
  <c r="E48" i="4"/>
  <c r="BE93" i="4"/>
  <c r="BE104" i="4"/>
  <c r="BE108" i="4"/>
  <c r="BE111" i="4"/>
  <c r="BE114" i="4"/>
  <c r="BE115" i="4"/>
  <c r="BE117" i="4"/>
  <c r="BE118" i="4"/>
  <c r="BE119" i="4"/>
  <c r="BE120" i="4"/>
  <c r="BE146" i="4"/>
  <c r="BE148" i="4"/>
  <c r="BE159" i="4"/>
  <c r="BE162" i="4"/>
  <c r="BE171" i="4"/>
  <c r="BE180" i="4"/>
  <c r="BE185" i="4"/>
  <c r="BE186" i="4"/>
  <c r="BE198" i="4"/>
  <c r="BE202" i="4"/>
  <c r="BE206" i="4"/>
  <c r="BE211" i="4"/>
  <c r="BE216" i="4"/>
  <c r="BE223" i="4"/>
  <c r="BE225" i="4"/>
  <c r="BE240" i="4"/>
  <c r="BE243" i="4"/>
  <c r="BE245" i="4"/>
  <c r="J52" i="4"/>
  <c r="BE106" i="4"/>
  <c r="BE128" i="4"/>
  <c r="BE135" i="4"/>
  <c r="BE143" i="4"/>
  <c r="BE150" i="4"/>
  <c r="BE151" i="4"/>
  <c r="BE153" i="4"/>
  <c r="BE154" i="4"/>
  <c r="BE160" i="4"/>
  <c r="BE167" i="4"/>
  <c r="BE170" i="4"/>
  <c r="BE175" i="4"/>
  <c r="BE176" i="4"/>
  <c r="BE182" i="4"/>
  <c r="BE183" i="4"/>
  <c r="BE192" i="4"/>
  <c r="BE199" i="4"/>
  <c r="BE204" i="4"/>
  <c r="BE205" i="4"/>
  <c r="BE209" i="4"/>
  <c r="BE214" i="4"/>
  <c r="BE218" i="4"/>
  <c r="BE219" i="4"/>
  <c r="BE229" i="4"/>
  <c r="BE233" i="4"/>
  <c r="BE239" i="4"/>
  <c r="BE241" i="4"/>
  <c r="F55" i="4"/>
  <c r="BE103" i="4"/>
  <c r="BE105" i="4"/>
  <c r="BE113" i="4"/>
  <c r="BE121" i="4"/>
  <c r="BE127" i="4"/>
  <c r="BE131" i="4"/>
  <c r="BE132" i="4"/>
  <c r="BE136" i="4"/>
  <c r="BE137" i="4"/>
  <c r="BE156" i="4"/>
  <c r="BE157" i="4"/>
  <c r="BE163" i="4"/>
  <c r="BE165" i="4"/>
  <c r="BE169" i="4"/>
  <c r="BE173" i="4"/>
  <c r="BE179" i="4"/>
  <c r="BE189" i="4"/>
  <c r="BE191" i="4"/>
  <c r="BE194" i="4"/>
  <c r="BE195" i="4"/>
  <c r="BE196" i="4"/>
  <c r="BE203" i="4"/>
  <c r="BE207" i="4"/>
  <c r="BE212" i="4"/>
  <c r="BE222" i="4"/>
  <c r="BE231" i="4"/>
  <c r="BE234" i="4"/>
  <c r="BE95" i="4"/>
  <c r="BE97" i="4"/>
  <c r="BE99" i="4"/>
  <c r="BE122" i="4"/>
  <c r="BE124" i="4"/>
  <c r="BE133" i="4"/>
  <c r="BE134" i="4"/>
  <c r="BE138" i="4"/>
  <c r="BE141" i="4"/>
  <c r="BE172" i="4"/>
  <c r="BE177" i="4"/>
  <c r="BE188" i="4"/>
  <c r="BE197" i="4"/>
  <c r="BE200" i="4"/>
  <c r="BE213" i="4"/>
  <c r="BE215" i="4"/>
  <c r="BE217" i="4"/>
  <c r="BE220" i="4"/>
  <c r="BE227" i="4"/>
  <c r="BE236" i="4"/>
  <c r="BE238" i="4"/>
  <c r="BE242" i="4"/>
  <c r="E48" i="3"/>
  <c r="BE100" i="3"/>
  <c r="BE103" i="3"/>
  <c r="BE104" i="3"/>
  <c r="BE107" i="3"/>
  <c r="BE94" i="3"/>
  <c r="BE110" i="3"/>
  <c r="BE112" i="3"/>
  <c r="BE115" i="3"/>
  <c r="J52" i="3"/>
  <c r="F82" i="3"/>
  <c r="BE88" i="3"/>
  <c r="BE97" i="3"/>
  <c r="BE105" i="3"/>
  <c r="BE109" i="3"/>
  <c r="BE90" i="3"/>
  <c r="BE92" i="3"/>
  <c r="BE102" i="3"/>
  <c r="BE108" i="3"/>
  <c r="BE116" i="3"/>
  <c r="E48" i="2"/>
  <c r="J81" i="2"/>
  <c r="BE90" i="2"/>
  <c r="BE99" i="2"/>
  <c r="BE107" i="2"/>
  <c r="BE124" i="2"/>
  <c r="BE132" i="2"/>
  <c r="BE196" i="2"/>
  <c r="BE216" i="2"/>
  <c r="BE218" i="2"/>
  <c r="BE226" i="2"/>
  <c r="BE229" i="2"/>
  <c r="BE231" i="2"/>
  <c r="BE233" i="2"/>
  <c r="BE237" i="2"/>
  <c r="F84" i="2"/>
  <c r="BE96" i="2"/>
  <c r="BE137" i="2"/>
  <c r="BE141" i="2"/>
  <c r="BE144" i="2"/>
  <c r="BE167" i="2"/>
  <c r="BE170" i="2"/>
  <c r="BE178" i="2"/>
  <c r="BE207" i="2"/>
  <c r="BE220" i="2"/>
  <c r="BE222" i="2"/>
  <c r="BE224" i="2"/>
  <c r="BE250" i="2"/>
  <c r="BE266" i="2"/>
  <c r="BE93" i="2"/>
  <c r="BE105" i="2"/>
  <c r="BE112" i="2"/>
  <c r="BE129" i="2"/>
  <c r="BE150" i="2"/>
  <c r="BE162" i="2"/>
  <c r="BE187" i="2"/>
  <c r="BE190" i="2"/>
  <c r="BE193" i="2"/>
  <c r="BE199" i="2"/>
  <c r="BE203" i="2"/>
  <c r="BE240" i="2"/>
  <c r="BE244" i="2"/>
  <c r="BE256" i="2"/>
  <c r="BE262" i="2"/>
  <c r="BE269" i="2"/>
  <c r="BE103" i="2"/>
  <c r="BE120" i="2"/>
  <c r="BE157" i="2"/>
  <c r="BE213" i="2"/>
  <c r="BE235" i="2"/>
  <c r="BE242" i="2"/>
  <c r="BE252" i="2"/>
  <c r="F34" i="2"/>
  <c r="BA55" i="1" s="1"/>
  <c r="F35" i="4"/>
  <c r="BB57" i="1" s="1"/>
  <c r="F37" i="5"/>
  <c r="BD58" i="1" s="1"/>
  <c r="F34" i="4"/>
  <c r="BA57" i="1" s="1"/>
  <c r="F37" i="4"/>
  <c r="BD57" i="1" s="1"/>
  <c r="F36" i="5"/>
  <c r="BC58" i="1" s="1"/>
  <c r="J34" i="2"/>
  <c r="AW55" i="1" s="1"/>
  <c r="F35" i="3"/>
  <c r="BB56" i="1" s="1"/>
  <c r="F34" i="3"/>
  <c r="BA56" i="1" s="1"/>
  <c r="F36" i="3"/>
  <c r="BC56" i="1" s="1"/>
  <c r="F36" i="4"/>
  <c r="BC57" i="1" s="1"/>
  <c r="J34" i="3"/>
  <c r="AW56" i="1" s="1"/>
  <c r="F35" i="5"/>
  <c r="BB58" i="1" s="1"/>
  <c r="F35" i="2"/>
  <c r="BB55" i="1" s="1"/>
  <c r="J34" i="5"/>
  <c r="AW58" i="1" s="1"/>
  <c r="F37" i="2"/>
  <c r="BD55" i="1" s="1"/>
  <c r="F37" i="3"/>
  <c r="BD56" i="1" s="1"/>
  <c r="F34" i="5"/>
  <c r="BA58" i="1" s="1"/>
  <c r="F36" i="2"/>
  <c r="BC55" i="1" s="1"/>
  <c r="J34" i="4"/>
  <c r="AW57" i="1" s="1"/>
  <c r="J130" i="4" l="1"/>
  <c r="J68" i="4" s="1"/>
  <c r="T129" i="4"/>
  <c r="P101" i="4"/>
  <c r="P86" i="5"/>
  <c r="P85" i="5" s="1"/>
  <c r="AU58" i="1" s="1"/>
  <c r="R86" i="3"/>
  <c r="R85" i="3"/>
  <c r="T88" i="2"/>
  <c r="T87" i="2"/>
  <c r="P129" i="4"/>
  <c r="P90" i="4"/>
  <c r="AU57" i="1" s="1"/>
  <c r="T101" i="4"/>
  <c r="T90" i="4" s="1"/>
  <c r="R129" i="4"/>
  <c r="R90" i="4" s="1"/>
  <c r="R101" i="4"/>
  <c r="T85" i="3"/>
  <c r="T86" i="5"/>
  <c r="T85" i="5" s="1"/>
  <c r="R86" i="5"/>
  <c r="R85" i="5" s="1"/>
  <c r="BK86" i="5"/>
  <c r="J86" i="5" s="1"/>
  <c r="J60" i="5" s="1"/>
  <c r="R88" i="2"/>
  <c r="R87" i="2"/>
  <c r="J87" i="5"/>
  <c r="J61" i="5"/>
  <c r="BK88" i="2"/>
  <c r="BK87" i="2"/>
  <c r="J87" i="2" s="1"/>
  <c r="J59" i="2" s="1"/>
  <c r="BK101" i="4"/>
  <c r="J101" i="4"/>
  <c r="J62" i="4" s="1"/>
  <c r="BK264" i="2"/>
  <c r="J264" i="2"/>
  <c r="J66" i="2"/>
  <c r="BK86" i="3"/>
  <c r="J86" i="3"/>
  <c r="J60" i="3"/>
  <c r="BK90" i="4"/>
  <c r="J90" i="4" s="1"/>
  <c r="J30" i="4" s="1"/>
  <c r="AG57" i="1" s="1"/>
  <c r="J33" i="4"/>
  <c r="AV57" i="1" s="1"/>
  <c r="AT57" i="1" s="1"/>
  <c r="F33" i="3"/>
  <c r="AZ56" i="1"/>
  <c r="BD54" i="1"/>
  <c r="W33" i="1"/>
  <c r="J33" i="2"/>
  <c r="AV55" i="1"/>
  <c r="AT55" i="1" s="1"/>
  <c r="J33" i="3"/>
  <c r="AV56" i="1" s="1"/>
  <c r="AT56" i="1" s="1"/>
  <c r="BC54" i="1"/>
  <c r="W32" i="1"/>
  <c r="F33" i="2"/>
  <c r="AZ55" i="1"/>
  <c r="BB54" i="1"/>
  <c r="AX54" i="1"/>
  <c r="J33" i="5"/>
  <c r="AV58" i="1"/>
  <c r="AT58" i="1" s="1"/>
  <c r="F33" i="5"/>
  <c r="AZ58" i="1" s="1"/>
  <c r="BA54" i="1"/>
  <c r="W30" i="1" s="1"/>
  <c r="F33" i="4"/>
  <c r="AZ57" i="1" s="1"/>
  <c r="BK85" i="5" l="1"/>
  <c r="J85" i="5"/>
  <c r="J59" i="5"/>
  <c r="J88" i="2"/>
  <c r="J60" i="2" s="1"/>
  <c r="BK85" i="3"/>
  <c r="J85" i="3"/>
  <c r="J59" i="3"/>
  <c r="AN57" i="1"/>
  <c r="J59" i="4"/>
  <c r="J39" i="4"/>
  <c r="AU54" i="1"/>
  <c r="AW54" i="1"/>
  <c r="AK30" i="1" s="1"/>
  <c r="AZ54" i="1"/>
  <c r="W29" i="1"/>
  <c r="J30" i="2"/>
  <c r="AG55" i="1" s="1"/>
  <c r="W31" i="1"/>
  <c r="AY54" i="1"/>
  <c r="J39" i="2" l="1"/>
  <c r="AN55" i="1"/>
  <c r="J30" i="5"/>
  <c r="AG58" i="1"/>
  <c r="AV54" i="1"/>
  <c r="AK29" i="1"/>
  <c r="J30" i="3"/>
  <c r="AG56" i="1"/>
  <c r="AN56" i="1" s="1"/>
  <c r="J39" i="3" l="1"/>
  <c r="J39" i="5"/>
  <c r="AN58" i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<sst xmlns="http://schemas.openxmlformats.org/spreadsheetml/2006/main" count="5601" uniqueCount="1195">
  <si>
    <t>Export Komplet</t>
  </si>
  <si>
    <t>VZ</t>
  </si>
  <si>
    <t>2.0</t>
  </si>
  <si>
    <t>ZAMOK</t>
  </si>
  <si>
    <t>False</t>
  </si>
  <si>
    <t>{fd0bf3d6-aa70-40af-a52f-db757ec17d99}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</si>
  <si>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</si>
  <si>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</si>
  <si>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</si>
  <si>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</si>
  <si>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</si>
  <si>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</si>
  <si>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</si>
  <si>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</si>
  <si>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1035-23/1-053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</si>
  <si>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</si>
  <si>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</si>
  <si>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Dětské dopravní hřiště Šumperk</t>
  </si>
  <si>
    <t>KSO:</t>
  </si>
  <si>
    <t/>
  </si>
  <si>
    <t>CC-CZ:</t>
  </si>
  <si>
    <t>Místo:</t>
  </si>
  <si>
    <t>k.ú. Šumperk</t>
  </si>
  <si>
    <t>Datum:</t>
  </si>
  <si>
    <t>8. 8. 2024</t>
  </si>
  <si>
    <t>Zadavatel:</t>
  </si>
  <si>
    <t>IČ:</t>
  </si>
  <si>
    <t>00303461</t>
  </si>
  <si>
    <t>Město Šumperk</t>
  </si>
  <si>
    <t>DIČ:</t>
  </si>
  <si>
    <t>CZ00303461</t>
  </si>
  <si>
    <t>Uchazeč:</t>
  </si>
  <si>
    <t>Vyplň údaj</t>
  </si>
  <si>
    <t>Projektant:</t>
  </si>
  <si>
    <t>27821251</t>
  </si>
  <si>
    <t>Cekr CZ s.r.o.</t>
  </si>
  <si>
    <t>CZ27821251</t>
  </si>
  <si>
    <t>True</t>
  </si>
  <si>
    <t>Zpracovatel:</t>
  </si>
  <si>
    <t>Cekr CZ s.r.o., CS ÚRS 2024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</si>
  <si>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</si>
  <si>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</si>
  <si>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</si>
  <si>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</si>
  <si>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</si>
  <si>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</si>
  <si>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</si>
  <si>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</si>
  <si>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</si>
  <si>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</si>
  <si>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</si>
  <si>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</si>
  <si>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</si>
  <si>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</si>
  <si>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</si>
  <si>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</si>
  <si>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</si>
  <si>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</si>
  <si>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</si>
  <si>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</si>
  <si>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</si>
  <si>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</si>
  <si>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</si>
  <si>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</si>
  <si>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</si>
  <si>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</si>
  <si>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</si>
  <si>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</si>
  <si>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</si>
  <si>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</si>
  <si>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</si>
  <si>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</si>
  <si>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</si>
  <si>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</si>
  <si>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</si>
  <si>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</si>
  <si>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</si>
  <si>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</si>
  <si>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</si>
  <si>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</si>
  <si>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</si>
  <si>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</si>
  <si>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</si>
  <si>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</si>
  <si>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</si>
  <si>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{db836dc2-7bb4-4324-a5d2-2382ed4b88d6}</t>
  </si>
  <si>
    <t>2</t>
  </si>
  <si>
    <t>SO 102</t>
  </si>
  <si>
    <t>Oplocení</t>
  </si>
  <si>
    <t>{ec3925b4-a770-436f-8b17-25c7f4eaed4b}</t>
  </si>
  <si>
    <t>SO 401</t>
  </si>
  <si>
    <t>Technologie SSZ</t>
  </si>
  <si>
    <t>{b78ce82e-e1f0-447b-9de1-cc1f7487465f}</t>
  </si>
  <si>
    <t>VON</t>
  </si>
  <si>
    <t>Vedlejší a ostatní náklady</t>
  </si>
  <si>
    <t>{f8c24a72-1602-4583-b3e2-5bd76810b08a}</t>
  </si>
  <si>
    <t>KRYCÍ LIST SOUPISU PRACÍ</t>
  </si>
  <si>
    <t>Objekt:</t>
  </si>
  <si>
    <t>SO 101 -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</si>
  <si>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</si>
  <si>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</si>
  <si>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</si>
  <si>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</si>
  <si>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</si>
  <si>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</si>
  <si>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</si>
  <si>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</si>
  <si>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</si>
  <si>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</si>
  <si>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</si>
  <si>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</si>
  <si>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</si>
  <si>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</si>
  <si>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</si>
  <si>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</si>
  <si>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</si>
  <si>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</si>
  <si>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</si>
  <si>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</si>
  <si>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</si>
  <si>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</si>
  <si>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</si>
  <si>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</si>
  <si>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</si>
  <si>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</si>
  <si>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</si>
  <si>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</si>
  <si>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</si>
  <si>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</si>
  <si>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113151111</t>
  </si>
  <si>
    <t>Rozebírání zpevněných ploch s přemístěním na skládku na vzdálenost do 20 m nebo s naložením na dopravní prostředek ze silničních panelů</t>
  </si>
  <si>
    <t>m2</t>
  </si>
  <si>
    <t>CS ÚRS 2024 02</t>
  </si>
  <si>
    <t>4</t>
  </si>
  <si>
    <t>-833648733</t>
  </si>
  <si>
    <t>Online PSC</t>
  </si>
  <si>
    <t>https://podminky.urs.cz/item/CS_URS_2024_02/113151111</t>
  </si>
  <si>
    <t>P</t>
  </si>
  <si>
    <t>Poznámka k položce:_x000D_
Poznámka k položce: uvažovaná plocha pro staveništní dopravu, odměřeno z výkresu dwg</t>
  </si>
  <si>
    <t>121151126</t>
  </si>
  <si>
    <t>Sejmutí ornice strojně při souvislé ploše přes 500 m2, tl. vrstvy přes 300 do 400 mm</t>
  </si>
  <si>
    <t>-401042602</t>
  </si>
  <si>
    <t>https://podminky.urs.cz/item/CS_URS_2024_02/121151126</t>
  </si>
  <si>
    <t>Poznámka k položce:_x000D_
Poznámka k položce: sejmutí ornice tl. vrstvy 300 - 350 mm strojně - plocha 4254,17 m2, tj. (4254,17*03,35) = 1488,96 m3, celková kubatura určená rozodnutím o vyjmutí ornice ze ZPF</t>
  </si>
  <si>
    <t>3</t>
  </si>
  <si>
    <t>122351501</t>
  </si>
  <si>
    <t>Odkopávky a prokopávky zapažené strojně v hornině třídy těžitelnosti II skupiny 4 do 20 m3</t>
  </si>
  <si>
    <t>m3</t>
  </si>
  <si>
    <t>449205190</t>
  </si>
  <si>
    <t>https://podminky.urs.cz/item/CS_URS_2024_02/122351501</t>
  </si>
  <si>
    <t>Poznámka k položce:_x000D_
Poznámka k položce: odkopávky pro provedení sanace všechny plochy jsou odmřeny z dwg</t>
  </si>
  <si>
    <t>162206113</t>
  </si>
  <si>
    <t>Vodorovné přemístění výkopku bez naložení, avšak se složením zemin schopných zúrodnění, na vzdálenost přes 50 do 100 m</t>
  </si>
  <si>
    <t>163507065</t>
  </si>
  <si>
    <t>https://podminky.urs.cz/item/CS_URS_2024_02/162206113</t>
  </si>
  <si>
    <t>VV</t>
  </si>
  <si>
    <t>4254,17*0,35</t>
  </si>
  <si>
    <t>Součet</t>
  </si>
  <si>
    <t>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</si>
  <si>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</si>
  <si>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</si>
  <si>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400708430</t>
  </si>
  <si>
    <t>https://podminky.urs.cz/item/CS_URS_2024_02/162351103</t>
  </si>
  <si>
    <t>6</t>
  </si>
  <si>
    <t>167101101-R</t>
  </si>
  <si>
    <t>Nakládání, skládání a překládání ornice</t>
  </si>
  <si>
    <t>vlastní</t>
  </si>
  <si>
    <t>559230547</t>
  </si>
  <si>
    <t>Poznámka k položce:_x000D_
Poznámka k položce: určeno rozhodnutím o vyjmutí ornice ze ZPF</t>
  </si>
  <si>
    <t>7</t>
  </si>
  <si>
    <t>1175538306</t>
  </si>
  <si>
    <t>Poznámka k položce:_x000D_
Poznámka k položce: doplnění zeminy na zpětné zásypy - použití z vytěžené zeminy ze sanace; vnitřní plochy DDH určené k zásypu tl. 300 - 350 mm, 465,18 m2 x 0,35 = 162,8 m3 + rezerva 5% = 170,94 m3 - 150 m3 (použití ornice určené rozhodnutím o vyjmutí ZPF) = 20,94 m3 -  všechny plochy odečteny z dwg,  vnější plochy DDH určené k zásypu - délka vnějších obrub = 182,3m; plocha k zásypu = 182,3 x 1,5m = 273,37 m2, svahování náspu = 273,37 x 0,35 m (tlušťka) x 0,5 (trojúhrlníkové napojení) = 47,9 m3 + rezerva 5% = 50,3 m3; dosyp zeminy celkem = 20,94 + 50,3 = 71,3 m3 (všechny plochy a délky odečteny z dwg)</t>
  </si>
  <si>
    <t>(465,18*0,35)*1,05 "+rezerva 5%" - 150 "(použití ornice určené rozhodnutím o vyjmutí ZPF)"</t>
  </si>
  <si>
    <t>(182,3*1,5*0,35*0,5)*1,05 "+rezerva 5%)"</t>
  </si>
  <si>
    <t>8</t>
  </si>
  <si>
    <t>181006115</t>
  </si>
  <si>
    <t>Rozprostření zemin schopných zúrodnění v rovině a ve sklonu do 1:5, tloušťka vrstvy přes 0,30 do 0,40 m</t>
  </si>
  <si>
    <t>1006552336</t>
  </si>
  <si>
    <t>https://podminky.urs.cz/item/CS_URS_2024_02/181006115</t>
  </si>
  <si>
    <t>"doplnění zbývajících účelových ploch po provedené skrývce dle Rozhodnutí o vynětí ZPF"</t>
  </si>
  <si>
    <t>"finální úprava terénu - odměřeno digitalně z PD"</t>
  </si>
  <si>
    <t>"celková skrývka"    4254,17</t>
  </si>
  <si>
    <t>"plochy komunikací DDH"    -(873,70+127,80+21,70)*1,05</t>
  </si>
  <si>
    <t>"objem doplněných vnitřních zelených ploch"    -(465,18+273,45)</t>
  </si>
  <si>
    <t>9</t>
  </si>
  <si>
    <t>M</t>
  </si>
  <si>
    <t>10364100</t>
  </si>
  <si>
    <t>zemina pro terénní úpravy - tříděná</t>
  </si>
  <si>
    <t>t</t>
  </si>
  <si>
    <t>-611187819</t>
  </si>
  <si>
    <t>"nákup a dodávka vhodné zeminy pro doplnění terénu dle PD, obj.hmot. 2,00 t/m3"</t>
  </si>
  <si>
    <t>2441,18*0,35*2,00</t>
  </si>
  <si>
    <t>10</t>
  </si>
  <si>
    <t>181351103</t>
  </si>
  <si>
    <t>Rozprostření a urovnání ornice v rovině nebo ve svahu sklonu do 1:5 strojně při souvislé ploše přes 100 do 500 m2, tl. vrstvy do 200 mm</t>
  </si>
  <si>
    <t>-1632901545</t>
  </si>
  <si>
    <t>https://podminky.urs.cz/item/CS_URS_2024_02/181351103</t>
  </si>
  <si>
    <t>"délka vnějších obrub 182,3 odečteno z dwg"</t>
  </si>
  <si>
    <t>"úprava do vzdálenosti 1,5m =" 182,3*1,5</t>
  </si>
  <si>
    <t>11</t>
  </si>
  <si>
    <t>181351116</t>
  </si>
  <si>
    <t>Rozprostření a urovnání ornice v rovině nebo ve svahu sklonu do 1:5 strojně při souvislé ploše přes 500 m2, tl. vrstvy přes 300 do 400 mm</t>
  </si>
  <si>
    <t>634597744</t>
  </si>
  <si>
    <t>https://podminky.urs.cz/item/CS_URS_2024_02/181351116</t>
  </si>
  <si>
    <t>Poznámka k položce:_x000D_
Poznámka k položce: vnitřní plocha zelení  - odečteno z dwg</t>
  </si>
  <si>
    <t>181451131</t>
  </si>
  <si>
    <t>Založení trávníku na půdě předem připravené plochy přes 1000 m2 výsevem včetně utažení parkového v rovině nebo na svahu do 1:5</t>
  </si>
  <si>
    <t>-300798962</t>
  </si>
  <si>
    <t>https://podminky.urs.cz/item/CS_URS_2024_02/181451131</t>
  </si>
  <si>
    <t>"součet ploch - vnitřních DDH"      465,18+273,37</t>
  </si>
  <si>
    <t>"plochy zbývající - účelové"     2441,18</t>
  </si>
  <si>
    <t>13</t>
  </si>
  <si>
    <t>005724100</t>
  </si>
  <si>
    <t>osivo směs travní parková</t>
  </si>
  <si>
    <t>kg</t>
  </si>
  <si>
    <t>1534685444</t>
  </si>
  <si>
    <t xml:space="preserve">"Dodávka osiva - 40 m2/kg - ztratné 3% " </t>
  </si>
  <si>
    <t>(738,55+2441,18)/40,00*1,03</t>
  </si>
  <si>
    <t>14</t>
  </si>
  <si>
    <t>181951112</t>
  </si>
  <si>
    <t>Úprava pláně vyrovnáním výškových rozdílů strojně v hornině třídy těžitelnosti I, skupiny 1 až 3 se zhutněním</t>
  </si>
  <si>
    <t>1242665996</t>
  </si>
  <si>
    <t>https://podminky.urs.cz/item/CS_URS_2024_02/181951112</t>
  </si>
  <si>
    <t>Poznámka k položce:_x000D_
Poznámka k položce: plocha pod vozovkami a chodníky - odečteno z dwg</t>
  </si>
  <si>
    <t>15</t>
  </si>
  <si>
    <t>183403161</t>
  </si>
  <si>
    <t>Obdělání půdy válením v rovině nebo na svahu do 1:5</t>
  </si>
  <si>
    <t>-585474112</t>
  </si>
  <si>
    <t>https://podminky.urs.cz/item/CS_URS_2024_02/183403161</t>
  </si>
  <si>
    <t>Poznámka k položce:_x000D_
Poznámka k položce: plocha viz položka č 10</t>
  </si>
  <si>
    <t>16</t>
  </si>
  <si>
    <t>184853511</t>
  </si>
  <si>
    <t>Chemické odplevelení půdy před založením kultury, trávníku nebo zpevněných ploch strojně o výměře jednotlivě přes 20 m2 postřikem na široko v rovině nebo na svahu do 1:5</t>
  </si>
  <si>
    <t>-85662735</t>
  </si>
  <si>
    <t>https://podminky.urs.cz/item/CS_URS_2024_02/184853511</t>
  </si>
  <si>
    <t>Komunikace pozemní</t>
  </si>
  <si>
    <t>17</t>
  </si>
  <si>
    <t>213141111</t>
  </si>
  <si>
    <t>Zřízení vrstvy z geotextilie filtrační, separační, odvodňovací, ochranné, výztužné nebo protierozní v rovině nebo ve sklonu do 1:5, šířky do 3 m</t>
  </si>
  <si>
    <t>-961529726</t>
  </si>
  <si>
    <t>https://podminky.urs.cz/item/CS_URS_2024_02/213141111</t>
  </si>
  <si>
    <t>"plocha všech zpevněných ploch" 1074,4</t>
  </si>
  <si>
    <t>"plocha staveništní dopravy" 240</t>
  </si>
  <si>
    <t>18</t>
  </si>
  <si>
    <t>69311088</t>
  </si>
  <si>
    <t>geotextilie netkaná separační, ochranná, filtrační, drenážní PES 500g/m2</t>
  </si>
  <si>
    <t>1822887623</t>
  </si>
  <si>
    <t>Poznámka k položce:_x000D_
Poznámka k položce: plochy odečteny z dwg</t>
  </si>
  <si>
    <t>19</t>
  </si>
  <si>
    <t>564851111</t>
  </si>
  <si>
    <t>Podklad ze štěrkodrti ŠD s rozprostřením a zhutněním plochy přes 100 m2, po zhutnění tl. 150 mm</t>
  </si>
  <si>
    <t>158841809</t>
  </si>
  <si>
    <t>https://podminky.urs.cz/item/CS_URS_2024_02/564851111</t>
  </si>
  <si>
    <t>Poznámka k položce:_x000D_
Poznámka k položce: plocha odečtena z dwg - viz položka č. 1</t>
  </si>
  <si>
    <t>20</t>
  </si>
  <si>
    <t>564861115</t>
  </si>
  <si>
    <t>Podklad ze štěrkodrti ŠD s rozprostřením a zhutněním plochy přes 100 m2, po zhutnění tl. 240 mm</t>
  </si>
  <si>
    <t>2133970034</t>
  </si>
  <si>
    <t>https://podminky.urs.cz/item/CS_URS_2024_02/564861115</t>
  </si>
  <si>
    <t>Poznámka k položce:_x000D_
Poznámka k položce: všechny plochy odečteny z dwg</t>
  </si>
  <si>
    <t>"plocha vozovky" 873,7</t>
  </si>
  <si>
    <t>"plocha chodníků" 127,8</t>
  </si>
  <si>
    <t>"plocha cyklodlažby" 21,7</t>
  </si>
  <si>
    <t>"rezerva 5%" 51,16</t>
  </si>
  <si>
    <t>564871116</t>
  </si>
  <si>
    <t>Podklad ze štěrkodrti ŠD s rozprostřením a zhutněním plochy přes 100 m2, po zhutnění tl. 300 mm</t>
  </si>
  <si>
    <t>-977731514</t>
  </si>
  <si>
    <t>https://podminky.urs.cz/item/CS_URS_2024_02/564871116</t>
  </si>
  <si>
    <t>Poznámka k položce:_x000D_
Poznámka k položce: výpočet plochy viz položka č 16</t>
  </si>
  <si>
    <t>"sanace podloží fce.0/125"</t>
  </si>
  <si>
    <t>22</t>
  </si>
  <si>
    <t>573191111</t>
  </si>
  <si>
    <t>Postřik infiltrační kationaktivní emulzí v množství 1,00 kg/m2</t>
  </si>
  <si>
    <t>-1755090180</t>
  </si>
  <si>
    <t>https://podminky.urs.cz/item/CS_URS_2024_02/573191111</t>
  </si>
  <si>
    <t>Poznámka k položce:_x000D_
Poznámka k položce: plocha asfaltu - odečteno z dwg</t>
  </si>
  <si>
    <t>23</t>
  </si>
  <si>
    <t>573231106</t>
  </si>
  <si>
    <t>Postřik spojovací PS bez posypu kamenivem ze silniční emulze, v množství 0,30 kg/m2</t>
  </si>
  <si>
    <t>-106324979</t>
  </si>
  <si>
    <t>https://podminky.urs.cz/item/CS_URS_2024_02/573231106</t>
  </si>
  <si>
    <t>24</t>
  </si>
  <si>
    <t>577143111</t>
  </si>
  <si>
    <t>Asfaltový beton vrstva obrusná ACO 8 (ABJ) s rozprostřením a se zhutněním z nemodifikovaného asfaltu v pruhu šířky do 3 m, po zhutnění tl. 50 mm</t>
  </si>
  <si>
    <t>729340183</t>
  </si>
  <si>
    <t>https://podminky.urs.cz/item/CS_URS_2024_02/577143111</t>
  </si>
  <si>
    <t>25</t>
  </si>
  <si>
    <t>577155112</t>
  </si>
  <si>
    <t>Asfaltový beton vrstva ložní ACL 16 (ABH) s rozprostřením a zhutněním z nemodifikovaného asfaltu v pruhu šířky do 3 m, po zhutnění tl. 60 mm</t>
  </si>
  <si>
    <t>-471739509</t>
  </si>
  <si>
    <t>https://podminky.urs.cz/item/CS_URS_2024_02/577155112</t>
  </si>
  <si>
    <t>26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</si>
  <si>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</si>
  <si>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</si>
  <si>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-1871749197</t>
  </si>
  <si>
    <t>https://podminky.urs.cz/item/CS_URS_2024_02/596211112</t>
  </si>
  <si>
    <t>"plochy chodníků a cyklo dlažby" 127,8+21,7</t>
  </si>
  <si>
    <t>27</t>
  </si>
  <si>
    <t>59245006</t>
  </si>
  <si>
    <t>dlažba pro nevidomé betonová 200x100mm tl 60mm barevná</t>
  </si>
  <si>
    <t>317845880</t>
  </si>
  <si>
    <t>Poznámka k položce:_x000D_
Poznámka k položce: plocha odečtena z dwg</t>
  </si>
  <si>
    <t>17,3*1,03</t>
  </si>
  <si>
    <t>28</t>
  </si>
  <si>
    <t>59245018</t>
  </si>
  <si>
    <t>dlažba skladebná betonová 200x100mm tl 60mm přírodní</t>
  </si>
  <si>
    <t>1593712495</t>
  </si>
  <si>
    <t>"plocha cyklodlažby"     21,7*1,03</t>
  </si>
  <si>
    <t>"plocha chodníku bez slepecké dlažby" (127,8-17,3)*1,03</t>
  </si>
  <si>
    <t>Ostatní konstrukce a práce, bourání</t>
  </si>
  <si>
    <t>29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</si>
  <si>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</si>
  <si>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</si>
  <si>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m</t>
  </si>
  <si>
    <t>1799377838</t>
  </si>
  <si>
    <t>https://podminky.urs.cz/item/CS_URS_2024_02/916231213</t>
  </si>
  <si>
    <t>Poznámka k položce:_x000D_
Poznámka k položce: délka odečtena z dwg</t>
  </si>
  <si>
    <t>30</t>
  </si>
  <si>
    <t>59217018</t>
  </si>
  <si>
    <t>obrubník betonový chodníkový 1000x80x200mm</t>
  </si>
  <si>
    <t>-2128454179</t>
  </si>
  <si>
    <t>31</t>
  </si>
  <si>
    <t>916331112-R</t>
  </si>
  <si>
    <t>Osazení zahradního obrubníku betonového s ložem tl. od 50 do 100 mm z betonu prostého tř. C 25/30 s boční opěrou z betonu prostého tř. C 25/30</t>
  </si>
  <si>
    <t>1989640445</t>
  </si>
  <si>
    <t>32</t>
  </si>
  <si>
    <t>59217002</t>
  </si>
  <si>
    <t>obrubník zahradní betonový šedý 1000x50x200mm</t>
  </si>
  <si>
    <t>2125867438</t>
  </si>
  <si>
    <t>33</t>
  </si>
  <si>
    <t>916331112-R.1</t>
  </si>
  <si>
    <t>Osazení betonové palisády boční opěrou z betonu prostého tř. C 25/30</t>
  </si>
  <si>
    <t>1385849722</t>
  </si>
  <si>
    <t>34</t>
  </si>
  <si>
    <t>59217002-R</t>
  </si>
  <si>
    <t>173192921</t>
  </si>
  <si>
    <t>35</t>
  </si>
  <si>
    <t>916781113</t>
  </si>
  <si>
    <t>Zpomalovací práh plastový pro přejezdovou rychlost 10 km/h</t>
  </si>
  <si>
    <t>-474462513</t>
  </si>
  <si>
    <t>https://podminky.urs.cz/item/CS_URS_2024_02/916781113</t>
  </si>
  <si>
    <t>Poznámka k položce:_x000D_
Poznámka k položce: viz výkres situace dopravního značení</t>
  </si>
  <si>
    <t>36</t>
  </si>
  <si>
    <t>56288861</t>
  </si>
  <si>
    <t>práh zpomalovací do 10km/hod v 60mm průběžný 500x430mm barvený</t>
  </si>
  <si>
    <t>kus</t>
  </si>
  <si>
    <t>-1717333848</t>
  </si>
  <si>
    <t>37</t>
  </si>
  <si>
    <t>56288863</t>
  </si>
  <si>
    <t>práh zpomalovací do 10 km/hod v 60mm koncový 215x430mm barvený</t>
  </si>
  <si>
    <t>996333153</t>
  </si>
  <si>
    <t>38</t>
  </si>
  <si>
    <t>56288866</t>
  </si>
  <si>
    <t>výztuha ocelová D 16mm pro zpomalovací práh 10km/h</t>
  </si>
  <si>
    <t>1823541666</t>
  </si>
  <si>
    <t>39</t>
  </si>
  <si>
    <t>56288867</t>
  </si>
  <si>
    <t>šrouby do zpomalovacích prahů-sada (šroub 10x140mm, podložka D 13mm, hmoždinka 14x140mm)</t>
  </si>
  <si>
    <t>sada</t>
  </si>
  <si>
    <t>611815550</t>
  </si>
  <si>
    <t>40</t>
  </si>
  <si>
    <t>1929169884</t>
  </si>
  <si>
    <t>41</t>
  </si>
  <si>
    <t>-1920838831</t>
  </si>
  <si>
    <t>42</t>
  </si>
  <si>
    <t>2113681895</t>
  </si>
  <si>
    <t>43</t>
  </si>
  <si>
    <t>962042321</t>
  </si>
  <si>
    <t>Bourání zdiva z betonu prostého nadzákladového objemu přes 1 m3</t>
  </si>
  <si>
    <t>1093639178</t>
  </si>
  <si>
    <t>https://podminky.urs.cz/item/CS_URS_2024_02/962042321</t>
  </si>
  <si>
    <t>Poznámka k položce:_x000D_
Poznámka k položce: kubatura 4m x 0,5 x 0,5 = 1 m3</t>
  </si>
  <si>
    <t>4*0,5*0,5</t>
  </si>
  <si>
    <t>997</t>
  </si>
  <si>
    <t>Přesun sutě</t>
  </si>
  <si>
    <t>44</t>
  </si>
  <si>
    <t>997221561</t>
  </si>
  <si>
    <t>Vodorovná doprava suti bez naložení, ale se složením a s hrubým urovnáním z kusových materiálů, na vzdálenost do 1 km</t>
  </si>
  <si>
    <t>1027207465</t>
  </si>
  <si>
    <t>https://podminky.urs.cz/item/CS_URS_2024_02/997221561</t>
  </si>
  <si>
    <t>45</t>
  </si>
  <si>
    <t>997221569</t>
  </si>
  <si>
    <t>Vodorovná doprava suti bez naložení, ale se složením a s hrubým urovnáním Příplatek k ceně za každý další započatý 1 km přes 1 km</t>
  </si>
  <si>
    <t>1260733793</t>
  </si>
  <si>
    <t>https://podminky.urs.cz/item/CS_URS_2024_02/997221569</t>
  </si>
  <si>
    <t>"Vybouraný beton"2*14</t>
  </si>
  <si>
    <t>46</t>
  </si>
  <si>
    <t>997221615</t>
  </si>
  <si>
    <t>Poplatek za uložení stavebního odpadu na skládce (skládkovné) z prostého betonu zatříděného do Katalogu odpadů pod kódem 17 01 01</t>
  </si>
  <si>
    <t>2014471063</t>
  </si>
  <si>
    <t>https://podminky.urs.cz/item/CS_URS_2024_02/997221615</t>
  </si>
  <si>
    <t>Poznámka k položce:_x000D_
Poznámka k položce: kubatura 4m x 0,5 x 0,5 = 1 m3, hmotnost 1x 2 = 2 t</t>
  </si>
  <si>
    <t>4*0,5*0,5*2</t>
  </si>
  <si>
    <t>998</t>
  </si>
  <si>
    <t>Přesun hmot</t>
  </si>
  <si>
    <t>47</t>
  </si>
  <si>
    <t>998225111</t>
  </si>
  <si>
    <t>Přesun hmot pro komunikace s krytem z kameniva, monolitickým betonovým nebo živičným dopravní vzdálenost do 200 m jakékoliv délky objektu</t>
  </si>
  <si>
    <t>1302493467</t>
  </si>
  <si>
    <t>https://podminky.urs.cz/item/CS_URS_2024_02/998225111</t>
  </si>
  <si>
    <t>Práce a dodávky M</t>
  </si>
  <si>
    <t>46-M</t>
  </si>
  <si>
    <t>Zemní práce při extr.mont.pracích</t>
  </si>
  <si>
    <t>48</t>
  </si>
  <si>
    <t>460881411</t>
  </si>
  <si>
    <t>Kryt vozovek a chodníků z panelů silničních (materiál ve specifikaci) včetně úpravy podkladní pláně se štěrkovým ložem</t>
  </si>
  <si>
    <t>64</t>
  </si>
  <si>
    <t>-258871906</t>
  </si>
  <si>
    <t>https://podminky.urs.cz/item/CS_URS_2024_02/460881411</t>
  </si>
  <si>
    <t>Poznámka k položce:_x000D_
Poznámka k položce: odečteno z dwg</t>
  </si>
  <si>
    <t>49</t>
  </si>
  <si>
    <t>59381007</t>
  </si>
  <si>
    <t>panel silniční 3,00x2,00x0,18m</t>
  </si>
  <si>
    <t>256</t>
  </si>
  <si>
    <t>-1359663251</t>
  </si>
  <si>
    <t>"dodávka panelů dle PD"</t>
  </si>
  <si>
    <t>240,00/(3,00*2,00)</t>
  </si>
  <si>
    <t>SO 102 - Oplocení</t>
  </si>
  <si>
    <t xml:space="preserve">    2 - Zakládání</t>
  </si>
  <si>
    <t xml:space="preserve">    3 - Svislé a kompletní konstrukce</t>
  </si>
  <si>
    <t>OST - Ostatní</t>
  </si>
  <si>
    <t>131213702</t>
  </si>
  <si>
    <t>Hloubení nezapažených jam ručně s urovnáním dna do předepsaného profilu a spádu v hornině třídy těžitelnosti I skupiny 3 nesoudržných</t>
  </si>
  <si>
    <t>-61992913</t>
  </si>
  <si>
    <t>https://podminky.urs.cz/item/CS_URS_2024_02/131213702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</si>
  <si>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</si>
  <si>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</si>
  <si>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1483215549</t>
  </si>
  <si>
    <t>https://podminky.urs.cz/item/CS_URS_2024_02/162251102</t>
  </si>
  <si>
    <t>181152302</t>
  </si>
  <si>
    <t>Úprava pláně na stavbách silnic a dálnic strojně v zářezech mimo skalních se zhutněním</t>
  </si>
  <si>
    <t>-248802864</t>
  </si>
  <si>
    <t>https://podminky.urs.cz/item/CS_URS_2024_02/181152302</t>
  </si>
  <si>
    <t>182112121</t>
  </si>
  <si>
    <t>Svahování trvalých svahů do projektovaných profilů ručně s potřebným přemístěním výkopku při svahování v zářezech v hornině třídy těžitelnosti I skupiny 3</t>
  </si>
  <si>
    <t>-985890254</t>
  </si>
  <si>
    <t>https://podminky.urs.cz/item/CS_URS_2024_02/182112121</t>
  </si>
  <si>
    <t>Zakládání</t>
  </si>
  <si>
    <t>275313611</t>
  </si>
  <si>
    <t>Základy z betonu prostého patky a bloky z betonu kamenem neprokládaného tř. C 16/20</t>
  </si>
  <si>
    <t>-1683650869</t>
  </si>
  <si>
    <t>https://podminky.urs.cz/item/CS_URS_2024_02/275313611</t>
  </si>
  <si>
    <t>Svislé a kompletní konstrukce</t>
  </si>
  <si>
    <t>338171113</t>
  </si>
  <si>
    <t>Montáž sloupků a vzpěr plotových ocelových trubkových nebo profilovaných výšky do 2 m se zabetonováním do 0,08 m3 do připravených jamek</t>
  </si>
  <si>
    <t>-78025620</t>
  </si>
  <si>
    <t>https://podminky.urs.cz/item/CS_URS_2024_02/338171113</t>
  </si>
  <si>
    <t>55342251-R</t>
  </si>
  <si>
    <t>sloupek plotový Pz 1600 - 1800 mm</t>
  </si>
  <si>
    <t>-872588472</t>
  </si>
  <si>
    <t>55342202-R</t>
  </si>
  <si>
    <t>objímka pro uchycení vzpěry na sloupek D 40-50mm</t>
  </si>
  <si>
    <t>801375850</t>
  </si>
  <si>
    <t>348262404-R</t>
  </si>
  <si>
    <t>Montáž betonové podhrabové desky</t>
  </si>
  <si>
    <t>-1091040281</t>
  </si>
  <si>
    <t>59232544-R</t>
  </si>
  <si>
    <t>betonová podhrabová deska 2450x300x50mm včetně příslušenství</t>
  </si>
  <si>
    <t>-1316640609</t>
  </si>
  <si>
    <t>Poznámka k položce:_x000D_
Poznámka k položce: Poznámka k položce: Poznámka k položce: Poznámka k položce: Poznámka k položce: Příslušenství: koncový držák průběžný držák držák vzpěry k betonové podhrabové desce šroub k držáku podhrabové desky šroub k držáku vzpěry na podhrabovou desku</t>
  </si>
  <si>
    <t>348401153-R</t>
  </si>
  <si>
    <t>Montáž oplocení z pletiva svařovaného přes 1,5 do 2,0 m</t>
  </si>
  <si>
    <t>-540291300</t>
  </si>
  <si>
    <t>31324812-R</t>
  </si>
  <si>
    <t>svařovaný plotový panel 3D šířky 2,50 m, výšky do 2,00 m průměr drátu 5 mm povrchová úprava Pz a komaxit</t>
  </si>
  <si>
    <t>681784939</t>
  </si>
  <si>
    <t>348401153-R1</t>
  </si>
  <si>
    <t>349079625</t>
  </si>
  <si>
    <t>31324812-R1</t>
  </si>
  <si>
    <t>-976059308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</si>
  <si>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</si>
  <si>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</si>
  <si>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-583990888</t>
  </si>
  <si>
    <t>https://podminky.urs.cz/item/CS_URS_2024_02/998232110</t>
  </si>
  <si>
    <t>OST</t>
  </si>
  <si>
    <t>Ostatní</t>
  </si>
  <si>
    <t>0002</t>
  </si>
  <si>
    <t>Mimostaveništní doprava</t>
  </si>
  <si>
    <t>kpl</t>
  </si>
  <si>
    <t>262144</t>
  </si>
  <si>
    <t>-1371553403</t>
  </si>
  <si>
    <t>0003</t>
  </si>
  <si>
    <t>Ostatní materiál</t>
  </si>
  <si>
    <t>-1525061201</t>
  </si>
  <si>
    <t>SO 401 - Technologie SSZ</t>
  </si>
  <si>
    <t>PSV - Práce a dodávky PSV</t>
  </si>
  <si>
    <t xml:space="preserve">    741 - Elektroinstalace - silnoproud</t>
  </si>
  <si>
    <t xml:space="preserve">    6 - Úpravy povrchů, podlahy a osazování výplní</t>
  </si>
  <si>
    <t xml:space="preserve">    742 - Elektroinstalace - slaboproud</t>
  </si>
  <si>
    <t xml:space="preserve">    21-M - Elektromontáže</t>
  </si>
  <si>
    <t xml:space="preserve">    22-M - Montáže technologických zařízení pro dopravní stavby</t>
  </si>
  <si>
    <t>1850081037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</si>
  <si>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</si>
  <si>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</si>
  <si>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-242174022</t>
  </si>
  <si>
    <t>https://podminky.urs.cz/item/CS_URS_2024_02/162751117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</si>
  <si>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</si>
  <si>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</si>
  <si>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-611003412</t>
  </si>
  <si>
    <t>https://podminky.urs.cz/item/CS_URS_2024_02/162751119</t>
  </si>
  <si>
    <t>171251201</t>
  </si>
  <si>
    <t>Uložení sypaniny na skládky nebo meziskládky bez hutnění s upravením uložené sypaniny do předepsaného tvaru</t>
  </si>
  <si>
    <t>2000712325</t>
  </si>
  <si>
    <t>https://podminky.urs.cz/item/CS_URS_2024_02/171251201</t>
  </si>
  <si>
    <t>PSV</t>
  </si>
  <si>
    <t>Práce a dodávky PSV</t>
  </si>
  <si>
    <t>741</t>
  </si>
  <si>
    <t>Elektroinstalace - silnoproud</t>
  </si>
  <si>
    <t>741210006</t>
  </si>
  <si>
    <t>Montáž rozvodnic oceloplechových nebo plastových bez zapojení vodičů běžných včetně podstavce</t>
  </si>
  <si>
    <t>-195771582</t>
  </si>
  <si>
    <t>7412100060-R</t>
  </si>
  <si>
    <t>Elektrorozvaděč ER1 na podstavci(komplet)  - MAXIPOL 773</t>
  </si>
  <si>
    <t>1870097307</t>
  </si>
  <si>
    <t>7412100061-R</t>
  </si>
  <si>
    <t>Podstavec pro elektrorozvaděč ER1  - MAXIPOL 247</t>
  </si>
  <si>
    <t>-389533195</t>
  </si>
  <si>
    <t>7412100064-R</t>
  </si>
  <si>
    <t>Vybavení elektrorozvaděčů</t>
  </si>
  <si>
    <t>1299264874</t>
  </si>
  <si>
    <t>Úpravy povrchů, podlahy a osazování výplní</t>
  </si>
  <si>
    <t>915241111</t>
  </si>
  <si>
    <t>Bezpečnostní barevný povrch vozovek červený pro podklad asfaltový</t>
  </si>
  <si>
    <t>-117036295</t>
  </si>
  <si>
    <t>https://podminky.urs.cz/item/CS_URS_2024_02/915241111</t>
  </si>
  <si>
    <t>914111111</t>
  </si>
  <si>
    <t>Montáž svislé dopravní značky základní velikosti do 1 m2 objímkami na sloupky nebo konzoly</t>
  </si>
  <si>
    <t>-417489664</t>
  </si>
  <si>
    <t>https://podminky.urs.cz/item/CS_URS_2024_02/914111111</t>
  </si>
  <si>
    <t>404454990-R</t>
  </si>
  <si>
    <t>značka dopravní svislá retroreflexní fólie tř. 1, FeZn prolis, zmenšená velikost</t>
  </si>
  <si>
    <t>478539436</t>
  </si>
  <si>
    <t>40412032-R</t>
  </si>
  <si>
    <t>objímka pro uchycení dopravní značky</t>
  </si>
  <si>
    <t>-2048067006</t>
  </si>
  <si>
    <t>914511111</t>
  </si>
  <si>
    <t>Montáž sloupku dopravních značek délky do 3,5 m do betonového základu</t>
  </si>
  <si>
    <t>912672025</t>
  </si>
  <si>
    <t>https://podminky.urs.cz/item/CS_URS_2024_02/914511111</t>
  </si>
  <si>
    <t>404452250-R</t>
  </si>
  <si>
    <t>sloupek Zn 63/3 - 250</t>
  </si>
  <si>
    <t>-1517545978</t>
  </si>
  <si>
    <t>404452251-R</t>
  </si>
  <si>
    <t>sloupek Zn 63/3 - 300</t>
  </si>
  <si>
    <t>-346734103</t>
  </si>
  <si>
    <t>404452400-R</t>
  </si>
  <si>
    <t>patka pro sloupek SDZ</t>
  </si>
  <si>
    <t>-551048063</t>
  </si>
  <si>
    <t>915231111-R</t>
  </si>
  <si>
    <t>Přenosný podstavec pro provizorní značení Z4a</t>
  </si>
  <si>
    <t>ks</t>
  </si>
  <si>
    <t>-1030291659</t>
  </si>
  <si>
    <t>915231111-R.1</t>
  </si>
  <si>
    <t>Vodorovné dopravní značení stříkaným plastem čáry, přechody pro chodce, šipky, symboly nápisy bílé základní</t>
  </si>
  <si>
    <t>-974167985</t>
  </si>
  <si>
    <t>915621111-R</t>
  </si>
  <si>
    <t>Předznačení pro vodorovné značení stříkané barvou nebo prováděné z nátěrových hmot liniové a plošné (šipky, symboly, nápisy)</t>
  </si>
  <si>
    <t>-1908093116</t>
  </si>
  <si>
    <t>742</t>
  </si>
  <si>
    <t>Elektroinstalace - slaboproud</t>
  </si>
  <si>
    <t>742110104</t>
  </si>
  <si>
    <t>Montáž kabelového žlabu šířky přes 150 do 250 mm</t>
  </si>
  <si>
    <t>745066095</t>
  </si>
  <si>
    <t>https://podminky.urs.cz/item/CS_URS_2024_02/742110104</t>
  </si>
  <si>
    <t>Poznámka k položce:_x000D_
Poznámka k položce: včetně poklopu do pískového lože</t>
  </si>
  <si>
    <t>ZPS.AZD25100</t>
  </si>
  <si>
    <t>Kabelový žlab TK 1</t>
  </si>
  <si>
    <t>-1945332458</t>
  </si>
  <si>
    <t>ZPS.AZD2650</t>
  </si>
  <si>
    <t>Poklop kabelového žlabu TK 1</t>
  </si>
  <si>
    <t>-609306724</t>
  </si>
  <si>
    <t>21-M</t>
  </si>
  <si>
    <t>Elektromontáže</t>
  </si>
  <si>
    <t>21010001-R</t>
  </si>
  <si>
    <t>Ukončení kabelu do 20x1,5, dodávka a montáž</t>
  </si>
  <si>
    <t>-204098537</t>
  </si>
  <si>
    <t>21010002-R</t>
  </si>
  <si>
    <t>Ukončení kabelu do 10x1,5, dodávka a montáž</t>
  </si>
  <si>
    <t>705877289</t>
  </si>
  <si>
    <t>21010004-R</t>
  </si>
  <si>
    <t>2013524511</t>
  </si>
  <si>
    <t>21010005-R</t>
  </si>
  <si>
    <t>Ukončení kabelu do 12x1,5, dodávka a montáž</t>
  </si>
  <si>
    <t>-438926306</t>
  </si>
  <si>
    <t>21010041-R</t>
  </si>
  <si>
    <t>Ukončení kabelu do 2x0,75, dodávka a montáž</t>
  </si>
  <si>
    <t>23343507</t>
  </si>
  <si>
    <t>21010042-R</t>
  </si>
  <si>
    <t>Ukončení kabelu do 4x10 dodávka a montáž</t>
  </si>
  <si>
    <t>182554549</t>
  </si>
  <si>
    <t>21010051-R</t>
  </si>
  <si>
    <t>Ukončení kabelu do 12x2,5, dodávka a montáž</t>
  </si>
  <si>
    <t>732131899</t>
  </si>
  <si>
    <t>210220301</t>
  </si>
  <si>
    <t>Montáž hromosvodného vedení svorek se 2 šrouby</t>
  </si>
  <si>
    <t>-1240955382</t>
  </si>
  <si>
    <t>https://podminky.urs.cz/item/CS_URS_2024_02/210220301</t>
  </si>
  <si>
    <t>Poznámka k položce:_x000D_
Poznámka k položce: Poznámka k položce: Poznámka k položce: Poznámka k položce: Poznámka k položce: Montáž hromosvodného vedení svorek se 2 šrouby</t>
  </si>
  <si>
    <t>35441885</t>
  </si>
  <si>
    <t>svorka spojovací pro lano D 8-10mm</t>
  </si>
  <si>
    <t>1571556231</t>
  </si>
  <si>
    <t>Poznámka k položce:_x000D_
Poznámka k položce: Poznámka k položce: Poznámka k položce: Poznámka k položce: Poznámka k položce: svorka spojovací pro lano D 8-10mm</t>
  </si>
  <si>
    <t>210220452</t>
  </si>
  <si>
    <t>Montáž hromosvodného vedení ochranných prvků a doplňků ochranného pospojování pevně</t>
  </si>
  <si>
    <t>-998426259</t>
  </si>
  <si>
    <t>https://podminky.urs.cz/item/CS_URS_2024_02/210220452</t>
  </si>
  <si>
    <t>Poznámka k položce:_x000D_
Poznámka k položce: Poznámka k položce: Poznámka k položce: Poznámka k položce: Poznámka k položce: Montáž hromosvodného vedení ochranných prvků a doplňků ochranného pospojování pevně</t>
  </si>
  <si>
    <t>35441072</t>
  </si>
  <si>
    <t>drát D 8mm FeZn pro hromosvod</t>
  </si>
  <si>
    <t>-1338269568</t>
  </si>
  <si>
    <t>Poznámka k položce:_x000D_
Poznámka k položce: Poznámka k položce: Poznámka k položce: Poznámka k položce: Poznámka k položce: drát D 8mm FeZn pro hromosvod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</si>
  <si>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</si>
  <si>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</si>
  <si>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-1396421531</t>
  </si>
  <si>
    <t>https://podminky.urs.cz/item/CS_URS_2024_02/210812011</t>
  </si>
  <si>
    <t>34111042</t>
  </si>
  <si>
    <t>kabel instalační jádro Cu plné izolace PVC plášť PVC 450/750V (CYKY) 3x4mm2</t>
  </si>
  <si>
    <t>933205062</t>
  </si>
  <si>
    <t>210812081</t>
  </si>
  <si>
    <t>Montáž izolovaných kabelů měděných do 1 kV bez ukončení plných nebo laněných kulatých (např. CYKY, CHKE-R) uložených volně nebo v liště počtu a průřezu žil 12x1,5 mm2</t>
  </si>
  <si>
    <t>848495984</t>
  </si>
  <si>
    <t>https://podminky.urs.cz/item/CS_URS_2024_02/210812081</t>
  </si>
  <si>
    <t>34111130</t>
  </si>
  <si>
    <t>kabel instalační jádro Cu plné izolace PVC plášť PVC 450/750V (CYKY) 12x1,5mm2</t>
  </si>
  <si>
    <t>-522361343</t>
  </si>
  <si>
    <t>210812082</t>
  </si>
  <si>
    <t>Montáž izolovaných kabelů měděných do 1 kV bez ukončení plných nebo laněných kulatých (např. CYKY, CHKE-R) uložených volně nebo v liště počtu a průřezu žil 12x2,5 mm2</t>
  </si>
  <si>
    <t>-625422978</t>
  </si>
  <si>
    <t>https://podminky.urs.cz/item/CS_URS_2024_02/210812082</t>
  </si>
  <si>
    <t>34111134</t>
  </si>
  <si>
    <t>kabel instalační jádro Cu plné izolace PVC plášť PVC 450/750V (CYKY) 12x2,5mm2</t>
  </si>
  <si>
    <t>622776874</t>
  </si>
  <si>
    <t>210812101</t>
  </si>
  <si>
    <t>Montáž izolovaných kabelů měděných do 1 kV bez ukončení plných nebo laněných kulatých (např. CYKY, CHKE-R) uložených volně nebo v liště počtu a průřezu žil 19x1,5 až 2,5 mm2</t>
  </si>
  <si>
    <t>-1602268534</t>
  </si>
  <si>
    <t>https://podminky.urs.cz/item/CS_URS_2024_02/210812101</t>
  </si>
  <si>
    <t>34111150</t>
  </si>
  <si>
    <t>kabel instalační jádro Cu plné izolace PVC plášť PVC 450/750V (CYKY) 19x1,5mm2</t>
  </si>
  <si>
    <t>1677208904</t>
  </si>
  <si>
    <t>210812111</t>
  </si>
  <si>
    <t>Montáž izolovaných kabelů měděných do 1 kV bez ukončení plných nebo laněných kulatých (např. CYKY, CHKE-R) uložených volně nebo v liště počtu a průřezu žil 24x1,5 mm2</t>
  </si>
  <si>
    <t>833030890</t>
  </si>
  <si>
    <t>https://podminky.urs.cz/item/CS_URS_2024_02/210812111</t>
  </si>
  <si>
    <t>34111165</t>
  </si>
  <si>
    <t>kabel instalační jádro Cu plné izolace PVC plášť PVC 450/750V (CYKY) 24x1,5mm2</t>
  </si>
  <si>
    <t>1592566535</t>
  </si>
  <si>
    <t>210812121</t>
  </si>
  <si>
    <t>Montáž izolovaných kabelů měděných do 1 kV bez ukončení plných nebo laněných kulatých (např. CYKY, CHKE-R) uložených volně nebo v liště počtu a průřezu žil 37x1,5 mm2</t>
  </si>
  <si>
    <t>867245109</t>
  </si>
  <si>
    <t>https://podminky.urs.cz/item/CS_URS_2024_02/210812121</t>
  </si>
  <si>
    <t>34111165-R</t>
  </si>
  <si>
    <t>kabel instalační jádro Cu plné izolace PVC plášť PVC 450/750V (CYKY) 37x1,5mm2</t>
  </si>
  <si>
    <t>107016721</t>
  </si>
  <si>
    <t>22-M</t>
  </si>
  <si>
    <t>Montáže technologických zařízení pro dopravní stavby</t>
  </si>
  <si>
    <t>220271106</t>
  </si>
  <si>
    <t>Montáž šňůry volně uložené včetně rozvinutí šňůry, odříznutí na potřebnou délku a prozvonění CGSG, CYSY do 2 x 2,5 mm2</t>
  </si>
  <si>
    <t>2101952042</t>
  </si>
  <si>
    <t>https://podminky.urs.cz/item/CS_URS_2024_02/220271106</t>
  </si>
  <si>
    <t>34113012</t>
  </si>
  <si>
    <t>kabel instalační flexibilní jádro Cu lanované izolace PVC plášť PVC 300/500V (H05VV-F) 2x0,75mm2</t>
  </si>
  <si>
    <t>-5481324</t>
  </si>
  <si>
    <t>22032001-R</t>
  </si>
  <si>
    <t>Oživení systému SSZ</t>
  </si>
  <si>
    <t>1128486117</t>
  </si>
  <si>
    <t>22032002-R</t>
  </si>
  <si>
    <t>Komplexní zkoušky zapojení SSZ</t>
  </si>
  <si>
    <t>-1968636839</t>
  </si>
  <si>
    <t>50</t>
  </si>
  <si>
    <t>22032004-R</t>
  </si>
  <si>
    <t>Revize SSZ</t>
  </si>
  <si>
    <t>1940794106</t>
  </si>
  <si>
    <t>51</t>
  </si>
  <si>
    <t>220860075</t>
  </si>
  <si>
    <t>Montáž výstražníku včetně usazení betonového základu, smontování kompletního výstražníku, propojení a postavení na základ, zatažení kabelu, opravy nátěru s jedním výstražníkem</t>
  </si>
  <si>
    <t>-383979344</t>
  </si>
  <si>
    <t>https://podminky.urs.cz/item/CS_URS_2024_02/220860075</t>
  </si>
  <si>
    <t>52</t>
  </si>
  <si>
    <t>404000R04</t>
  </si>
  <si>
    <t>návěstidlo železniční</t>
  </si>
  <si>
    <t>911379074</t>
  </si>
  <si>
    <t>53</t>
  </si>
  <si>
    <t>404000R05</t>
  </si>
  <si>
    <t>návěstidlo IZS</t>
  </si>
  <si>
    <t>645429096</t>
  </si>
  <si>
    <t>54</t>
  </si>
  <si>
    <t>220860205</t>
  </si>
  <si>
    <t>Montáž parkovištní závory se zapojením, upevněním a přezkoušením</t>
  </si>
  <si>
    <t>1412691979</t>
  </si>
  <si>
    <t>https://podminky.urs.cz/item/CS_URS_2024_02/220860205</t>
  </si>
  <si>
    <t>55</t>
  </si>
  <si>
    <t>404000R07</t>
  </si>
  <si>
    <t>silniční závora včetně základu</t>
  </si>
  <si>
    <t>-1907293819</t>
  </si>
  <si>
    <t>56</t>
  </si>
  <si>
    <t>220860310</t>
  </si>
  <si>
    <t>Montáž venkovní rozvodné skříně včetně kotvení a usazení pro ovládací prvky</t>
  </si>
  <si>
    <t>652755980</t>
  </si>
  <si>
    <t>https://podminky.urs.cz/item/CS_URS_2024_02/220860310</t>
  </si>
  <si>
    <t>57</t>
  </si>
  <si>
    <t>370000R01</t>
  </si>
  <si>
    <t>výukový mikroprocesorový řadič např. MD-2+</t>
  </si>
  <si>
    <t>-591508233</t>
  </si>
  <si>
    <t>58</t>
  </si>
  <si>
    <t>220960002</t>
  </si>
  <si>
    <t>Montáž stožáru nebo sloupku včetně postavení stožáru, usazení nebo zabetonování základu, zatažení kabelu do stožáru, připojení kabelu, připojení uzemnění přímého na základovém rámu</t>
  </si>
  <si>
    <t>-2052114253</t>
  </si>
  <si>
    <t>https://podminky.urs.cz/item/CS_URS_2024_02/220960002</t>
  </si>
  <si>
    <t>59</t>
  </si>
  <si>
    <t>31600003-R</t>
  </si>
  <si>
    <t>sloup SSZ patkový, včetně základového rámu</t>
  </si>
  <si>
    <t>1490930696</t>
  </si>
  <si>
    <t>60</t>
  </si>
  <si>
    <t>220960003</t>
  </si>
  <si>
    <t>Montáž stožáru nebo sloupku včetně postavení stožáru, usazení nebo zabetonování základu, zatažení kabelu do stožáru, připojení kabelu, připojení uzemnění vyložníkového zapuštěného</t>
  </si>
  <si>
    <t>-1469953668</t>
  </si>
  <si>
    <t>https://podminky.urs.cz/item/CS_URS_2024_02/220960003</t>
  </si>
  <si>
    <t>61</t>
  </si>
  <si>
    <t>31600001-R</t>
  </si>
  <si>
    <t>stožár výložníkový pro vyložení 3000</t>
  </si>
  <si>
    <t>-1893155012</t>
  </si>
  <si>
    <t>62</t>
  </si>
  <si>
    <t>220960021</t>
  </si>
  <si>
    <t>Montáž stožárové svorkovnice s připevněním</t>
  </si>
  <si>
    <t>-1709528725</t>
  </si>
  <si>
    <t>https://podminky.urs.cz/item/CS_URS_2024_02/220960021</t>
  </si>
  <si>
    <t>63</t>
  </si>
  <si>
    <t>404451648</t>
  </si>
  <si>
    <t>Stožárová svorkovnice s krytím IP54 (SSZ, VO, CCTV)</t>
  </si>
  <si>
    <t>-1112718868</t>
  </si>
  <si>
    <t>220960031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</si>
  <si>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</si>
  <si>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1637782806</t>
  </si>
  <si>
    <t>https://podminky.urs.cz/item/CS_URS_2024_02/220960031</t>
  </si>
  <si>
    <t>65</t>
  </si>
  <si>
    <t>404135598</t>
  </si>
  <si>
    <t>Návěstidlo jednokomorové 1x100 (vyklizovací šipka zelená) - světelný zdroj LED  (komplet)</t>
  </si>
  <si>
    <t>1793788997</t>
  </si>
  <si>
    <t>66</t>
  </si>
  <si>
    <t>404135571</t>
  </si>
  <si>
    <t>Držák návěstidla (AL) - chodecká</t>
  </si>
  <si>
    <t>51105717</t>
  </si>
  <si>
    <t>67</t>
  </si>
  <si>
    <t>40445260</t>
  </si>
  <si>
    <t>páska upínací 12,7x0,75mm</t>
  </si>
  <si>
    <t>668380958</t>
  </si>
  <si>
    <t>68</t>
  </si>
  <si>
    <t>40445261</t>
  </si>
  <si>
    <t>spona upínací 12,7mm</t>
  </si>
  <si>
    <t>100 kus</t>
  </si>
  <si>
    <t>1375058295</t>
  </si>
  <si>
    <t>69</t>
  </si>
  <si>
    <t>404611011-R</t>
  </si>
  <si>
    <t>Symbol zelené šipky (vlevo)</t>
  </si>
  <si>
    <t>-1171701337</t>
  </si>
  <si>
    <t>70</t>
  </si>
  <si>
    <t>404613021-R</t>
  </si>
  <si>
    <t>Upevnění se šroubením pro L a T kus</t>
  </si>
  <si>
    <t>pár</t>
  </si>
  <si>
    <t>1431618318</t>
  </si>
  <si>
    <t>71</t>
  </si>
  <si>
    <t>220960036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</si>
  <si>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</si>
  <si>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-409548197</t>
  </si>
  <si>
    <t>https://podminky.urs.cz/item/CS_URS_2024_02/220960036</t>
  </si>
  <si>
    <t>72</t>
  </si>
  <si>
    <t>404135599</t>
  </si>
  <si>
    <t>Návěstidlo chodecké 2x100 (červená a zelená) - světelný zdroj LED  (komplet)</t>
  </si>
  <si>
    <t>722028</t>
  </si>
  <si>
    <t>73</t>
  </si>
  <si>
    <t>404135560</t>
  </si>
  <si>
    <t>Symbol stojící chodec - signály pro chodce</t>
  </si>
  <si>
    <t>-660614137</t>
  </si>
  <si>
    <t>74</t>
  </si>
  <si>
    <t>404135561</t>
  </si>
  <si>
    <t>Symbol kráčející chodec  - signály pro chodce</t>
  </si>
  <si>
    <t>429228535</t>
  </si>
  <si>
    <t>75</t>
  </si>
  <si>
    <t>-1208448319</t>
  </si>
  <si>
    <t>76</t>
  </si>
  <si>
    <t>-1901411245</t>
  </si>
  <si>
    <t>77</t>
  </si>
  <si>
    <t>220960041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</si>
  <si>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</si>
  <si>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1594993205</t>
  </si>
  <si>
    <t>https://podminky.urs.cz/item/CS_URS_2024_02/220960041</t>
  </si>
  <si>
    <t>78</t>
  </si>
  <si>
    <t>220960042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</si>
  <si>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výložník</t>
  </si>
  <si>
    <t>728453283</t>
  </si>
  <si>
    <t>https://podminky.urs.cz/item/CS_URS_2024_02/220960042</t>
  </si>
  <si>
    <t>79</t>
  </si>
  <si>
    <t>404135562</t>
  </si>
  <si>
    <t>Návěstidlo 3 světlové 100 - světelný zdroj LED  (komplet)</t>
  </si>
  <si>
    <t>165090498</t>
  </si>
  <si>
    <t>80</t>
  </si>
  <si>
    <t>404135572</t>
  </si>
  <si>
    <t>Držák návěstidla (AL) - vozidlová</t>
  </si>
  <si>
    <t>-382223211</t>
  </si>
  <si>
    <t>81</t>
  </si>
  <si>
    <t>404611007-R</t>
  </si>
  <si>
    <t>Symbol červené šipky (vlevo/rovně+vpravo)</t>
  </si>
  <si>
    <t>-1084578742</t>
  </si>
  <si>
    <t>82</t>
  </si>
  <si>
    <t>404611007-R.1</t>
  </si>
  <si>
    <t>Symbol červené barvy (plný signál)</t>
  </si>
  <si>
    <t>2109147677</t>
  </si>
  <si>
    <t>83</t>
  </si>
  <si>
    <t>404611007-R.2</t>
  </si>
  <si>
    <t>Symbol žluté barvy (plný signál)</t>
  </si>
  <si>
    <t>-1037860860</t>
  </si>
  <si>
    <t>84</t>
  </si>
  <si>
    <t>404611007-R.3</t>
  </si>
  <si>
    <t>Symbol zelené barvy (plný signál)</t>
  </si>
  <si>
    <t>-1977465755</t>
  </si>
  <si>
    <t>85</t>
  </si>
  <si>
    <t>404611008-R</t>
  </si>
  <si>
    <t>Symbol žluté šipky (vlevo/rovně+vpravo)</t>
  </si>
  <si>
    <t>-1765151115</t>
  </si>
  <si>
    <t>86</t>
  </si>
  <si>
    <t>404611009-R</t>
  </si>
  <si>
    <t>Symbol zelené šipky (vlevo/rovně+vpravo)</t>
  </si>
  <si>
    <t>-1678636209</t>
  </si>
  <si>
    <t>87</t>
  </si>
  <si>
    <t>-1682220544</t>
  </si>
  <si>
    <t>88</t>
  </si>
  <si>
    <t>220960126</t>
  </si>
  <si>
    <t>Montáž doplňků na stožár včetně vyměření místa pro upevnění, vyvrtání děr pro upevnění a protažení kabelu, montáže tlačítka nebo spínače, zapojení na svorkovnici ve stožáru tlačítka pro chodce</t>
  </si>
  <si>
    <t>1057737409</t>
  </si>
  <si>
    <t>https://podminky.urs.cz/item/CS_URS_2024_02/220960126</t>
  </si>
  <si>
    <t>89</t>
  </si>
  <si>
    <t>404611501</t>
  </si>
  <si>
    <t>Tlačítko pro chodce</t>
  </si>
  <si>
    <t>1654809049</t>
  </si>
  <si>
    <t>90</t>
  </si>
  <si>
    <t>220960134</t>
  </si>
  <si>
    <t>Zapojení stožárové svorkovnice do 34 žil</t>
  </si>
  <si>
    <t>-650446904</t>
  </si>
  <si>
    <t>https://podminky.urs.cz/item/CS_URS_2024_02/220960134</t>
  </si>
  <si>
    <t>91</t>
  </si>
  <si>
    <t>220960182</t>
  </si>
  <si>
    <t>Montáž řadiče včetně usazení, zatažení kabelů do řadiče, připojení uzemnění přes šest světelných skupin</t>
  </si>
  <si>
    <t>957771428</t>
  </si>
  <si>
    <t>https://podminky.urs.cz/item/CS_URS_2024_02/220960182</t>
  </si>
  <si>
    <t>92</t>
  </si>
  <si>
    <t>220960192</t>
  </si>
  <si>
    <t>Regulace a aktivace jedné signální skupiny mikroprocesorového řadiče</t>
  </si>
  <si>
    <t>1402364511</t>
  </si>
  <si>
    <t>https://podminky.urs.cz/item/CS_URS_2024_02/220960192</t>
  </si>
  <si>
    <t>93</t>
  </si>
  <si>
    <t>220960199</t>
  </si>
  <si>
    <t>Regulace a aktivace každé další signální skupiny mikroprocesorového řadiče bez použití plošiny</t>
  </si>
  <si>
    <t>-692519182</t>
  </si>
  <si>
    <t>https://podminky.urs.cz/item/CS_URS_2024_02/220960199</t>
  </si>
  <si>
    <t>94</t>
  </si>
  <si>
    <t>225412111-R</t>
  </si>
  <si>
    <t>Práce montážní plošiny</t>
  </si>
  <si>
    <t>-985549294</t>
  </si>
  <si>
    <t>95</t>
  </si>
  <si>
    <t>460050001-R</t>
  </si>
  <si>
    <t>Hloubení nezapažených jam ručně pro stožáry s přemístěním výkopku do vzdálenosti 3 m od okraje jámy nebo naložením na dopravní prostředek, včetně zásypu, zhutnění a urovnání povrchu bez patky jednoduché na rovině, délky třídy 1 přes 6 do 8 m, v hornině 3</t>
  </si>
  <si>
    <t>-2037900293</t>
  </si>
  <si>
    <t>96</t>
  </si>
  <si>
    <t>460171422</t>
  </si>
  <si>
    <t>Hloubení kabelových rýh strojně včetně urovnání dna s přemístěním výkopku do vzdálenosti 3 m od okraje jámy nebo s naložením na dopravní prostředek šířky 65 cm hloubky 60 cm v hornině třídy těžitelnosti I skupiny 3</t>
  </si>
  <si>
    <t>-216558769</t>
  </si>
  <si>
    <t>https://podminky.urs.cz/item/CS_URS_2024_02/460171422</t>
  </si>
  <si>
    <t>97</t>
  </si>
  <si>
    <t>460431442</t>
  </si>
  <si>
    <t>Zásyp kabelových rýh ručně s přemístění sypaniny ze vzdálenosti do 10 m, s uložením výkopku ve vrstvách včetně zhutnění a úpravy povrchu šířky 65 cm hloubky 60 cm z horniny třídy těžitelnosti I skupiny 3</t>
  </si>
  <si>
    <t>-1602836266</t>
  </si>
  <si>
    <t>https://podminky.urs.cz/item/CS_URS_2024_02/460431442</t>
  </si>
  <si>
    <t>98</t>
  </si>
  <si>
    <t>460520173</t>
  </si>
  <si>
    <t>Montáž trubek ochranných uložených volně do rýhy plastových ohebných, vnitřního průměru přes 50 do 90 mm</t>
  </si>
  <si>
    <t>1225801453</t>
  </si>
  <si>
    <t>99</t>
  </si>
  <si>
    <t>34571352</t>
  </si>
  <si>
    <t>trubka elektroinstalační ohebná dvouplášťová korugovaná (chránička) D 52/63mm, HDPE+LDPE</t>
  </si>
  <si>
    <t>934740527</t>
  </si>
  <si>
    <t>100</t>
  </si>
  <si>
    <t>460520174</t>
  </si>
  <si>
    <t>Montáž trubek ochranných uložených volně do rýhy plastových ohebných, vnitřního průměru přes 90 do 110 mm</t>
  </si>
  <si>
    <t>-266908080</t>
  </si>
  <si>
    <t>101</t>
  </si>
  <si>
    <t>34571355</t>
  </si>
  <si>
    <t>trubka elektroinstalační ohebná dvouplášťová korugovaná (chránička) D 94/110mm, HDPE+LDPE</t>
  </si>
  <si>
    <t>-1439298407</t>
  </si>
  <si>
    <t>102</t>
  </si>
  <si>
    <t>460620007</t>
  </si>
  <si>
    <t>Úprava terénu zatravnění, včetně dodání osiva a zalití vodou na rovině</t>
  </si>
  <si>
    <t>1649106731</t>
  </si>
  <si>
    <t>103</t>
  </si>
  <si>
    <t>460641125</t>
  </si>
  <si>
    <t>Základové konstrukce základ bez bednění do rostlé zeminy z monolitického železobetonu bez výztuže bez zvláštních nároků na prostředí tř. C 25/30</t>
  </si>
  <si>
    <t>2011465292</t>
  </si>
  <si>
    <t>https://podminky.urs.cz/item/CS_URS_2024_02/460641125</t>
  </si>
  <si>
    <t>104</t>
  </si>
  <si>
    <t>460671114</t>
  </si>
  <si>
    <t>Výstražné prvky pro krytí kabelů včetně vyrovnání povrchu rýhy, rozvinutí a uložení fólie, šířky přes 35 do 40 cm</t>
  </si>
  <si>
    <t>-360480076</t>
  </si>
  <si>
    <t>https://podminky.urs.cz/item/CS_URS_2024_02/460671114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</si>
  <si>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</si>
  <si>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</si>
  <si>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</si>
  <si>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</si>
  <si>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</si>
  <si>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</si>
  <si>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</si>
  <si>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</si>
  <si>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</si>
  <si>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</si>
  <si>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</si>
  <si>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</si>
  <si>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Vytyčení stavby a geodetické práce dodavatele</t>
  </si>
  <si>
    <t>-1012318440</t>
  </si>
  <si>
    <t>https://podminky.urs.cz/item/CS_URS_2024_02/010001000</t>
  </si>
  <si>
    <t>012103000</t>
  </si>
  <si>
    <t>Přípravné zeměměřičské práce</t>
  </si>
  <si>
    <t>soub</t>
  </si>
  <si>
    <t>673385699</t>
  </si>
  <si>
    <t>https://podminky.urs.cz/item/CS_URS_2024_02/012103000</t>
  </si>
  <si>
    <t>" vytýčení hlavních bodů stavby před zahájením stavby autorizovaným geodetem vč. vypracování TZ"</t>
  </si>
  <si>
    <t>" včetně souřadnic a situace- ověřeno kulatým razítkem a dodatkem dle právních předpisů"</t>
  </si>
  <si>
    <t>012203000</t>
  </si>
  <si>
    <t>Zeměměřičské práce před výstavbou</t>
  </si>
  <si>
    <t>600420969</t>
  </si>
  <si>
    <t>https://podminky.urs.cz/item/CS_URS_2024_02/012203000</t>
  </si>
  <si>
    <t>" vytýčení obvodu a hranic staveniště, objektů stavby a pevných vytyčovacích bodů vč. fixace a obnovení zhotovitelem"</t>
  </si>
  <si>
    <t>" vyhotovení dokumentace v listinné a digitální podobě"</t>
  </si>
  <si>
    <t>012303000</t>
  </si>
  <si>
    <t>Zeměměřičské práce při provádění stavby</t>
  </si>
  <si>
    <t>1683944426</t>
  </si>
  <si>
    <t>https://podminky.urs.cz/item/CS_URS_2024_02/012303000</t>
  </si>
  <si>
    <t>"geodetické zaměření skutečného provedení stavby"</t>
  </si>
  <si>
    <t>012403000</t>
  </si>
  <si>
    <t>Zeměměřičské práce po výstavbě</t>
  </si>
  <si>
    <t>1088544722</t>
  </si>
  <si>
    <t>https://podminky.urs.cz/item/CS_URS_2024_02/012403000</t>
  </si>
  <si>
    <t>"vyhotovení oddělovacích geometr.plánů pro všechny SO"</t>
  </si>
  <si>
    <t>013244000-R</t>
  </si>
  <si>
    <t>Dopracování realizační dokumentace</t>
  </si>
  <si>
    <t>2103632795</t>
  </si>
  <si>
    <t>013254000</t>
  </si>
  <si>
    <t>Dokumentace skutečného provedení stavby</t>
  </si>
  <si>
    <t>-1511348495</t>
  </si>
  <si>
    <t>https://podminky.urs.cz/item/CS_URS_2024_02/013254000</t>
  </si>
  <si>
    <t>"dokumentace skutečného provedení stavby"</t>
  </si>
  <si>
    <t>013294000</t>
  </si>
  <si>
    <t>Ostatní dokumentace stavby</t>
  </si>
  <si>
    <t>1529324166</t>
  </si>
  <si>
    <t>https://podminky.urs.cz/item/CS_URS_2024_02/013294000</t>
  </si>
  <si>
    <t>"aktualizace vyjádření k existenci inženýrských sítí, pokud do doby zahájení stavby pozbyly platnosti"</t>
  </si>
  <si>
    <t>460010025-R</t>
  </si>
  <si>
    <t>Vytyčení inženýrských sítí</t>
  </si>
  <si>
    <t>905709658</t>
  </si>
  <si>
    <t>VRN3</t>
  </si>
  <si>
    <t>Zařízení staveniště</t>
  </si>
  <si>
    <t>030001000</t>
  </si>
  <si>
    <t>302609259</t>
  </si>
  <si>
    <t>https://podminky.urs.cz/item/CS_URS_2024_02/030001000</t>
  </si>
  <si>
    <t>Poznámka k položce:_x000D_
Poznámka k položce: 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</si>
  <si>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"Zřízení zařízení staveniště vč.případných nutných přípojek energií pro účely provedení stavby"</t>
  </si>
  <si>
    <t>032903000</t>
  </si>
  <si>
    <t>Náklady na provoz a údržbu vybavení staveniště</t>
  </si>
  <si>
    <t>1256250550</t>
  </si>
  <si>
    <t>https://podminky.urs.cz/item/CS_URS_2024_02/032903000</t>
  </si>
  <si>
    <t>Poznámka k položce:_x000D_
Poznámka k položce: Náklady na vybavení objektů zařízení staveniště,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</si>
  <si>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"provoz zařízení staveniště"</t>
  </si>
  <si>
    <t>039103000</t>
  </si>
  <si>
    <t>Rozebrání, bourání a odvoz zařízení staveniště</t>
  </si>
  <si>
    <t>-953460049</t>
  </si>
  <si>
    <t>https://podminky.urs.cz/item/CS_URS_2024_02/039103000</t>
  </si>
  <si>
    <t>Poznámka k položce:_x000D_
Poznámka k položce: Odstranění objektů zařízení staveniště včetně přípojek energií a jejich odvoz. Položka zahrnuje i náklady na úpravu povrchů po odstranění zařízení staveniště a úklid ploch, na kterých bylo zařízení staveniště provozováno</t>
  </si>
  <si>
    <t>"náklady spojené s odstraněním zařízení staveniště"</t>
  </si>
  <si>
    <t>VRN4</t>
  </si>
  <si>
    <t>Inženýrská činnost</t>
  </si>
  <si>
    <t>043002000</t>
  </si>
  <si>
    <t>Zkoušky a ostatní měření</t>
  </si>
  <si>
    <t>-1011988227</t>
  </si>
  <si>
    <t>https://podminky.urs.cz/item/CS_URS_2024_02/043002000</t>
  </si>
  <si>
    <t>Poznámka k položce:_x000D_
Poznámka k položce: Náklady zhotovitele, související s prováděním zkoušek a revizí předepsaných technickými normami nebo objednatelem a které jsou pro provedení díla nezbytné.</t>
  </si>
  <si>
    <t xml:space="preserve">" dle ČSN , TP,TPG, ostatních předpisů, kompletní revize, kompletní tlakové zkoušky, zkoušky únosnosti, zhutnitelnosti apod. dle zadání objednatele </t>
  </si>
  <si>
    <t>045203000</t>
  </si>
  <si>
    <t>Kompletační činnost</t>
  </si>
  <si>
    <t>766259399</t>
  </si>
  <si>
    <t>https://podminky.urs.cz/item/CS_URS_2024_02/045203000</t>
  </si>
  <si>
    <t>"činnosti zhotovitele v průběhu stavby"</t>
  </si>
  <si>
    <t>" fotodokumentace stavby před a po stavbě- ucelené foto změny celé komunikace v jejím průběhu"</t>
  </si>
  <si>
    <t>" zařazení fotek do fotoalba v časové souslednosti s popisem činností a číslem objektu"</t>
  </si>
  <si>
    <t>049103000</t>
  </si>
  <si>
    <t>Náklady vzniklé v souvislosti s realizací stavby</t>
  </si>
  <si>
    <t>915001368</t>
  </si>
  <si>
    <t>https://podminky.urs.cz/item/CS_URS_2024_02/049103000</t>
  </si>
  <si>
    <t>"dokladová část dodavatele stavby - evid. odpadů, staveb. deník aj."</t>
  </si>
  <si>
    <t>VRN7</t>
  </si>
  <si>
    <t>Provozní vlivy</t>
  </si>
  <si>
    <t>072103000</t>
  </si>
  <si>
    <t>Silniční provoz - projednání DIO a zajištění DIR</t>
  </si>
  <si>
    <t>1519795391</t>
  </si>
  <si>
    <t>https://podminky.urs.cz/item/CS_URS_2024_02/072103000</t>
  </si>
  <si>
    <t>072203000</t>
  </si>
  <si>
    <t>Silniční provoz - zajištění DIO (dopravní značení)</t>
  </si>
  <si>
    <t>-1501502262</t>
  </si>
  <si>
    <t>https://podminky.urs.cz/item/CS_URS_2024_02/072203000</t>
  </si>
  <si>
    <t>VRN9</t>
  </si>
  <si>
    <t>Ostatní náklady</t>
  </si>
  <si>
    <t>091002000</t>
  </si>
  <si>
    <t>Ostatní náklady související s objektem</t>
  </si>
  <si>
    <t>-2013640895</t>
  </si>
  <si>
    <t>https://podminky.urs.cz/item/CS_URS_2024_02/091002000</t>
  </si>
  <si>
    <t>" vytýčení stávajících podzemních inženýrských sítí před zahájením zemních prací a přeložek"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</si>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</sst>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81351116" TargetMode="External"/><Relationship Id="rId13" Type="http://schemas.openxmlformats.org/officeDocument/2006/relationships/hyperlink" Target="https://podminky.urs.cz/item/CS_URS_2024_02/213141111" TargetMode="External"/><Relationship Id="rId18" Type="http://schemas.openxmlformats.org/officeDocument/2006/relationships/hyperlink" Target="https://podminky.urs.cz/item/CS_URS_2024_02/573231106" TargetMode="External"/><Relationship Id="rId26" Type="http://schemas.openxmlformats.org/officeDocument/2006/relationships/hyperlink" Target="https://podminky.urs.cz/item/CS_URS_2024_02/997221561" TargetMode="External"/><Relationship Id="rId3" Type="http://schemas.openxmlformats.org/officeDocument/2006/relationships/hyperlink" Target="https://podminky.urs.cz/item/CS_URS_2024_02/122351501" TargetMode="External"/><Relationship Id="rId21" Type="http://schemas.openxmlformats.org/officeDocument/2006/relationships/hyperlink" Target="https://podminky.urs.cz/item/CS_URS_2024_02/596211112" TargetMode="External"/><Relationship Id="rId7" Type="http://schemas.openxmlformats.org/officeDocument/2006/relationships/hyperlink" Target="https://podminky.urs.cz/item/CS_URS_2024_02/181351103" TargetMode="External"/><Relationship Id="rId12" Type="http://schemas.openxmlformats.org/officeDocument/2006/relationships/hyperlink" Target="https://podminky.urs.cz/item/CS_URS_2024_02/184853511" TargetMode="External"/><Relationship Id="rId17" Type="http://schemas.openxmlformats.org/officeDocument/2006/relationships/hyperlink" Target="https://podminky.urs.cz/item/CS_URS_2024_02/573191111" TargetMode="External"/><Relationship Id="rId25" Type="http://schemas.openxmlformats.org/officeDocument/2006/relationships/hyperlink" Target="https://podminky.urs.cz/item/CS_URS_2024_02/962042321" TargetMode="External"/><Relationship Id="rId2" Type="http://schemas.openxmlformats.org/officeDocument/2006/relationships/hyperlink" Target="https://podminky.urs.cz/item/CS_URS_2024_02/121151126" TargetMode="External"/><Relationship Id="rId16" Type="http://schemas.openxmlformats.org/officeDocument/2006/relationships/hyperlink" Target="https://podminky.urs.cz/item/CS_URS_2024_02/564871116" TargetMode="External"/><Relationship Id="rId20" Type="http://schemas.openxmlformats.org/officeDocument/2006/relationships/hyperlink" Target="https://podminky.urs.cz/item/CS_URS_2024_02/577155112" TargetMode="External"/><Relationship Id="rId29" Type="http://schemas.openxmlformats.org/officeDocument/2006/relationships/hyperlink" Target="https://podminky.urs.cz/item/CS_URS_2024_02/998225111" TargetMode="External"/><Relationship Id="rId1" Type="http://schemas.openxmlformats.org/officeDocument/2006/relationships/hyperlink" Target="https://podminky.urs.cz/item/CS_URS_2024_02/113151111" TargetMode="External"/><Relationship Id="rId6" Type="http://schemas.openxmlformats.org/officeDocument/2006/relationships/hyperlink" Target="https://podminky.urs.cz/item/CS_URS_2024_02/181006115" TargetMode="External"/><Relationship Id="rId11" Type="http://schemas.openxmlformats.org/officeDocument/2006/relationships/hyperlink" Target="https://podminky.urs.cz/item/CS_URS_2024_02/183403161" TargetMode="External"/><Relationship Id="rId24" Type="http://schemas.openxmlformats.org/officeDocument/2006/relationships/hyperlink" Target="https://podminky.urs.cz/item/CS_URS_2024_02/916781113" TargetMode="External"/><Relationship Id="rId32" Type="http://schemas.openxmlformats.org/officeDocument/2006/relationships/drawing" Target="../drawings/drawing2.xml"/><Relationship Id="rId5" Type="http://schemas.openxmlformats.org/officeDocument/2006/relationships/hyperlink" Target="https://podminky.urs.cz/item/CS_URS_2024_02/162351103" TargetMode="External"/><Relationship Id="rId15" Type="http://schemas.openxmlformats.org/officeDocument/2006/relationships/hyperlink" Target="https://podminky.urs.cz/item/CS_URS_2024_02/564861115" TargetMode="External"/><Relationship Id="rId23" Type="http://schemas.openxmlformats.org/officeDocument/2006/relationships/hyperlink" Target="https://podminky.urs.cz/item/CS_URS_2024_02/916781113" TargetMode="External"/><Relationship Id="rId28" Type="http://schemas.openxmlformats.org/officeDocument/2006/relationships/hyperlink" Target="https://podminky.urs.cz/item/CS_URS_2024_02/997221615" TargetMode="External"/><Relationship Id="rId10" Type="http://schemas.openxmlformats.org/officeDocument/2006/relationships/hyperlink" Target="https://podminky.urs.cz/item/CS_URS_2024_02/181951112" TargetMode="External"/><Relationship Id="rId19" Type="http://schemas.openxmlformats.org/officeDocument/2006/relationships/hyperlink" Target="https://podminky.urs.cz/item/CS_URS_2024_02/577143111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https://podminky.urs.cz/item/CS_URS_2024_02/162206113" TargetMode="External"/><Relationship Id="rId9" Type="http://schemas.openxmlformats.org/officeDocument/2006/relationships/hyperlink" Target="https://podminky.urs.cz/item/CS_URS_2024_02/181451131" TargetMode="External"/><Relationship Id="rId14" Type="http://schemas.openxmlformats.org/officeDocument/2006/relationships/hyperlink" Target="https://podminky.urs.cz/item/CS_URS_2024_02/564851111" TargetMode="External"/><Relationship Id="rId22" Type="http://schemas.openxmlformats.org/officeDocument/2006/relationships/hyperlink" Target="https://podminky.urs.cz/item/CS_URS_2024_02/916231213" TargetMode="External"/><Relationship Id="rId27" Type="http://schemas.openxmlformats.org/officeDocument/2006/relationships/hyperlink" Target="https://podminky.urs.cz/item/CS_URS_2024_02/997221569" TargetMode="External"/><Relationship Id="rId30" Type="http://schemas.openxmlformats.org/officeDocument/2006/relationships/hyperlink" Target="https://podminky.urs.cz/item/CS_URS_2024_02/4608814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podminky.urs.cz/item/CS_URS_2024_02/181152302" TargetMode="External"/><Relationship Id="rId7" Type="http://schemas.openxmlformats.org/officeDocument/2006/relationships/hyperlink" Target="https://podminky.urs.cz/item/CS_URS_2024_02/998232110" TargetMode="External"/><Relationship Id="rId2" Type="http://schemas.openxmlformats.org/officeDocument/2006/relationships/hyperlink" Target="https://podminky.urs.cz/item/CS_URS_2024_02/162251102" TargetMode="External"/><Relationship Id="rId1" Type="http://schemas.openxmlformats.org/officeDocument/2006/relationships/hyperlink" Target="https://podminky.urs.cz/item/CS_URS_2024_02/131213702" TargetMode="External"/><Relationship Id="rId6" Type="http://schemas.openxmlformats.org/officeDocument/2006/relationships/hyperlink" Target="https://podminky.urs.cz/item/CS_URS_2024_02/338171113" TargetMode="External"/><Relationship Id="rId5" Type="http://schemas.openxmlformats.org/officeDocument/2006/relationships/hyperlink" Target="https://podminky.urs.cz/item/CS_URS_2024_02/275313611" TargetMode="External"/><Relationship Id="rId4" Type="http://schemas.openxmlformats.org/officeDocument/2006/relationships/hyperlink" Target="https://podminky.urs.cz/item/CS_URS_2024_02/182112121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742110104" TargetMode="External"/><Relationship Id="rId13" Type="http://schemas.openxmlformats.org/officeDocument/2006/relationships/hyperlink" Target="https://podminky.urs.cz/item/CS_URS_2024_02/210812082" TargetMode="External"/><Relationship Id="rId18" Type="http://schemas.openxmlformats.org/officeDocument/2006/relationships/hyperlink" Target="https://podminky.urs.cz/item/CS_URS_2024_02/220860075" TargetMode="External"/><Relationship Id="rId26" Type="http://schemas.openxmlformats.org/officeDocument/2006/relationships/hyperlink" Target="https://podminky.urs.cz/item/CS_URS_2024_02/220960041" TargetMode="External"/><Relationship Id="rId3" Type="http://schemas.openxmlformats.org/officeDocument/2006/relationships/hyperlink" Target="https://podminky.urs.cz/item/CS_URS_2024_02/162751119" TargetMode="External"/><Relationship Id="rId21" Type="http://schemas.openxmlformats.org/officeDocument/2006/relationships/hyperlink" Target="https://podminky.urs.cz/item/CS_URS_2024_02/220960002" TargetMode="External"/><Relationship Id="rId34" Type="http://schemas.openxmlformats.org/officeDocument/2006/relationships/hyperlink" Target="https://podminky.urs.cz/item/CS_URS_2024_02/460431442" TargetMode="External"/><Relationship Id="rId7" Type="http://schemas.openxmlformats.org/officeDocument/2006/relationships/hyperlink" Target="https://podminky.urs.cz/item/CS_URS_2024_02/914511111" TargetMode="External"/><Relationship Id="rId12" Type="http://schemas.openxmlformats.org/officeDocument/2006/relationships/hyperlink" Target="https://podminky.urs.cz/item/CS_URS_2024_02/210812081" TargetMode="External"/><Relationship Id="rId17" Type="http://schemas.openxmlformats.org/officeDocument/2006/relationships/hyperlink" Target="https://podminky.urs.cz/item/CS_URS_2024_02/220271106" TargetMode="External"/><Relationship Id="rId25" Type="http://schemas.openxmlformats.org/officeDocument/2006/relationships/hyperlink" Target="https://podminky.urs.cz/item/CS_URS_2024_02/220960036" TargetMode="External"/><Relationship Id="rId33" Type="http://schemas.openxmlformats.org/officeDocument/2006/relationships/hyperlink" Target="https://podminky.urs.cz/item/CS_URS_2024_02/460171422" TargetMode="External"/><Relationship Id="rId38" Type="http://schemas.openxmlformats.org/officeDocument/2006/relationships/drawing" Target="../drawings/drawing4.xml"/><Relationship Id="rId2" Type="http://schemas.openxmlformats.org/officeDocument/2006/relationships/hyperlink" Target="https://podminky.urs.cz/item/CS_URS_2024_02/162751117" TargetMode="External"/><Relationship Id="rId16" Type="http://schemas.openxmlformats.org/officeDocument/2006/relationships/hyperlink" Target="https://podminky.urs.cz/item/CS_URS_2024_02/210812121" TargetMode="External"/><Relationship Id="rId20" Type="http://schemas.openxmlformats.org/officeDocument/2006/relationships/hyperlink" Target="https://podminky.urs.cz/item/CS_URS_2024_02/220860310" TargetMode="External"/><Relationship Id="rId29" Type="http://schemas.openxmlformats.org/officeDocument/2006/relationships/hyperlink" Target="https://podminky.urs.cz/item/CS_URS_2024_02/220960134" TargetMode="External"/><Relationship Id="rId1" Type="http://schemas.openxmlformats.org/officeDocument/2006/relationships/hyperlink" Target="https://podminky.urs.cz/item/CS_URS_2024_02/162351103" TargetMode="External"/><Relationship Id="rId6" Type="http://schemas.openxmlformats.org/officeDocument/2006/relationships/hyperlink" Target="https://podminky.urs.cz/item/CS_URS_2024_02/914111111" TargetMode="External"/><Relationship Id="rId11" Type="http://schemas.openxmlformats.org/officeDocument/2006/relationships/hyperlink" Target="https://podminky.urs.cz/item/CS_URS_2024_02/210812011" TargetMode="External"/><Relationship Id="rId24" Type="http://schemas.openxmlformats.org/officeDocument/2006/relationships/hyperlink" Target="https://podminky.urs.cz/item/CS_URS_2024_02/220960031" TargetMode="External"/><Relationship Id="rId32" Type="http://schemas.openxmlformats.org/officeDocument/2006/relationships/hyperlink" Target="https://podminky.urs.cz/item/CS_URS_2024_02/220960199" TargetMode="External"/><Relationship Id="rId37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4_02/915241111" TargetMode="External"/><Relationship Id="rId15" Type="http://schemas.openxmlformats.org/officeDocument/2006/relationships/hyperlink" Target="https://podminky.urs.cz/item/CS_URS_2024_02/210812111" TargetMode="External"/><Relationship Id="rId23" Type="http://schemas.openxmlformats.org/officeDocument/2006/relationships/hyperlink" Target="https://podminky.urs.cz/item/CS_URS_2024_02/220960021" TargetMode="External"/><Relationship Id="rId28" Type="http://schemas.openxmlformats.org/officeDocument/2006/relationships/hyperlink" Target="https://podminky.urs.cz/item/CS_URS_2024_02/220960126" TargetMode="External"/><Relationship Id="rId36" Type="http://schemas.openxmlformats.org/officeDocument/2006/relationships/hyperlink" Target="https://podminky.urs.cz/item/CS_URS_2024_02/460671114" TargetMode="External"/><Relationship Id="rId10" Type="http://schemas.openxmlformats.org/officeDocument/2006/relationships/hyperlink" Target="https://podminky.urs.cz/item/CS_URS_2024_02/210220452" TargetMode="External"/><Relationship Id="rId19" Type="http://schemas.openxmlformats.org/officeDocument/2006/relationships/hyperlink" Target="https://podminky.urs.cz/item/CS_URS_2024_02/220860205" TargetMode="External"/><Relationship Id="rId31" Type="http://schemas.openxmlformats.org/officeDocument/2006/relationships/hyperlink" Target="https://podminky.urs.cz/item/CS_URS_2024_02/220960192" TargetMode="External"/><Relationship Id="rId4" Type="http://schemas.openxmlformats.org/officeDocument/2006/relationships/hyperlink" Target="https://podminky.urs.cz/item/CS_URS_2024_02/171251201" TargetMode="External"/><Relationship Id="rId9" Type="http://schemas.openxmlformats.org/officeDocument/2006/relationships/hyperlink" Target="https://podminky.urs.cz/item/CS_URS_2024_02/210220301" TargetMode="External"/><Relationship Id="rId14" Type="http://schemas.openxmlformats.org/officeDocument/2006/relationships/hyperlink" Target="https://podminky.urs.cz/item/CS_URS_2024_02/210812101" TargetMode="External"/><Relationship Id="rId22" Type="http://schemas.openxmlformats.org/officeDocument/2006/relationships/hyperlink" Target="https://podminky.urs.cz/item/CS_URS_2024_02/220960003" TargetMode="External"/><Relationship Id="rId27" Type="http://schemas.openxmlformats.org/officeDocument/2006/relationships/hyperlink" Target="https://podminky.urs.cz/item/CS_URS_2024_02/220960042" TargetMode="External"/><Relationship Id="rId30" Type="http://schemas.openxmlformats.org/officeDocument/2006/relationships/hyperlink" Target="https://podminky.urs.cz/item/CS_URS_2024_02/220960182" TargetMode="External"/><Relationship Id="rId35" Type="http://schemas.openxmlformats.org/officeDocument/2006/relationships/hyperlink" Target="https://podminky.urs.cz/item/CS_URS_2024_02/460641125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30001000" TargetMode="External"/><Relationship Id="rId13" Type="http://schemas.openxmlformats.org/officeDocument/2006/relationships/hyperlink" Target="https://podminky.urs.cz/item/CS_URS_2024_02/049103000" TargetMode="External"/><Relationship Id="rId18" Type="http://schemas.openxmlformats.org/officeDocument/2006/relationships/drawing" Target="../drawings/drawing5.xml"/><Relationship Id="rId3" Type="http://schemas.openxmlformats.org/officeDocument/2006/relationships/hyperlink" Target="https://podminky.urs.cz/item/CS_URS_2024_02/012203000" TargetMode="External"/><Relationship Id="rId7" Type="http://schemas.openxmlformats.org/officeDocument/2006/relationships/hyperlink" Target="https://podminky.urs.cz/item/CS_URS_2024_02/013294000" TargetMode="External"/><Relationship Id="rId12" Type="http://schemas.openxmlformats.org/officeDocument/2006/relationships/hyperlink" Target="https://podminky.urs.cz/item/CS_URS_2024_02/045203000" TargetMode="External"/><Relationship Id="rId17" Type="http://schemas.openxmlformats.org/officeDocument/2006/relationships/printerSettings" Target="../printerSettings/printerSettings5.bin"/><Relationship Id="rId2" Type="http://schemas.openxmlformats.org/officeDocument/2006/relationships/hyperlink" Target="https://podminky.urs.cz/item/CS_URS_2024_02/012103000" TargetMode="External"/><Relationship Id="rId16" Type="http://schemas.openxmlformats.org/officeDocument/2006/relationships/hyperlink" Target="https://podminky.urs.cz/item/CS_URS_2024_02/091002000" TargetMode="External"/><Relationship Id="rId1" Type="http://schemas.openxmlformats.org/officeDocument/2006/relationships/hyperlink" Target="https://podminky.urs.cz/item/CS_URS_2024_02/010001000" TargetMode="External"/><Relationship Id="rId6" Type="http://schemas.openxmlformats.org/officeDocument/2006/relationships/hyperlink" Target="https://podminky.urs.cz/item/CS_URS_2024_02/013254000" TargetMode="External"/><Relationship Id="rId11" Type="http://schemas.openxmlformats.org/officeDocument/2006/relationships/hyperlink" Target="https://podminky.urs.cz/item/CS_URS_2024_02/043002000" TargetMode="External"/><Relationship Id="rId5" Type="http://schemas.openxmlformats.org/officeDocument/2006/relationships/hyperlink" Target="https://podminky.urs.cz/item/CS_URS_2024_02/012403000" TargetMode="External"/><Relationship Id="rId15" Type="http://schemas.openxmlformats.org/officeDocument/2006/relationships/hyperlink" Target="https://podminky.urs.cz/item/CS_URS_2024_02/072203000" TargetMode="External"/><Relationship Id="rId10" Type="http://schemas.openxmlformats.org/officeDocument/2006/relationships/hyperlink" Target="https://podminky.urs.cz/item/CS_URS_2024_02/039103000" TargetMode="External"/><Relationship Id="rId4" Type="http://schemas.openxmlformats.org/officeDocument/2006/relationships/hyperlink" Target="https://podminky.urs.cz/item/CS_URS_2024_02/012303000" TargetMode="External"/><Relationship Id="rId9" Type="http://schemas.openxmlformats.org/officeDocument/2006/relationships/hyperlink" Target="https://podminky.urs.cz/item/CS_URS_2024_02/032903000" TargetMode="External"/><Relationship Id="rId14" Type="http://schemas.openxmlformats.org/officeDocument/2006/relationships/hyperlink" Target="https://podminky.urs.cz/item/CS_URS_2024_02/072103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A26" sqref="A26:XFD2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4"/>
      <c r="AS2" s="374"/>
      <c r="AT2" s="374"/>
      <c r="AU2" s="374"/>
      <c r="AV2" s="374"/>
      <c r="AW2" s="374"/>
      <c r="AX2" s="374"/>
      <c r="AY2" s="374"/>
      <c r="AZ2" s="374"/>
      <c r="BA2" s="374"/>
      <c r="BB2" s="374"/>
      <c r="BC2" s="374"/>
      <c r="BD2" s="374"/>
      <c r="BE2" s="374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8" t="s">
        <v>14</v>
      </c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24"/>
      <c r="AQ5" s="24"/>
      <c r="AR5" s="22"/>
      <c r="BE5" s="35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0" t="s">
        <v>17</v>
      </c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359"/>
      <c r="AD6" s="359"/>
      <c r="AE6" s="359"/>
      <c r="AF6" s="359"/>
      <c r="AG6" s="359"/>
      <c r="AH6" s="359"/>
      <c r="AI6" s="359"/>
      <c r="AJ6" s="359"/>
      <c r="AK6" s="359"/>
      <c r="AL6" s="359"/>
      <c r="AM6" s="359"/>
      <c r="AN6" s="359"/>
      <c r="AO6" s="359"/>
      <c r="AP6" s="24"/>
      <c r="AQ6" s="24"/>
      <c r="AR6" s="22"/>
      <c r="BE6" s="35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5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5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5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6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56"/>
      <c r="BS13" s="19" t="s">
        <v>6</v>
      </c>
    </row>
    <row r="14" spans="1:74" ht="12.75">
      <c r="B14" s="23"/>
      <c r="C14" s="24"/>
      <c r="D14" s="24"/>
      <c r="E14" s="361" t="s">
        <v>32</v>
      </c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5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6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5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56"/>
      <c r="BS17" s="19" t="s">
        <v>37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6"/>
      <c r="BS18" s="19" t="s">
        <v>6</v>
      </c>
    </row>
    <row r="19" spans="1:71" s="1" customFormat="1" ht="12" customHeight="1">
      <c r="B19" s="23"/>
      <c r="C19" s="24"/>
      <c r="D19" s="31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5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5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6"/>
    </row>
    <row r="22" spans="1:71" s="1" customFormat="1" ht="12" customHeight="1">
      <c r="B22" s="23"/>
      <c r="C22" s="24"/>
      <c r="D22" s="31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6"/>
    </row>
    <row r="23" spans="1:71" s="1" customFormat="1" ht="51.95" customHeight="1">
      <c r="B23" s="23"/>
      <c r="C23" s="24"/>
      <c r="D23" s="24"/>
      <c r="E23" s="363" t="s">
        <v>41</v>
      </c>
      <c r="F23" s="363"/>
      <c r="G23" s="363"/>
      <c r="H23" s="363"/>
      <c r="I23" s="363"/>
      <c r="J23" s="363"/>
      <c r="K23" s="363"/>
      <c r="L23" s="363"/>
      <c r="M23" s="363"/>
      <c r="N23" s="363"/>
      <c r="O23" s="363"/>
      <c r="P23" s="363"/>
      <c r="Q23" s="363"/>
      <c r="R23" s="363"/>
      <c r="S23" s="363"/>
      <c r="T23" s="363"/>
      <c r="U23" s="363"/>
      <c r="V23" s="363"/>
      <c r="W23" s="363"/>
      <c r="X23" s="363"/>
      <c r="Y23" s="363"/>
      <c r="Z23" s="363"/>
      <c r="AA23" s="363"/>
      <c r="AB23" s="363"/>
      <c r="AC23" s="363"/>
      <c r="AD23" s="363"/>
      <c r="AE23" s="363"/>
      <c r="AF23" s="363"/>
      <c r="AG23" s="363"/>
      <c r="AH23" s="363"/>
      <c r="AI23" s="363"/>
      <c r="AJ23" s="363"/>
      <c r="AK23" s="363"/>
      <c r="AL23" s="363"/>
      <c r="AM23" s="363"/>
      <c r="AN23" s="363"/>
      <c r="AO23" s="24"/>
      <c r="AP23" s="24"/>
      <c r="AQ23" s="24"/>
      <c r="AR23" s="22"/>
      <c r="BE23" s="35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6"/>
    </row>
    <row r="26" spans="1:71" s="2" customFormat="1" ht="21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4">
        <f>ROUND(AG54,2)</f>
        <v>0</v>
      </c>
      <c r="AL26" s="365"/>
      <c r="AM26" s="365"/>
      <c r="AN26" s="365"/>
      <c r="AO26" s="365"/>
      <c r="AP26" s="38"/>
      <c r="AQ26" s="38"/>
      <c r="AR26" s="41"/>
      <c r="BE26" s="35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6" t="s">
        <v>43</v>
      </c>
      <c r="M28" s="366"/>
      <c r="N28" s="366"/>
      <c r="O28" s="366"/>
      <c r="P28" s="366"/>
      <c r="Q28" s="38"/>
      <c r="R28" s="38"/>
      <c r="S28" s="38"/>
      <c r="T28" s="38"/>
      <c r="U28" s="38"/>
      <c r="V28" s="38"/>
      <c r="W28" s="366" t="s">
        <v>44</v>
      </c>
      <c r="X28" s="366"/>
      <c r="Y28" s="366"/>
      <c r="Z28" s="366"/>
      <c r="AA28" s="366"/>
      <c r="AB28" s="366"/>
      <c r="AC28" s="366"/>
      <c r="AD28" s="366"/>
      <c r="AE28" s="366"/>
      <c r="AF28" s="38"/>
      <c r="AG28" s="38"/>
      <c r="AH28" s="38"/>
      <c r="AI28" s="38"/>
      <c r="AJ28" s="38"/>
      <c r="AK28" s="366" t="s">
        <v>45</v>
      </c>
      <c r="AL28" s="366"/>
      <c r="AM28" s="366"/>
      <c r="AN28" s="366"/>
      <c r="AO28" s="366"/>
      <c r="AP28" s="38"/>
      <c r="AQ28" s="38"/>
      <c r="AR28" s="41"/>
      <c r="BE28" s="356"/>
    </row>
    <row r="29" spans="1:71" s="3" customFormat="1" ht="14.45" customHeight="1">
      <c r="B29" s="42"/>
      <c r="C29" s="43"/>
      <c r="D29" s="31" t="s">
        <v>46</v>
      </c>
      <c r="E29" s="43"/>
      <c r="F29" s="31" t="s">
        <v>47</v>
      </c>
      <c r="G29" s="43"/>
      <c r="H29" s="43"/>
      <c r="I29" s="43"/>
      <c r="J29" s="43"/>
      <c r="K29" s="43"/>
      <c r="L29" s="369">
        <v>0.21</v>
      </c>
      <c r="M29" s="368"/>
      <c r="N29" s="368"/>
      <c r="O29" s="368"/>
      <c r="P29" s="368"/>
      <c r="Q29" s="43"/>
      <c r="R29" s="43"/>
      <c r="S29" s="43"/>
      <c r="T29" s="43"/>
      <c r="U29" s="43"/>
      <c r="V29" s="43"/>
      <c r="W29" s="367">
        <f>ROUND(AZ54, 2)</f>
        <v>0</v>
      </c>
      <c r="X29" s="368"/>
      <c r="Y29" s="368"/>
      <c r="Z29" s="368"/>
      <c r="AA29" s="368"/>
      <c r="AB29" s="368"/>
      <c r="AC29" s="368"/>
      <c r="AD29" s="368"/>
      <c r="AE29" s="368"/>
      <c r="AF29" s="43"/>
      <c r="AG29" s="43"/>
      <c r="AH29" s="43"/>
      <c r="AI29" s="43"/>
      <c r="AJ29" s="43"/>
      <c r="AK29" s="367">
        <f>ROUND(AV54, 2)</f>
        <v>0</v>
      </c>
      <c r="AL29" s="368"/>
      <c r="AM29" s="368"/>
      <c r="AN29" s="368"/>
      <c r="AO29" s="368"/>
      <c r="AP29" s="43"/>
      <c r="AQ29" s="43"/>
      <c r="AR29" s="44"/>
      <c r="BE29" s="357"/>
    </row>
    <row r="30" spans="1:71" s="3" customFormat="1" ht="14.45" customHeight="1">
      <c r="B30" s="42"/>
      <c r="C30" s="43"/>
      <c r="D30" s="43"/>
      <c r="E30" s="43"/>
      <c r="F30" s="31" t="s">
        <v>48</v>
      </c>
      <c r="G30" s="43"/>
      <c r="H30" s="43"/>
      <c r="I30" s="43"/>
      <c r="J30" s="43"/>
      <c r="K30" s="43"/>
      <c r="L30" s="369">
        <v>0.12</v>
      </c>
      <c r="M30" s="368"/>
      <c r="N30" s="368"/>
      <c r="O30" s="368"/>
      <c r="P30" s="368"/>
      <c r="Q30" s="43"/>
      <c r="R30" s="43"/>
      <c r="S30" s="43"/>
      <c r="T30" s="43"/>
      <c r="U30" s="43"/>
      <c r="V30" s="43"/>
      <c r="W30" s="367">
        <f>ROUND(BA54, 2)</f>
        <v>0</v>
      </c>
      <c r="X30" s="368"/>
      <c r="Y30" s="368"/>
      <c r="Z30" s="368"/>
      <c r="AA30" s="368"/>
      <c r="AB30" s="368"/>
      <c r="AC30" s="368"/>
      <c r="AD30" s="368"/>
      <c r="AE30" s="368"/>
      <c r="AF30" s="43"/>
      <c r="AG30" s="43"/>
      <c r="AH30" s="43"/>
      <c r="AI30" s="43"/>
      <c r="AJ30" s="43"/>
      <c r="AK30" s="367">
        <f>ROUND(AW54, 2)</f>
        <v>0</v>
      </c>
      <c r="AL30" s="368"/>
      <c r="AM30" s="368"/>
      <c r="AN30" s="368"/>
      <c r="AO30" s="368"/>
      <c r="AP30" s="43"/>
      <c r="AQ30" s="43"/>
      <c r="AR30" s="44"/>
      <c r="BE30" s="357"/>
    </row>
    <row r="31" spans="1:71" s="3" customFormat="1" ht="14.45" hidden="1" customHeight="1">
      <c r="B31" s="42"/>
      <c r="C31" s="43"/>
      <c r="D31" s="43"/>
      <c r="E31" s="43"/>
      <c r="F31" s="31" t="s">
        <v>49</v>
      </c>
      <c r="G31" s="43"/>
      <c r="H31" s="43"/>
      <c r="I31" s="43"/>
      <c r="J31" s="43"/>
      <c r="K31" s="43"/>
      <c r="L31" s="369">
        <v>0.21</v>
      </c>
      <c r="M31" s="368"/>
      <c r="N31" s="368"/>
      <c r="O31" s="368"/>
      <c r="P31" s="368"/>
      <c r="Q31" s="43"/>
      <c r="R31" s="43"/>
      <c r="S31" s="43"/>
      <c r="T31" s="43"/>
      <c r="U31" s="43"/>
      <c r="V31" s="43"/>
      <c r="W31" s="367">
        <f>ROUND(BB54, 2)</f>
        <v>0</v>
      </c>
      <c r="X31" s="368"/>
      <c r="Y31" s="368"/>
      <c r="Z31" s="368"/>
      <c r="AA31" s="368"/>
      <c r="AB31" s="368"/>
      <c r="AC31" s="368"/>
      <c r="AD31" s="368"/>
      <c r="AE31" s="368"/>
      <c r="AF31" s="43"/>
      <c r="AG31" s="43"/>
      <c r="AH31" s="43"/>
      <c r="AI31" s="43"/>
      <c r="AJ31" s="43"/>
      <c r="AK31" s="367">
        <v>0</v>
      </c>
      <c r="AL31" s="368"/>
      <c r="AM31" s="368"/>
      <c r="AN31" s="368"/>
      <c r="AO31" s="368"/>
      <c r="AP31" s="43"/>
      <c r="AQ31" s="43"/>
      <c r="AR31" s="44"/>
      <c r="BE31" s="357"/>
    </row>
    <row r="32" spans="1:71" s="3" customFormat="1" ht="14.45" hidden="1" customHeight="1">
      <c r="B32" s="42"/>
      <c r="C32" s="43"/>
      <c r="D32" s="43"/>
      <c r="E32" s="43"/>
      <c r="F32" s="31" t="s">
        <v>50</v>
      </c>
      <c r="G32" s="43"/>
      <c r="H32" s="43"/>
      <c r="I32" s="43"/>
      <c r="J32" s="43"/>
      <c r="K32" s="43"/>
      <c r="L32" s="369">
        <v>0.12</v>
      </c>
      <c r="M32" s="368"/>
      <c r="N32" s="368"/>
      <c r="O32" s="368"/>
      <c r="P32" s="368"/>
      <c r="Q32" s="43"/>
      <c r="R32" s="43"/>
      <c r="S32" s="43"/>
      <c r="T32" s="43"/>
      <c r="U32" s="43"/>
      <c r="V32" s="43"/>
      <c r="W32" s="367">
        <f>ROUND(BC54, 2)</f>
        <v>0</v>
      </c>
      <c r="X32" s="368"/>
      <c r="Y32" s="368"/>
      <c r="Z32" s="368"/>
      <c r="AA32" s="368"/>
      <c r="AB32" s="368"/>
      <c r="AC32" s="368"/>
      <c r="AD32" s="368"/>
      <c r="AE32" s="368"/>
      <c r="AF32" s="43"/>
      <c r="AG32" s="43"/>
      <c r="AH32" s="43"/>
      <c r="AI32" s="43"/>
      <c r="AJ32" s="43"/>
      <c r="AK32" s="367">
        <v>0</v>
      </c>
      <c r="AL32" s="368"/>
      <c r="AM32" s="368"/>
      <c r="AN32" s="368"/>
      <c r="AO32" s="368"/>
      <c r="AP32" s="43"/>
      <c r="AQ32" s="43"/>
      <c r="AR32" s="44"/>
      <c r="BE32" s="357"/>
    </row>
    <row r="33" spans="1:57" s="3" customFormat="1" ht="14.45" hidden="1" customHeight="1">
      <c r="B33" s="42"/>
      <c r="C33" s="43"/>
      <c r="D33" s="43"/>
      <c r="E33" s="43"/>
      <c r="F33" s="31" t="s">
        <v>51</v>
      </c>
      <c r="G33" s="43"/>
      <c r="H33" s="43"/>
      <c r="I33" s="43"/>
      <c r="J33" s="43"/>
      <c r="K33" s="43"/>
      <c r="L33" s="369">
        <v>0</v>
      </c>
      <c r="M33" s="368"/>
      <c r="N33" s="368"/>
      <c r="O33" s="368"/>
      <c r="P33" s="368"/>
      <c r="Q33" s="43"/>
      <c r="R33" s="43"/>
      <c r="S33" s="43"/>
      <c r="T33" s="43"/>
      <c r="U33" s="43"/>
      <c r="V33" s="43"/>
      <c r="W33" s="367">
        <f>ROUND(BD54, 2)</f>
        <v>0</v>
      </c>
      <c r="X33" s="368"/>
      <c r="Y33" s="368"/>
      <c r="Z33" s="368"/>
      <c r="AA33" s="368"/>
      <c r="AB33" s="368"/>
      <c r="AC33" s="368"/>
      <c r="AD33" s="368"/>
      <c r="AE33" s="368"/>
      <c r="AF33" s="43"/>
      <c r="AG33" s="43"/>
      <c r="AH33" s="43"/>
      <c r="AI33" s="43"/>
      <c r="AJ33" s="43"/>
      <c r="AK33" s="367">
        <v>0</v>
      </c>
      <c r="AL33" s="368"/>
      <c r="AM33" s="368"/>
      <c r="AN33" s="368"/>
      <c r="AO33" s="368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52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53</v>
      </c>
      <c r="U35" s="47"/>
      <c r="V35" s="47"/>
      <c r="W35" s="47"/>
      <c r="X35" s="373" t="s">
        <v>54</v>
      </c>
      <c r="Y35" s="371"/>
      <c r="Z35" s="371"/>
      <c r="AA35" s="371"/>
      <c r="AB35" s="371"/>
      <c r="AC35" s="47"/>
      <c r="AD35" s="47"/>
      <c r="AE35" s="47"/>
      <c r="AF35" s="47"/>
      <c r="AG35" s="47"/>
      <c r="AH35" s="47"/>
      <c r="AI35" s="47"/>
      <c r="AJ35" s="47"/>
      <c r="AK35" s="370">
        <f>SUM(AK26:AK33)</f>
        <v>0</v>
      </c>
      <c r="AL35" s="371"/>
      <c r="AM35" s="371"/>
      <c r="AN35" s="371"/>
      <c r="AO35" s="372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1035-23/1-053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35" t="str">
        <f>K6</f>
        <v>Dětské dopravní hřiště Šumperk</v>
      </c>
      <c r="M45" s="336"/>
      <c r="N45" s="336"/>
      <c r="O45" s="336"/>
      <c r="P45" s="336"/>
      <c r="Q45" s="336"/>
      <c r="R45" s="336"/>
      <c r="S45" s="336"/>
      <c r="T45" s="336"/>
      <c r="U45" s="336"/>
      <c r="V45" s="336"/>
      <c r="W45" s="336"/>
      <c r="X45" s="336"/>
      <c r="Y45" s="336"/>
      <c r="Z45" s="336"/>
      <c r="AA45" s="336"/>
      <c r="AB45" s="336"/>
      <c r="AC45" s="336"/>
      <c r="AD45" s="336"/>
      <c r="AE45" s="336"/>
      <c r="AF45" s="336"/>
      <c r="AG45" s="336"/>
      <c r="AH45" s="336"/>
      <c r="AI45" s="336"/>
      <c r="AJ45" s="336"/>
      <c r="AK45" s="336"/>
      <c r="AL45" s="336"/>
      <c r="AM45" s="336"/>
      <c r="AN45" s="336"/>
      <c r="AO45" s="336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k.ú. Šumperk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37" t="str">
        <f>IF(AN8= "","",AN8)</f>
        <v>8. 8. 2024</v>
      </c>
      <c r="AN47" s="337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Šumperk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38" t="str">
        <f>IF(E17="","",E17)</f>
        <v>Cekr CZ s.r.o.</v>
      </c>
      <c r="AN49" s="339"/>
      <c r="AO49" s="339"/>
      <c r="AP49" s="339"/>
      <c r="AQ49" s="38"/>
      <c r="AR49" s="41"/>
      <c r="AS49" s="340" t="s">
        <v>56</v>
      </c>
      <c r="AT49" s="34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25.7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38</v>
      </c>
      <c r="AJ50" s="38"/>
      <c r="AK50" s="38"/>
      <c r="AL50" s="38"/>
      <c r="AM50" s="338" t="str">
        <f>IF(E20="","",E20)</f>
        <v>Cekr CZ s.r.o., CS ÚRS 2024</v>
      </c>
      <c r="AN50" s="339"/>
      <c r="AO50" s="339"/>
      <c r="AP50" s="339"/>
      <c r="AQ50" s="38"/>
      <c r="AR50" s="41"/>
      <c r="AS50" s="342"/>
      <c r="AT50" s="343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44"/>
      <c r="AT51" s="34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46" t="s">
        <v>57</v>
      </c>
      <c r="D52" s="347"/>
      <c r="E52" s="347"/>
      <c r="F52" s="347"/>
      <c r="G52" s="347"/>
      <c r="H52" s="68"/>
      <c r="I52" s="349" t="s">
        <v>58</v>
      </c>
      <c r="J52" s="347"/>
      <c r="K52" s="347"/>
      <c r="L52" s="347"/>
      <c r="M52" s="347"/>
      <c r="N52" s="347"/>
      <c r="O52" s="347"/>
      <c r="P52" s="347"/>
      <c r="Q52" s="347"/>
      <c r="R52" s="347"/>
      <c r="S52" s="347"/>
      <c r="T52" s="347"/>
      <c r="U52" s="347"/>
      <c r="V52" s="347"/>
      <c r="W52" s="347"/>
      <c r="X52" s="347"/>
      <c r="Y52" s="347"/>
      <c r="Z52" s="347"/>
      <c r="AA52" s="347"/>
      <c r="AB52" s="347"/>
      <c r="AC52" s="347"/>
      <c r="AD52" s="347"/>
      <c r="AE52" s="347"/>
      <c r="AF52" s="347"/>
      <c r="AG52" s="348" t="s">
        <v>59</v>
      </c>
      <c r="AH52" s="347"/>
      <c r="AI52" s="347"/>
      <c r="AJ52" s="347"/>
      <c r="AK52" s="347"/>
      <c r="AL52" s="347"/>
      <c r="AM52" s="347"/>
      <c r="AN52" s="349" t="s">
        <v>60</v>
      </c>
      <c r="AO52" s="347"/>
      <c r="AP52" s="347"/>
      <c r="AQ52" s="69" t="s">
        <v>61</v>
      </c>
      <c r="AR52" s="41"/>
      <c r="AS52" s="70" t="s">
        <v>62</v>
      </c>
      <c r="AT52" s="71" t="s">
        <v>63</v>
      </c>
      <c r="AU52" s="71" t="s">
        <v>64</v>
      </c>
      <c r="AV52" s="71" t="s">
        <v>65</v>
      </c>
      <c r="AW52" s="71" t="s">
        <v>66</v>
      </c>
      <c r="AX52" s="71" t="s">
        <v>67</v>
      </c>
      <c r="AY52" s="71" t="s">
        <v>68</v>
      </c>
      <c r="AZ52" s="71" t="s">
        <v>69</v>
      </c>
      <c r="BA52" s="71" t="s">
        <v>70</v>
      </c>
      <c r="BB52" s="71" t="s">
        <v>71</v>
      </c>
      <c r="BC52" s="71" t="s">
        <v>72</v>
      </c>
      <c r="BD52" s="72" t="s">
        <v>73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74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3">
        <f>ROUND(SUM(AG55:AG58),2)</f>
        <v>0</v>
      </c>
      <c r="AH54" s="353"/>
      <c r="AI54" s="353"/>
      <c r="AJ54" s="353"/>
      <c r="AK54" s="353"/>
      <c r="AL54" s="353"/>
      <c r="AM54" s="353"/>
      <c r="AN54" s="354">
        <f>SUM(AG54,AT54)</f>
        <v>0</v>
      </c>
      <c r="AO54" s="354"/>
      <c r="AP54" s="354"/>
      <c r="AQ54" s="80" t="s">
        <v>19</v>
      </c>
      <c r="AR54" s="81"/>
      <c r="AS54" s="82">
        <f>ROUND(SUM(AS55:AS58),2)</f>
        <v>0</v>
      </c>
      <c r="AT54" s="83">
        <f>ROUND(SUM(AV54:AW54),2)</f>
        <v>0</v>
      </c>
      <c r="AU54" s="84">
        <f>ROUND(SUM(AU55:AU58),5)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ROUND(SUM(AZ55:AZ58),2)</f>
        <v>0</v>
      </c>
      <c r="BA54" s="83">
        <f>ROUND(SUM(BA55:BA58),2)</f>
        <v>0</v>
      </c>
      <c r="BB54" s="83">
        <f>ROUND(SUM(BB55:BB58),2)</f>
        <v>0</v>
      </c>
      <c r="BC54" s="83">
        <f>ROUND(SUM(BC55:BC58),2)</f>
        <v>0</v>
      </c>
      <c r="BD54" s="85">
        <f>ROUND(SUM(BD55:BD58),2)</f>
        <v>0</v>
      </c>
      <c r="BS54" s="86" t="s">
        <v>75</v>
      </c>
      <c r="BT54" s="86" t="s">
        <v>76</v>
      </c>
      <c r="BU54" s="87" t="s">
        <v>77</v>
      </c>
      <c r="BV54" s="86" t="s">
        <v>78</v>
      </c>
      <c r="BW54" s="86" t="s">
        <v>5</v>
      </c>
      <c r="BX54" s="86" t="s">
        <v>79</v>
      </c>
      <c r="CL54" s="86" t="s">
        <v>19</v>
      </c>
    </row>
    <row r="55" spans="1:91" s="7" customFormat="1" ht="16.5" customHeight="1">
      <c r="A55" s="88" t="s">
        <v>80</v>
      </c>
      <c r="B55" s="89"/>
      <c r="C55" s="90"/>
      <c r="D55" s="350" t="s">
        <v>81</v>
      </c>
      <c r="E55" s="350"/>
      <c r="F55" s="350"/>
      <c r="G55" s="350"/>
      <c r="H55" s="350"/>
      <c r="I55" s="91"/>
      <c r="J55" s="350" t="s">
        <v>82</v>
      </c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50"/>
      <c r="AC55" s="350"/>
      <c r="AD55" s="350"/>
      <c r="AE55" s="350"/>
      <c r="AF55" s="350"/>
      <c r="AG55" s="351">
        <f>'SO 101 - Komunikace'!J30</f>
        <v>0</v>
      </c>
      <c r="AH55" s="352"/>
      <c r="AI55" s="352"/>
      <c r="AJ55" s="352"/>
      <c r="AK55" s="352"/>
      <c r="AL55" s="352"/>
      <c r="AM55" s="352"/>
      <c r="AN55" s="351">
        <f>SUM(AG55,AT55)</f>
        <v>0</v>
      </c>
      <c r="AO55" s="352"/>
      <c r="AP55" s="352"/>
      <c r="AQ55" s="92" t="s">
        <v>83</v>
      </c>
      <c r="AR55" s="93"/>
      <c r="AS55" s="94">
        <v>0</v>
      </c>
      <c r="AT55" s="95">
        <f>ROUND(SUM(AV55:AW55),2)</f>
        <v>0</v>
      </c>
      <c r="AU55" s="96">
        <f>'SO 101 - Komunikace'!P87</f>
        <v>0</v>
      </c>
      <c r="AV55" s="95">
        <f>'SO 101 - Komunikace'!J33</f>
        <v>0</v>
      </c>
      <c r="AW55" s="95">
        <f>'SO 101 - Komunikace'!J34</f>
        <v>0</v>
      </c>
      <c r="AX55" s="95">
        <f>'SO 101 - Komunikace'!J35</f>
        <v>0</v>
      </c>
      <c r="AY55" s="95">
        <f>'SO 101 - Komunikace'!J36</f>
        <v>0</v>
      </c>
      <c r="AZ55" s="95">
        <f>'SO 101 - Komunikace'!F33</f>
        <v>0</v>
      </c>
      <c r="BA55" s="95">
        <f>'SO 101 - Komunikace'!F34</f>
        <v>0</v>
      </c>
      <c r="BB55" s="95">
        <f>'SO 101 - Komunikace'!F35</f>
        <v>0</v>
      </c>
      <c r="BC55" s="95">
        <f>'SO 101 - Komunikace'!F36</f>
        <v>0</v>
      </c>
      <c r="BD55" s="97">
        <f>'SO 101 - Komunikace'!F37</f>
        <v>0</v>
      </c>
      <c r="BT55" s="98" t="s">
        <v>84</v>
      </c>
      <c r="BV55" s="98" t="s">
        <v>78</v>
      </c>
      <c r="BW55" s="98" t="s">
        <v>85</v>
      </c>
      <c r="BX55" s="98" t="s">
        <v>5</v>
      </c>
      <c r="CL55" s="98" t="s">
        <v>19</v>
      </c>
      <c r="CM55" s="98" t="s">
        <v>86</v>
      </c>
    </row>
    <row r="56" spans="1:91" s="7" customFormat="1" ht="16.5" customHeight="1">
      <c r="A56" s="88" t="s">
        <v>80</v>
      </c>
      <c r="B56" s="89"/>
      <c r="C56" s="90"/>
      <c r="D56" s="350" t="s">
        <v>87</v>
      </c>
      <c r="E56" s="350"/>
      <c r="F56" s="350"/>
      <c r="G56" s="350"/>
      <c r="H56" s="350"/>
      <c r="I56" s="91"/>
      <c r="J56" s="350" t="s">
        <v>88</v>
      </c>
      <c r="K56" s="350"/>
      <c r="L56" s="350"/>
      <c r="M56" s="350"/>
      <c r="N56" s="350"/>
      <c r="O56" s="350"/>
      <c r="P56" s="350"/>
      <c r="Q56" s="350"/>
      <c r="R56" s="350"/>
      <c r="S56" s="350"/>
      <c r="T56" s="350"/>
      <c r="U56" s="350"/>
      <c r="V56" s="350"/>
      <c r="W56" s="350"/>
      <c r="X56" s="350"/>
      <c r="Y56" s="350"/>
      <c r="Z56" s="350"/>
      <c r="AA56" s="350"/>
      <c r="AB56" s="350"/>
      <c r="AC56" s="350"/>
      <c r="AD56" s="350"/>
      <c r="AE56" s="350"/>
      <c r="AF56" s="350"/>
      <c r="AG56" s="351">
        <f>'SO 102 - Oplocení'!J30</f>
        <v>0</v>
      </c>
      <c r="AH56" s="352"/>
      <c r="AI56" s="352"/>
      <c r="AJ56" s="352"/>
      <c r="AK56" s="352"/>
      <c r="AL56" s="352"/>
      <c r="AM56" s="352"/>
      <c r="AN56" s="351">
        <f>SUM(AG56,AT56)</f>
        <v>0</v>
      </c>
      <c r="AO56" s="352"/>
      <c r="AP56" s="352"/>
      <c r="AQ56" s="92" t="s">
        <v>83</v>
      </c>
      <c r="AR56" s="93"/>
      <c r="AS56" s="94">
        <v>0</v>
      </c>
      <c r="AT56" s="95">
        <f>ROUND(SUM(AV56:AW56),2)</f>
        <v>0</v>
      </c>
      <c r="AU56" s="96">
        <f>'SO 102 - Oplocení'!P85</f>
        <v>0</v>
      </c>
      <c r="AV56" s="95">
        <f>'SO 102 - Oplocení'!J33</f>
        <v>0</v>
      </c>
      <c r="AW56" s="95">
        <f>'SO 102 - Oplocení'!J34</f>
        <v>0</v>
      </c>
      <c r="AX56" s="95">
        <f>'SO 102 - Oplocení'!J35</f>
        <v>0</v>
      </c>
      <c r="AY56" s="95">
        <f>'SO 102 - Oplocení'!J36</f>
        <v>0</v>
      </c>
      <c r="AZ56" s="95">
        <f>'SO 102 - Oplocení'!F33</f>
        <v>0</v>
      </c>
      <c r="BA56" s="95">
        <f>'SO 102 - Oplocení'!F34</f>
        <v>0</v>
      </c>
      <c r="BB56" s="95">
        <f>'SO 102 - Oplocení'!F35</f>
        <v>0</v>
      </c>
      <c r="BC56" s="95">
        <f>'SO 102 - Oplocení'!F36</f>
        <v>0</v>
      </c>
      <c r="BD56" s="97">
        <f>'SO 102 - Oplocení'!F37</f>
        <v>0</v>
      </c>
      <c r="BT56" s="98" t="s">
        <v>84</v>
      </c>
      <c r="BV56" s="98" t="s">
        <v>78</v>
      </c>
      <c r="BW56" s="98" t="s">
        <v>89</v>
      </c>
      <c r="BX56" s="98" t="s">
        <v>5</v>
      </c>
      <c r="CL56" s="98" t="s">
        <v>19</v>
      </c>
      <c r="CM56" s="98" t="s">
        <v>86</v>
      </c>
    </row>
    <row r="57" spans="1:91" s="7" customFormat="1" ht="16.5" customHeight="1">
      <c r="A57" s="88" t="s">
        <v>80</v>
      </c>
      <c r="B57" s="89"/>
      <c r="C57" s="90"/>
      <c r="D57" s="350" t="s">
        <v>90</v>
      </c>
      <c r="E57" s="350"/>
      <c r="F57" s="350"/>
      <c r="G57" s="350"/>
      <c r="H57" s="350"/>
      <c r="I57" s="91"/>
      <c r="J57" s="350" t="s">
        <v>91</v>
      </c>
      <c r="K57" s="350"/>
      <c r="L57" s="350"/>
      <c r="M57" s="350"/>
      <c r="N57" s="350"/>
      <c r="O57" s="350"/>
      <c r="P57" s="350"/>
      <c r="Q57" s="350"/>
      <c r="R57" s="350"/>
      <c r="S57" s="350"/>
      <c r="T57" s="350"/>
      <c r="U57" s="350"/>
      <c r="V57" s="350"/>
      <c r="W57" s="350"/>
      <c r="X57" s="350"/>
      <c r="Y57" s="350"/>
      <c r="Z57" s="350"/>
      <c r="AA57" s="350"/>
      <c r="AB57" s="350"/>
      <c r="AC57" s="350"/>
      <c r="AD57" s="350"/>
      <c r="AE57" s="350"/>
      <c r="AF57" s="350"/>
      <c r="AG57" s="351">
        <f>'SO 401 - Technologie SSZ'!J30</f>
        <v>0</v>
      </c>
      <c r="AH57" s="352"/>
      <c r="AI57" s="352"/>
      <c r="AJ57" s="352"/>
      <c r="AK57" s="352"/>
      <c r="AL57" s="352"/>
      <c r="AM57" s="352"/>
      <c r="AN57" s="351">
        <f>SUM(AG57,AT57)</f>
        <v>0</v>
      </c>
      <c r="AO57" s="352"/>
      <c r="AP57" s="352"/>
      <c r="AQ57" s="92" t="s">
        <v>83</v>
      </c>
      <c r="AR57" s="93"/>
      <c r="AS57" s="94">
        <v>0</v>
      </c>
      <c r="AT57" s="95">
        <f>ROUND(SUM(AV57:AW57),2)</f>
        <v>0</v>
      </c>
      <c r="AU57" s="96">
        <f>'SO 401 - Technologie SSZ'!P90</f>
        <v>0</v>
      </c>
      <c r="AV57" s="95">
        <f>'SO 401 - Technologie SSZ'!J33</f>
        <v>0</v>
      </c>
      <c r="AW57" s="95">
        <f>'SO 401 - Technologie SSZ'!J34</f>
        <v>0</v>
      </c>
      <c r="AX57" s="95">
        <f>'SO 401 - Technologie SSZ'!J35</f>
        <v>0</v>
      </c>
      <c r="AY57" s="95">
        <f>'SO 401 - Technologie SSZ'!J36</f>
        <v>0</v>
      </c>
      <c r="AZ57" s="95">
        <f>'SO 401 - Technologie SSZ'!F33</f>
        <v>0</v>
      </c>
      <c r="BA57" s="95">
        <f>'SO 401 - Technologie SSZ'!F34</f>
        <v>0</v>
      </c>
      <c r="BB57" s="95">
        <f>'SO 401 - Technologie SSZ'!F35</f>
        <v>0</v>
      </c>
      <c r="BC57" s="95">
        <f>'SO 401 - Technologie SSZ'!F36</f>
        <v>0</v>
      </c>
      <c r="BD57" s="97">
        <f>'SO 401 - Technologie SSZ'!F37</f>
        <v>0</v>
      </c>
      <c r="BT57" s="98" t="s">
        <v>84</v>
      </c>
      <c r="BV57" s="98" t="s">
        <v>78</v>
      </c>
      <c r="BW57" s="98" t="s">
        <v>92</v>
      </c>
      <c r="BX57" s="98" t="s">
        <v>5</v>
      </c>
      <c r="CL57" s="98" t="s">
        <v>19</v>
      </c>
      <c r="CM57" s="98" t="s">
        <v>86</v>
      </c>
    </row>
    <row r="58" spans="1:91" s="7" customFormat="1" ht="16.5" customHeight="1">
      <c r="A58" s="88" t="s">
        <v>80</v>
      </c>
      <c r="B58" s="89"/>
      <c r="C58" s="90"/>
      <c r="D58" s="350" t="s">
        <v>93</v>
      </c>
      <c r="E58" s="350"/>
      <c r="F58" s="350"/>
      <c r="G58" s="350"/>
      <c r="H58" s="350"/>
      <c r="I58" s="91"/>
      <c r="J58" s="350" t="s">
        <v>94</v>
      </c>
      <c r="K58" s="350"/>
      <c r="L58" s="350"/>
      <c r="M58" s="350"/>
      <c r="N58" s="350"/>
      <c r="O58" s="350"/>
      <c r="P58" s="350"/>
      <c r="Q58" s="350"/>
      <c r="R58" s="350"/>
      <c r="S58" s="350"/>
      <c r="T58" s="350"/>
      <c r="U58" s="350"/>
      <c r="V58" s="350"/>
      <c r="W58" s="350"/>
      <c r="X58" s="350"/>
      <c r="Y58" s="350"/>
      <c r="Z58" s="350"/>
      <c r="AA58" s="350"/>
      <c r="AB58" s="350"/>
      <c r="AC58" s="350"/>
      <c r="AD58" s="350"/>
      <c r="AE58" s="350"/>
      <c r="AF58" s="350"/>
      <c r="AG58" s="351">
        <f>'VON - Vedlejší a ostatní ...'!J30</f>
        <v>0</v>
      </c>
      <c r="AH58" s="352"/>
      <c r="AI58" s="352"/>
      <c r="AJ58" s="352"/>
      <c r="AK58" s="352"/>
      <c r="AL58" s="352"/>
      <c r="AM58" s="352"/>
      <c r="AN58" s="351">
        <f>SUM(AG58,AT58)</f>
        <v>0</v>
      </c>
      <c r="AO58" s="352"/>
      <c r="AP58" s="352"/>
      <c r="AQ58" s="92" t="s">
        <v>83</v>
      </c>
      <c r="AR58" s="93"/>
      <c r="AS58" s="99">
        <v>0</v>
      </c>
      <c r="AT58" s="100">
        <f>ROUND(SUM(AV58:AW58),2)</f>
        <v>0</v>
      </c>
      <c r="AU58" s="101">
        <f>'VON - Vedlejší a ostatní ...'!P85</f>
        <v>0</v>
      </c>
      <c r="AV58" s="100">
        <f>'VON - Vedlejší a ostatní ...'!J33</f>
        <v>0</v>
      </c>
      <c r="AW58" s="100">
        <f>'VON - Vedlejší a ostatní ...'!J34</f>
        <v>0</v>
      </c>
      <c r="AX58" s="100">
        <f>'VON - Vedlejší a ostatní ...'!J35</f>
        <v>0</v>
      </c>
      <c r="AY58" s="100">
        <f>'VON - Vedlejší a ostatní ...'!J36</f>
        <v>0</v>
      </c>
      <c r="AZ58" s="100">
        <f>'VON - Vedlejší a ostatní ...'!F33</f>
        <v>0</v>
      </c>
      <c r="BA58" s="100">
        <f>'VON - Vedlejší a ostatní ...'!F34</f>
        <v>0</v>
      </c>
      <c r="BB58" s="100">
        <f>'VON - Vedlejší a ostatní ...'!F35</f>
        <v>0</v>
      </c>
      <c r="BC58" s="100">
        <f>'VON - Vedlejší a ostatní ...'!F36</f>
        <v>0</v>
      </c>
      <c r="BD58" s="102">
        <f>'VON - Vedlejší a ostatní ...'!F37</f>
        <v>0</v>
      </c>
      <c r="BT58" s="98" t="s">
        <v>84</v>
      </c>
      <c r="BV58" s="98" t="s">
        <v>78</v>
      </c>
      <c r="BW58" s="98" t="s">
        <v>95</v>
      </c>
      <c r="BX58" s="98" t="s">
        <v>5</v>
      </c>
      <c r="CL58" s="98" t="s">
        <v>19</v>
      </c>
      <c r="CM58" s="98" t="s">
        <v>86</v>
      </c>
    </row>
    <row r="59" spans="1:91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91" s="2" customFormat="1" ht="6.95" customHeight="1">
      <c r="A60" s="36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algorithmName="SHA-512" hashValue="sI8AFf1jyGNfi7CWT203RpNZzT7QxP3uwQkcm+gZ7z0j4dh8JdhJfu9uHqCpzLsUcuUTAUUiyJQT5EX3IVNKVg==" saltValue="LMfPNaQV2xas6zg+ehQ+Uv3iAVTBJ7mWZSNVF+WsfrPX1aMwOrkBzRIklP8hBV1srjXhKzOONeTfvjNyMFiHB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101 - Komunikace'!C2" display="/"/>
    <hyperlink ref="A56" location="'SO 102 - Oplocení'!C2" display="/"/>
    <hyperlink ref="A57" location="'SO 401 - Technologie SSZ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85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4.95" customHeight="1">
      <c r="B4" s="22"/>
      <c r="D4" s="105" t="s">
        <v>96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5" t="str">
        <f>'Rekapitulace stavby'!K6</f>
        <v>Dětské dopravní hřiště Šumperk</v>
      </c>
      <c r="F7" s="376"/>
      <c r="G7" s="376"/>
      <c r="H7" s="376"/>
      <c r="L7" s="22"/>
    </row>
    <row r="8" spans="1:46" s="2" customFormat="1" ht="12" customHeight="1">
      <c r="A8" s="36"/>
      <c r="B8" s="41"/>
      <c r="C8" s="36"/>
      <c r="D8" s="107" t="s">
        <v>97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7" t="s">
        <v>98</v>
      </c>
      <c r="F9" s="378"/>
      <c r="G9" s="378"/>
      <c r="H9" s="378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8. 8. 2024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30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9" t="str">
        <f>'Rekapitulace stavby'!E14</f>
        <v>Vyplň údaj</v>
      </c>
      <c r="F18" s="380"/>
      <c r="G18" s="380"/>
      <c r="H18" s="380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39</v>
      </c>
      <c r="F24" s="36"/>
      <c r="G24" s="36"/>
      <c r="H24" s="36"/>
      <c r="I24" s="107" t="s">
        <v>29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1" t="s">
        <v>19</v>
      </c>
      <c r="F27" s="381"/>
      <c r="G27" s="381"/>
      <c r="H27" s="38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ROUND(J87,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46</v>
      </c>
      <c r="E33" s="107" t="s">
        <v>47</v>
      </c>
      <c r="F33" s="119">
        <f>ROUND((SUM(BE87:BE272)),  2)</f>
        <v>0</v>
      </c>
      <c r="G33" s="36"/>
      <c r="H33" s="36"/>
      <c r="I33" s="120">
        <v>0.21</v>
      </c>
      <c r="J33" s="119">
        <f>ROUND(((SUM(BE87:BE272))*I33),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48</v>
      </c>
      <c r="F34" s="119">
        <f>ROUND((SUM(BF87:BF272)),  2)</f>
        <v>0</v>
      </c>
      <c r="G34" s="36"/>
      <c r="H34" s="36"/>
      <c r="I34" s="120">
        <v>0.12</v>
      </c>
      <c r="J34" s="119">
        <f>ROUND(((SUM(BF87:BF272))*I34),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49</v>
      </c>
      <c r="F35" s="119">
        <f>ROUND((SUM(BG87:BG272)),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50</v>
      </c>
      <c r="F36" s="119">
        <f>ROUND((SUM(BH87:BH272)),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51</v>
      </c>
      <c r="F37" s="119">
        <f>ROUND((SUM(BI87:BI272)),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2" t="str">
        <f>E7</f>
        <v>Dětské dopravní hřiště Šumperk</v>
      </c>
      <c r="F48" s="383"/>
      <c r="G48" s="383"/>
      <c r="H48" s="383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5" t="str">
        <f>E9</f>
        <v>SO 101 - Komunikace</v>
      </c>
      <c r="F50" s="384"/>
      <c r="G50" s="384"/>
      <c r="H50" s="384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k.ú. Šumperk</v>
      </c>
      <c r="G52" s="38"/>
      <c r="H52" s="38"/>
      <c r="I52" s="31" t="s">
        <v>23</v>
      </c>
      <c r="J52" s="61" t="str">
        <f>IF(J12="","",J12)</f>
        <v>8. 8. 2024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Šumperk</v>
      </c>
      <c r="G54" s="38"/>
      <c r="H54" s="38"/>
      <c r="I54" s="31" t="s">
        <v>33</v>
      </c>
      <c r="J54" s="34" t="str">
        <f>E21</f>
        <v>Cekr CZ s.r.o.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Cekr CZ s.r.o., CS ÚRS 2024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100</v>
      </c>
      <c r="D57" s="133"/>
      <c r="E57" s="133"/>
      <c r="F57" s="133"/>
      <c r="G57" s="133"/>
      <c r="H57" s="133"/>
      <c r="I57" s="133"/>
      <c r="J57" s="134" t="s">
        <v>101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102</v>
      </c>
    </row>
    <row r="60" spans="1:47" s="9" customFormat="1" ht="24.95" customHeight="1">
      <c r="B60" s="136"/>
      <c r="C60" s="137"/>
      <c r="D60" s="138" t="s">
        <v>103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104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105</v>
      </c>
      <c r="E62" s="145"/>
      <c r="F62" s="145"/>
      <c r="G62" s="145"/>
      <c r="H62" s="145"/>
      <c r="I62" s="145"/>
      <c r="J62" s="146">
        <f>J156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106</v>
      </c>
      <c r="E63" s="145"/>
      <c r="F63" s="145"/>
      <c r="G63" s="145"/>
      <c r="H63" s="145"/>
      <c r="I63" s="145"/>
      <c r="J63" s="146">
        <f>J212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107</v>
      </c>
      <c r="E64" s="145"/>
      <c r="F64" s="145"/>
      <c r="G64" s="145"/>
      <c r="H64" s="145"/>
      <c r="I64" s="145"/>
      <c r="J64" s="146">
        <f>J249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108</v>
      </c>
      <c r="E65" s="145"/>
      <c r="F65" s="145"/>
      <c r="G65" s="145"/>
      <c r="H65" s="145"/>
      <c r="I65" s="145"/>
      <c r="J65" s="146">
        <f>J261</f>
        <v>0</v>
      </c>
      <c r="K65" s="143"/>
      <c r="L65" s="147"/>
    </row>
    <row r="66" spans="1:31" s="9" customFormat="1" ht="24.95" customHeight="1">
      <c r="B66" s="136"/>
      <c r="C66" s="137"/>
      <c r="D66" s="138" t="s">
        <v>109</v>
      </c>
      <c r="E66" s="139"/>
      <c r="F66" s="139"/>
      <c r="G66" s="139"/>
      <c r="H66" s="139"/>
      <c r="I66" s="139"/>
      <c r="J66" s="140">
        <f>J264</f>
        <v>0</v>
      </c>
      <c r="K66" s="137"/>
      <c r="L66" s="141"/>
    </row>
    <row r="67" spans="1:31" s="10" customFormat="1" ht="19.899999999999999" customHeight="1">
      <c r="B67" s="142"/>
      <c r="C67" s="143"/>
      <c r="D67" s="144" t="s">
        <v>110</v>
      </c>
      <c r="E67" s="145"/>
      <c r="F67" s="145"/>
      <c r="G67" s="145"/>
      <c r="H67" s="145"/>
      <c r="I67" s="145"/>
      <c r="J67" s="146">
        <f>J265</f>
        <v>0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111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82" t="str">
        <f>E7</f>
        <v>Dětské dopravní hřiště Šumperk</v>
      </c>
      <c r="F77" s="383"/>
      <c r="G77" s="383"/>
      <c r="H77" s="383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97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35" t="str">
        <f>E9</f>
        <v>SO 101 - Komunikace</v>
      </c>
      <c r="F79" s="384"/>
      <c r="G79" s="384"/>
      <c r="H79" s="384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>k.ú. Šumperk</v>
      </c>
      <c r="G81" s="38"/>
      <c r="H81" s="38"/>
      <c r="I81" s="31" t="s">
        <v>23</v>
      </c>
      <c r="J81" s="61" t="str">
        <f>IF(J12="","",J12)</f>
        <v>8. 8. 2024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25</v>
      </c>
      <c r="D83" s="38"/>
      <c r="E83" s="38"/>
      <c r="F83" s="29" t="str">
        <f>E15</f>
        <v>Město Šumperk</v>
      </c>
      <c r="G83" s="38"/>
      <c r="H83" s="38"/>
      <c r="I83" s="31" t="s">
        <v>33</v>
      </c>
      <c r="J83" s="34" t="str">
        <f>E21</f>
        <v>Cekr CZ s.r.o.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25.7" customHeight="1">
      <c r="A84" s="36"/>
      <c r="B84" s="37"/>
      <c r="C84" s="31" t="s">
        <v>31</v>
      </c>
      <c r="D84" s="38"/>
      <c r="E84" s="38"/>
      <c r="F84" s="29" t="str">
        <f>IF(E18="","",E18)</f>
        <v>Vyplň údaj</v>
      </c>
      <c r="G84" s="38"/>
      <c r="H84" s="38"/>
      <c r="I84" s="31" t="s">
        <v>38</v>
      </c>
      <c r="J84" s="34" t="str">
        <f>E24</f>
        <v>Cekr CZ s.r.o., CS ÚRS 2024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112</v>
      </c>
      <c r="D86" s="151" t="s">
        <v>61</v>
      </c>
      <c r="E86" s="151" t="s">
        <v>57</v>
      </c>
      <c r="F86" s="151" t="s">
        <v>58</v>
      </c>
      <c r="G86" s="151" t="s">
        <v>113</v>
      </c>
      <c r="H86" s="151" t="s">
        <v>114</v>
      </c>
      <c r="I86" s="151" t="s">
        <v>115</v>
      </c>
      <c r="J86" s="151" t="s">
        <v>101</v>
      </c>
      <c r="K86" s="152" t="s">
        <v>116</v>
      </c>
      <c r="L86" s="153"/>
      <c r="M86" s="70" t="s">
        <v>19</v>
      </c>
      <c r="N86" s="71" t="s">
        <v>46</v>
      </c>
      <c r="O86" s="71" t="s">
        <v>117</v>
      </c>
      <c r="P86" s="71" t="s">
        <v>118</v>
      </c>
      <c r="Q86" s="71" t="s">
        <v>119</v>
      </c>
      <c r="R86" s="71" t="s">
        <v>120</v>
      </c>
      <c r="S86" s="71" t="s">
        <v>121</v>
      </c>
      <c r="T86" s="72" t="s">
        <v>122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9" customHeight="1">
      <c r="A87" s="36"/>
      <c r="B87" s="37"/>
      <c r="C87" s="77" t="s">
        <v>123</v>
      </c>
      <c r="D87" s="38"/>
      <c r="E87" s="38"/>
      <c r="F87" s="38"/>
      <c r="G87" s="38"/>
      <c r="H87" s="38"/>
      <c r="I87" s="38"/>
      <c r="J87" s="154">
        <f>BK87</f>
        <v>0</v>
      </c>
      <c r="K87" s="38"/>
      <c r="L87" s="41"/>
      <c r="M87" s="73"/>
      <c r="N87" s="155"/>
      <c r="O87" s="74"/>
      <c r="P87" s="156">
        <f>P88+P264</f>
        <v>0</v>
      </c>
      <c r="Q87" s="74"/>
      <c r="R87" s="156">
        <f>R88+R264</f>
        <v>1674.6997175999995</v>
      </c>
      <c r="S87" s="74"/>
      <c r="T87" s="157">
        <f>T88+T264</f>
        <v>87.399999999999991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75</v>
      </c>
      <c r="AU87" s="19" t="s">
        <v>102</v>
      </c>
      <c r="BK87" s="158">
        <f>BK88+BK264</f>
        <v>0</v>
      </c>
    </row>
    <row r="88" spans="1:65" s="12" customFormat="1" ht="25.9" customHeight="1">
      <c r="B88" s="159"/>
      <c r="C88" s="160"/>
      <c r="D88" s="161" t="s">
        <v>75</v>
      </c>
      <c r="E88" s="162" t="s">
        <v>124</v>
      </c>
      <c r="F88" s="162" t="s">
        <v>125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P89+P156+P212+P249+P261</f>
        <v>0</v>
      </c>
      <c r="Q88" s="167"/>
      <c r="R88" s="168">
        <f>R89+R156+R212+R249+R261</f>
        <v>1546.6597175999996</v>
      </c>
      <c r="S88" s="167"/>
      <c r="T88" s="169">
        <f>T89+T156+T212+T249+T261</f>
        <v>87.399999999999991</v>
      </c>
      <c r="AR88" s="170" t="s">
        <v>84</v>
      </c>
      <c r="AT88" s="171" t="s">
        <v>75</v>
      </c>
      <c r="AU88" s="171" t="s">
        <v>76</v>
      </c>
      <c r="AY88" s="170" t="s">
        <v>126</v>
      </c>
      <c r="BK88" s="172">
        <f>BK89+BK156+BK212+BK249+BK261</f>
        <v>0</v>
      </c>
    </row>
    <row r="89" spans="1:65" s="12" customFormat="1" ht="22.9" customHeight="1">
      <c r="B89" s="159"/>
      <c r="C89" s="160"/>
      <c r="D89" s="161" t="s">
        <v>75</v>
      </c>
      <c r="E89" s="173" t="s">
        <v>84</v>
      </c>
      <c r="F89" s="173" t="s">
        <v>127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SUM(P90:P155)</f>
        <v>0</v>
      </c>
      <c r="Q89" s="167"/>
      <c r="R89" s="168">
        <f>SUM(R90:R155)</f>
        <v>8.1878000000000006E-2</v>
      </c>
      <c r="S89" s="167"/>
      <c r="T89" s="169">
        <f>SUM(T90:T155)</f>
        <v>85.199999999999989</v>
      </c>
      <c r="AR89" s="170" t="s">
        <v>84</v>
      </c>
      <c r="AT89" s="171" t="s">
        <v>75</v>
      </c>
      <c r="AU89" s="171" t="s">
        <v>84</v>
      </c>
      <c r="AY89" s="170" t="s">
        <v>126</v>
      </c>
      <c r="BK89" s="172">
        <f>SUM(BK90:BK155)</f>
        <v>0</v>
      </c>
    </row>
    <row r="90" spans="1:65" s="2" customFormat="1" ht="44.25" customHeight="1">
      <c r="A90" s="36"/>
      <c r="B90" s="37"/>
      <c r="C90" s="175" t="s">
        <v>84</v>
      </c>
      <c r="D90" s="175" t="s">
        <v>128</v>
      </c>
      <c r="E90" s="176" t="s">
        <v>129</v>
      </c>
      <c r="F90" s="177" t="s">
        <v>130</v>
      </c>
      <c r="G90" s="178" t="s">
        <v>131</v>
      </c>
      <c r="H90" s="179">
        <v>240</v>
      </c>
      <c r="I90" s="180"/>
      <c r="J90" s="181">
        <f>ROUND(I90*H90,2)</f>
        <v>0</v>
      </c>
      <c r="K90" s="177" t="s">
        <v>132</v>
      </c>
      <c r="L90" s="41"/>
      <c r="M90" s="182" t="s">
        <v>19</v>
      </c>
      <c r="N90" s="183" t="s">
        <v>47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0.35499999999999998</v>
      </c>
      <c r="T90" s="185">
        <f>S90*H90</f>
        <v>85.199999999999989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133</v>
      </c>
      <c r="AT90" s="186" t="s">
        <v>128</v>
      </c>
      <c r="AU90" s="186" t="s">
        <v>86</v>
      </c>
      <c r="AY90" s="19" t="s">
        <v>126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84</v>
      </c>
      <c r="BK90" s="187">
        <f>ROUND(I90*H90,2)</f>
        <v>0</v>
      </c>
      <c r="BL90" s="19" t="s">
        <v>133</v>
      </c>
      <c r="BM90" s="186" t="s">
        <v>134</v>
      </c>
    </row>
    <row r="91" spans="1:65" s="2" customFormat="1" ht="11.25">
      <c r="A91" s="36"/>
      <c r="B91" s="37"/>
      <c r="C91" s="38"/>
      <c r="D91" s="188" t="s">
        <v>135</v>
      </c>
      <c r="E91" s="38"/>
      <c r="F91" s="189" t="s">
        <v>136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135</v>
      </c>
      <c r="AU91" s="19" t="s">
        <v>86</v>
      </c>
    </row>
    <row r="92" spans="1:65" s="2" customFormat="1" ht="29.25">
      <c r="A92" s="36"/>
      <c r="B92" s="37"/>
      <c r="C92" s="38"/>
      <c r="D92" s="193" t="s">
        <v>137</v>
      </c>
      <c r="E92" s="38"/>
      <c r="F92" s="194" t="s">
        <v>138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137</v>
      </c>
      <c r="AU92" s="19" t="s">
        <v>86</v>
      </c>
    </row>
    <row r="93" spans="1:65" s="2" customFormat="1" ht="24.2" customHeight="1">
      <c r="A93" s="36"/>
      <c r="B93" s="37"/>
      <c r="C93" s="175" t="s">
        <v>86</v>
      </c>
      <c r="D93" s="175" t="s">
        <v>128</v>
      </c>
      <c r="E93" s="176" t="s">
        <v>139</v>
      </c>
      <c r="F93" s="177" t="s">
        <v>140</v>
      </c>
      <c r="G93" s="178" t="s">
        <v>131</v>
      </c>
      <c r="H93" s="179">
        <v>4254.17</v>
      </c>
      <c r="I93" s="180"/>
      <c r="J93" s="181">
        <f>ROUND(I93*H93,2)</f>
        <v>0</v>
      </c>
      <c r="K93" s="177" t="s">
        <v>132</v>
      </c>
      <c r="L93" s="41"/>
      <c r="M93" s="182" t="s">
        <v>19</v>
      </c>
      <c r="N93" s="183" t="s">
        <v>47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133</v>
      </c>
      <c r="AT93" s="186" t="s">
        <v>128</v>
      </c>
      <c r="AU93" s="186" t="s">
        <v>86</v>
      </c>
      <c r="AY93" s="19" t="s">
        <v>126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84</v>
      </c>
      <c r="BK93" s="187">
        <f>ROUND(I93*H93,2)</f>
        <v>0</v>
      </c>
      <c r="BL93" s="19" t="s">
        <v>133</v>
      </c>
      <c r="BM93" s="186" t="s">
        <v>141</v>
      </c>
    </row>
    <row r="94" spans="1:65" s="2" customFormat="1" ht="11.25">
      <c r="A94" s="36"/>
      <c r="B94" s="37"/>
      <c r="C94" s="38"/>
      <c r="D94" s="188" t="s">
        <v>135</v>
      </c>
      <c r="E94" s="38"/>
      <c r="F94" s="189" t="s">
        <v>142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135</v>
      </c>
      <c r="AU94" s="19" t="s">
        <v>86</v>
      </c>
    </row>
    <row r="95" spans="1:65" s="2" customFormat="1" ht="39">
      <c r="A95" s="36"/>
      <c r="B95" s="37"/>
      <c r="C95" s="38"/>
      <c r="D95" s="193" t="s">
        <v>137</v>
      </c>
      <c r="E95" s="38"/>
      <c r="F95" s="194" t="s">
        <v>143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137</v>
      </c>
      <c r="AU95" s="19" t="s">
        <v>86</v>
      </c>
    </row>
    <row r="96" spans="1:65" s="2" customFormat="1" ht="24.2" customHeight="1">
      <c r="A96" s="36"/>
      <c r="B96" s="37"/>
      <c r="C96" s="175" t="s">
        <v>144</v>
      </c>
      <c r="D96" s="175" t="s">
        <v>128</v>
      </c>
      <c r="E96" s="176" t="s">
        <v>145</v>
      </c>
      <c r="F96" s="177" t="s">
        <v>146</v>
      </c>
      <c r="G96" s="178" t="s">
        <v>147</v>
      </c>
      <c r="H96" s="179">
        <v>322.30799999999999</v>
      </c>
      <c r="I96" s="180"/>
      <c r="J96" s="181">
        <f>ROUND(I96*H96,2)</f>
        <v>0</v>
      </c>
      <c r="K96" s="177" t="s">
        <v>132</v>
      </c>
      <c r="L96" s="41"/>
      <c r="M96" s="182" t="s">
        <v>19</v>
      </c>
      <c r="N96" s="183" t="s">
        <v>47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133</v>
      </c>
      <c r="AT96" s="186" t="s">
        <v>128</v>
      </c>
      <c r="AU96" s="186" t="s">
        <v>86</v>
      </c>
      <c r="AY96" s="19" t="s">
        <v>126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84</v>
      </c>
      <c r="BK96" s="187">
        <f>ROUND(I96*H96,2)</f>
        <v>0</v>
      </c>
      <c r="BL96" s="19" t="s">
        <v>133</v>
      </c>
      <c r="BM96" s="186" t="s">
        <v>148</v>
      </c>
    </row>
    <row r="97" spans="1:65" s="2" customFormat="1" ht="11.25">
      <c r="A97" s="36"/>
      <c r="B97" s="37"/>
      <c r="C97" s="38"/>
      <c r="D97" s="188" t="s">
        <v>135</v>
      </c>
      <c r="E97" s="38"/>
      <c r="F97" s="189" t="s">
        <v>149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135</v>
      </c>
      <c r="AU97" s="19" t="s">
        <v>86</v>
      </c>
    </row>
    <row r="98" spans="1:65" s="2" customFormat="1" ht="29.25">
      <c r="A98" s="36"/>
      <c r="B98" s="37"/>
      <c r="C98" s="38"/>
      <c r="D98" s="193" t="s">
        <v>137</v>
      </c>
      <c r="E98" s="38"/>
      <c r="F98" s="194" t="s">
        <v>150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137</v>
      </c>
      <c r="AU98" s="19" t="s">
        <v>86</v>
      </c>
    </row>
    <row r="99" spans="1:65" s="2" customFormat="1" ht="37.9" customHeight="1">
      <c r="A99" s="36"/>
      <c r="B99" s="37"/>
      <c r="C99" s="175" t="s">
        <v>133</v>
      </c>
      <c r="D99" s="175" t="s">
        <v>128</v>
      </c>
      <c r="E99" s="176" t="s">
        <v>151</v>
      </c>
      <c r="F99" s="177" t="s">
        <v>152</v>
      </c>
      <c r="G99" s="178" t="s">
        <v>147</v>
      </c>
      <c r="H99" s="179">
        <v>1488.96</v>
      </c>
      <c r="I99" s="180"/>
      <c r="J99" s="181">
        <f>ROUND(I99*H99,2)</f>
        <v>0</v>
      </c>
      <c r="K99" s="177" t="s">
        <v>132</v>
      </c>
      <c r="L99" s="41"/>
      <c r="M99" s="182" t="s">
        <v>19</v>
      </c>
      <c r="N99" s="183" t="s">
        <v>47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133</v>
      </c>
      <c r="AT99" s="186" t="s">
        <v>128</v>
      </c>
      <c r="AU99" s="186" t="s">
        <v>86</v>
      </c>
      <c r="AY99" s="19" t="s">
        <v>126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84</v>
      </c>
      <c r="BK99" s="187">
        <f>ROUND(I99*H99,2)</f>
        <v>0</v>
      </c>
      <c r="BL99" s="19" t="s">
        <v>133</v>
      </c>
      <c r="BM99" s="186" t="s">
        <v>153</v>
      </c>
    </row>
    <row r="100" spans="1:65" s="2" customFormat="1" ht="11.25">
      <c r="A100" s="36"/>
      <c r="B100" s="37"/>
      <c r="C100" s="38"/>
      <c r="D100" s="188" t="s">
        <v>135</v>
      </c>
      <c r="E100" s="38"/>
      <c r="F100" s="189" t="s">
        <v>154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135</v>
      </c>
      <c r="AU100" s="19" t="s">
        <v>86</v>
      </c>
    </row>
    <row r="101" spans="1:65" s="13" customFormat="1" ht="11.25">
      <c r="B101" s="195"/>
      <c r="C101" s="196"/>
      <c r="D101" s="193" t="s">
        <v>155</v>
      </c>
      <c r="E101" s="197" t="s">
        <v>19</v>
      </c>
      <c r="F101" s="198" t="s">
        <v>156</v>
      </c>
      <c r="G101" s="196"/>
      <c r="H101" s="199">
        <v>1488.96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155</v>
      </c>
      <c r="AU101" s="205" t="s">
        <v>86</v>
      </c>
      <c r="AV101" s="13" t="s">
        <v>86</v>
      </c>
      <c r="AW101" s="13" t="s">
        <v>37</v>
      </c>
      <c r="AX101" s="13" t="s">
        <v>76</v>
      </c>
      <c r="AY101" s="205" t="s">
        <v>126</v>
      </c>
    </row>
    <row r="102" spans="1:65" s="14" customFormat="1" ht="11.25">
      <c r="B102" s="206"/>
      <c r="C102" s="207"/>
      <c r="D102" s="193" t="s">
        <v>155</v>
      </c>
      <c r="E102" s="208" t="s">
        <v>19</v>
      </c>
      <c r="F102" s="209" t="s">
        <v>157</v>
      </c>
      <c r="G102" s="207"/>
      <c r="H102" s="210">
        <v>1488.96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155</v>
      </c>
      <c r="AU102" s="216" t="s">
        <v>86</v>
      </c>
      <c r="AV102" s="14" t="s">
        <v>133</v>
      </c>
      <c r="AW102" s="14" t="s">
        <v>37</v>
      </c>
      <c r="AX102" s="14" t="s">
        <v>84</v>
      </c>
      <c r="AY102" s="216" t="s">
        <v>126</v>
      </c>
    </row>
    <row r="103" spans="1:65" s="2" customFormat="1" ht="62.65" customHeight="1">
      <c r="A103" s="36"/>
      <c r="B103" s="37"/>
      <c r="C103" s="175" t="s">
        <v>158</v>
      </c>
      <c r="D103" s="175" t="s">
        <v>128</v>
      </c>
      <c r="E103" s="176" t="s">
        <v>159</v>
      </c>
      <c r="F103" s="177" t="s">
        <v>160</v>
      </c>
      <c r="G103" s="178" t="s">
        <v>147</v>
      </c>
      <c r="H103" s="179">
        <v>322.30799999999999</v>
      </c>
      <c r="I103" s="180"/>
      <c r="J103" s="181">
        <f>ROUND(I103*H103,2)</f>
        <v>0</v>
      </c>
      <c r="K103" s="177" t="s">
        <v>132</v>
      </c>
      <c r="L103" s="41"/>
      <c r="M103" s="182" t="s">
        <v>19</v>
      </c>
      <c r="N103" s="183" t="s">
        <v>47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133</v>
      </c>
      <c r="AT103" s="186" t="s">
        <v>128</v>
      </c>
      <c r="AU103" s="186" t="s">
        <v>86</v>
      </c>
      <c r="AY103" s="19" t="s">
        <v>126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84</v>
      </c>
      <c r="BK103" s="187">
        <f>ROUND(I103*H103,2)</f>
        <v>0</v>
      </c>
      <c r="BL103" s="19" t="s">
        <v>133</v>
      </c>
      <c r="BM103" s="186" t="s">
        <v>161</v>
      </c>
    </row>
    <row r="104" spans="1:65" s="2" customFormat="1" ht="11.25">
      <c r="A104" s="36"/>
      <c r="B104" s="37"/>
      <c r="C104" s="38"/>
      <c r="D104" s="188" t="s">
        <v>135</v>
      </c>
      <c r="E104" s="38"/>
      <c r="F104" s="189" t="s">
        <v>162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135</v>
      </c>
      <c r="AU104" s="19" t="s">
        <v>86</v>
      </c>
    </row>
    <row r="105" spans="1:65" s="2" customFormat="1" ht="16.5" customHeight="1">
      <c r="A105" s="36"/>
      <c r="B105" s="37"/>
      <c r="C105" s="175" t="s">
        <v>163</v>
      </c>
      <c r="D105" s="175" t="s">
        <v>128</v>
      </c>
      <c r="E105" s="176" t="s">
        <v>164</v>
      </c>
      <c r="F105" s="177" t="s">
        <v>165</v>
      </c>
      <c r="G105" s="178" t="s">
        <v>147</v>
      </c>
      <c r="H105" s="179">
        <v>150</v>
      </c>
      <c r="I105" s="180"/>
      <c r="J105" s="181">
        <f>ROUND(I105*H105,2)</f>
        <v>0</v>
      </c>
      <c r="K105" s="177" t="s">
        <v>166</v>
      </c>
      <c r="L105" s="41"/>
      <c r="M105" s="182" t="s">
        <v>19</v>
      </c>
      <c r="N105" s="183" t="s">
        <v>47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133</v>
      </c>
      <c r="AT105" s="186" t="s">
        <v>128</v>
      </c>
      <c r="AU105" s="186" t="s">
        <v>86</v>
      </c>
      <c r="AY105" s="19" t="s">
        <v>126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84</v>
      </c>
      <c r="BK105" s="187">
        <f>ROUND(I105*H105,2)</f>
        <v>0</v>
      </c>
      <c r="BL105" s="19" t="s">
        <v>133</v>
      </c>
      <c r="BM105" s="186" t="s">
        <v>167</v>
      </c>
    </row>
    <row r="106" spans="1:65" s="2" customFormat="1" ht="19.5">
      <c r="A106" s="36"/>
      <c r="B106" s="37"/>
      <c r="C106" s="38"/>
      <c r="D106" s="193" t="s">
        <v>137</v>
      </c>
      <c r="E106" s="38"/>
      <c r="F106" s="194" t="s">
        <v>168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137</v>
      </c>
      <c r="AU106" s="19" t="s">
        <v>86</v>
      </c>
    </row>
    <row r="107" spans="1:65" s="2" customFormat="1" ht="16.5" customHeight="1">
      <c r="A107" s="36"/>
      <c r="B107" s="37"/>
      <c r="C107" s="175" t="s">
        <v>169</v>
      </c>
      <c r="D107" s="175" t="s">
        <v>128</v>
      </c>
      <c r="E107" s="176" t="s">
        <v>164</v>
      </c>
      <c r="F107" s="177" t="s">
        <v>165</v>
      </c>
      <c r="G107" s="178" t="s">
        <v>147</v>
      </c>
      <c r="H107" s="179">
        <v>71.2</v>
      </c>
      <c r="I107" s="180"/>
      <c r="J107" s="181">
        <f>ROUND(I107*H107,2)</f>
        <v>0</v>
      </c>
      <c r="K107" s="177" t="s">
        <v>166</v>
      </c>
      <c r="L107" s="41"/>
      <c r="M107" s="182" t="s">
        <v>19</v>
      </c>
      <c r="N107" s="183" t="s">
        <v>47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133</v>
      </c>
      <c r="AT107" s="186" t="s">
        <v>128</v>
      </c>
      <c r="AU107" s="186" t="s">
        <v>86</v>
      </c>
      <c r="AY107" s="19" t="s">
        <v>126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84</v>
      </c>
      <c r="BK107" s="187">
        <f>ROUND(I107*H107,2)</f>
        <v>0</v>
      </c>
      <c r="BL107" s="19" t="s">
        <v>133</v>
      </c>
      <c r="BM107" s="186" t="s">
        <v>170</v>
      </c>
    </row>
    <row r="108" spans="1:65" s="2" customFormat="1" ht="107.25">
      <c r="A108" s="36"/>
      <c r="B108" s="37"/>
      <c r="C108" s="38"/>
      <c r="D108" s="193" t="s">
        <v>137</v>
      </c>
      <c r="E108" s="38"/>
      <c r="F108" s="194" t="s">
        <v>171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137</v>
      </c>
      <c r="AU108" s="19" t="s">
        <v>86</v>
      </c>
    </row>
    <row r="109" spans="1:65" s="13" customFormat="1" ht="22.5">
      <c r="B109" s="195"/>
      <c r="C109" s="196"/>
      <c r="D109" s="193" t="s">
        <v>155</v>
      </c>
      <c r="E109" s="197" t="s">
        <v>19</v>
      </c>
      <c r="F109" s="198" t="s">
        <v>172</v>
      </c>
      <c r="G109" s="196"/>
      <c r="H109" s="199">
        <v>20.954000000000001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155</v>
      </c>
      <c r="AU109" s="205" t="s">
        <v>86</v>
      </c>
      <c r="AV109" s="13" t="s">
        <v>86</v>
      </c>
      <c r="AW109" s="13" t="s">
        <v>37</v>
      </c>
      <c r="AX109" s="13" t="s">
        <v>76</v>
      </c>
      <c r="AY109" s="205" t="s">
        <v>126</v>
      </c>
    </row>
    <row r="110" spans="1:65" s="13" customFormat="1" ht="11.25">
      <c r="B110" s="195"/>
      <c r="C110" s="196"/>
      <c r="D110" s="193" t="s">
        <v>155</v>
      </c>
      <c r="E110" s="197" t="s">
        <v>19</v>
      </c>
      <c r="F110" s="198" t="s">
        <v>173</v>
      </c>
      <c r="G110" s="196"/>
      <c r="H110" s="199">
        <v>50.246000000000002</v>
      </c>
      <c r="I110" s="200"/>
      <c r="J110" s="196"/>
      <c r="K110" s="196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155</v>
      </c>
      <c r="AU110" s="205" t="s">
        <v>86</v>
      </c>
      <c r="AV110" s="13" t="s">
        <v>86</v>
      </c>
      <c r="AW110" s="13" t="s">
        <v>37</v>
      </c>
      <c r="AX110" s="13" t="s">
        <v>76</v>
      </c>
      <c r="AY110" s="205" t="s">
        <v>126</v>
      </c>
    </row>
    <row r="111" spans="1:65" s="14" customFormat="1" ht="11.25">
      <c r="B111" s="206"/>
      <c r="C111" s="207"/>
      <c r="D111" s="193" t="s">
        <v>155</v>
      </c>
      <c r="E111" s="208" t="s">
        <v>19</v>
      </c>
      <c r="F111" s="209" t="s">
        <v>157</v>
      </c>
      <c r="G111" s="207"/>
      <c r="H111" s="210">
        <v>71.2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155</v>
      </c>
      <c r="AU111" s="216" t="s">
        <v>86</v>
      </c>
      <c r="AV111" s="14" t="s">
        <v>133</v>
      </c>
      <c r="AW111" s="14" t="s">
        <v>37</v>
      </c>
      <c r="AX111" s="14" t="s">
        <v>84</v>
      </c>
      <c r="AY111" s="216" t="s">
        <v>126</v>
      </c>
    </row>
    <row r="112" spans="1:65" s="2" customFormat="1" ht="33" customHeight="1">
      <c r="A112" s="36"/>
      <c r="B112" s="37"/>
      <c r="C112" s="175" t="s">
        <v>174</v>
      </c>
      <c r="D112" s="175" t="s">
        <v>128</v>
      </c>
      <c r="E112" s="176" t="s">
        <v>175</v>
      </c>
      <c r="F112" s="177" t="s">
        <v>176</v>
      </c>
      <c r="G112" s="178" t="s">
        <v>131</v>
      </c>
      <c r="H112" s="179">
        <v>2441.1799999999998</v>
      </c>
      <c r="I112" s="180"/>
      <c r="J112" s="181">
        <f>ROUND(I112*H112,2)</f>
        <v>0</v>
      </c>
      <c r="K112" s="177" t="s">
        <v>132</v>
      </c>
      <c r="L112" s="41"/>
      <c r="M112" s="182" t="s">
        <v>19</v>
      </c>
      <c r="N112" s="183" t="s">
        <v>47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133</v>
      </c>
      <c r="AT112" s="186" t="s">
        <v>128</v>
      </c>
      <c r="AU112" s="186" t="s">
        <v>86</v>
      </c>
      <c r="AY112" s="19" t="s">
        <v>126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84</v>
      </c>
      <c r="BK112" s="187">
        <f>ROUND(I112*H112,2)</f>
        <v>0</v>
      </c>
      <c r="BL112" s="19" t="s">
        <v>133</v>
      </c>
      <c r="BM112" s="186" t="s">
        <v>177</v>
      </c>
    </row>
    <row r="113" spans="1:65" s="2" customFormat="1" ht="11.25">
      <c r="A113" s="36"/>
      <c r="B113" s="37"/>
      <c r="C113" s="38"/>
      <c r="D113" s="188" t="s">
        <v>135</v>
      </c>
      <c r="E113" s="38"/>
      <c r="F113" s="189" t="s">
        <v>178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135</v>
      </c>
      <c r="AU113" s="19" t="s">
        <v>86</v>
      </c>
    </row>
    <row r="114" spans="1:65" s="15" customFormat="1" ht="22.5">
      <c r="B114" s="217"/>
      <c r="C114" s="218"/>
      <c r="D114" s="193" t="s">
        <v>155</v>
      </c>
      <c r="E114" s="219" t="s">
        <v>19</v>
      </c>
      <c r="F114" s="220" t="s">
        <v>179</v>
      </c>
      <c r="G114" s="218"/>
      <c r="H114" s="219" t="s">
        <v>19</v>
      </c>
      <c r="I114" s="221"/>
      <c r="J114" s="218"/>
      <c r="K114" s="218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155</v>
      </c>
      <c r="AU114" s="226" t="s">
        <v>86</v>
      </c>
      <c r="AV114" s="15" t="s">
        <v>84</v>
      </c>
      <c r="AW114" s="15" t="s">
        <v>37</v>
      </c>
      <c r="AX114" s="15" t="s">
        <v>76</v>
      </c>
      <c r="AY114" s="226" t="s">
        <v>126</v>
      </c>
    </row>
    <row r="115" spans="1:65" s="15" customFormat="1" ht="11.25">
      <c r="B115" s="217"/>
      <c r="C115" s="218"/>
      <c r="D115" s="193" t="s">
        <v>155</v>
      </c>
      <c r="E115" s="219" t="s">
        <v>19</v>
      </c>
      <c r="F115" s="220" t="s">
        <v>180</v>
      </c>
      <c r="G115" s="218"/>
      <c r="H115" s="219" t="s">
        <v>19</v>
      </c>
      <c r="I115" s="221"/>
      <c r="J115" s="218"/>
      <c r="K115" s="218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155</v>
      </c>
      <c r="AU115" s="226" t="s">
        <v>86</v>
      </c>
      <c r="AV115" s="15" t="s">
        <v>84</v>
      </c>
      <c r="AW115" s="15" t="s">
        <v>37</v>
      </c>
      <c r="AX115" s="15" t="s">
        <v>76</v>
      </c>
      <c r="AY115" s="226" t="s">
        <v>126</v>
      </c>
    </row>
    <row r="116" spans="1:65" s="13" customFormat="1" ht="11.25">
      <c r="B116" s="195"/>
      <c r="C116" s="196"/>
      <c r="D116" s="193" t="s">
        <v>155</v>
      </c>
      <c r="E116" s="197" t="s">
        <v>19</v>
      </c>
      <c r="F116" s="198" t="s">
        <v>181</v>
      </c>
      <c r="G116" s="196"/>
      <c r="H116" s="199">
        <v>4254.17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155</v>
      </c>
      <c r="AU116" s="205" t="s">
        <v>86</v>
      </c>
      <c r="AV116" s="13" t="s">
        <v>86</v>
      </c>
      <c r="AW116" s="13" t="s">
        <v>37</v>
      </c>
      <c r="AX116" s="13" t="s">
        <v>76</v>
      </c>
      <c r="AY116" s="205" t="s">
        <v>126</v>
      </c>
    </row>
    <row r="117" spans="1:65" s="13" customFormat="1" ht="11.25">
      <c r="B117" s="195"/>
      <c r="C117" s="196"/>
      <c r="D117" s="193" t="s">
        <v>155</v>
      </c>
      <c r="E117" s="197" t="s">
        <v>19</v>
      </c>
      <c r="F117" s="198" t="s">
        <v>182</v>
      </c>
      <c r="G117" s="196"/>
      <c r="H117" s="199">
        <v>-1074.3599999999999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155</v>
      </c>
      <c r="AU117" s="205" t="s">
        <v>86</v>
      </c>
      <c r="AV117" s="13" t="s">
        <v>86</v>
      </c>
      <c r="AW117" s="13" t="s">
        <v>37</v>
      </c>
      <c r="AX117" s="13" t="s">
        <v>76</v>
      </c>
      <c r="AY117" s="205" t="s">
        <v>126</v>
      </c>
    </row>
    <row r="118" spans="1:65" s="13" customFormat="1" ht="22.5">
      <c r="B118" s="195"/>
      <c r="C118" s="196"/>
      <c r="D118" s="193" t="s">
        <v>155</v>
      </c>
      <c r="E118" s="197" t="s">
        <v>19</v>
      </c>
      <c r="F118" s="198" t="s">
        <v>183</v>
      </c>
      <c r="G118" s="196"/>
      <c r="H118" s="199">
        <v>-738.63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155</v>
      </c>
      <c r="AU118" s="205" t="s">
        <v>86</v>
      </c>
      <c r="AV118" s="13" t="s">
        <v>86</v>
      </c>
      <c r="AW118" s="13" t="s">
        <v>37</v>
      </c>
      <c r="AX118" s="13" t="s">
        <v>76</v>
      </c>
      <c r="AY118" s="205" t="s">
        <v>126</v>
      </c>
    </row>
    <row r="119" spans="1:65" s="14" customFormat="1" ht="11.25">
      <c r="B119" s="206"/>
      <c r="C119" s="207"/>
      <c r="D119" s="193" t="s">
        <v>155</v>
      </c>
      <c r="E119" s="208" t="s">
        <v>19</v>
      </c>
      <c r="F119" s="209" t="s">
        <v>157</v>
      </c>
      <c r="G119" s="207"/>
      <c r="H119" s="210">
        <v>2441.1799999999998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155</v>
      </c>
      <c r="AU119" s="216" t="s">
        <v>86</v>
      </c>
      <c r="AV119" s="14" t="s">
        <v>133</v>
      </c>
      <c r="AW119" s="14" t="s">
        <v>37</v>
      </c>
      <c r="AX119" s="14" t="s">
        <v>84</v>
      </c>
      <c r="AY119" s="216" t="s">
        <v>126</v>
      </c>
    </row>
    <row r="120" spans="1:65" s="2" customFormat="1" ht="16.5" customHeight="1">
      <c r="A120" s="36"/>
      <c r="B120" s="37"/>
      <c r="C120" s="227" t="s">
        <v>184</v>
      </c>
      <c r="D120" s="227" t="s">
        <v>185</v>
      </c>
      <c r="E120" s="228" t="s">
        <v>186</v>
      </c>
      <c r="F120" s="229" t="s">
        <v>187</v>
      </c>
      <c r="G120" s="230" t="s">
        <v>188</v>
      </c>
      <c r="H120" s="231">
        <v>1708.826</v>
      </c>
      <c r="I120" s="232"/>
      <c r="J120" s="233">
        <f>ROUND(I120*H120,2)</f>
        <v>0</v>
      </c>
      <c r="K120" s="229" t="s">
        <v>132</v>
      </c>
      <c r="L120" s="234"/>
      <c r="M120" s="235" t="s">
        <v>19</v>
      </c>
      <c r="N120" s="236" t="s">
        <v>47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174</v>
      </c>
      <c r="AT120" s="186" t="s">
        <v>185</v>
      </c>
      <c r="AU120" s="186" t="s">
        <v>86</v>
      </c>
      <c r="AY120" s="19" t="s">
        <v>126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84</v>
      </c>
      <c r="BK120" s="187">
        <f>ROUND(I120*H120,2)</f>
        <v>0</v>
      </c>
      <c r="BL120" s="19" t="s">
        <v>133</v>
      </c>
      <c r="BM120" s="186" t="s">
        <v>189</v>
      </c>
    </row>
    <row r="121" spans="1:65" s="15" customFormat="1" ht="22.5">
      <c r="B121" s="217"/>
      <c r="C121" s="218"/>
      <c r="D121" s="193" t="s">
        <v>155</v>
      </c>
      <c r="E121" s="219" t="s">
        <v>19</v>
      </c>
      <c r="F121" s="220" t="s">
        <v>190</v>
      </c>
      <c r="G121" s="218"/>
      <c r="H121" s="219" t="s">
        <v>19</v>
      </c>
      <c r="I121" s="221"/>
      <c r="J121" s="218"/>
      <c r="K121" s="218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155</v>
      </c>
      <c r="AU121" s="226" t="s">
        <v>86</v>
      </c>
      <c r="AV121" s="15" t="s">
        <v>84</v>
      </c>
      <c r="AW121" s="15" t="s">
        <v>37</v>
      </c>
      <c r="AX121" s="15" t="s">
        <v>76</v>
      </c>
      <c r="AY121" s="226" t="s">
        <v>126</v>
      </c>
    </row>
    <row r="122" spans="1:65" s="13" customFormat="1" ht="11.25">
      <c r="B122" s="195"/>
      <c r="C122" s="196"/>
      <c r="D122" s="193" t="s">
        <v>155</v>
      </c>
      <c r="E122" s="197" t="s">
        <v>19</v>
      </c>
      <c r="F122" s="198" t="s">
        <v>191</v>
      </c>
      <c r="G122" s="196"/>
      <c r="H122" s="199">
        <v>1708.826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155</v>
      </c>
      <c r="AU122" s="205" t="s">
        <v>86</v>
      </c>
      <c r="AV122" s="13" t="s">
        <v>86</v>
      </c>
      <c r="AW122" s="13" t="s">
        <v>37</v>
      </c>
      <c r="AX122" s="13" t="s">
        <v>76</v>
      </c>
      <c r="AY122" s="205" t="s">
        <v>126</v>
      </c>
    </row>
    <row r="123" spans="1:65" s="14" customFormat="1" ht="11.25">
      <c r="B123" s="206"/>
      <c r="C123" s="207"/>
      <c r="D123" s="193" t="s">
        <v>155</v>
      </c>
      <c r="E123" s="208" t="s">
        <v>19</v>
      </c>
      <c r="F123" s="209" t="s">
        <v>157</v>
      </c>
      <c r="G123" s="207"/>
      <c r="H123" s="210">
        <v>1708.826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155</v>
      </c>
      <c r="AU123" s="216" t="s">
        <v>86</v>
      </c>
      <c r="AV123" s="14" t="s">
        <v>133</v>
      </c>
      <c r="AW123" s="14" t="s">
        <v>37</v>
      </c>
      <c r="AX123" s="14" t="s">
        <v>84</v>
      </c>
      <c r="AY123" s="216" t="s">
        <v>126</v>
      </c>
    </row>
    <row r="124" spans="1:65" s="2" customFormat="1" ht="37.9" customHeight="1">
      <c r="A124" s="36"/>
      <c r="B124" s="37"/>
      <c r="C124" s="175" t="s">
        <v>192</v>
      </c>
      <c r="D124" s="175" t="s">
        <v>128</v>
      </c>
      <c r="E124" s="176" t="s">
        <v>193</v>
      </c>
      <c r="F124" s="177" t="s">
        <v>194</v>
      </c>
      <c r="G124" s="178" t="s">
        <v>131</v>
      </c>
      <c r="H124" s="179">
        <v>273.45</v>
      </c>
      <c r="I124" s="180"/>
      <c r="J124" s="181">
        <f>ROUND(I124*H124,2)</f>
        <v>0</v>
      </c>
      <c r="K124" s="177" t="s">
        <v>132</v>
      </c>
      <c r="L124" s="41"/>
      <c r="M124" s="182" t="s">
        <v>19</v>
      </c>
      <c r="N124" s="183" t="s">
        <v>47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133</v>
      </c>
      <c r="AT124" s="186" t="s">
        <v>128</v>
      </c>
      <c r="AU124" s="186" t="s">
        <v>86</v>
      </c>
      <c r="AY124" s="19" t="s">
        <v>126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84</v>
      </c>
      <c r="BK124" s="187">
        <f>ROUND(I124*H124,2)</f>
        <v>0</v>
      </c>
      <c r="BL124" s="19" t="s">
        <v>133</v>
      </c>
      <c r="BM124" s="186" t="s">
        <v>195</v>
      </c>
    </row>
    <row r="125" spans="1:65" s="2" customFormat="1" ht="11.25">
      <c r="A125" s="36"/>
      <c r="B125" s="37"/>
      <c r="C125" s="38"/>
      <c r="D125" s="188" t="s">
        <v>135</v>
      </c>
      <c r="E125" s="38"/>
      <c r="F125" s="189" t="s">
        <v>196</v>
      </c>
      <c r="G125" s="38"/>
      <c r="H125" s="38"/>
      <c r="I125" s="190"/>
      <c r="J125" s="38"/>
      <c r="K125" s="38"/>
      <c r="L125" s="41"/>
      <c r="M125" s="191"/>
      <c r="N125" s="192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135</v>
      </c>
      <c r="AU125" s="19" t="s">
        <v>86</v>
      </c>
    </row>
    <row r="126" spans="1:65" s="15" customFormat="1" ht="11.25">
      <c r="B126" s="217"/>
      <c r="C126" s="218"/>
      <c r="D126" s="193" t="s">
        <v>155</v>
      </c>
      <c r="E126" s="219" t="s">
        <v>19</v>
      </c>
      <c r="F126" s="220" t="s">
        <v>197</v>
      </c>
      <c r="G126" s="218"/>
      <c r="H126" s="219" t="s">
        <v>19</v>
      </c>
      <c r="I126" s="221"/>
      <c r="J126" s="218"/>
      <c r="K126" s="218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155</v>
      </c>
      <c r="AU126" s="226" t="s">
        <v>86</v>
      </c>
      <c r="AV126" s="15" t="s">
        <v>84</v>
      </c>
      <c r="AW126" s="15" t="s">
        <v>37</v>
      </c>
      <c r="AX126" s="15" t="s">
        <v>76</v>
      </c>
      <c r="AY126" s="226" t="s">
        <v>126</v>
      </c>
    </row>
    <row r="127" spans="1:65" s="13" customFormat="1" ht="11.25">
      <c r="B127" s="195"/>
      <c r="C127" s="196"/>
      <c r="D127" s="193" t="s">
        <v>155</v>
      </c>
      <c r="E127" s="197" t="s">
        <v>19</v>
      </c>
      <c r="F127" s="198" t="s">
        <v>198</v>
      </c>
      <c r="G127" s="196"/>
      <c r="H127" s="199">
        <v>273.45</v>
      </c>
      <c r="I127" s="200"/>
      <c r="J127" s="196"/>
      <c r="K127" s="196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155</v>
      </c>
      <c r="AU127" s="205" t="s">
        <v>86</v>
      </c>
      <c r="AV127" s="13" t="s">
        <v>86</v>
      </c>
      <c r="AW127" s="13" t="s">
        <v>37</v>
      </c>
      <c r="AX127" s="13" t="s">
        <v>76</v>
      </c>
      <c r="AY127" s="205" t="s">
        <v>126</v>
      </c>
    </row>
    <row r="128" spans="1:65" s="14" customFormat="1" ht="11.25">
      <c r="B128" s="206"/>
      <c r="C128" s="207"/>
      <c r="D128" s="193" t="s">
        <v>155</v>
      </c>
      <c r="E128" s="208" t="s">
        <v>19</v>
      </c>
      <c r="F128" s="209" t="s">
        <v>157</v>
      </c>
      <c r="G128" s="207"/>
      <c r="H128" s="210">
        <v>273.45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155</v>
      </c>
      <c r="AU128" s="216" t="s">
        <v>86</v>
      </c>
      <c r="AV128" s="14" t="s">
        <v>133</v>
      </c>
      <c r="AW128" s="14" t="s">
        <v>37</v>
      </c>
      <c r="AX128" s="14" t="s">
        <v>84</v>
      </c>
      <c r="AY128" s="216" t="s">
        <v>126</v>
      </c>
    </row>
    <row r="129" spans="1:65" s="2" customFormat="1" ht="37.9" customHeight="1">
      <c r="A129" s="36"/>
      <c r="B129" s="37"/>
      <c r="C129" s="175" t="s">
        <v>199</v>
      </c>
      <c r="D129" s="175" t="s">
        <v>128</v>
      </c>
      <c r="E129" s="176" t="s">
        <v>200</v>
      </c>
      <c r="F129" s="177" t="s">
        <v>201</v>
      </c>
      <c r="G129" s="178" t="s">
        <v>131</v>
      </c>
      <c r="H129" s="179">
        <v>465.18</v>
      </c>
      <c r="I129" s="180"/>
      <c r="J129" s="181">
        <f>ROUND(I129*H129,2)</f>
        <v>0</v>
      </c>
      <c r="K129" s="177" t="s">
        <v>132</v>
      </c>
      <c r="L129" s="41"/>
      <c r="M129" s="182" t="s">
        <v>19</v>
      </c>
      <c r="N129" s="183" t="s">
        <v>47</v>
      </c>
      <c r="O129" s="66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133</v>
      </c>
      <c r="AT129" s="186" t="s">
        <v>128</v>
      </c>
      <c r="AU129" s="186" t="s">
        <v>86</v>
      </c>
      <c r="AY129" s="19" t="s">
        <v>126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84</v>
      </c>
      <c r="BK129" s="187">
        <f>ROUND(I129*H129,2)</f>
        <v>0</v>
      </c>
      <c r="BL129" s="19" t="s">
        <v>133</v>
      </c>
      <c r="BM129" s="186" t="s">
        <v>202</v>
      </c>
    </row>
    <row r="130" spans="1:65" s="2" customFormat="1" ht="11.25">
      <c r="A130" s="36"/>
      <c r="B130" s="37"/>
      <c r="C130" s="38"/>
      <c r="D130" s="188" t="s">
        <v>135</v>
      </c>
      <c r="E130" s="38"/>
      <c r="F130" s="189" t="s">
        <v>203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135</v>
      </c>
      <c r="AU130" s="19" t="s">
        <v>86</v>
      </c>
    </row>
    <row r="131" spans="1:65" s="2" customFormat="1" ht="19.5">
      <c r="A131" s="36"/>
      <c r="B131" s="37"/>
      <c r="C131" s="38"/>
      <c r="D131" s="193" t="s">
        <v>137</v>
      </c>
      <c r="E131" s="38"/>
      <c r="F131" s="194" t="s">
        <v>204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137</v>
      </c>
      <c r="AU131" s="19" t="s">
        <v>86</v>
      </c>
    </row>
    <row r="132" spans="1:65" s="2" customFormat="1" ht="37.9" customHeight="1">
      <c r="A132" s="36"/>
      <c r="B132" s="37"/>
      <c r="C132" s="175" t="s">
        <v>8</v>
      </c>
      <c r="D132" s="175" t="s">
        <v>128</v>
      </c>
      <c r="E132" s="176" t="s">
        <v>205</v>
      </c>
      <c r="F132" s="177" t="s">
        <v>206</v>
      </c>
      <c r="G132" s="178" t="s">
        <v>131</v>
      </c>
      <c r="H132" s="179">
        <v>3179.73</v>
      </c>
      <c r="I132" s="180"/>
      <c r="J132" s="181">
        <f>ROUND(I132*H132,2)</f>
        <v>0</v>
      </c>
      <c r="K132" s="177" t="s">
        <v>132</v>
      </c>
      <c r="L132" s="41"/>
      <c r="M132" s="182" t="s">
        <v>19</v>
      </c>
      <c r="N132" s="183" t="s">
        <v>47</v>
      </c>
      <c r="O132" s="66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133</v>
      </c>
      <c r="AT132" s="186" t="s">
        <v>128</v>
      </c>
      <c r="AU132" s="186" t="s">
        <v>86</v>
      </c>
      <c r="AY132" s="19" t="s">
        <v>126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84</v>
      </c>
      <c r="BK132" s="187">
        <f>ROUND(I132*H132,2)</f>
        <v>0</v>
      </c>
      <c r="BL132" s="19" t="s">
        <v>133</v>
      </c>
      <c r="BM132" s="186" t="s">
        <v>207</v>
      </c>
    </row>
    <row r="133" spans="1:65" s="2" customFormat="1" ht="11.25">
      <c r="A133" s="36"/>
      <c r="B133" s="37"/>
      <c r="C133" s="38"/>
      <c r="D133" s="188" t="s">
        <v>135</v>
      </c>
      <c r="E133" s="38"/>
      <c r="F133" s="189" t="s">
        <v>208</v>
      </c>
      <c r="G133" s="38"/>
      <c r="H133" s="38"/>
      <c r="I133" s="190"/>
      <c r="J133" s="38"/>
      <c r="K133" s="38"/>
      <c r="L133" s="41"/>
      <c r="M133" s="191"/>
      <c r="N133" s="192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135</v>
      </c>
      <c r="AU133" s="19" t="s">
        <v>86</v>
      </c>
    </row>
    <row r="134" spans="1:65" s="13" customFormat="1" ht="11.25">
      <c r="B134" s="195"/>
      <c r="C134" s="196"/>
      <c r="D134" s="193" t="s">
        <v>155</v>
      </c>
      <c r="E134" s="197" t="s">
        <v>19</v>
      </c>
      <c r="F134" s="198" t="s">
        <v>209</v>
      </c>
      <c r="G134" s="196"/>
      <c r="H134" s="199">
        <v>738.55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155</v>
      </c>
      <c r="AU134" s="205" t="s">
        <v>86</v>
      </c>
      <c r="AV134" s="13" t="s">
        <v>86</v>
      </c>
      <c r="AW134" s="13" t="s">
        <v>37</v>
      </c>
      <c r="AX134" s="13" t="s">
        <v>76</v>
      </c>
      <c r="AY134" s="205" t="s">
        <v>126</v>
      </c>
    </row>
    <row r="135" spans="1:65" s="13" customFormat="1" ht="11.25">
      <c r="B135" s="195"/>
      <c r="C135" s="196"/>
      <c r="D135" s="193" t="s">
        <v>155</v>
      </c>
      <c r="E135" s="197" t="s">
        <v>19</v>
      </c>
      <c r="F135" s="198" t="s">
        <v>210</v>
      </c>
      <c r="G135" s="196"/>
      <c r="H135" s="199">
        <v>2441.1799999999998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155</v>
      </c>
      <c r="AU135" s="205" t="s">
        <v>86</v>
      </c>
      <c r="AV135" s="13" t="s">
        <v>86</v>
      </c>
      <c r="AW135" s="13" t="s">
        <v>37</v>
      </c>
      <c r="AX135" s="13" t="s">
        <v>76</v>
      </c>
      <c r="AY135" s="205" t="s">
        <v>126</v>
      </c>
    </row>
    <row r="136" spans="1:65" s="14" customFormat="1" ht="11.25">
      <c r="B136" s="206"/>
      <c r="C136" s="207"/>
      <c r="D136" s="193" t="s">
        <v>155</v>
      </c>
      <c r="E136" s="208" t="s">
        <v>19</v>
      </c>
      <c r="F136" s="209" t="s">
        <v>157</v>
      </c>
      <c r="G136" s="207"/>
      <c r="H136" s="210">
        <v>3179.73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155</v>
      </c>
      <c r="AU136" s="216" t="s">
        <v>86</v>
      </c>
      <c r="AV136" s="14" t="s">
        <v>133</v>
      </c>
      <c r="AW136" s="14" t="s">
        <v>37</v>
      </c>
      <c r="AX136" s="14" t="s">
        <v>84</v>
      </c>
      <c r="AY136" s="216" t="s">
        <v>126</v>
      </c>
    </row>
    <row r="137" spans="1:65" s="2" customFormat="1" ht="16.5" customHeight="1">
      <c r="A137" s="36"/>
      <c r="B137" s="37"/>
      <c r="C137" s="227" t="s">
        <v>211</v>
      </c>
      <c r="D137" s="227" t="s">
        <v>185</v>
      </c>
      <c r="E137" s="228" t="s">
        <v>212</v>
      </c>
      <c r="F137" s="229" t="s">
        <v>213</v>
      </c>
      <c r="G137" s="230" t="s">
        <v>214</v>
      </c>
      <c r="H137" s="231">
        <v>81.878</v>
      </c>
      <c r="I137" s="232"/>
      <c r="J137" s="233">
        <f>ROUND(I137*H137,2)</f>
        <v>0</v>
      </c>
      <c r="K137" s="229" t="s">
        <v>132</v>
      </c>
      <c r="L137" s="234"/>
      <c r="M137" s="235" t="s">
        <v>19</v>
      </c>
      <c r="N137" s="236" t="s">
        <v>47</v>
      </c>
      <c r="O137" s="66"/>
      <c r="P137" s="184">
        <f>O137*H137</f>
        <v>0</v>
      </c>
      <c r="Q137" s="184">
        <v>1E-3</v>
      </c>
      <c r="R137" s="184">
        <f>Q137*H137</f>
        <v>8.1878000000000006E-2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174</v>
      </c>
      <c r="AT137" s="186" t="s">
        <v>185</v>
      </c>
      <c r="AU137" s="186" t="s">
        <v>86</v>
      </c>
      <c r="AY137" s="19" t="s">
        <v>126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84</v>
      </c>
      <c r="BK137" s="187">
        <f>ROUND(I137*H137,2)</f>
        <v>0</v>
      </c>
      <c r="BL137" s="19" t="s">
        <v>133</v>
      </c>
      <c r="BM137" s="186" t="s">
        <v>215</v>
      </c>
    </row>
    <row r="138" spans="1:65" s="15" customFormat="1" ht="11.25">
      <c r="B138" s="217"/>
      <c r="C138" s="218"/>
      <c r="D138" s="193" t="s">
        <v>155</v>
      </c>
      <c r="E138" s="219" t="s">
        <v>19</v>
      </c>
      <c r="F138" s="220" t="s">
        <v>216</v>
      </c>
      <c r="G138" s="218"/>
      <c r="H138" s="219" t="s">
        <v>19</v>
      </c>
      <c r="I138" s="221"/>
      <c r="J138" s="218"/>
      <c r="K138" s="218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155</v>
      </c>
      <c r="AU138" s="226" t="s">
        <v>86</v>
      </c>
      <c r="AV138" s="15" t="s">
        <v>84</v>
      </c>
      <c r="AW138" s="15" t="s">
        <v>37</v>
      </c>
      <c r="AX138" s="15" t="s">
        <v>76</v>
      </c>
      <c r="AY138" s="226" t="s">
        <v>126</v>
      </c>
    </row>
    <row r="139" spans="1:65" s="13" customFormat="1" ht="11.25">
      <c r="B139" s="195"/>
      <c r="C139" s="196"/>
      <c r="D139" s="193" t="s">
        <v>155</v>
      </c>
      <c r="E139" s="197" t="s">
        <v>19</v>
      </c>
      <c r="F139" s="198" t="s">
        <v>217</v>
      </c>
      <c r="G139" s="196"/>
      <c r="H139" s="199">
        <v>81.878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155</v>
      </c>
      <c r="AU139" s="205" t="s">
        <v>86</v>
      </c>
      <c r="AV139" s="13" t="s">
        <v>86</v>
      </c>
      <c r="AW139" s="13" t="s">
        <v>37</v>
      </c>
      <c r="AX139" s="13" t="s">
        <v>76</v>
      </c>
      <c r="AY139" s="205" t="s">
        <v>126</v>
      </c>
    </row>
    <row r="140" spans="1:65" s="14" customFormat="1" ht="11.25">
      <c r="B140" s="206"/>
      <c r="C140" s="207"/>
      <c r="D140" s="193" t="s">
        <v>155</v>
      </c>
      <c r="E140" s="208" t="s">
        <v>19</v>
      </c>
      <c r="F140" s="209" t="s">
        <v>157</v>
      </c>
      <c r="G140" s="207"/>
      <c r="H140" s="210">
        <v>81.878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155</v>
      </c>
      <c r="AU140" s="216" t="s">
        <v>86</v>
      </c>
      <c r="AV140" s="14" t="s">
        <v>133</v>
      </c>
      <c r="AW140" s="14" t="s">
        <v>37</v>
      </c>
      <c r="AX140" s="14" t="s">
        <v>84</v>
      </c>
      <c r="AY140" s="216" t="s">
        <v>126</v>
      </c>
    </row>
    <row r="141" spans="1:65" s="2" customFormat="1" ht="33" customHeight="1">
      <c r="A141" s="36"/>
      <c r="B141" s="37"/>
      <c r="C141" s="175" t="s">
        <v>218</v>
      </c>
      <c r="D141" s="175" t="s">
        <v>128</v>
      </c>
      <c r="E141" s="176" t="s">
        <v>219</v>
      </c>
      <c r="F141" s="177" t="s">
        <v>220</v>
      </c>
      <c r="G141" s="178" t="s">
        <v>131</v>
      </c>
      <c r="H141" s="179">
        <v>1074.4000000000001</v>
      </c>
      <c r="I141" s="180"/>
      <c r="J141" s="181">
        <f>ROUND(I141*H141,2)</f>
        <v>0</v>
      </c>
      <c r="K141" s="177" t="s">
        <v>132</v>
      </c>
      <c r="L141" s="41"/>
      <c r="M141" s="182" t="s">
        <v>19</v>
      </c>
      <c r="N141" s="183" t="s">
        <v>47</v>
      </c>
      <c r="O141" s="66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133</v>
      </c>
      <c r="AT141" s="186" t="s">
        <v>128</v>
      </c>
      <c r="AU141" s="186" t="s">
        <v>86</v>
      </c>
      <c r="AY141" s="19" t="s">
        <v>126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84</v>
      </c>
      <c r="BK141" s="187">
        <f>ROUND(I141*H141,2)</f>
        <v>0</v>
      </c>
      <c r="BL141" s="19" t="s">
        <v>133</v>
      </c>
      <c r="BM141" s="186" t="s">
        <v>221</v>
      </c>
    </row>
    <row r="142" spans="1:65" s="2" customFormat="1" ht="11.25">
      <c r="A142" s="36"/>
      <c r="B142" s="37"/>
      <c r="C142" s="38"/>
      <c r="D142" s="188" t="s">
        <v>135</v>
      </c>
      <c r="E142" s="38"/>
      <c r="F142" s="189" t="s">
        <v>222</v>
      </c>
      <c r="G142" s="38"/>
      <c r="H142" s="38"/>
      <c r="I142" s="190"/>
      <c r="J142" s="38"/>
      <c r="K142" s="38"/>
      <c r="L142" s="41"/>
      <c r="M142" s="191"/>
      <c r="N142" s="192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135</v>
      </c>
      <c r="AU142" s="19" t="s">
        <v>86</v>
      </c>
    </row>
    <row r="143" spans="1:65" s="2" customFormat="1" ht="29.25">
      <c r="A143" s="36"/>
      <c r="B143" s="37"/>
      <c r="C143" s="38"/>
      <c r="D143" s="193" t="s">
        <v>137</v>
      </c>
      <c r="E143" s="38"/>
      <c r="F143" s="194" t="s">
        <v>223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137</v>
      </c>
      <c r="AU143" s="19" t="s">
        <v>86</v>
      </c>
    </row>
    <row r="144" spans="1:65" s="2" customFormat="1" ht="21.75" customHeight="1">
      <c r="A144" s="36"/>
      <c r="B144" s="37"/>
      <c r="C144" s="175" t="s">
        <v>224</v>
      </c>
      <c r="D144" s="175" t="s">
        <v>128</v>
      </c>
      <c r="E144" s="176" t="s">
        <v>225</v>
      </c>
      <c r="F144" s="177" t="s">
        <v>226</v>
      </c>
      <c r="G144" s="178" t="s">
        <v>131</v>
      </c>
      <c r="H144" s="179">
        <v>3179.73</v>
      </c>
      <c r="I144" s="180"/>
      <c r="J144" s="181">
        <f>ROUND(I144*H144,2)</f>
        <v>0</v>
      </c>
      <c r="K144" s="177" t="s">
        <v>132</v>
      </c>
      <c r="L144" s="41"/>
      <c r="M144" s="182" t="s">
        <v>19</v>
      </c>
      <c r="N144" s="183" t="s">
        <v>47</v>
      </c>
      <c r="O144" s="66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133</v>
      </c>
      <c r="AT144" s="186" t="s">
        <v>128</v>
      </c>
      <c r="AU144" s="186" t="s">
        <v>86</v>
      </c>
      <c r="AY144" s="19" t="s">
        <v>126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84</v>
      </c>
      <c r="BK144" s="187">
        <f>ROUND(I144*H144,2)</f>
        <v>0</v>
      </c>
      <c r="BL144" s="19" t="s">
        <v>133</v>
      </c>
      <c r="BM144" s="186" t="s">
        <v>227</v>
      </c>
    </row>
    <row r="145" spans="1:65" s="2" customFormat="1" ht="11.25">
      <c r="A145" s="36"/>
      <c r="B145" s="37"/>
      <c r="C145" s="38"/>
      <c r="D145" s="188" t="s">
        <v>135</v>
      </c>
      <c r="E145" s="38"/>
      <c r="F145" s="189" t="s">
        <v>228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135</v>
      </c>
      <c r="AU145" s="19" t="s">
        <v>86</v>
      </c>
    </row>
    <row r="146" spans="1:65" s="2" customFormat="1" ht="19.5">
      <c r="A146" s="36"/>
      <c r="B146" s="37"/>
      <c r="C146" s="38"/>
      <c r="D146" s="193" t="s">
        <v>137</v>
      </c>
      <c r="E146" s="38"/>
      <c r="F146" s="194" t="s">
        <v>229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137</v>
      </c>
      <c r="AU146" s="19" t="s">
        <v>86</v>
      </c>
    </row>
    <row r="147" spans="1:65" s="13" customFormat="1" ht="11.25">
      <c r="B147" s="195"/>
      <c r="C147" s="196"/>
      <c r="D147" s="193" t="s">
        <v>155</v>
      </c>
      <c r="E147" s="197" t="s">
        <v>19</v>
      </c>
      <c r="F147" s="198" t="s">
        <v>209</v>
      </c>
      <c r="G147" s="196"/>
      <c r="H147" s="199">
        <v>738.55</v>
      </c>
      <c r="I147" s="200"/>
      <c r="J147" s="196"/>
      <c r="K147" s="196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155</v>
      </c>
      <c r="AU147" s="205" t="s">
        <v>86</v>
      </c>
      <c r="AV147" s="13" t="s">
        <v>86</v>
      </c>
      <c r="AW147" s="13" t="s">
        <v>37</v>
      </c>
      <c r="AX147" s="13" t="s">
        <v>76</v>
      </c>
      <c r="AY147" s="205" t="s">
        <v>126</v>
      </c>
    </row>
    <row r="148" spans="1:65" s="13" customFormat="1" ht="11.25">
      <c r="B148" s="195"/>
      <c r="C148" s="196"/>
      <c r="D148" s="193" t="s">
        <v>155</v>
      </c>
      <c r="E148" s="197" t="s">
        <v>19</v>
      </c>
      <c r="F148" s="198" t="s">
        <v>210</v>
      </c>
      <c r="G148" s="196"/>
      <c r="H148" s="199">
        <v>2441.1799999999998</v>
      </c>
      <c r="I148" s="200"/>
      <c r="J148" s="196"/>
      <c r="K148" s="196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155</v>
      </c>
      <c r="AU148" s="205" t="s">
        <v>86</v>
      </c>
      <c r="AV148" s="13" t="s">
        <v>86</v>
      </c>
      <c r="AW148" s="13" t="s">
        <v>37</v>
      </c>
      <c r="AX148" s="13" t="s">
        <v>76</v>
      </c>
      <c r="AY148" s="205" t="s">
        <v>126</v>
      </c>
    </row>
    <row r="149" spans="1:65" s="14" customFormat="1" ht="11.25">
      <c r="B149" s="206"/>
      <c r="C149" s="207"/>
      <c r="D149" s="193" t="s">
        <v>155</v>
      </c>
      <c r="E149" s="208" t="s">
        <v>19</v>
      </c>
      <c r="F149" s="209" t="s">
        <v>157</v>
      </c>
      <c r="G149" s="207"/>
      <c r="H149" s="210">
        <v>3179.73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155</v>
      </c>
      <c r="AU149" s="216" t="s">
        <v>86</v>
      </c>
      <c r="AV149" s="14" t="s">
        <v>133</v>
      </c>
      <c r="AW149" s="14" t="s">
        <v>37</v>
      </c>
      <c r="AX149" s="14" t="s">
        <v>84</v>
      </c>
      <c r="AY149" s="216" t="s">
        <v>126</v>
      </c>
    </row>
    <row r="150" spans="1:65" s="2" customFormat="1" ht="49.15" customHeight="1">
      <c r="A150" s="36"/>
      <c r="B150" s="37"/>
      <c r="C150" s="175" t="s">
        <v>230</v>
      </c>
      <c r="D150" s="175" t="s">
        <v>128</v>
      </c>
      <c r="E150" s="176" t="s">
        <v>231</v>
      </c>
      <c r="F150" s="177" t="s">
        <v>232</v>
      </c>
      <c r="G150" s="178" t="s">
        <v>131</v>
      </c>
      <c r="H150" s="179">
        <v>3179.73</v>
      </c>
      <c r="I150" s="180"/>
      <c r="J150" s="181">
        <f>ROUND(I150*H150,2)</f>
        <v>0</v>
      </c>
      <c r="K150" s="177" t="s">
        <v>132</v>
      </c>
      <c r="L150" s="41"/>
      <c r="M150" s="182" t="s">
        <v>19</v>
      </c>
      <c r="N150" s="183" t="s">
        <v>47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133</v>
      </c>
      <c r="AT150" s="186" t="s">
        <v>128</v>
      </c>
      <c r="AU150" s="186" t="s">
        <v>86</v>
      </c>
      <c r="AY150" s="19" t="s">
        <v>126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84</v>
      </c>
      <c r="BK150" s="187">
        <f>ROUND(I150*H150,2)</f>
        <v>0</v>
      </c>
      <c r="BL150" s="19" t="s">
        <v>133</v>
      </c>
      <c r="BM150" s="186" t="s">
        <v>233</v>
      </c>
    </row>
    <row r="151" spans="1:65" s="2" customFormat="1" ht="11.25">
      <c r="A151" s="36"/>
      <c r="B151" s="37"/>
      <c r="C151" s="38"/>
      <c r="D151" s="188" t="s">
        <v>135</v>
      </c>
      <c r="E151" s="38"/>
      <c r="F151" s="189" t="s">
        <v>234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135</v>
      </c>
      <c r="AU151" s="19" t="s">
        <v>86</v>
      </c>
    </row>
    <row r="152" spans="1:65" s="2" customFormat="1" ht="19.5">
      <c r="A152" s="36"/>
      <c r="B152" s="37"/>
      <c r="C152" s="38"/>
      <c r="D152" s="193" t="s">
        <v>137</v>
      </c>
      <c r="E152" s="38"/>
      <c r="F152" s="194" t="s">
        <v>229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137</v>
      </c>
      <c r="AU152" s="19" t="s">
        <v>86</v>
      </c>
    </row>
    <row r="153" spans="1:65" s="13" customFormat="1" ht="11.25">
      <c r="B153" s="195"/>
      <c r="C153" s="196"/>
      <c r="D153" s="193" t="s">
        <v>155</v>
      </c>
      <c r="E153" s="197" t="s">
        <v>19</v>
      </c>
      <c r="F153" s="198" t="s">
        <v>209</v>
      </c>
      <c r="G153" s="196"/>
      <c r="H153" s="199">
        <v>738.55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155</v>
      </c>
      <c r="AU153" s="205" t="s">
        <v>86</v>
      </c>
      <c r="AV153" s="13" t="s">
        <v>86</v>
      </c>
      <c r="AW153" s="13" t="s">
        <v>37</v>
      </c>
      <c r="AX153" s="13" t="s">
        <v>76</v>
      </c>
      <c r="AY153" s="205" t="s">
        <v>126</v>
      </c>
    </row>
    <row r="154" spans="1:65" s="13" customFormat="1" ht="11.25">
      <c r="B154" s="195"/>
      <c r="C154" s="196"/>
      <c r="D154" s="193" t="s">
        <v>155</v>
      </c>
      <c r="E154" s="197" t="s">
        <v>19</v>
      </c>
      <c r="F154" s="198" t="s">
        <v>210</v>
      </c>
      <c r="G154" s="196"/>
      <c r="H154" s="199">
        <v>2441.1799999999998</v>
      </c>
      <c r="I154" s="200"/>
      <c r="J154" s="196"/>
      <c r="K154" s="196"/>
      <c r="L154" s="201"/>
      <c r="M154" s="202"/>
      <c r="N154" s="203"/>
      <c r="O154" s="203"/>
      <c r="P154" s="203"/>
      <c r="Q154" s="203"/>
      <c r="R154" s="203"/>
      <c r="S154" s="203"/>
      <c r="T154" s="204"/>
      <c r="AT154" s="205" t="s">
        <v>155</v>
      </c>
      <c r="AU154" s="205" t="s">
        <v>86</v>
      </c>
      <c r="AV154" s="13" t="s">
        <v>86</v>
      </c>
      <c r="AW154" s="13" t="s">
        <v>37</v>
      </c>
      <c r="AX154" s="13" t="s">
        <v>76</v>
      </c>
      <c r="AY154" s="205" t="s">
        <v>126</v>
      </c>
    </row>
    <row r="155" spans="1:65" s="14" customFormat="1" ht="11.25">
      <c r="B155" s="206"/>
      <c r="C155" s="207"/>
      <c r="D155" s="193" t="s">
        <v>155</v>
      </c>
      <c r="E155" s="208" t="s">
        <v>19</v>
      </c>
      <c r="F155" s="209" t="s">
        <v>157</v>
      </c>
      <c r="G155" s="207"/>
      <c r="H155" s="210">
        <v>3179.73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155</v>
      </c>
      <c r="AU155" s="216" t="s">
        <v>86</v>
      </c>
      <c r="AV155" s="14" t="s">
        <v>133</v>
      </c>
      <c r="AW155" s="14" t="s">
        <v>37</v>
      </c>
      <c r="AX155" s="14" t="s">
        <v>84</v>
      </c>
      <c r="AY155" s="216" t="s">
        <v>126</v>
      </c>
    </row>
    <row r="156" spans="1:65" s="12" customFormat="1" ht="22.9" customHeight="1">
      <c r="B156" s="159"/>
      <c r="C156" s="160"/>
      <c r="D156" s="161" t="s">
        <v>75</v>
      </c>
      <c r="E156" s="173" t="s">
        <v>158</v>
      </c>
      <c r="F156" s="173" t="s">
        <v>235</v>
      </c>
      <c r="G156" s="160"/>
      <c r="H156" s="160"/>
      <c r="I156" s="163"/>
      <c r="J156" s="174">
        <f>BK156</f>
        <v>0</v>
      </c>
      <c r="K156" s="160"/>
      <c r="L156" s="165"/>
      <c r="M156" s="166"/>
      <c r="N156" s="167"/>
      <c r="O156" s="167"/>
      <c r="P156" s="168">
        <f>SUM(P157:P211)</f>
        <v>0</v>
      </c>
      <c r="Q156" s="167"/>
      <c r="R156" s="168">
        <f>SUM(R157:R211)</f>
        <v>1451.5903509999996</v>
      </c>
      <c r="S156" s="167"/>
      <c r="T156" s="169">
        <f>SUM(T157:T211)</f>
        <v>0</v>
      </c>
      <c r="AR156" s="170" t="s">
        <v>84</v>
      </c>
      <c r="AT156" s="171" t="s">
        <v>75</v>
      </c>
      <c r="AU156" s="171" t="s">
        <v>84</v>
      </c>
      <c r="AY156" s="170" t="s">
        <v>126</v>
      </c>
      <c r="BK156" s="172">
        <f>SUM(BK157:BK211)</f>
        <v>0</v>
      </c>
    </row>
    <row r="157" spans="1:65" s="2" customFormat="1" ht="37.9" customHeight="1">
      <c r="A157" s="36"/>
      <c r="B157" s="37"/>
      <c r="C157" s="175" t="s">
        <v>236</v>
      </c>
      <c r="D157" s="175" t="s">
        <v>128</v>
      </c>
      <c r="E157" s="176" t="s">
        <v>237</v>
      </c>
      <c r="F157" s="177" t="s">
        <v>238</v>
      </c>
      <c r="G157" s="178" t="s">
        <v>131</v>
      </c>
      <c r="H157" s="179">
        <v>1314.4</v>
      </c>
      <c r="I157" s="180"/>
      <c r="J157" s="181">
        <f>ROUND(I157*H157,2)</f>
        <v>0</v>
      </c>
      <c r="K157" s="177" t="s">
        <v>132</v>
      </c>
      <c r="L157" s="41"/>
      <c r="M157" s="182" t="s">
        <v>19</v>
      </c>
      <c r="N157" s="183" t="s">
        <v>47</v>
      </c>
      <c r="O157" s="66"/>
      <c r="P157" s="184">
        <f>O157*H157</f>
        <v>0</v>
      </c>
      <c r="Q157" s="184">
        <v>1E-4</v>
      </c>
      <c r="R157" s="184">
        <f>Q157*H157</f>
        <v>0.13144000000000003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133</v>
      </c>
      <c r="AT157" s="186" t="s">
        <v>128</v>
      </c>
      <c r="AU157" s="186" t="s">
        <v>86</v>
      </c>
      <c r="AY157" s="19" t="s">
        <v>126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84</v>
      </c>
      <c r="BK157" s="187">
        <f>ROUND(I157*H157,2)</f>
        <v>0</v>
      </c>
      <c r="BL157" s="19" t="s">
        <v>133</v>
      </c>
      <c r="BM157" s="186" t="s">
        <v>239</v>
      </c>
    </row>
    <row r="158" spans="1:65" s="2" customFormat="1" ht="11.25">
      <c r="A158" s="36"/>
      <c r="B158" s="37"/>
      <c r="C158" s="38"/>
      <c r="D158" s="188" t="s">
        <v>135</v>
      </c>
      <c r="E158" s="38"/>
      <c r="F158" s="189" t="s">
        <v>240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135</v>
      </c>
      <c r="AU158" s="19" t="s">
        <v>86</v>
      </c>
    </row>
    <row r="159" spans="1:65" s="13" customFormat="1" ht="11.25">
      <c r="B159" s="195"/>
      <c r="C159" s="196"/>
      <c r="D159" s="193" t="s">
        <v>155</v>
      </c>
      <c r="E159" s="197" t="s">
        <v>19</v>
      </c>
      <c r="F159" s="198" t="s">
        <v>241</v>
      </c>
      <c r="G159" s="196"/>
      <c r="H159" s="199">
        <v>1074.4000000000001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155</v>
      </c>
      <c r="AU159" s="205" t="s">
        <v>86</v>
      </c>
      <c r="AV159" s="13" t="s">
        <v>86</v>
      </c>
      <c r="AW159" s="13" t="s">
        <v>37</v>
      </c>
      <c r="AX159" s="13" t="s">
        <v>76</v>
      </c>
      <c r="AY159" s="205" t="s">
        <v>126</v>
      </c>
    </row>
    <row r="160" spans="1:65" s="13" customFormat="1" ht="11.25">
      <c r="B160" s="195"/>
      <c r="C160" s="196"/>
      <c r="D160" s="193" t="s">
        <v>155</v>
      </c>
      <c r="E160" s="197" t="s">
        <v>19</v>
      </c>
      <c r="F160" s="198" t="s">
        <v>242</v>
      </c>
      <c r="G160" s="196"/>
      <c r="H160" s="199">
        <v>240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155</v>
      </c>
      <c r="AU160" s="205" t="s">
        <v>86</v>
      </c>
      <c r="AV160" s="13" t="s">
        <v>86</v>
      </c>
      <c r="AW160" s="13" t="s">
        <v>37</v>
      </c>
      <c r="AX160" s="13" t="s">
        <v>76</v>
      </c>
      <c r="AY160" s="205" t="s">
        <v>126</v>
      </c>
    </row>
    <row r="161" spans="1:65" s="14" customFormat="1" ht="11.25">
      <c r="B161" s="206"/>
      <c r="C161" s="207"/>
      <c r="D161" s="193" t="s">
        <v>155</v>
      </c>
      <c r="E161" s="208" t="s">
        <v>19</v>
      </c>
      <c r="F161" s="209" t="s">
        <v>157</v>
      </c>
      <c r="G161" s="207"/>
      <c r="H161" s="210">
        <v>1314.4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155</v>
      </c>
      <c r="AU161" s="216" t="s">
        <v>86</v>
      </c>
      <c r="AV161" s="14" t="s">
        <v>133</v>
      </c>
      <c r="AW161" s="14" t="s">
        <v>37</v>
      </c>
      <c r="AX161" s="14" t="s">
        <v>84</v>
      </c>
      <c r="AY161" s="216" t="s">
        <v>126</v>
      </c>
    </row>
    <row r="162" spans="1:65" s="2" customFormat="1" ht="24.2" customHeight="1">
      <c r="A162" s="36"/>
      <c r="B162" s="37"/>
      <c r="C162" s="227" t="s">
        <v>243</v>
      </c>
      <c r="D162" s="227" t="s">
        <v>185</v>
      </c>
      <c r="E162" s="228" t="s">
        <v>244</v>
      </c>
      <c r="F162" s="229" t="s">
        <v>245</v>
      </c>
      <c r="G162" s="230" t="s">
        <v>131</v>
      </c>
      <c r="H162" s="231">
        <v>1314.4</v>
      </c>
      <c r="I162" s="232"/>
      <c r="J162" s="233">
        <f>ROUND(I162*H162,2)</f>
        <v>0</v>
      </c>
      <c r="K162" s="229" t="s">
        <v>132</v>
      </c>
      <c r="L162" s="234"/>
      <c r="M162" s="235" t="s">
        <v>19</v>
      </c>
      <c r="N162" s="236" t="s">
        <v>47</v>
      </c>
      <c r="O162" s="66"/>
      <c r="P162" s="184">
        <f>O162*H162</f>
        <v>0</v>
      </c>
      <c r="Q162" s="184">
        <v>5.0000000000000001E-4</v>
      </c>
      <c r="R162" s="184">
        <f>Q162*H162</f>
        <v>0.65720000000000001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174</v>
      </c>
      <c r="AT162" s="186" t="s">
        <v>185</v>
      </c>
      <c r="AU162" s="186" t="s">
        <v>86</v>
      </c>
      <c r="AY162" s="19" t="s">
        <v>126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84</v>
      </c>
      <c r="BK162" s="187">
        <f>ROUND(I162*H162,2)</f>
        <v>0</v>
      </c>
      <c r="BL162" s="19" t="s">
        <v>133</v>
      </c>
      <c r="BM162" s="186" t="s">
        <v>246</v>
      </c>
    </row>
    <row r="163" spans="1:65" s="2" customFormat="1" ht="19.5">
      <c r="A163" s="36"/>
      <c r="B163" s="37"/>
      <c r="C163" s="38"/>
      <c r="D163" s="193" t="s">
        <v>137</v>
      </c>
      <c r="E163" s="38"/>
      <c r="F163" s="194" t="s">
        <v>247</v>
      </c>
      <c r="G163" s="38"/>
      <c r="H163" s="38"/>
      <c r="I163" s="190"/>
      <c r="J163" s="38"/>
      <c r="K163" s="38"/>
      <c r="L163" s="41"/>
      <c r="M163" s="191"/>
      <c r="N163" s="192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137</v>
      </c>
      <c r="AU163" s="19" t="s">
        <v>86</v>
      </c>
    </row>
    <row r="164" spans="1:65" s="13" customFormat="1" ht="11.25">
      <c r="B164" s="195"/>
      <c r="C164" s="196"/>
      <c r="D164" s="193" t="s">
        <v>155</v>
      </c>
      <c r="E164" s="197" t="s">
        <v>19</v>
      </c>
      <c r="F164" s="198" t="s">
        <v>241</v>
      </c>
      <c r="G164" s="196"/>
      <c r="H164" s="199">
        <v>1074.4000000000001</v>
      </c>
      <c r="I164" s="200"/>
      <c r="J164" s="196"/>
      <c r="K164" s="196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155</v>
      </c>
      <c r="AU164" s="205" t="s">
        <v>86</v>
      </c>
      <c r="AV164" s="13" t="s">
        <v>86</v>
      </c>
      <c r="AW164" s="13" t="s">
        <v>37</v>
      </c>
      <c r="AX164" s="13" t="s">
        <v>76</v>
      </c>
      <c r="AY164" s="205" t="s">
        <v>126</v>
      </c>
    </row>
    <row r="165" spans="1:65" s="13" customFormat="1" ht="11.25">
      <c r="B165" s="195"/>
      <c r="C165" s="196"/>
      <c r="D165" s="193" t="s">
        <v>155</v>
      </c>
      <c r="E165" s="197" t="s">
        <v>19</v>
      </c>
      <c r="F165" s="198" t="s">
        <v>242</v>
      </c>
      <c r="G165" s="196"/>
      <c r="H165" s="199">
        <v>240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155</v>
      </c>
      <c r="AU165" s="205" t="s">
        <v>86</v>
      </c>
      <c r="AV165" s="13" t="s">
        <v>86</v>
      </c>
      <c r="AW165" s="13" t="s">
        <v>37</v>
      </c>
      <c r="AX165" s="13" t="s">
        <v>76</v>
      </c>
      <c r="AY165" s="205" t="s">
        <v>126</v>
      </c>
    </row>
    <row r="166" spans="1:65" s="14" customFormat="1" ht="11.25">
      <c r="B166" s="206"/>
      <c r="C166" s="207"/>
      <c r="D166" s="193" t="s">
        <v>155</v>
      </c>
      <c r="E166" s="208" t="s">
        <v>19</v>
      </c>
      <c r="F166" s="209" t="s">
        <v>157</v>
      </c>
      <c r="G166" s="207"/>
      <c r="H166" s="210">
        <v>1314.4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155</v>
      </c>
      <c r="AU166" s="216" t="s">
        <v>86</v>
      </c>
      <c r="AV166" s="14" t="s">
        <v>133</v>
      </c>
      <c r="AW166" s="14" t="s">
        <v>37</v>
      </c>
      <c r="AX166" s="14" t="s">
        <v>84</v>
      </c>
      <c r="AY166" s="216" t="s">
        <v>126</v>
      </c>
    </row>
    <row r="167" spans="1:65" s="2" customFormat="1" ht="33" customHeight="1">
      <c r="A167" s="36"/>
      <c r="B167" s="37"/>
      <c r="C167" s="175" t="s">
        <v>248</v>
      </c>
      <c r="D167" s="175" t="s">
        <v>128</v>
      </c>
      <c r="E167" s="176" t="s">
        <v>249</v>
      </c>
      <c r="F167" s="177" t="s">
        <v>250</v>
      </c>
      <c r="G167" s="178" t="s">
        <v>131</v>
      </c>
      <c r="H167" s="179">
        <v>240</v>
      </c>
      <c r="I167" s="180"/>
      <c r="J167" s="181">
        <f>ROUND(I167*H167,2)</f>
        <v>0</v>
      </c>
      <c r="K167" s="177" t="s">
        <v>132</v>
      </c>
      <c r="L167" s="41"/>
      <c r="M167" s="182" t="s">
        <v>19</v>
      </c>
      <c r="N167" s="183" t="s">
        <v>47</v>
      </c>
      <c r="O167" s="66"/>
      <c r="P167" s="184">
        <f>O167*H167</f>
        <v>0</v>
      </c>
      <c r="Q167" s="184">
        <v>0.34499999999999997</v>
      </c>
      <c r="R167" s="184">
        <f>Q167*H167</f>
        <v>82.8</v>
      </c>
      <c r="S167" s="184">
        <v>0</v>
      </c>
      <c r="T167" s="18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133</v>
      </c>
      <c r="AT167" s="186" t="s">
        <v>128</v>
      </c>
      <c r="AU167" s="186" t="s">
        <v>86</v>
      </c>
      <c r="AY167" s="19" t="s">
        <v>126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9" t="s">
        <v>84</v>
      </c>
      <c r="BK167" s="187">
        <f>ROUND(I167*H167,2)</f>
        <v>0</v>
      </c>
      <c r="BL167" s="19" t="s">
        <v>133</v>
      </c>
      <c r="BM167" s="186" t="s">
        <v>251</v>
      </c>
    </row>
    <row r="168" spans="1:65" s="2" customFormat="1" ht="11.25">
      <c r="A168" s="36"/>
      <c r="B168" s="37"/>
      <c r="C168" s="38"/>
      <c r="D168" s="188" t="s">
        <v>135</v>
      </c>
      <c r="E168" s="38"/>
      <c r="F168" s="189" t="s">
        <v>252</v>
      </c>
      <c r="G168" s="38"/>
      <c r="H168" s="38"/>
      <c r="I168" s="190"/>
      <c r="J168" s="38"/>
      <c r="K168" s="38"/>
      <c r="L168" s="41"/>
      <c r="M168" s="191"/>
      <c r="N168" s="192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135</v>
      </c>
      <c r="AU168" s="19" t="s">
        <v>86</v>
      </c>
    </row>
    <row r="169" spans="1:65" s="2" customFormat="1" ht="19.5">
      <c r="A169" s="36"/>
      <c r="B169" s="37"/>
      <c r="C169" s="38"/>
      <c r="D169" s="193" t="s">
        <v>137</v>
      </c>
      <c r="E169" s="38"/>
      <c r="F169" s="194" t="s">
        <v>253</v>
      </c>
      <c r="G169" s="38"/>
      <c r="H169" s="38"/>
      <c r="I169" s="190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137</v>
      </c>
      <c r="AU169" s="19" t="s">
        <v>86</v>
      </c>
    </row>
    <row r="170" spans="1:65" s="2" customFormat="1" ht="33" customHeight="1">
      <c r="A170" s="36"/>
      <c r="B170" s="37"/>
      <c r="C170" s="175" t="s">
        <v>254</v>
      </c>
      <c r="D170" s="175" t="s">
        <v>128</v>
      </c>
      <c r="E170" s="176" t="s">
        <v>255</v>
      </c>
      <c r="F170" s="177" t="s">
        <v>256</v>
      </c>
      <c r="G170" s="178" t="s">
        <v>131</v>
      </c>
      <c r="H170" s="179">
        <v>1074.3599999999999</v>
      </c>
      <c r="I170" s="180"/>
      <c r="J170" s="181">
        <f>ROUND(I170*H170,2)</f>
        <v>0</v>
      </c>
      <c r="K170" s="177" t="s">
        <v>132</v>
      </c>
      <c r="L170" s="41"/>
      <c r="M170" s="182" t="s">
        <v>19</v>
      </c>
      <c r="N170" s="183" t="s">
        <v>47</v>
      </c>
      <c r="O170" s="66"/>
      <c r="P170" s="184">
        <f>O170*H170</f>
        <v>0</v>
      </c>
      <c r="Q170" s="184">
        <v>0.55200000000000005</v>
      </c>
      <c r="R170" s="184">
        <f>Q170*H170</f>
        <v>593.04672000000005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133</v>
      </c>
      <c r="AT170" s="186" t="s">
        <v>128</v>
      </c>
      <c r="AU170" s="186" t="s">
        <v>86</v>
      </c>
      <c r="AY170" s="19" t="s">
        <v>126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84</v>
      </c>
      <c r="BK170" s="187">
        <f>ROUND(I170*H170,2)</f>
        <v>0</v>
      </c>
      <c r="BL170" s="19" t="s">
        <v>133</v>
      </c>
      <c r="BM170" s="186" t="s">
        <v>257</v>
      </c>
    </row>
    <row r="171" spans="1:65" s="2" customFormat="1" ht="11.25">
      <c r="A171" s="36"/>
      <c r="B171" s="37"/>
      <c r="C171" s="38"/>
      <c r="D171" s="188" t="s">
        <v>135</v>
      </c>
      <c r="E171" s="38"/>
      <c r="F171" s="189" t="s">
        <v>258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135</v>
      </c>
      <c r="AU171" s="19" t="s">
        <v>86</v>
      </c>
    </row>
    <row r="172" spans="1:65" s="2" customFormat="1" ht="19.5">
      <c r="A172" s="36"/>
      <c r="B172" s="37"/>
      <c r="C172" s="38"/>
      <c r="D172" s="193" t="s">
        <v>137</v>
      </c>
      <c r="E172" s="38"/>
      <c r="F172" s="194" t="s">
        <v>259</v>
      </c>
      <c r="G172" s="38"/>
      <c r="H172" s="38"/>
      <c r="I172" s="190"/>
      <c r="J172" s="38"/>
      <c r="K172" s="38"/>
      <c r="L172" s="41"/>
      <c r="M172" s="191"/>
      <c r="N172" s="192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137</v>
      </c>
      <c r="AU172" s="19" t="s">
        <v>86</v>
      </c>
    </row>
    <row r="173" spans="1:65" s="13" customFormat="1" ht="11.25">
      <c r="B173" s="195"/>
      <c r="C173" s="196"/>
      <c r="D173" s="193" t="s">
        <v>155</v>
      </c>
      <c r="E173" s="197" t="s">
        <v>19</v>
      </c>
      <c r="F173" s="198" t="s">
        <v>260</v>
      </c>
      <c r="G173" s="196"/>
      <c r="H173" s="199">
        <v>873.7</v>
      </c>
      <c r="I173" s="200"/>
      <c r="J173" s="196"/>
      <c r="K173" s="196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155</v>
      </c>
      <c r="AU173" s="205" t="s">
        <v>86</v>
      </c>
      <c r="AV173" s="13" t="s">
        <v>86</v>
      </c>
      <c r="AW173" s="13" t="s">
        <v>37</v>
      </c>
      <c r="AX173" s="13" t="s">
        <v>76</v>
      </c>
      <c r="AY173" s="205" t="s">
        <v>126</v>
      </c>
    </row>
    <row r="174" spans="1:65" s="13" customFormat="1" ht="11.25">
      <c r="B174" s="195"/>
      <c r="C174" s="196"/>
      <c r="D174" s="193" t="s">
        <v>155</v>
      </c>
      <c r="E174" s="197" t="s">
        <v>19</v>
      </c>
      <c r="F174" s="198" t="s">
        <v>261</v>
      </c>
      <c r="G174" s="196"/>
      <c r="H174" s="199">
        <v>127.8</v>
      </c>
      <c r="I174" s="200"/>
      <c r="J174" s="196"/>
      <c r="K174" s="196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155</v>
      </c>
      <c r="AU174" s="205" t="s">
        <v>86</v>
      </c>
      <c r="AV174" s="13" t="s">
        <v>86</v>
      </c>
      <c r="AW174" s="13" t="s">
        <v>37</v>
      </c>
      <c r="AX174" s="13" t="s">
        <v>76</v>
      </c>
      <c r="AY174" s="205" t="s">
        <v>126</v>
      </c>
    </row>
    <row r="175" spans="1:65" s="13" customFormat="1" ht="11.25">
      <c r="B175" s="195"/>
      <c r="C175" s="196"/>
      <c r="D175" s="193" t="s">
        <v>155</v>
      </c>
      <c r="E175" s="197" t="s">
        <v>19</v>
      </c>
      <c r="F175" s="198" t="s">
        <v>262</v>
      </c>
      <c r="G175" s="196"/>
      <c r="H175" s="199">
        <v>21.7</v>
      </c>
      <c r="I175" s="200"/>
      <c r="J175" s="196"/>
      <c r="K175" s="196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155</v>
      </c>
      <c r="AU175" s="205" t="s">
        <v>86</v>
      </c>
      <c r="AV175" s="13" t="s">
        <v>86</v>
      </c>
      <c r="AW175" s="13" t="s">
        <v>37</v>
      </c>
      <c r="AX175" s="13" t="s">
        <v>76</v>
      </c>
      <c r="AY175" s="205" t="s">
        <v>126</v>
      </c>
    </row>
    <row r="176" spans="1:65" s="13" customFormat="1" ht="11.25">
      <c r="B176" s="195"/>
      <c r="C176" s="196"/>
      <c r="D176" s="193" t="s">
        <v>155</v>
      </c>
      <c r="E176" s="197" t="s">
        <v>19</v>
      </c>
      <c r="F176" s="198" t="s">
        <v>263</v>
      </c>
      <c r="G176" s="196"/>
      <c r="H176" s="199">
        <v>51.16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155</v>
      </c>
      <c r="AU176" s="205" t="s">
        <v>86</v>
      </c>
      <c r="AV176" s="13" t="s">
        <v>86</v>
      </c>
      <c r="AW176" s="13" t="s">
        <v>37</v>
      </c>
      <c r="AX176" s="13" t="s">
        <v>76</v>
      </c>
      <c r="AY176" s="205" t="s">
        <v>126</v>
      </c>
    </row>
    <row r="177" spans="1:65" s="14" customFormat="1" ht="11.25">
      <c r="B177" s="206"/>
      <c r="C177" s="207"/>
      <c r="D177" s="193" t="s">
        <v>155</v>
      </c>
      <c r="E177" s="208" t="s">
        <v>19</v>
      </c>
      <c r="F177" s="209" t="s">
        <v>157</v>
      </c>
      <c r="G177" s="207"/>
      <c r="H177" s="210">
        <v>1074.3599999999999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155</v>
      </c>
      <c r="AU177" s="216" t="s">
        <v>86</v>
      </c>
      <c r="AV177" s="14" t="s">
        <v>133</v>
      </c>
      <c r="AW177" s="14" t="s">
        <v>37</v>
      </c>
      <c r="AX177" s="14" t="s">
        <v>84</v>
      </c>
      <c r="AY177" s="216" t="s">
        <v>126</v>
      </c>
    </row>
    <row r="178" spans="1:65" s="2" customFormat="1" ht="33" customHeight="1">
      <c r="A178" s="36"/>
      <c r="B178" s="37"/>
      <c r="C178" s="175" t="s">
        <v>7</v>
      </c>
      <c r="D178" s="175" t="s">
        <v>128</v>
      </c>
      <c r="E178" s="176" t="s">
        <v>264</v>
      </c>
      <c r="F178" s="177" t="s">
        <v>265</v>
      </c>
      <c r="G178" s="178" t="s">
        <v>131</v>
      </c>
      <c r="H178" s="179">
        <v>1074.3599999999999</v>
      </c>
      <c r="I178" s="180"/>
      <c r="J178" s="181">
        <f>ROUND(I178*H178,2)</f>
        <v>0</v>
      </c>
      <c r="K178" s="177" t="s">
        <v>132</v>
      </c>
      <c r="L178" s="41"/>
      <c r="M178" s="182" t="s">
        <v>19</v>
      </c>
      <c r="N178" s="183" t="s">
        <v>47</v>
      </c>
      <c r="O178" s="66"/>
      <c r="P178" s="184">
        <f>O178*H178</f>
        <v>0</v>
      </c>
      <c r="Q178" s="184">
        <v>0.69</v>
      </c>
      <c r="R178" s="184">
        <f>Q178*H178</f>
        <v>741.30839999999989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133</v>
      </c>
      <c r="AT178" s="186" t="s">
        <v>128</v>
      </c>
      <c r="AU178" s="186" t="s">
        <v>86</v>
      </c>
      <c r="AY178" s="19" t="s">
        <v>126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84</v>
      </c>
      <c r="BK178" s="187">
        <f>ROUND(I178*H178,2)</f>
        <v>0</v>
      </c>
      <c r="BL178" s="19" t="s">
        <v>133</v>
      </c>
      <c r="BM178" s="186" t="s">
        <v>266</v>
      </c>
    </row>
    <row r="179" spans="1:65" s="2" customFormat="1" ht="11.25">
      <c r="A179" s="36"/>
      <c r="B179" s="37"/>
      <c r="C179" s="38"/>
      <c r="D179" s="188" t="s">
        <v>135</v>
      </c>
      <c r="E179" s="38"/>
      <c r="F179" s="189" t="s">
        <v>267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135</v>
      </c>
      <c r="AU179" s="19" t="s">
        <v>86</v>
      </c>
    </row>
    <row r="180" spans="1:65" s="2" customFormat="1" ht="19.5">
      <c r="A180" s="36"/>
      <c r="B180" s="37"/>
      <c r="C180" s="38"/>
      <c r="D180" s="193" t="s">
        <v>137</v>
      </c>
      <c r="E180" s="38"/>
      <c r="F180" s="194" t="s">
        <v>268</v>
      </c>
      <c r="G180" s="38"/>
      <c r="H180" s="38"/>
      <c r="I180" s="190"/>
      <c r="J180" s="38"/>
      <c r="K180" s="38"/>
      <c r="L180" s="41"/>
      <c r="M180" s="191"/>
      <c r="N180" s="192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137</v>
      </c>
      <c r="AU180" s="19" t="s">
        <v>86</v>
      </c>
    </row>
    <row r="181" spans="1:65" s="15" customFormat="1" ht="11.25">
      <c r="B181" s="217"/>
      <c r="C181" s="218"/>
      <c r="D181" s="193" t="s">
        <v>155</v>
      </c>
      <c r="E181" s="219" t="s">
        <v>19</v>
      </c>
      <c r="F181" s="220" t="s">
        <v>269</v>
      </c>
      <c r="G181" s="218"/>
      <c r="H181" s="219" t="s">
        <v>19</v>
      </c>
      <c r="I181" s="221"/>
      <c r="J181" s="218"/>
      <c r="K181" s="218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155</v>
      </c>
      <c r="AU181" s="226" t="s">
        <v>86</v>
      </c>
      <c r="AV181" s="15" t="s">
        <v>84</v>
      </c>
      <c r="AW181" s="15" t="s">
        <v>37</v>
      </c>
      <c r="AX181" s="15" t="s">
        <v>76</v>
      </c>
      <c r="AY181" s="226" t="s">
        <v>126</v>
      </c>
    </row>
    <row r="182" spans="1:65" s="13" customFormat="1" ht="11.25">
      <c r="B182" s="195"/>
      <c r="C182" s="196"/>
      <c r="D182" s="193" t="s">
        <v>155</v>
      </c>
      <c r="E182" s="197" t="s">
        <v>19</v>
      </c>
      <c r="F182" s="198" t="s">
        <v>260</v>
      </c>
      <c r="G182" s="196"/>
      <c r="H182" s="199">
        <v>873.7</v>
      </c>
      <c r="I182" s="200"/>
      <c r="J182" s="196"/>
      <c r="K182" s="196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155</v>
      </c>
      <c r="AU182" s="205" t="s">
        <v>86</v>
      </c>
      <c r="AV182" s="13" t="s">
        <v>86</v>
      </c>
      <c r="AW182" s="13" t="s">
        <v>37</v>
      </c>
      <c r="AX182" s="13" t="s">
        <v>76</v>
      </c>
      <c r="AY182" s="205" t="s">
        <v>126</v>
      </c>
    </row>
    <row r="183" spans="1:65" s="13" customFormat="1" ht="11.25">
      <c r="B183" s="195"/>
      <c r="C183" s="196"/>
      <c r="D183" s="193" t="s">
        <v>155</v>
      </c>
      <c r="E183" s="197" t="s">
        <v>19</v>
      </c>
      <c r="F183" s="198" t="s">
        <v>261</v>
      </c>
      <c r="G183" s="196"/>
      <c r="H183" s="199">
        <v>127.8</v>
      </c>
      <c r="I183" s="200"/>
      <c r="J183" s="196"/>
      <c r="K183" s="196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155</v>
      </c>
      <c r="AU183" s="205" t="s">
        <v>86</v>
      </c>
      <c r="AV183" s="13" t="s">
        <v>86</v>
      </c>
      <c r="AW183" s="13" t="s">
        <v>37</v>
      </c>
      <c r="AX183" s="13" t="s">
        <v>76</v>
      </c>
      <c r="AY183" s="205" t="s">
        <v>126</v>
      </c>
    </row>
    <row r="184" spans="1:65" s="13" customFormat="1" ht="11.25">
      <c r="B184" s="195"/>
      <c r="C184" s="196"/>
      <c r="D184" s="193" t="s">
        <v>155</v>
      </c>
      <c r="E184" s="197" t="s">
        <v>19</v>
      </c>
      <c r="F184" s="198" t="s">
        <v>262</v>
      </c>
      <c r="G184" s="196"/>
      <c r="H184" s="199">
        <v>21.7</v>
      </c>
      <c r="I184" s="200"/>
      <c r="J184" s="196"/>
      <c r="K184" s="196"/>
      <c r="L184" s="201"/>
      <c r="M184" s="202"/>
      <c r="N184" s="203"/>
      <c r="O184" s="203"/>
      <c r="P184" s="203"/>
      <c r="Q184" s="203"/>
      <c r="R184" s="203"/>
      <c r="S184" s="203"/>
      <c r="T184" s="204"/>
      <c r="AT184" s="205" t="s">
        <v>155</v>
      </c>
      <c r="AU184" s="205" t="s">
        <v>86</v>
      </c>
      <c r="AV184" s="13" t="s">
        <v>86</v>
      </c>
      <c r="AW184" s="13" t="s">
        <v>37</v>
      </c>
      <c r="AX184" s="13" t="s">
        <v>76</v>
      </c>
      <c r="AY184" s="205" t="s">
        <v>126</v>
      </c>
    </row>
    <row r="185" spans="1:65" s="13" customFormat="1" ht="11.25">
      <c r="B185" s="195"/>
      <c r="C185" s="196"/>
      <c r="D185" s="193" t="s">
        <v>155</v>
      </c>
      <c r="E185" s="197" t="s">
        <v>19</v>
      </c>
      <c r="F185" s="198" t="s">
        <v>263</v>
      </c>
      <c r="G185" s="196"/>
      <c r="H185" s="199">
        <v>51.16</v>
      </c>
      <c r="I185" s="200"/>
      <c r="J185" s="196"/>
      <c r="K185" s="196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155</v>
      </c>
      <c r="AU185" s="205" t="s">
        <v>86</v>
      </c>
      <c r="AV185" s="13" t="s">
        <v>86</v>
      </c>
      <c r="AW185" s="13" t="s">
        <v>37</v>
      </c>
      <c r="AX185" s="13" t="s">
        <v>76</v>
      </c>
      <c r="AY185" s="205" t="s">
        <v>126</v>
      </c>
    </row>
    <row r="186" spans="1:65" s="14" customFormat="1" ht="11.25">
      <c r="B186" s="206"/>
      <c r="C186" s="207"/>
      <c r="D186" s="193" t="s">
        <v>155</v>
      </c>
      <c r="E186" s="208" t="s">
        <v>19</v>
      </c>
      <c r="F186" s="209" t="s">
        <v>157</v>
      </c>
      <c r="G186" s="207"/>
      <c r="H186" s="210">
        <v>1074.3599999999999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155</v>
      </c>
      <c r="AU186" s="216" t="s">
        <v>86</v>
      </c>
      <c r="AV186" s="14" t="s">
        <v>133</v>
      </c>
      <c r="AW186" s="14" t="s">
        <v>37</v>
      </c>
      <c r="AX186" s="14" t="s">
        <v>84</v>
      </c>
      <c r="AY186" s="216" t="s">
        <v>126</v>
      </c>
    </row>
    <row r="187" spans="1:65" s="2" customFormat="1" ht="24.2" customHeight="1">
      <c r="A187" s="36"/>
      <c r="B187" s="37"/>
      <c r="C187" s="175" t="s">
        <v>270</v>
      </c>
      <c r="D187" s="175" t="s">
        <v>128</v>
      </c>
      <c r="E187" s="176" t="s">
        <v>271</v>
      </c>
      <c r="F187" s="177" t="s">
        <v>272</v>
      </c>
      <c r="G187" s="178" t="s">
        <v>131</v>
      </c>
      <c r="H187" s="179">
        <v>873.7</v>
      </c>
      <c r="I187" s="180"/>
      <c r="J187" s="181">
        <f>ROUND(I187*H187,2)</f>
        <v>0</v>
      </c>
      <c r="K187" s="177" t="s">
        <v>132</v>
      </c>
      <c r="L187" s="41"/>
      <c r="M187" s="182" t="s">
        <v>19</v>
      </c>
      <c r="N187" s="183" t="s">
        <v>47</v>
      </c>
      <c r="O187" s="66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133</v>
      </c>
      <c r="AT187" s="186" t="s">
        <v>128</v>
      </c>
      <c r="AU187" s="186" t="s">
        <v>86</v>
      </c>
      <c r="AY187" s="19" t="s">
        <v>126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84</v>
      </c>
      <c r="BK187" s="187">
        <f>ROUND(I187*H187,2)</f>
        <v>0</v>
      </c>
      <c r="BL187" s="19" t="s">
        <v>133</v>
      </c>
      <c r="BM187" s="186" t="s">
        <v>273</v>
      </c>
    </row>
    <row r="188" spans="1:65" s="2" customFormat="1" ht="11.25">
      <c r="A188" s="36"/>
      <c r="B188" s="37"/>
      <c r="C188" s="38"/>
      <c r="D188" s="188" t="s">
        <v>135</v>
      </c>
      <c r="E188" s="38"/>
      <c r="F188" s="189" t="s">
        <v>274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135</v>
      </c>
      <c r="AU188" s="19" t="s">
        <v>86</v>
      </c>
    </row>
    <row r="189" spans="1:65" s="2" customFormat="1" ht="19.5">
      <c r="A189" s="36"/>
      <c r="B189" s="37"/>
      <c r="C189" s="38"/>
      <c r="D189" s="193" t="s">
        <v>137</v>
      </c>
      <c r="E189" s="38"/>
      <c r="F189" s="194" t="s">
        <v>275</v>
      </c>
      <c r="G189" s="38"/>
      <c r="H189" s="38"/>
      <c r="I189" s="190"/>
      <c r="J189" s="38"/>
      <c r="K189" s="38"/>
      <c r="L189" s="41"/>
      <c r="M189" s="191"/>
      <c r="N189" s="192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137</v>
      </c>
      <c r="AU189" s="19" t="s">
        <v>86</v>
      </c>
    </row>
    <row r="190" spans="1:65" s="2" customFormat="1" ht="24.2" customHeight="1">
      <c r="A190" s="36"/>
      <c r="B190" s="37"/>
      <c r="C190" s="175" t="s">
        <v>276</v>
      </c>
      <c r="D190" s="175" t="s">
        <v>128</v>
      </c>
      <c r="E190" s="176" t="s">
        <v>277</v>
      </c>
      <c r="F190" s="177" t="s">
        <v>278</v>
      </c>
      <c r="G190" s="178" t="s">
        <v>131</v>
      </c>
      <c r="H190" s="179">
        <v>873.7</v>
      </c>
      <c r="I190" s="180"/>
      <c r="J190" s="181">
        <f>ROUND(I190*H190,2)</f>
        <v>0</v>
      </c>
      <c r="K190" s="177" t="s">
        <v>132</v>
      </c>
      <c r="L190" s="41"/>
      <c r="M190" s="182" t="s">
        <v>19</v>
      </c>
      <c r="N190" s="183" t="s">
        <v>47</v>
      </c>
      <c r="O190" s="66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133</v>
      </c>
      <c r="AT190" s="186" t="s">
        <v>128</v>
      </c>
      <c r="AU190" s="186" t="s">
        <v>86</v>
      </c>
      <c r="AY190" s="19" t="s">
        <v>126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84</v>
      </c>
      <c r="BK190" s="187">
        <f>ROUND(I190*H190,2)</f>
        <v>0</v>
      </c>
      <c r="BL190" s="19" t="s">
        <v>133</v>
      </c>
      <c r="BM190" s="186" t="s">
        <v>279</v>
      </c>
    </row>
    <row r="191" spans="1:65" s="2" customFormat="1" ht="11.25">
      <c r="A191" s="36"/>
      <c r="B191" s="37"/>
      <c r="C191" s="38"/>
      <c r="D191" s="188" t="s">
        <v>135</v>
      </c>
      <c r="E191" s="38"/>
      <c r="F191" s="189" t="s">
        <v>280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135</v>
      </c>
      <c r="AU191" s="19" t="s">
        <v>86</v>
      </c>
    </row>
    <row r="192" spans="1:65" s="2" customFormat="1" ht="19.5">
      <c r="A192" s="36"/>
      <c r="B192" s="37"/>
      <c r="C192" s="38"/>
      <c r="D192" s="193" t="s">
        <v>137</v>
      </c>
      <c r="E192" s="38"/>
      <c r="F192" s="194" t="s">
        <v>275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137</v>
      </c>
      <c r="AU192" s="19" t="s">
        <v>86</v>
      </c>
    </row>
    <row r="193" spans="1:65" s="2" customFormat="1" ht="44.25" customHeight="1">
      <c r="A193" s="36"/>
      <c r="B193" s="37"/>
      <c r="C193" s="175" t="s">
        <v>281</v>
      </c>
      <c r="D193" s="175" t="s">
        <v>128</v>
      </c>
      <c r="E193" s="176" t="s">
        <v>282</v>
      </c>
      <c r="F193" s="177" t="s">
        <v>283</v>
      </c>
      <c r="G193" s="178" t="s">
        <v>131</v>
      </c>
      <c r="H193" s="179">
        <v>873.7</v>
      </c>
      <c r="I193" s="180"/>
      <c r="J193" s="181">
        <f>ROUND(I193*H193,2)</f>
        <v>0</v>
      </c>
      <c r="K193" s="177" t="s">
        <v>132</v>
      </c>
      <c r="L193" s="41"/>
      <c r="M193" s="182" t="s">
        <v>19</v>
      </c>
      <c r="N193" s="183" t="s">
        <v>47</v>
      </c>
      <c r="O193" s="66"/>
      <c r="P193" s="184">
        <f>O193*H193</f>
        <v>0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133</v>
      </c>
      <c r="AT193" s="186" t="s">
        <v>128</v>
      </c>
      <c r="AU193" s="186" t="s">
        <v>86</v>
      </c>
      <c r="AY193" s="19" t="s">
        <v>126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84</v>
      </c>
      <c r="BK193" s="187">
        <f>ROUND(I193*H193,2)</f>
        <v>0</v>
      </c>
      <c r="BL193" s="19" t="s">
        <v>133</v>
      </c>
      <c r="BM193" s="186" t="s">
        <v>284</v>
      </c>
    </row>
    <row r="194" spans="1:65" s="2" customFormat="1" ht="11.25">
      <c r="A194" s="36"/>
      <c r="B194" s="37"/>
      <c r="C194" s="38"/>
      <c r="D194" s="188" t="s">
        <v>135</v>
      </c>
      <c r="E194" s="38"/>
      <c r="F194" s="189" t="s">
        <v>285</v>
      </c>
      <c r="G194" s="38"/>
      <c r="H194" s="38"/>
      <c r="I194" s="190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135</v>
      </c>
      <c r="AU194" s="19" t="s">
        <v>86</v>
      </c>
    </row>
    <row r="195" spans="1:65" s="2" customFormat="1" ht="19.5">
      <c r="A195" s="36"/>
      <c r="B195" s="37"/>
      <c r="C195" s="38"/>
      <c r="D195" s="193" t="s">
        <v>137</v>
      </c>
      <c r="E195" s="38"/>
      <c r="F195" s="194" t="s">
        <v>275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137</v>
      </c>
      <c r="AU195" s="19" t="s">
        <v>86</v>
      </c>
    </row>
    <row r="196" spans="1:65" s="2" customFormat="1" ht="44.25" customHeight="1">
      <c r="A196" s="36"/>
      <c r="B196" s="37"/>
      <c r="C196" s="175" t="s">
        <v>286</v>
      </c>
      <c r="D196" s="175" t="s">
        <v>128</v>
      </c>
      <c r="E196" s="176" t="s">
        <v>287</v>
      </c>
      <c r="F196" s="177" t="s">
        <v>288</v>
      </c>
      <c r="G196" s="178" t="s">
        <v>131</v>
      </c>
      <c r="H196" s="179">
        <v>873.7</v>
      </c>
      <c r="I196" s="180"/>
      <c r="J196" s="181">
        <f>ROUND(I196*H196,2)</f>
        <v>0</v>
      </c>
      <c r="K196" s="177" t="s">
        <v>132</v>
      </c>
      <c r="L196" s="41"/>
      <c r="M196" s="182" t="s">
        <v>19</v>
      </c>
      <c r="N196" s="183" t="s">
        <v>47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133</v>
      </c>
      <c r="AT196" s="186" t="s">
        <v>128</v>
      </c>
      <c r="AU196" s="186" t="s">
        <v>86</v>
      </c>
      <c r="AY196" s="19" t="s">
        <v>126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84</v>
      </c>
      <c r="BK196" s="187">
        <f>ROUND(I196*H196,2)</f>
        <v>0</v>
      </c>
      <c r="BL196" s="19" t="s">
        <v>133</v>
      </c>
      <c r="BM196" s="186" t="s">
        <v>289</v>
      </c>
    </row>
    <row r="197" spans="1:65" s="2" customFormat="1" ht="11.25">
      <c r="A197" s="36"/>
      <c r="B197" s="37"/>
      <c r="C197" s="38"/>
      <c r="D197" s="188" t="s">
        <v>135</v>
      </c>
      <c r="E197" s="38"/>
      <c r="F197" s="189" t="s">
        <v>290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135</v>
      </c>
      <c r="AU197" s="19" t="s">
        <v>86</v>
      </c>
    </row>
    <row r="198" spans="1:65" s="2" customFormat="1" ht="19.5">
      <c r="A198" s="36"/>
      <c r="B198" s="37"/>
      <c r="C198" s="38"/>
      <c r="D198" s="193" t="s">
        <v>137</v>
      </c>
      <c r="E198" s="38"/>
      <c r="F198" s="194" t="s">
        <v>275</v>
      </c>
      <c r="G198" s="38"/>
      <c r="H198" s="38"/>
      <c r="I198" s="190"/>
      <c r="J198" s="38"/>
      <c r="K198" s="38"/>
      <c r="L198" s="41"/>
      <c r="M198" s="191"/>
      <c r="N198" s="192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137</v>
      </c>
      <c r="AU198" s="19" t="s">
        <v>86</v>
      </c>
    </row>
    <row r="199" spans="1:65" s="2" customFormat="1" ht="78" customHeight="1">
      <c r="A199" s="36"/>
      <c r="B199" s="37"/>
      <c r="C199" s="175" t="s">
        <v>291</v>
      </c>
      <c r="D199" s="175" t="s">
        <v>128</v>
      </c>
      <c r="E199" s="176" t="s">
        <v>292</v>
      </c>
      <c r="F199" s="177" t="s">
        <v>293</v>
      </c>
      <c r="G199" s="178" t="s">
        <v>131</v>
      </c>
      <c r="H199" s="179">
        <v>149.5</v>
      </c>
      <c r="I199" s="180"/>
      <c r="J199" s="181">
        <f>ROUND(I199*H199,2)</f>
        <v>0</v>
      </c>
      <c r="K199" s="177" t="s">
        <v>132</v>
      </c>
      <c r="L199" s="41"/>
      <c r="M199" s="182" t="s">
        <v>19</v>
      </c>
      <c r="N199" s="183" t="s">
        <v>47</v>
      </c>
      <c r="O199" s="66"/>
      <c r="P199" s="184">
        <f>O199*H199</f>
        <v>0</v>
      </c>
      <c r="Q199" s="184">
        <v>8.9219999999999994E-2</v>
      </c>
      <c r="R199" s="184">
        <f>Q199*H199</f>
        <v>13.338389999999999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133</v>
      </c>
      <c r="AT199" s="186" t="s">
        <v>128</v>
      </c>
      <c r="AU199" s="186" t="s">
        <v>86</v>
      </c>
      <c r="AY199" s="19" t="s">
        <v>126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84</v>
      </c>
      <c r="BK199" s="187">
        <f>ROUND(I199*H199,2)</f>
        <v>0</v>
      </c>
      <c r="BL199" s="19" t="s">
        <v>133</v>
      </c>
      <c r="BM199" s="186" t="s">
        <v>294</v>
      </c>
    </row>
    <row r="200" spans="1:65" s="2" customFormat="1" ht="11.25">
      <c r="A200" s="36"/>
      <c r="B200" s="37"/>
      <c r="C200" s="38"/>
      <c r="D200" s="188" t="s">
        <v>135</v>
      </c>
      <c r="E200" s="38"/>
      <c r="F200" s="189" t="s">
        <v>295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135</v>
      </c>
      <c r="AU200" s="19" t="s">
        <v>86</v>
      </c>
    </row>
    <row r="201" spans="1:65" s="13" customFormat="1" ht="11.25">
      <c r="B201" s="195"/>
      <c r="C201" s="196"/>
      <c r="D201" s="193" t="s">
        <v>155</v>
      </c>
      <c r="E201" s="197" t="s">
        <v>19</v>
      </c>
      <c r="F201" s="198" t="s">
        <v>296</v>
      </c>
      <c r="G201" s="196"/>
      <c r="H201" s="199">
        <v>149.5</v>
      </c>
      <c r="I201" s="200"/>
      <c r="J201" s="196"/>
      <c r="K201" s="196"/>
      <c r="L201" s="201"/>
      <c r="M201" s="202"/>
      <c r="N201" s="203"/>
      <c r="O201" s="203"/>
      <c r="P201" s="203"/>
      <c r="Q201" s="203"/>
      <c r="R201" s="203"/>
      <c r="S201" s="203"/>
      <c r="T201" s="204"/>
      <c r="AT201" s="205" t="s">
        <v>155</v>
      </c>
      <c r="AU201" s="205" t="s">
        <v>86</v>
      </c>
      <c r="AV201" s="13" t="s">
        <v>86</v>
      </c>
      <c r="AW201" s="13" t="s">
        <v>37</v>
      </c>
      <c r="AX201" s="13" t="s">
        <v>76</v>
      </c>
      <c r="AY201" s="205" t="s">
        <v>126</v>
      </c>
    </row>
    <row r="202" spans="1:65" s="14" customFormat="1" ht="11.25">
      <c r="B202" s="206"/>
      <c r="C202" s="207"/>
      <c r="D202" s="193" t="s">
        <v>155</v>
      </c>
      <c r="E202" s="208" t="s">
        <v>19</v>
      </c>
      <c r="F202" s="209" t="s">
        <v>157</v>
      </c>
      <c r="G202" s="207"/>
      <c r="H202" s="210">
        <v>149.5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155</v>
      </c>
      <c r="AU202" s="216" t="s">
        <v>86</v>
      </c>
      <c r="AV202" s="14" t="s">
        <v>133</v>
      </c>
      <c r="AW202" s="14" t="s">
        <v>37</v>
      </c>
      <c r="AX202" s="14" t="s">
        <v>84</v>
      </c>
      <c r="AY202" s="216" t="s">
        <v>126</v>
      </c>
    </row>
    <row r="203" spans="1:65" s="2" customFormat="1" ht="24.2" customHeight="1">
      <c r="A203" s="36"/>
      <c r="B203" s="37"/>
      <c r="C203" s="227" t="s">
        <v>297</v>
      </c>
      <c r="D203" s="227" t="s">
        <v>185</v>
      </c>
      <c r="E203" s="228" t="s">
        <v>298</v>
      </c>
      <c r="F203" s="229" t="s">
        <v>299</v>
      </c>
      <c r="G203" s="230" t="s">
        <v>131</v>
      </c>
      <c r="H203" s="231">
        <v>17.818999999999999</v>
      </c>
      <c r="I203" s="232"/>
      <c r="J203" s="233">
        <f>ROUND(I203*H203,2)</f>
        <v>0</v>
      </c>
      <c r="K203" s="229" t="s">
        <v>132</v>
      </c>
      <c r="L203" s="234"/>
      <c r="M203" s="235" t="s">
        <v>19</v>
      </c>
      <c r="N203" s="236" t="s">
        <v>47</v>
      </c>
      <c r="O203" s="66"/>
      <c r="P203" s="184">
        <f>O203*H203</f>
        <v>0</v>
      </c>
      <c r="Q203" s="184">
        <v>0.13100000000000001</v>
      </c>
      <c r="R203" s="184">
        <f>Q203*H203</f>
        <v>2.3342890000000001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174</v>
      </c>
      <c r="AT203" s="186" t="s">
        <v>185</v>
      </c>
      <c r="AU203" s="186" t="s">
        <v>86</v>
      </c>
      <c r="AY203" s="19" t="s">
        <v>126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84</v>
      </c>
      <c r="BK203" s="187">
        <f>ROUND(I203*H203,2)</f>
        <v>0</v>
      </c>
      <c r="BL203" s="19" t="s">
        <v>133</v>
      </c>
      <c r="BM203" s="186" t="s">
        <v>300</v>
      </c>
    </row>
    <row r="204" spans="1:65" s="2" customFormat="1" ht="19.5">
      <c r="A204" s="36"/>
      <c r="B204" s="37"/>
      <c r="C204" s="38"/>
      <c r="D204" s="193" t="s">
        <v>137</v>
      </c>
      <c r="E204" s="38"/>
      <c r="F204" s="194" t="s">
        <v>301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137</v>
      </c>
      <c r="AU204" s="19" t="s">
        <v>86</v>
      </c>
    </row>
    <row r="205" spans="1:65" s="13" customFormat="1" ht="11.25">
      <c r="B205" s="195"/>
      <c r="C205" s="196"/>
      <c r="D205" s="193" t="s">
        <v>155</v>
      </c>
      <c r="E205" s="197" t="s">
        <v>19</v>
      </c>
      <c r="F205" s="198" t="s">
        <v>302</v>
      </c>
      <c r="G205" s="196"/>
      <c r="H205" s="199">
        <v>17.818999999999999</v>
      </c>
      <c r="I205" s="200"/>
      <c r="J205" s="196"/>
      <c r="K205" s="196"/>
      <c r="L205" s="201"/>
      <c r="M205" s="202"/>
      <c r="N205" s="203"/>
      <c r="O205" s="203"/>
      <c r="P205" s="203"/>
      <c r="Q205" s="203"/>
      <c r="R205" s="203"/>
      <c r="S205" s="203"/>
      <c r="T205" s="204"/>
      <c r="AT205" s="205" t="s">
        <v>155</v>
      </c>
      <c r="AU205" s="205" t="s">
        <v>86</v>
      </c>
      <c r="AV205" s="13" t="s">
        <v>86</v>
      </c>
      <c r="AW205" s="13" t="s">
        <v>37</v>
      </c>
      <c r="AX205" s="13" t="s">
        <v>76</v>
      </c>
      <c r="AY205" s="205" t="s">
        <v>126</v>
      </c>
    </row>
    <row r="206" spans="1:65" s="14" customFormat="1" ht="11.25">
      <c r="B206" s="206"/>
      <c r="C206" s="207"/>
      <c r="D206" s="193" t="s">
        <v>155</v>
      </c>
      <c r="E206" s="208" t="s">
        <v>19</v>
      </c>
      <c r="F206" s="209" t="s">
        <v>157</v>
      </c>
      <c r="G206" s="207"/>
      <c r="H206" s="210">
        <v>17.818999999999999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155</v>
      </c>
      <c r="AU206" s="216" t="s">
        <v>86</v>
      </c>
      <c r="AV206" s="14" t="s">
        <v>133</v>
      </c>
      <c r="AW206" s="14" t="s">
        <v>37</v>
      </c>
      <c r="AX206" s="14" t="s">
        <v>84</v>
      </c>
      <c r="AY206" s="216" t="s">
        <v>126</v>
      </c>
    </row>
    <row r="207" spans="1:65" s="2" customFormat="1" ht="24.2" customHeight="1">
      <c r="A207" s="36"/>
      <c r="B207" s="37"/>
      <c r="C207" s="227" t="s">
        <v>303</v>
      </c>
      <c r="D207" s="227" t="s">
        <v>185</v>
      </c>
      <c r="E207" s="228" t="s">
        <v>304</v>
      </c>
      <c r="F207" s="229" t="s">
        <v>305</v>
      </c>
      <c r="G207" s="230" t="s">
        <v>131</v>
      </c>
      <c r="H207" s="231">
        <v>136.166</v>
      </c>
      <c r="I207" s="232"/>
      <c r="J207" s="233">
        <f>ROUND(I207*H207,2)</f>
        <v>0</v>
      </c>
      <c r="K207" s="229" t="s">
        <v>132</v>
      </c>
      <c r="L207" s="234"/>
      <c r="M207" s="235" t="s">
        <v>19</v>
      </c>
      <c r="N207" s="236" t="s">
        <v>47</v>
      </c>
      <c r="O207" s="66"/>
      <c r="P207" s="184">
        <f>O207*H207</f>
        <v>0</v>
      </c>
      <c r="Q207" s="184">
        <v>0.13200000000000001</v>
      </c>
      <c r="R207" s="184">
        <f>Q207*H207</f>
        <v>17.973912000000002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174</v>
      </c>
      <c r="AT207" s="186" t="s">
        <v>185</v>
      </c>
      <c r="AU207" s="186" t="s">
        <v>86</v>
      </c>
      <c r="AY207" s="19" t="s">
        <v>126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84</v>
      </c>
      <c r="BK207" s="187">
        <f>ROUND(I207*H207,2)</f>
        <v>0</v>
      </c>
      <c r="BL207" s="19" t="s">
        <v>133</v>
      </c>
      <c r="BM207" s="186" t="s">
        <v>306</v>
      </c>
    </row>
    <row r="208" spans="1:65" s="2" customFormat="1" ht="19.5">
      <c r="A208" s="36"/>
      <c r="B208" s="37"/>
      <c r="C208" s="38"/>
      <c r="D208" s="193" t="s">
        <v>137</v>
      </c>
      <c r="E208" s="38"/>
      <c r="F208" s="194" t="s">
        <v>301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137</v>
      </c>
      <c r="AU208" s="19" t="s">
        <v>86</v>
      </c>
    </row>
    <row r="209" spans="1:65" s="13" customFormat="1" ht="11.25">
      <c r="B209" s="195"/>
      <c r="C209" s="196"/>
      <c r="D209" s="193" t="s">
        <v>155</v>
      </c>
      <c r="E209" s="197" t="s">
        <v>19</v>
      </c>
      <c r="F209" s="198" t="s">
        <v>307</v>
      </c>
      <c r="G209" s="196"/>
      <c r="H209" s="199">
        <v>22.350999999999999</v>
      </c>
      <c r="I209" s="200"/>
      <c r="J209" s="196"/>
      <c r="K209" s="196"/>
      <c r="L209" s="201"/>
      <c r="M209" s="202"/>
      <c r="N209" s="203"/>
      <c r="O209" s="203"/>
      <c r="P209" s="203"/>
      <c r="Q209" s="203"/>
      <c r="R209" s="203"/>
      <c r="S209" s="203"/>
      <c r="T209" s="204"/>
      <c r="AT209" s="205" t="s">
        <v>155</v>
      </c>
      <c r="AU209" s="205" t="s">
        <v>86</v>
      </c>
      <c r="AV209" s="13" t="s">
        <v>86</v>
      </c>
      <c r="AW209" s="13" t="s">
        <v>37</v>
      </c>
      <c r="AX209" s="13" t="s">
        <v>76</v>
      </c>
      <c r="AY209" s="205" t="s">
        <v>126</v>
      </c>
    </row>
    <row r="210" spans="1:65" s="13" customFormat="1" ht="11.25">
      <c r="B210" s="195"/>
      <c r="C210" s="196"/>
      <c r="D210" s="193" t="s">
        <v>155</v>
      </c>
      <c r="E210" s="197" t="s">
        <v>19</v>
      </c>
      <c r="F210" s="198" t="s">
        <v>308</v>
      </c>
      <c r="G210" s="196"/>
      <c r="H210" s="199">
        <v>113.815</v>
      </c>
      <c r="I210" s="200"/>
      <c r="J210" s="196"/>
      <c r="K210" s="196"/>
      <c r="L210" s="201"/>
      <c r="M210" s="202"/>
      <c r="N210" s="203"/>
      <c r="O210" s="203"/>
      <c r="P210" s="203"/>
      <c r="Q210" s="203"/>
      <c r="R210" s="203"/>
      <c r="S210" s="203"/>
      <c r="T210" s="204"/>
      <c r="AT210" s="205" t="s">
        <v>155</v>
      </c>
      <c r="AU210" s="205" t="s">
        <v>86</v>
      </c>
      <c r="AV210" s="13" t="s">
        <v>86</v>
      </c>
      <c r="AW210" s="13" t="s">
        <v>37</v>
      </c>
      <c r="AX210" s="13" t="s">
        <v>76</v>
      </c>
      <c r="AY210" s="205" t="s">
        <v>126</v>
      </c>
    </row>
    <row r="211" spans="1:65" s="14" customFormat="1" ht="11.25">
      <c r="B211" s="206"/>
      <c r="C211" s="207"/>
      <c r="D211" s="193" t="s">
        <v>155</v>
      </c>
      <c r="E211" s="208" t="s">
        <v>19</v>
      </c>
      <c r="F211" s="209" t="s">
        <v>157</v>
      </c>
      <c r="G211" s="207"/>
      <c r="H211" s="210">
        <v>136.166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155</v>
      </c>
      <c r="AU211" s="216" t="s">
        <v>86</v>
      </c>
      <c r="AV211" s="14" t="s">
        <v>133</v>
      </c>
      <c r="AW211" s="14" t="s">
        <v>37</v>
      </c>
      <c r="AX211" s="14" t="s">
        <v>84</v>
      </c>
      <c r="AY211" s="216" t="s">
        <v>126</v>
      </c>
    </row>
    <row r="212" spans="1:65" s="12" customFormat="1" ht="22.9" customHeight="1">
      <c r="B212" s="159"/>
      <c r="C212" s="160"/>
      <c r="D212" s="161" t="s">
        <v>75</v>
      </c>
      <c r="E212" s="173" t="s">
        <v>184</v>
      </c>
      <c r="F212" s="173" t="s">
        <v>309</v>
      </c>
      <c r="G212" s="160"/>
      <c r="H212" s="160"/>
      <c r="I212" s="163"/>
      <c r="J212" s="174">
        <f>BK212</f>
        <v>0</v>
      </c>
      <c r="K212" s="160"/>
      <c r="L212" s="165"/>
      <c r="M212" s="166"/>
      <c r="N212" s="167"/>
      <c r="O212" s="167"/>
      <c r="P212" s="168">
        <f>SUM(P213:P248)</f>
        <v>0</v>
      </c>
      <c r="Q212" s="167"/>
      <c r="R212" s="168">
        <f>SUM(R213:R248)</f>
        <v>94.987488600000006</v>
      </c>
      <c r="S212" s="167"/>
      <c r="T212" s="169">
        <f>SUM(T213:T248)</f>
        <v>2.2000000000000002</v>
      </c>
      <c r="AR212" s="170" t="s">
        <v>84</v>
      </c>
      <c r="AT212" s="171" t="s">
        <v>75</v>
      </c>
      <c r="AU212" s="171" t="s">
        <v>84</v>
      </c>
      <c r="AY212" s="170" t="s">
        <v>126</v>
      </c>
      <c r="BK212" s="172">
        <f>SUM(BK213:BK248)</f>
        <v>0</v>
      </c>
    </row>
    <row r="213" spans="1:65" s="2" customFormat="1" ht="49.15" customHeight="1">
      <c r="A213" s="36"/>
      <c r="B213" s="37"/>
      <c r="C213" s="175" t="s">
        <v>310</v>
      </c>
      <c r="D213" s="175" t="s">
        <v>128</v>
      </c>
      <c r="E213" s="176" t="s">
        <v>311</v>
      </c>
      <c r="F213" s="177" t="s">
        <v>312</v>
      </c>
      <c r="G213" s="178" t="s">
        <v>313</v>
      </c>
      <c r="H213" s="179">
        <v>540</v>
      </c>
      <c r="I213" s="180"/>
      <c r="J213" s="181">
        <f>ROUND(I213*H213,2)</f>
        <v>0</v>
      </c>
      <c r="K213" s="177" t="s">
        <v>132</v>
      </c>
      <c r="L213" s="41"/>
      <c r="M213" s="182" t="s">
        <v>19</v>
      </c>
      <c r="N213" s="183" t="s">
        <v>47</v>
      </c>
      <c r="O213" s="66"/>
      <c r="P213" s="184">
        <f>O213*H213</f>
        <v>0</v>
      </c>
      <c r="Q213" s="184">
        <v>0.1295</v>
      </c>
      <c r="R213" s="184">
        <f>Q213*H213</f>
        <v>69.930000000000007</v>
      </c>
      <c r="S213" s="184">
        <v>0</v>
      </c>
      <c r="T213" s="18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133</v>
      </c>
      <c r="AT213" s="186" t="s">
        <v>128</v>
      </c>
      <c r="AU213" s="186" t="s">
        <v>86</v>
      </c>
      <c r="AY213" s="19" t="s">
        <v>126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9" t="s">
        <v>84</v>
      </c>
      <c r="BK213" s="187">
        <f>ROUND(I213*H213,2)</f>
        <v>0</v>
      </c>
      <c r="BL213" s="19" t="s">
        <v>133</v>
      </c>
      <c r="BM213" s="186" t="s">
        <v>314</v>
      </c>
    </row>
    <row r="214" spans="1:65" s="2" customFormat="1" ht="11.25">
      <c r="A214" s="36"/>
      <c r="B214" s="37"/>
      <c r="C214" s="38"/>
      <c r="D214" s="188" t="s">
        <v>135</v>
      </c>
      <c r="E214" s="38"/>
      <c r="F214" s="189" t="s">
        <v>315</v>
      </c>
      <c r="G214" s="38"/>
      <c r="H214" s="38"/>
      <c r="I214" s="190"/>
      <c r="J214" s="38"/>
      <c r="K214" s="38"/>
      <c r="L214" s="41"/>
      <c r="M214" s="191"/>
      <c r="N214" s="192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135</v>
      </c>
      <c r="AU214" s="19" t="s">
        <v>86</v>
      </c>
    </row>
    <row r="215" spans="1:65" s="2" customFormat="1" ht="19.5">
      <c r="A215" s="36"/>
      <c r="B215" s="37"/>
      <c r="C215" s="38"/>
      <c r="D215" s="193" t="s">
        <v>137</v>
      </c>
      <c r="E215" s="38"/>
      <c r="F215" s="194" t="s">
        <v>316</v>
      </c>
      <c r="G215" s="38"/>
      <c r="H215" s="38"/>
      <c r="I215" s="190"/>
      <c r="J215" s="38"/>
      <c r="K215" s="38"/>
      <c r="L215" s="41"/>
      <c r="M215" s="191"/>
      <c r="N215" s="192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137</v>
      </c>
      <c r="AU215" s="19" t="s">
        <v>86</v>
      </c>
    </row>
    <row r="216" spans="1:65" s="2" customFormat="1" ht="16.5" customHeight="1">
      <c r="A216" s="36"/>
      <c r="B216" s="37"/>
      <c r="C216" s="227" t="s">
        <v>317</v>
      </c>
      <c r="D216" s="227" t="s">
        <v>185</v>
      </c>
      <c r="E216" s="228" t="s">
        <v>318</v>
      </c>
      <c r="F216" s="229" t="s">
        <v>319</v>
      </c>
      <c r="G216" s="230" t="s">
        <v>313</v>
      </c>
      <c r="H216" s="231">
        <v>540</v>
      </c>
      <c r="I216" s="232"/>
      <c r="J216" s="233">
        <f>ROUND(I216*H216,2)</f>
        <v>0</v>
      </c>
      <c r="K216" s="229" t="s">
        <v>132</v>
      </c>
      <c r="L216" s="234"/>
      <c r="M216" s="235" t="s">
        <v>19</v>
      </c>
      <c r="N216" s="236" t="s">
        <v>47</v>
      </c>
      <c r="O216" s="66"/>
      <c r="P216" s="184">
        <f>O216*H216</f>
        <v>0</v>
      </c>
      <c r="Q216" s="184">
        <v>3.5999999999999997E-2</v>
      </c>
      <c r="R216" s="184">
        <f>Q216*H216</f>
        <v>19.439999999999998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174</v>
      </c>
      <c r="AT216" s="186" t="s">
        <v>185</v>
      </c>
      <c r="AU216" s="186" t="s">
        <v>86</v>
      </c>
      <c r="AY216" s="19" t="s">
        <v>126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84</v>
      </c>
      <c r="BK216" s="187">
        <f>ROUND(I216*H216,2)</f>
        <v>0</v>
      </c>
      <c r="BL216" s="19" t="s">
        <v>133</v>
      </c>
      <c r="BM216" s="186" t="s">
        <v>320</v>
      </c>
    </row>
    <row r="217" spans="1:65" s="2" customFormat="1" ht="19.5">
      <c r="A217" s="36"/>
      <c r="B217" s="37"/>
      <c r="C217" s="38"/>
      <c r="D217" s="193" t="s">
        <v>137</v>
      </c>
      <c r="E217" s="38"/>
      <c r="F217" s="194" t="s">
        <v>316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137</v>
      </c>
      <c r="AU217" s="19" t="s">
        <v>86</v>
      </c>
    </row>
    <row r="218" spans="1:65" s="2" customFormat="1" ht="44.25" customHeight="1">
      <c r="A218" s="36"/>
      <c r="B218" s="37"/>
      <c r="C218" s="175" t="s">
        <v>321</v>
      </c>
      <c r="D218" s="175" t="s">
        <v>128</v>
      </c>
      <c r="E218" s="176" t="s">
        <v>322</v>
      </c>
      <c r="F218" s="177" t="s">
        <v>323</v>
      </c>
      <c r="G218" s="178" t="s">
        <v>313</v>
      </c>
      <c r="H218" s="179">
        <v>225</v>
      </c>
      <c r="I218" s="180"/>
      <c r="J218" s="181">
        <f>ROUND(I218*H218,2)</f>
        <v>0</v>
      </c>
      <c r="K218" s="177" t="s">
        <v>166</v>
      </c>
      <c r="L218" s="41"/>
      <c r="M218" s="182" t="s">
        <v>19</v>
      </c>
      <c r="N218" s="183" t="s">
        <v>47</v>
      </c>
      <c r="O218" s="66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6" t="s">
        <v>133</v>
      </c>
      <c r="AT218" s="186" t="s">
        <v>128</v>
      </c>
      <c r="AU218" s="186" t="s">
        <v>86</v>
      </c>
      <c r="AY218" s="19" t="s">
        <v>126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9" t="s">
        <v>84</v>
      </c>
      <c r="BK218" s="187">
        <f>ROUND(I218*H218,2)</f>
        <v>0</v>
      </c>
      <c r="BL218" s="19" t="s">
        <v>133</v>
      </c>
      <c r="BM218" s="186" t="s">
        <v>324</v>
      </c>
    </row>
    <row r="219" spans="1:65" s="2" customFormat="1" ht="19.5">
      <c r="A219" s="36"/>
      <c r="B219" s="37"/>
      <c r="C219" s="38"/>
      <c r="D219" s="193" t="s">
        <v>137</v>
      </c>
      <c r="E219" s="38"/>
      <c r="F219" s="194" t="s">
        <v>316</v>
      </c>
      <c r="G219" s="38"/>
      <c r="H219" s="38"/>
      <c r="I219" s="190"/>
      <c r="J219" s="38"/>
      <c r="K219" s="38"/>
      <c r="L219" s="41"/>
      <c r="M219" s="191"/>
      <c r="N219" s="192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137</v>
      </c>
      <c r="AU219" s="19" t="s">
        <v>86</v>
      </c>
    </row>
    <row r="220" spans="1:65" s="2" customFormat="1" ht="16.5" customHeight="1">
      <c r="A220" s="36"/>
      <c r="B220" s="37"/>
      <c r="C220" s="227" t="s">
        <v>325</v>
      </c>
      <c r="D220" s="227" t="s">
        <v>185</v>
      </c>
      <c r="E220" s="228" t="s">
        <v>326</v>
      </c>
      <c r="F220" s="229" t="s">
        <v>327</v>
      </c>
      <c r="G220" s="230" t="s">
        <v>313</v>
      </c>
      <c r="H220" s="231">
        <v>225</v>
      </c>
      <c r="I220" s="232"/>
      <c r="J220" s="233">
        <f>ROUND(I220*H220,2)</f>
        <v>0</v>
      </c>
      <c r="K220" s="229" t="s">
        <v>132</v>
      </c>
      <c r="L220" s="234"/>
      <c r="M220" s="235" t="s">
        <v>19</v>
      </c>
      <c r="N220" s="236" t="s">
        <v>47</v>
      </c>
      <c r="O220" s="66"/>
      <c r="P220" s="184">
        <f>O220*H220</f>
        <v>0</v>
      </c>
      <c r="Q220" s="184">
        <v>2.4E-2</v>
      </c>
      <c r="R220" s="184">
        <f>Q220*H220</f>
        <v>5.4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174</v>
      </c>
      <c r="AT220" s="186" t="s">
        <v>185</v>
      </c>
      <c r="AU220" s="186" t="s">
        <v>86</v>
      </c>
      <c r="AY220" s="19" t="s">
        <v>126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9" t="s">
        <v>84</v>
      </c>
      <c r="BK220" s="187">
        <f>ROUND(I220*H220,2)</f>
        <v>0</v>
      </c>
      <c r="BL220" s="19" t="s">
        <v>133</v>
      </c>
      <c r="BM220" s="186" t="s">
        <v>328</v>
      </c>
    </row>
    <row r="221" spans="1:65" s="2" customFormat="1" ht="19.5">
      <c r="A221" s="36"/>
      <c r="B221" s="37"/>
      <c r="C221" s="38"/>
      <c r="D221" s="193" t="s">
        <v>137</v>
      </c>
      <c r="E221" s="38"/>
      <c r="F221" s="194" t="s">
        <v>316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137</v>
      </c>
      <c r="AU221" s="19" t="s">
        <v>86</v>
      </c>
    </row>
    <row r="222" spans="1:65" s="2" customFormat="1" ht="24.2" customHeight="1">
      <c r="A222" s="36"/>
      <c r="B222" s="37"/>
      <c r="C222" s="175" t="s">
        <v>329</v>
      </c>
      <c r="D222" s="175" t="s">
        <v>128</v>
      </c>
      <c r="E222" s="176" t="s">
        <v>330</v>
      </c>
      <c r="F222" s="177" t="s">
        <v>331</v>
      </c>
      <c r="G222" s="178" t="s">
        <v>313</v>
      </c>
      <c r="H222" s="179">
        <v>24</v>
      </c>
      <c r="I222" s="180"/>
      <c r="J222" s="181">
        <f>ROUND(I222*H222,2)</f>
        <v>0</v>
      </c>
      <c r="K222" s="177" t="s">
        <v>166</v>
      </c>
      <c r="L222" s="41"/>
      <c r="M222" s="182" t="s">
        <v>19</v>
      </c>
      <c r="N222" s="183" t="s">
        <v>47</v>
      </c>
      <c r="O222" s="66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133</v>
      </c>
      <c r="AT222" s="186" t="s">
        <v>128</v>
      </c>
      <c r="AU222" s="186" t="s">
        <v>86</v>
      </c>
      <c r="AY222" s="19" t="s">
        <v>126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84</v>
      </c>
      <c r="BK222" s="187">
        <f>ROUND(I222*H222,2)</f>
        <v>0</v>
      </c>
      <c r="BL222" s="19" t="s">
        <v>133</v>
      </c>
      <c r="BM222" s="186" t="s">
        <v>332</v>
      </c>
    </row>
    <row r="223" spans="1:65" s="2" customFormat="1" ht="19.5">
      <c r="A223" s="36"/>
      <c r="B223" s="37"/>
      <c r="C223" s="38"/>
      <c r="D223" s="193" t="s">
        <v>137</v>
      </c>
      <c r="E223" s="38"/>
      <c r="F223" s="194" t="s">
        <v>316</v>
      </c>
      <c r="G223" s="38"/>
      <c r="H223" s="38"/>
      <c r="I223" s="190"/>
      <c r="J223" s="38"/>
      <c r="K223" s="38"/>
      <c r="L223" s="41"/>
      <c r="M223" s="191"/>
      <c r="N223" s="192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137</v>
      </c>
      <c r="AU223" s="19" t="s">
        <v>86</v>
      </c>
    </row>
    <row r="224" spans="1:65" s="2" customFormat="1" ht="16.5" customHeight="1">
      <c r="A224" s="36"/>
      <c r="B224" s="37"/>
      <c r="C224" s="227" t="s">
        <v>333</v>
      </c>
      <c r="D224" s="227" t="s">
        <v>185</v>
      </c>
      <c r="E224" s="228" t="s">
        <v>334</v>
      </c>
      <c r="F224" s="229" t="s">
        <v>327</v>
      </c>
      <c r="G224" s="230" t="s">
        <v>313</v>
      </c>
      <c r="H224" s="231">
        <v>24</v>
      </c>
      <c r="I224" s="232"/>
      <c r="J224" s="233">
        <f>ROUND(I224*H224,2)</f>
        <v>0</v>
      </c>
      <c r="K224" s="229" t="s">
        <v>166</v>
      </c>
      <c r="L224" s="234"/>
      <c r="M224" s="235" t="s">
        <v>19</v>
      </c>
      <c r="N224" s="236" t="s">
        <v>47</v>
      </c>
      <c r="O224" s="66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174</v>
      </c>
      <c r="AT224" s="186" t="s">
        <v>185</v>
      </c>
      <c r="AU224" s="186" t="s">
        <v>86</v>
      </c>
      <c r="AY224" s="19" t="s">
        <v>126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84</v>
      </c>
      <c r="BK224" s="187">
        <f>ROUND(I224*H224,2)</f>
        <v>0</v>
      </c>
      <c r="BL224" s="19" t="s">
        <v>133</v>
      </c>
      <c r="BM224" s="186" t="s">
        <v>335</v>
      </c>
    </row>
    <row r="225" spans="1:65" s="2" customFormat="1" ht="19.5">
      <c r="A225" s="36"/>
      <c r="B225" s="37"/>
      <c r="C225" s="38"/>
      <c r="D225" s="193" t="s">
        <v>137</v>
      </c>
      <c r="E225" s="38"/>
      <c r="F225" s="194" t="s">
        <v>316</v>
      </c>
      <c r="G225" s="38"/>
      <c r="H225" s="38"/>
      <c r="I225" s="190"/>
      <c r="J225" s="38"/>
      <c r="K225" s="38"/>
      <c r="L225" s="41"/>
      <c r="M225" s="191"/>
      <c r="N225" s="192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137</v>
      </c>
      <c r="AU225" s="19" t="s">
        <v>86</v>
      </c>
    </row>
    <row r="226" spans="1:65" s="2" customFormat="1" ht="24.2" customHeight="1">
      <c r="A226" s="36"/>
      <c r="B226" s="37"/>
      <c r="C226" s="175" t="s">
        <v>336</v>
      </c>
      <c r="D226" s="175" t="s">
        <v>128</v>
      </c>
      <c r="E226" s="176" t="s">
        <v>337</v>
      </c>
      <c r="F226" s="177" t="s">
        <v>338</v>
      </c>
      <c r="G226" s="178" t="s">
        <v>313</v>
      </c>
      <c r="H226" s="179">
        <v>2</v>
      </c>
      <c r="I226" s="180"/>
      <c r="J226" s="181">
        <f>ROUND(I226*H226,2)</f>
        <v>0</v>
      </c>
      <c r="K226" s="177" t="s">
        <v>132</v>
      </c>
      <c r="L226" s="41"/>
      <c r="M226" s="182" t="s">
        <v>19</v>
      </c>
      <c r="N226" s="183" t="s">
        <v>47</v>
      </c>
      <c r="O226" s="66"/>
      <c r="P226" s="184">
        <f>O226*H226</f>
        <v>0</v>
      </c>
      <c r="Q226" s="184">
        <v>4.1009999999999998E-2</v>
      </c>
      <c r="R226" s="184">
        <f>Q226*H226</f>
        <v>8.2019999999999996E-2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133</v>
      </c>
      <c r="AT226" s="186" t="s">
        <v>128</v>
      </c>
      <c r="AU226" s="186" t="s">
        <v>86</v>
      </c>
      <c r="AY226" s="19" t="s">
        <v>126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84</v>
      </c>
      <c r="BK226" s="187">
        <f>ROUND(I226*H226,2)</f>
        <v>0</v>
      </c>
      <c r="BL226" s="19" t="s">
        <v>133</v>
      </c>
      <c r="BM226" s="186" t="s">
        <v>339</v>
      </c>
    </row>
    <row r="227" spans="1:65" s="2" customFormat="1" ht="11.25">
      <c r="A227" s="36"/>
      <c r="B227" s="37"/>
      <c r="C227" s="38"/>
      <c r="D227" s="188" t="s">
        <v>135</v>
      </c>
      <c r="E227" s="38"/>
      <c r="F227" s="189" t="s">
        <v>340</v>
      </c>
      <c r="G227" s="38"/>
      <c r="H227" s="38"/>
      <c r="I227" s="190"/>
      <c r="J227" s="38"/>
      <c r="K227" s="38"/>
      <c r="L227" s="41"/>
      <c r="M227" s="191"/>
      <c r="N227" s="192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135</v>
      </c>
      <c r="AU227" s="19" t="s">
        <v>86</v>
      </c>
    </row>
    <row r="228" spans="1:65" s="2" customFormat="1" ht="19.5">
      <c r="A228" s="36"/>
      <c r="B228" s="37"/>
      <c r="C228" s="38"/>
      <c r="D228" s="193" t="s">
        <v>137</v>
      </c>
      <c r="E228" s="38"/>
      <c r="F228" s="194" t="s">
        <v>341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137</v>
      </c>
      <c r="AU228" s="19" t="s">
        <v>86</v>
      </c>
    </row>
    <row r="229" spans="1:65" s="2" customFormat="1" ht="24.2" customHeight="1">
      <c r="A229" s="36"/>
      <c r="B229" s="37"/>
      <c r="C229" s="227" t="s">
        <v>342</v>
      </c>
      <c r="D229" s="227" t="s">
        <v>185</v>
      </c>
      <c r="E229" s="228" t="s">
        <v>343</v>
      </c>
      <c r="F229" s="229" t="s">
        <v>344</v>
      </c>
      <c r="G229" s="230" t="s">
        <v>345</v>
      </c>
      <c r="H229" s="231">
        <v>3</v>
      </c>
      <c r="I229" s="232"/>
      <c r="J229" s="233">
        <f>ROUND(I229*H229,2)</f>
        <v>0</v>
      </c>
      <c r="K229" s="229" t="s">
        <v>132</v>
      </c>
      <c r="L229" s="234"/>
      <c r="M229" s="235" t="s">
        <v>19</v>
      </c>
      <c r="N229" s="236" t="s">
        <v>47</v>
      </c>
      <c r="O229" s="66"/>
      <c r="P229" s="184">
        <f>O229*H229</f>
        <v>0</v>
      </c>
      <c r="Q229" s="184">
        <v>1.2999999999999999E-2</v>
      </c>
      <c r="R229" s="184">
        <f>Q229*H229</f>
        <v>3.9E-2</v>
      </c>
      <c r="S229" s="184">
        <v>0</v>
      </c>
      <c r="T229" s="185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6" t="s">
        <v>174</v>
      </c>
      <c r="AT229" s="186" t="s">
        <v>185</v>
      </c>
      <c r="AU229" s="186" t="s">
        <v>86</v>
      </c>
      <c r="AY229" s="19" t="s">
        <v>126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9" t="s">
        <v>84</v>
      </c>
      <c r="BK229" s="187">
        <f>ROUND(I229*H229,2)</f>
        <v>0</v>
      </c>
      <c r="BL229" s="19" t="s">
        <v>133</v>
      </c>
      <c r="BM229" s="186" t="s">
        <v>346</v>
      </c>
    </row>
    <row r="230" spans="1:65" s="2" customFormat="1" ht="19.5">
      <c r="A230" s="36"/>
      <c r="B230" s="37"/>
      <c r="C230" s="38"/>
      <c r="D230" s="193" t="s">
        <v>137</v>
      </c>
      <c r="E230" s="38"/>
      <c r="F230" s="194" t="s">
        <v>341</v>
      </c>
      <c r="G230" s="38"/>
      <c r="H230" s="38"/>
      <c r="I230" s="190"/>
      <c r="J230" s="38"/>
      <c r="K230" s="38"/>
      <c r="L230" s="41"/>
      <c r="M230" s="191"/>
      <c r="N230" s="192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137</v>
      </c>
      <c r="AU230" s="19" t="s">
        <v>86</v>
      </c>
    </row>
    <row r="231" spans="1:65" s="2" customFormat="1" ht="24.2" customHeight="1">
      <c r="A231" s="36"/>
      <c r="B231" s="37"/>
      <c r="C231" s="227" t="s">
        <v>347</v>
      </c>
      <c r="D231" s="227" t="s">
        <v>185</v>
      </c>
      <c r="E231" s="228" t="s">
        <v>348</v>
      </c>
      <c r="F231" s="229" t="s">
        <v>349</v>
      </c>
      <c r="G231" s="230" t="s">
        <v>345</v>
      </c>
      <c r="H231" s="231">
        <v>2</v>
      </c>
      <c r="I231" s="232"/>
      <c r="J231" s="233">
        <f>ROUND(I231*H231,2)</f>
        <v>0</v>
      </c>
      <c r="K231" s="229" t="s">
        <v>132</v>
      </c>
      <c r="L231" s="234"/>
      <c r="M231" s="235" t="s">
        <v>19</v>
      </c>
      <c r="N231" s="236" t="s">
        <v>47</v>
      </c>
      <c r="O231" s="66"/>
      <c r="P231" s="184">
        <f>O231*H231</f>
        <v>0</v>
      </c>
      <c r="Q231" s="184">
        <v>3.7000000000000002E-3</v>
      </c>
      <c r="R231" s="184">
        <f>Q231*H231</f>
        <v>7.4000000000000003E-3</v>
      </c>
      <c r="S231" s="184">
        <v>0</v>
      </c>
      <c r="T231" s="185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6" t="s">
        <v>174</v>
      </c>
      <c r="AT231" s="186" t="s">
        <v>185</v>
      </c>
      <c r="AU231" s="186" t="s">
        <v>86</v>
      </c>
      <c r="AY231" s="19" t="s">
        <v>126</v>
      </c>
      <c r="BE231" s="187">
        <f>IF(N231="základní",J231,0)</f>
        <v>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19" t="s">
        <v>84</v>
      </c>
      <c r="BK231" s="187">
        <f>ROUND(I231*H231,2)</f>
        <v>0</v>
      </c>
      <c r="BL231" s="19" t="s">
        <v>133</v>
      </c>
      <c r="BM231" s="186" t="s">
        <v>350</v>
      </c>
    </row>
    <row r="232" spans="1:65" s="2" customFormat="1" ht="19.5">
      <c r="A232" s="36"/>
      <c r="B232" s="37"/>
      <c r="C232" s="38"/>
      <c r="D232" s="193" t="s">
        <v>137</v>
      </c>
      <c r="E232" s="38"/>
      <c r="F232" s="194" t="s">
        <v>341</v>
      </c>
      <c r="G232" s="38"/>
      <c r="H232" s="38"/>
      <c r="I232" s="190"/>
      <c r="J232" s="38"/>
      <c r="K232" s="38"/>
      <c r="L232" s="41"/>
      <c r="M232" s="191"/>
      <c r="N232" s="192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137</v>
      </c>
      <c r="AU232" s="19" t="s">
        <v>86</v>
      </c>
    </row>
    <row r="233" spans="1:65" s="2" customFormat="1" ht="21.75" customHeight="1">
      <c r="A233" s="36"/>
      <c r="B233" s="37"/>
      <c r="C233" s="227" t="s">
        <v>351</v>
      </c>
      <c r="D233" s="227" t="s">
        <v>185</v>
      </c>
      <c r="E233" s="228" t="s">
        <v>352</v>
      </c>
      <c r="F233" s="229" t="s">
        <v>353</v>
      </c>
      <c r="G233" s="230" t="s">
        <v>313</v>
      </c>
      <c r="H233" s="231">
        <v>2</v>
      </c>
      <c r="I233" s="232"/>
      <c r="J233" s="233">
        <f>ROUND(I233*H233,2)</f>
        <v>0</v>
      </c>
      <c r="K233" s="229" t="s">
        <v>132</v>
      </c>
      <c r="L233" s="234"/>
      <c r="M233" s="235" t="s">
        <v>19</v>
      </c>
      <c r="N233" s="236" t="s">
        <v>47</v>
      </c>
      <c r="O233" s="66"/>
      <c r="P233" s="184">
        <f>O233*H233</f>
        <v>0</v>
      </c>
      <c r="Q233" s="184">
        <v>1.5E-3</v>
      </c>
      <c r="R233" s="184">
        <f>Q233*H233</f>
        <v>3.0000000000000001E-3</v>
      </c>
      <c r="S233" s="184">
        <v>0</v>
      </c>
      <c r="T233" s="185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6" t="s">
        <v>174</v>
      </c>
      <c r="AT233" s="186" t="s">
        <v>185</v>
      </c>
      <c r="AU233" s="186" t="s">
        <v>86</v>
      </c>
      <c r="AY233" s="19" t="s">
        <v>126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9" t="s">
        <v>84</v>
      </c>
      <c r="BK233" s="187">
        <f>ROUND(I233*H233,2)</f>
        <v>0</v>
      </c>
      <c r="BL233" s="19" t="s">
        <v>133</v>
      </c>
      <c r="BM233" s="186" t="s">
        <v>354</v>
      </c>
    </row>
    <row r="234" spans="1:65" s="2" customFormat="1" ht="19.5">
      <c r="A234" s="36"/>
      <c r="B234" s="37"/>
      <c r="C234" s="38"/>
      <c r="D234" s="193" t="s">
        <v>137</v>
      </c>
      <c r="E234" s="38"/>
      <c r="F234" s="194" t="s">
        <v>341</v>
      </c>
      <c r="G234" s="38"/>
      <c r="H234" s="38"/>
      <c r="I234" s="190"/>
      <c r="J234" s="38"/>
      <c r="K234" s="38"/>
      <c r="L234" s="41"/>
      <c r="M234" s="191"/>
      <c r="N234" s="192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137</v>
      </c>
      <c r="AU234" s="19" t="s">
        <v>86</v>
      </c>
    </row>
    <row r="235" spans="1:65" s="2" customFormat="1" ht="37.9" customHeight="1">
      <c r="A235" s="36"/>
      <c r="B235" s="37"/>
      <c r="C235" s="227" t="s">
        <v>355</v>
      </c>
      <c r="D235" s="227" t="s">
        <v>185</v>
      </c>
      <c r="E235" s="228" t="s">
        <v>356</v>
      </c>
      <c r="F235" s="229" t="s">
        <v>357</v>
      </c>
      <c r="G235" s="230" t="s">
        <v>358</v>
      </c>
      <c r="H235" s="231">
        <v>16</v>
      </c>
      <c r="I235" s="232"/>
      <c r="J235" s="233">
        <f>ROUND(I235*H235,2)</f>
        <v>0</v>
      </c>
      <c r="K235" s="229" t="s">
        <v>132</v>
      </c>
      <c r="L235" s="234"/>
      <c r="M235" s="235" t="s">
        <v>19</v>
      </c>
      <c r="N235" s="236" t="s">
        <v>47</v>
      </c>
      <c r="O235" s="66"/>
      <c r="P235" s="184">
        <f>O235*H235</f>
        <v>0</v>
      </c>
      <c r="Q235" s="184">
        <v>1.5E-3</v>
      </c>
      <c r="R235" s="184">
        <f>Q235*H235</f>
        <v>2.4E-2</v>
      </c>
      <c r="S235" s="184">
        <v>0</v>
      </c>
      <c r="T235" s="185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6" t="s">
        <v>174</v>
      </c>
      <c r="AT235" s="186" t="s">
        <v>185</v>
      </c>
      <c r="AU235" s="186" t="s">
        <v>86</v>
      </c>
      <c r="AY235" s="19" t="s">
        <v>126</v>
      </c>
      <c r="BE235" s="187">
        <f>IF(N235="základní",J235,0)</f>
        <v>0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19" t="s">
        <v>84</v>
      </c>
      <c r="BK235" s="187">
        <f>ROUND(I235*H235,2)</f>
        <v>0</v>
      </c>
      <c r="BL235" s="19" t="s">
        <v>133</v>
      </c>
      <c r="BM235" s="186" t="s">
        <v>359</v>
      </c>
    </row>
    <row r="236" spans="1:65" s="2" customFormat="1" ht="19.5">
      <c r="A236" s="36"/>
      <c r="B236" s="37"/>
      <c r="C236" s="38"/>
      <c r="D236" s="193" t="s">
        <v>137</v>
      </c>
      <c r="E236" s="38"/>
      <c r="F236" s="194" t="s">
        <v>341</v>
      </c>
      <c r="G236" s="38"/>
      <c r="H236" s="38"/>
      <c r="I236" s="190"/>
      <c r="J236" s="38"/>
      <c r="K236" s="38"/>
      <c r="L236" s="41"/>
      <c r="M236" s="191"/>
      <c r="N236" s="192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137</v>
      </c>
      <c r="AU236" s="19" t="s">
        <v>86</v>
      </c>
    </row>
    <row r="237" spans="1:65" s="2" customFormat="1" ht="24.2" customHeight="1">
      <c r="A237" s="36"/>
      <c r="B237" s="37"/>
      <c r="C237" s="175" t="s">
        <v>360</v>
      </c>
      <c r="D237" s="175" t="s">
        <v>128</v>
      </c>
      <c r="E237" s="176" t="s">
        <v>337</v>
      </c>
      <c r="F237" s="177" t="s">
        <v>338</v>
      </c>
      <c r="G237" s="178" t="s">
        <v>313</v>
      </c>
      <c r="H237" s="179">
        <v>0.86</v>
      </c>
      <c r="I237" s="180"/>
      <c r="J237" s="181">
        <f>ROUND(I237*H237,2)</f>
        <v>0</v>
      </c>
      <c r="K237" s="177" t="s">
        <v>132</v>
      </c>
      <c r="L237" s="41"/>
      <c r="M237" s="182" t="s">
        <v>19</v>
      </c>
      <c r="N237" s="183" t="s">
        <v>47</v>
      </c>
      <c r="O237" s="66"/>
      <c r="P237" s="184">
        <f>O237*H237</f>
        <v>0</v>
      </c>
      <c r="Q237" s="184">
        <v>4.1009999999999998E-2</v>
      </c>
      <c r="R237" s="184">
        <f>Q237*H237</f>
        <v>3.5268599999999997E-2</v>
      </c>
      <c r="S237" s="184">
        <v>0</v>
      </c>
      <c r="T237" s="185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6" t="s">
        <v>133</v>
      </c>
      <c r="AT237" s="186" t="s">
        <v>128</v>
      </c>
      <c r="AU237" s="186" t="s">
        <v>86</v>
      </c>
      <c r="AY237" s="19" t="s">
        <v>126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9" t="s">
        <v>84</v>
      </c>
      <c r="BK237" s="187">
        <f>ROUND(I237*H237,2)</f>
        <v>0</v>
      </c>
      <c r="BL237" s="19" t="s">
        <v>133</v>
      </c>
      <c r="BM237" s="186" t="s">
        <v>361</v>
      </c>
    </row>
    <row r="238" spans="1:65" s="2" customFormat="1" ht="11.25">
      <c r="A238" s="36"/>
      <c r="B238" s="37"/>
      <c r="C238" s="38"/>
      <c r="D238" s="188" t="s">
        <v>135</v>
      </c>
      <c r="E238" s="38"/>
      <c r="F238" s="189" t="s">
        <v>340</v>
      </c>
      <c r="G238" s="38"/>
      <c r="H238" s="38"/>
      <c r="I238" s="190"/>
      <c r="J238" s="38"/>
      <c r="K238" s="38"/>
      <c r="L238" s="41"/>
      <c r="M238" s="191"/>
      <c r="N238" s="192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135</v>
      </c>
      <c r="AU238" s="19" t="s">
        <v>86</v>
      </c>
    </row>
    <row r="239" spans="1:65" s="2" customFormat="1" ht="19.5">
      <c r="A239" s="36"/>
      <c r="B239" s="37"/>
      <c r="C239" s="38"/>
      <c r="D239" s="193" t="s">
        <v>137</v>
      </c>
      <c r="E239" s="38"/>
      <c r="F239" s="194" t="s">
        <v>341</v>
      </c>
      <c r="G239" s="38"/>
      <c r="H239" s="38"/>
      <c r="I239" s="190"/>
      <c r="J239" s="38"/>
      <c r="K239" s="38"/>
      <c r="L239" s="41"/>
      <c r="M239" s="191"/>
      <c r="N239" s="192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137</v>
      </c>
      <c r="AU239" s="19" t="s">
        <v>86</v>
      </c>
    </row>
    <row r="240" spans="1:65" s="2" customFormat="1" ht="24.2" customHeight="1">
      <c r="A240" s="36"/>
      <c r="B240" s="37"/>
      <c r="C240" s="227" t="s">
        <v>362</v>
      </c>
      <c r="D240" s="227" t="s">
        <v>185</v>
      </c>
      <c r="E240" s="228" t="s">
        <v>348</v>
      </c>
      <c r="F240" s="229" t="s">
        <v>349</v>
      </c>
      <c r="G240" s="230" t="s">
        <v>345</v>
      </c>
      <c r="H240" s="231">
        <v>4</v>
      </c>
      <c r="I240" s="232"/>
      <c r="J240" s="233">
        <f>ROUND(I240*H240,2)</f>
        <v>0</v>
      </c>
      <c r="K240" s="229" t="s">
        <v>132</v>
      </c>
      <c r="L240" s="234"/>
      <c r="M240" s="235" t="s">
        <v>19</v>
      </c>
      <c r="N240" s="236" t="s">
        <v>47</v>
      </c>
      <c r="O240" s="66"/>
      <c r="P240" s="184">
        <f>O240*H240</f>
        <v>0</v>
      </c>
      <c r="Q240" s="184">
        <v>3.7000000000000002E-3</v>
      </c>
      <c r="R240" s="184">
        <f>Q240*H240</f>
        <v>1.4800000000000001E-2</v>
      </c>
      <c r="S240" s="184">
        <v>0</v>
      </c>
      <c r="T240" s="185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6" t="s">
        <v>174</v>
      </c>
      <c r="AT240" s="186" t="s">
        <v>185</v>
      </c>
      <c r="AU240" s="186" t="s">
        <v>86</v>
      </c>
      <c r="AY240" s="19" t="s">
        <v>126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9" t="s">
        <v>84</v>
      </c>
      <c r="BK240" s="187">
        <f>ROUND(I240*H240,2)</f>
        <v>0</v>
      </c>
      <c r="BL240" s="19" t="s">
        <v>133</v>
      </c>
      <c r="BM240" s="186" t="s">
        <v>363</v>
      </c>
    </row>
    <row r="241" spans="1:65" s="2" customFormat="1" ht="19.5">
      <c r="A241" s="36"/>
      <c r="B241" s="37"/>
      <c r="C241" s="38"/>
      <c r="D241" s="193" t="s">
        <v>137</v>
      </c>
      <c r="E241" s="38"/>
      <c r="F241" s="194" t="s">
        <v>341</v>
      </c>
      <c r="G241" s="38"/>
      <c r="H241" s="38"/>
      <c r="I241" s="190"/>
      <c r="J241" s="38"/>
      <c r="K241" s="38"/>
      <c r="L241" s="41"/>
      <c r="M241" s="191"/>
      <c r="N241" s="192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137</v>
      </c>
      <c r="AU241" s="19" t="s">
        <v>86</v>
      </c>
    </row>
    <row r="242" spans="1:65" s="2" customFormat="1" ht="37.9" customHeight="1">
      <c r="A242" s="36"/>
      <c r="B242" s="37"/>
      <c r="C242" s="227" t="s">
        <v>364</v>
      </c>
      <c r="D242" s="227" t="s">
        <v>185</v>
      </c>
      <c r="E242" s="228" t="s">
        <v>356</v>
      </c>
      <c r="F242" s="229" t="s">
        <v>357</v>
      </c>
      <c r="G242" s="230" t="s">
        <v>358</v>
      </c>
      <c r="H242" s="231">
        <v>8</v>
      </c>
      <c r="I242" s="232"/>
      <c r="J242" s="233">
        <f>ROUND(I242*H242,2)</f>
        <v>0</v>
      </c>
      <c r="K242" s="229" t="s">
        <v>132</v>
      </c>
      <c r="L242" s="234"/>
      <c r="M242" s="235" t="s">
        <v>19</v>
      </c>
      <c r="N242" s="236" t="s">
        <v>47</v>
      </c>
      <c r="O242" s="66"/>
      <c r="P242" s="184">
        <f>O242*H242</f>
        <v>0</v>
      </c>
      <c r="Q242" s="184">
        <v>1.5E-3</v>
      </c>
      <c r="R242" s="184">
        <f>Q242*H242</f>
        <v>1.2E-2</v>
      </c>
      <c r="S242" s="184">
        <v>0</v>
      </c>
      <c r="T242" s="185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174</v>
      </c>
      <c r="AT242" s="186" t="s">
        <v>185</v>
      </c>
      <c r="AU242" s="186" t="s">
        <v>86</v>
      </c>
      <c r="AY242" s="19" t="s">
        <v>126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9" t="s">
        <v>84</v>
      </c>
      <c r="BK242" s="187">
        <f>ROUND(I242*H242,2)</f>
        <v>0</v>
      </c>
      <c r="BL242" s="19" t="s">
        <v>133</v>
      </c>
      <c r="BM242" s="186" t="s">
        <v>365</v>
      </c>
    </row>
    <row r="243" spans="1:65" s="2" customFormat="1" ht="19.5">
      <c r="A243" s="36"/>
      <c r="B243" s="37"/>
      <c r="C243" s="38"/>
      <c r="D243" s="193" t="s">
        <v>137</v>
      </c>
      <c r="E243" s="38"/>
      <c r="F243" s="194" t="s">
        <v>341</v>
      </c>
      <c r="G243" s="38"/>
      <c r="H243" s="38"/>
      <c r="I243" s="190"/>
      <c r="J243" s="38"/>
      <c r="K243" s="38"/>
      <c r="L243" s="41"/>
      <c r="M243" s="191"/>
      <c r="N243" s="192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137</v>
      </c>
      <c r="AU243" s="19" t="s">
        <v>86</v>
      </c>
    </row>
    <row r="244" spans="1:65" s="2" customFormat="1" ht="24.2" customHeight="1">
      <c r="A244" s="36"/>
      <c r="B244" s="37"/>
      <c r="C244" s="175" t="s">
        <v>366</v>
      </c>
      <c r="D244" s="175" t="s">
        <v>128</v>
      </c>
      <c r="E244" s="176" t="s">
        <v>367</v>
      </c>
      <c r="F244" s="177" t="s">
        <v>368</v>
      </c>
      <c r="G244" s="178" t="s">
        <v>147</v>
      </c>
      <c r="H244" s="179">
        <v>1</v>
      </c>
      <c r="I244" s="180"/>
      <c r="J244" s="181">
        <f>ROUND(I244*H244,2)</f>
        <v>0</v>
      </c>
      <c r="K244" s="177" t="s">
        <v>132</v>
      </c>
      <c r="L244" s="41"/>
      <c r="M244" s="182" t="s">
        <v>19</v>
      </c>
      <c r="N244" s="183" t="s">
        <v>47</v>
      </c>
      <c r="O244" s="66"/>
      <c r="P244" s="184">
        <f>O244*H244</f>
        <v>0</v>
      </c>
      <c r="Q244" s="184">
        <v>0</v>
      </c>
      <c r="R244" s="184">
        <f>Q244*H244</f>
        <v>0</v>
      </c>
      <c r="S244" s="184">
        <v>2.2000000000000002</v>
      </c>
      <c r="T244" s="185">
        <f>S244*H244</f>
        <v>2.2000000000000002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6" t="s">
        <v>133</v>
      </c>
      <c r="AT244" s="186" t="s">
        <v>128</v>
      </c>
      <c r="AU244" s="186" t="s">
        <v>86</v>
      </c>
      <c r="AY244" s="19" t="s">
        <v>126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9" t="s">
        <v>84</v>
      </c>
      <c r="BK244" s="187">
        <f>ROUND(I244*H244,2)</f>
        <v>0</v>
      </c>
      <c r="BL244" s="19" t="s">
        <v>133</v>
      </c>
      <c r="BM244" s="186" t="s">
        <v>369</v>
      </c>
    </row>
    <row r="245" spans="1:65" s="2" customFormat="1" ht="11.25">
      <c r="A245" s="36"/>
      <c r="B245" s="37"/>
      <c r="C245" s="38"/>
      <c r="D245" s="188" t="s">
        <v>135</v>
      </c>
      <c r="E245" s="38"/>
      <c r="F245" s="189" t="s">
        <v>370</v>
      </c>
      <c r="G245" s="38"/>
      <c r="H245" s="38"/>
      <c r="I245" s="190"/>
      <c r="J245" s="38"/>
      <c r="K245" s="38"/>
      <c r="L245" s="41"/>
      <c r="M245" s="191"/>
      <c r="N245" s="192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135</v>
      </c>
      <c r="AU245" s="19" t="s">
        <v>86</v>
      </c>
    </row>
    <row r="246" spans="1:65" s="2" customFormat="1" ht="19.5">
      <c r="A246" s="36"/>
      <c r="B246" s="37"/>
      <c r="C246" s="38"/>
      <c r="D246" s="193" t="s">
        <v>137</v>
      </c>
      <c r="E246" s="38"/>
      <c r="F246" s="194" t="s">
        <v>371</v>
      </c>
      <c r="G246" s="38"/>
      <c r="H246" s="38"/>
      <c r="I246" s="190"/>
      <c r="J246" s="38"/>
      <c r="K246" s="38"/>
      <c r="L246" s="41"/>
      <c r="M246" s="191"/>
      <c r="N246" s="192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137</v>
      </c>
      <c r="AU246" s="19" t="s">
        <v>86</v>
      </c>
    </row>
    <row r="247" spans="1:65" s="13" customFormat="1" ht="11.25">
      <c r="B247" s="195"/>
      <c r="C247" s="196"/>
      <c r="D247" s="193" t="s">
        <v>155</v>
      </c>
      <c r="E247" s="197" t="s">
        <v>19</v>
      </c>
      <c r="F247" s="198" t="s">
        <v>372</v>
      </c>
      <c r="G247" s="196"/>
      <c r="H247" s="199">
        <v>1</v>
      </c>
      <c r="I247" s="200"/>
      <c r="J247" s="196"/>
      <c r="K247" s="196"/>
      <c r="L247" s="201"/>
      <c r="M247" s="202"/>
      <c r="N247" s="203"/>
      <c r="O247" s="203"/>
      <c r="P247" s="203"/>
      <c r="Q247" s="203"/>
      <c r="R247" s="203"/>
      <c r="S247" s="203"/>
      <c r="T247" s="204"/>
      <c r="AT247" s="205" t="s">
        <v>155</v>
      </c>
      <c r="AU247" s="205" t="s">
        <v>86</v>
      </c>
      <c r="AV247" s="13" t="s">
        <v>86</v>
      </c>
      <c r="AW247" s="13" t="s">
        <v>37</v>
      </c>
      <c r="AX247" s="13" t="s">
        <v>76</v>
      </c>
      <c r="AY247" s="205" t="s">
        <v>126</v>
      </c>
    </row>
    <row r="248" spans="1:65" s="14" customFormat="1" ht="11.25">
      <c r="B248" s="206"/>
      <c r="C248" s="207"/>
      <c r="D248" s="193" t="s">
        <v>155</v>
      </c>
      <c r="E248" s="208" t="s">
        <v>19</v>
      </c>
      <c r="F248" s="209" t="s">
        <v>157</v>
      </c>
      <c r="G248" s="207"/>
      <c r="H248" s="210">
        <v>1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155</v>
      </c>
      <c r="AU248" s="216" t="s">
        <v>86</v>
      </c>
      <c r="AV248" s="14" t="s">
        <v>133</v>
      </c>
      <c r="AW248" s="14" t="s">
        <v>37</v>
      </c>
      <c r="AX248" s="14" t="s">
        <v>84</v>
      </c>
      <c r="AY248" s="216" t="s">
        <v>126</v>
      </c>
    </row>
    <row r="249" spans="1:65" s="12" customFormat="1" ht="22.9" customHeight="1">
      <c r="B249" s="159"/>
      <c r="C249" s="160"/>
      <c r="D249" s="161" t="s">
        <v>75</v>
      </c>
      <c r="E249" s="173" t="s">
        <v>373</v>
      </c>
      <c r="F249" s="173" t="s">
        <v>374</v>
      </c>
      <c r="G249" s="160"/>
      <c r="H249" s="160"/>
      <c r="I249" s="163"/>
      <c r="J249" s="174">
        <f>BK249</f>
        <v>0</v>
      </c>
      <c r="K249" s="160"/>
      <c r="L249" s="165"/>
      <c r="M249" s="166"/>
      <c r="N249" s="167"/>
      <c r="O249" s="167"/>
      <c r="P249" s="168">
        <f>SUM(P250:P260)</f>
        <v>0</v>
      </c>
      <c r="Q249" s="167"/>
      <c r="R249" s="168">
        <f>SUM(R250:R260)</f>
        <v>0</v>
      </c>
      <c r="S249" s="167"/>
      <c r="T249" s="169">
        <f>SUM(T250:T260)</f>
        <v>0</v>
      </c>
      <c r="AR249" s="170" t="s">
        <v>84</v>
      </c>
      <c r="AT249" s="171" t="s">
        <v>75</v>
      </c>
      <c r="AU249" s="171" t="s">
        <v>84</v>
      </c>
      <c r="AY249" s="170" t="s">
        <v>126</v>
      </c>
      <c r="BK249" s="172">
        <f>SUM(BK250:BK260)</f>
        <v>0</v>
      </c>
    </row>
    <row r="250" spans="1:65" s="2" customFormat="1" ht="37.9" customHeight="1">
      <c r="A250" s="36"/>
      <c r="B250" s="37"/>
      <c r="C250" s="175" t="s">
        <v>375</v>
      </c>
      <c r="D250" s="175" t="s">
        <v>128</v>
      </c>
      <c r="E250" s="176" t="s">
        <v>376</v>
      </c>
      <c r="F250" s="177" t="s">
        <v>377</v>
      </c>
      <c r="G250" s="178" t="s">
        <v>188</v>
      </c>
      <c r="H250" s="179">
        <v>2</v>
      </c>
      <c r="I250" s="180"/>
      <c r="J250" s="181">
        <f>ROUND(I250*H250,2)</f>
        <v>0</v>
      </c>
      <c r="K250" s="177" t="s">
        <v>132</v>
      </c>
      <c r="L250" s="41"/>
      <c r="M250" s="182" t="s">
        <v>19</v>
      </c>
      <c r="N250" s="183" t="s">
        <v>47</v>
      </c>
      <c r="O250" s="66"/>
      <c r="P250" s="184">
        <f>O250*H250</f>
        <v>0</v>
      </c>
      <c r="Q250" s="184">
        <v>0</v>
      </c>
      <c r="R250" s="184">
        <f>Q250*H250</f>
        <v>0</v>
      </c>
      <c r="S250" s="184">
        <v>0</v>
      </c>
      <c r="T250" s="185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6" t="s">
        <v>133</v>
      </c>
      <c r="AT250" s="186" t="s">
        <v>128</v>
      </c>
      <c r="AU250" s="186" t="s">
        <v>86</v>
      </c>
      <c r="AY250" s="19" t="s">
        <v>126</v>
      </c>
      <c r="BE250" s="187">
        <f>IF(N250="základní",J250,0)</f>
        <v>0</v>
      </c>
      <c r="BF250" s="187">
        <f>IF(N250="snížená",J250,0)</f>
        <v>0</v>
      </c>
      <c r="BG250" s="187">
        <f>IF(N250="zákl. přenesená",J250,0)</f>
        <v>0</v>
      </c>
      <c r="BH250" s="187">
        <f>IF(N250="sníž. přenesená",J250,0)</f>
        <v>0</v>
      </c>
      <c r="BI250" s="187">
        <f>IF(N250="nulová",J250,0)</f>
        <v>0</v>
      </c>
      <c r="BJ250" s="19" t="s">
        <v>84</v>
      </c>
      <c r="BK250" s="187">
        <f>ROUND(I250*H250,2)</f>
        <v>0</v>
      </c>
      <c r="BL250" s="19" t="s">
        <v>133</v>
      </c>
      <c r="BM250" s="186" t="s">
        <v>378</v>
      </c>
    </row>
    <row r="251" spans="1:65" s="2" customFormat="1" ht="11.25">
      <c r="A251" s="36"/>
      <c r="B251" s="37"/>
      <c r="C251" s="38"/>
      <c r="D251" s="188" t="s">
        <v>135</v>
      </c>
      <c r="E251" s="38"/>
      <c r="F251" s="189" t="s">
        <v>379</v>
      </c>
      <c r="G251" s="38"/>
      <c r="H251" s="38"/>
      <c r="I251" s="190"/>
      <c r="J251" s="38"/>
      <c r="K251" s="38"/>
      <c r="L251" s="41"/>
      <c r="M251" s="191"/>
      <c r="N251" s="192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135</v>
      </c>
      <c r="AU251" s="19" t="s">
        <v>86</v>
      </c>
    </row>
    <row r="252" spans="1:65" s="2" customFormat="1" ht="37.9" customHeight="1">
      <c r="A252" s="36"/>
      <c r="B252" s="37"/>
      <c r="C252" s="175" t="s">
        <v>380</v>
      </c>
      <c r="D252" s="175" t="s">
        <v>128</v>
      </c>
      <c r="E252" s="176" t="s">
        <v>381</v>
      </c>
      <c r="F252" s="177" t="s">
        <v>382</v>
      </c>
      <c r="G252" s="178" t="s">
        <v>188</v>
      </c>
      <c r="H252" s="179">
        <v>28</v>
      </c>
      <c r="I252" s="180"/>
      <c r="J252" s="181">
        <f>ROUND(I252*H252,2)</f>
        <v>0</v>
      </c>
      <c r="K252" s="177" t="s">
        <v>132</v>
      </c>
      <c r="L252" s="41"/>
      <c r="M252" s="182" t="s">
        <v>19</v>
      </c>
      <c r="N252" s="183" t="s">
        <v>47</v>
      </c>
      <c r="O252" s="66"/>
      <c r="P252" s="184">
        <f>O252*H252</f>
        <v>0</v>
      </c>
      <c r="Q252" s="184">
        <v>0</v>
      </c>
      <c r="R252" s="184">
        <f>Q252*H252</f>
        <v>0</v>
      </c>
      <c r="S252" s="184">
        <v>0</v>
      </c>
      <c r="T252" s="185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6" t="s">
        <v>133</v>
      </c>
      <c r="AT252" s="186" t="s">
        <v>128</v>
      </c>
      <c r="AU252" s="186" t="s">
        <v>86</v>
      </c>
      <c r="AY252" s="19" t="s">
        <v>126</v>
      </c>
      <c r="BE252" s="187">
        <f>IF(N252="základní",J252,0)</f>
        <v>0</v>
      </c>
      <c r="BF252" s="187">
        <f>IF(N252="snížená",J252,0)</f>
        <v>0</v>
      </c>
      <c r="BG252" s="187">
        <f>IF(N252="zákl. přenesená",J252,0)</f>
        <v>0</v>
      </c>
      <c r="BH252" s="187">
        <f>IF(N252="sníž. přenesená",J252,0)</f>
        <v>0</v>
      </c>
      <c r="BI252" s="187">
        <f>IF(N252="nulová",J252,0)</f>
        <v>0</v>
      </c>
      <c r="BJ252" s="19" t="s">
        <v>84</v>
      </c>
      <c r="BK252" s="187">
        <f>ROUND(I252*H252,2)</f>
        <v>0</v>
      </c>
      <c r="BL252" s="19" t="s">
        <v>133</v>
      </c>
      <c r="BM252" s="186" t="s">
        <v>383</v>
      </c>
    </row>
    <row r="253" spans="1:65" s="2" customFormat="1" ht="11.25">
      <c r="A253" s="36"/>
      <c r="B253" s="37"/>
      <c r="C253" s="38"/>
      <c r="D253" s="188" t="s">
        <v>135</v>
      </c>
      <c r="E253" s="38"/>
      <c r="F253" s="189" t="s">
        <v>384</v>
      </c>
      <c r="G253" s="38"/>
      <c r="H253" s="38"/>
      <c r="I253" s="190"/>
      <c r="J253" s="38"/>
      <c r="K253" s="38"/>
      <c r="L253" s="41"/>
      <c r="M253" s="191"/>
      <c r="N253" s="192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135</v>
      </c>
      <c r="AU253" s="19" t="s">
        <v>86</v>
      </c>
    </row>
    <row r="254" spans="1:65" s="13" customFormat="1" ht="11.25">
      <c r="B254" s="195"/>
      <c r="C254" s="196"/>
      <c r="D254" s="193" t="s">
        <v>155</v>
      </c>
      <c r="E254" s="197" t="s">
        <v>19</v>
      </c>
      <c r="F254" s="198" t="s">
        <v>385</v>
      </c>
      <c r="G254" s="196"/>
      <c r="H254" s="199">
        <v>28</v>
      </c>
      <c r="I254" s="200"/>
      <c r="J254" s="196"/>
      <c r="K254" s="196"/>
      <c r="L254" s="201"/>
      <c r="M254" s="202"/>
      <c r="N254" s="203"/>
      <c r="O254" s="203"/>
      <c r="P254" s="203"/>
      <c r="Q254" s="203"/>
      <c r="R254" s="203"/>
      <c r="S254" s="203"/>
      <c r="T254" s="204"/>
      <c r="AT254" s="205" t="s">
        <v>155</v>
      </c>
      <c r="AU254" s="205" t="s">
        <v>86</v>
      </c>
      <c r="AV254" s="13" t="s">
        <v>86</v>
      </c>
      <c r="AW254" s="13" t="s">
        <v>37</v>
      </c>
      <c r="AX254" s="13" t="s">
        <v>76</v>
      </c>
      <c r="AY254" s="205" t="s">
        <v>126</v>
      </c>
    </row>
    <row r="255" spans="1:65" s="14" customFormat="1" ht="11.25">
      <c r="B255" s="206"/>
      <c r="C255" s="207"/>
      <c r="D255" s="193" t="s">
        <v>155</v>
      </c>
      <c r="E255" s="208" t="s">
        <v>19</v>
      </c>
      <c r="F255" s="209" t="s">
        <v>157</v>
      </c>
      <c r="G255" s="207"/>
      <c r="H255" s="210">
        <v>28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155</v>
      </c>
      <c r="AU255" s="216" t="s">
        <v>86</v>
      </c>
      <c r="AV255" s="14" t="s">
        <v>133</v>
      </c>
      <c r="AW255" s="14" t="s">
        <v>37</v>
      </c>
      <c r="AX255" s="14" t="s">
        <v>84</v>
      </c>
      <c r="AY255" s="216" t="s">
        <v>126</v>
      </c>
    </row>
    <row r="256" spans="1:65" s="2" customFormat="1" ht="44.25" customHeight="1">
      <c r="A256" s="36"/>
      <c r="B256" s="37"/>
      <c r="C256" s="175" t="s">
        <v>386</v>
      </c>
      <c r="D256" s="175" t="s">
        <v>128</v>
      </c>
      <c r="E256" s="176" t="s">
        <v>387</v>
      </c>
      <c r="F256" s="177" t="s">
        <v>388</v>
      </c>
      <c r="G256" s="178" t="s">
        <v>188</v>
      </c>
      <c r="H256" s="179">
        <v>2</v>
      </c>
      <c r="I256" s="180"/>
      <c r="J256" s="181">
        <f>ROUND(I256*H256,2)</f>
        <v>0</v>
      </c>
      <c r="K256" s="177" t="s">
        <v>132</v>
      </c>
      <c r="L256" s="41"/>
      <c r="M256" s="182" t="s">
        <v>19</v>
      </c>
      <c r="N256" s="183" t="s">
        <v>47</v>
      </c>
      <c r="O256" s="66"/>
      <c r="P256" s="184">
        <f>O256*H256</f>
        <v>0</v>
      </c>
      <c r="Q256" s="184">
        <v>0</v>
      </c>
      <c r="R256" s="184">
        <f>Q256*H256</f>
        <v>0</v>
      </c>
      <c r="S256" s="184">
        <v>0</v>
      </c>
      <c r="T256" s="185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6" t="s">
        <v>133</v>
      </c>
      <c r="AT256" s="186" t="s">
        <v>128</v>
      </c>
      <c r="AU256" s="186" t="s">
        <v>86</v>
      </c>
      <c r="AY256" s="19" t="s">
        <v>126</v>
      </c>
      <c r="BE256" s="187">
        <f>IF(N256="základní",J256,0)</f>
        <v>0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19" t="s">
        <v>84</v>
      </c>
      <c r="BK256" s="187">
        <f>ROUND(I256*H256,2)</f>
        <v>0</v>
      </c>
      <c r="BL256" s="19" t="s">
        <v>133</v>
      </c>
      <c r="BM256" s="186" t="s">
        <v>389</v>
      </c>
    </row>
    <row r="257" spans="1:65" s="2" customFormat="1" ht="11.25">
      <c r="A257" s="36"/>
      <c r="B257" s="37"/>
      <c r="C257" s="38"/>
      <c r="D257" s="188" t="s">
        <v>135</v>
      </c>
      <c r="E257" s="38"/>
      <c r="F257" s="189" t="s">
        <v>390</v>
      </c>
      <c r="G257" s="38"/>
      <c r="H257" s="38"/>
      <c r="I257" s="190"/>
      <c r="J257" s="38"/>
      <c r="K257" s="38"/>
      <c r="L257" s="41"/>
      <c r="M257" s="191"/>
      <c r="N257" s="192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135</v>
      </c>
      <c r="AU257" s="19" t="s">
        <v>86</v>
      </c>
    </row>
    <row r="258" spans="1:65" s="2" customFormat="1" ht="29.25">
      <c r="A258" s="36"/>
      <c r="B258" s="37"/>
      <c r="C258" s="38"/>
      <c r="D258" s="193" t="s">
        <v>137</v>
      </c>
      <c r="E258" s="38"/>
      <c r="F258" s="194" t="s">
        <v>391</v>
      </c>
      <c r="G258" s="38"/>
      <c r="H258" s="38"/>
      <c r="I258" s="190"/>
      <c r="J258" s="38"/>
      <c r="K258" s="38"/>
      <c r="L258" s="41"/>
      <c r="M258" s="191"/>
      <c r="N258" s="192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137</v>
      </c>
      <c r="AU258" s="19" t="s">
        <v>86</v>
      </c>
    </row>
    <row r="259" spans="1:65" s="13" customFormat="1" ht="11.25">
      <c r="B259" s="195"/>
      <c r="C259" s="196"/>
      <c r="D259" s="193" t="s">
        <v>155</v>
      </c>
      <c r="E259" s="197" t="s">
        <v>19</v>
      </c>
      <c r="F259" s="198" t="s">
        <v>392</v>
      </c>
      <c r="G259" s="196"/>
      <c r="H259" s="199">
        <v>2</v>
      </c>
      <c r="I259" s="200"/>
      <c r="J259" s="196"/>
      <c r="K259" s="196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155</v>
      </c>
      <c r="AU259" s="205" t="s">
        <v>86</v>
      </c>
      <c r="AV259" s="13" t="s">
        <v>86</v>
      </c>
      <c r="AW259" s="13" t="s">
        <v>37</v>
      </c>
      <c r="AX259" s="13" t="s">
        <v>76</v>
      </c>
      <c r="AY259" s="205" t="s">
        <v>126</v>
      </c>
    </row>
    <row r="260" spans="1:65" s="14" customFormat="1" ht="11.25">
      <c r="B260" s="206"/>
      <c r="C260" s="207"/>
      <c r="D260" s="193" t="s">
        <v>155</v>
      </c>
      <c r="E260" s="208" t="s">
        <v>19</v>
      </c>
      <c r="F260" s="209" t="s">
        <v>157</v>
      </c>
      <c r="G260" s="207"/>
      <c r="H260" s="210">
        <v>2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155</v>
      </c>
      <c r="AU260" s="216" t="s">
        <v>86</v>
      </c>
      <c r="AV260" s="14" t="s">
        <v>133</v>
      </c>
      <c r="AW260" s="14" t="s">
        <v>37</v>
      </c>
      <c r="AX260" s="14" t="s">
        <v>84</v>
      </c>
      <c r="AY260" s="216" t="s">
        <v>126</v>
      </c>
    </row>
    <row r="261" spans="1:65" s="12" customFormat="1" ht="22.9" customHeight="1">
      <c r="B261" s="159"/>
      <c r="C261" s="160"/>
      <c r="D261" s="161" t="s">
        <v>75</v>
      </c>
      <c r="E261" s="173" t="s">
        <v>393</v>
      </c>
      <c r="F261" s="173" t="s">
        <v>394</v>
      </c>
      <c r="G261" s="160"/>
      <c r="H261" s="160"/>
      <c r="I261" s="163"/>
      <c r="J261" s="174">
        <f>BK261</f>
        <v>0</v>
      </c>
      <c r="K261" s="160"/>
      <c r="L261" s="165"/>
      <c r="M261" s="166"/>
      <c r="N261" s="167"/>
      <c r="O261" s="167"/>
      <c r="P261" s="168">
        <f>SUM(P262:P263)</f>
        <v>0</v>
      </c>
      <c r="Q261" s="167"/>
      <c r="R261" s="168">
        <f>SUM(R262:R263)</f>
        <v>0</v>
      </c>
      <c r="S261" s="167"/>
      <c r="T261" s="169">
        <f>SUM(T262:T263)</f>
        <v>0</v>
      </c>
      <c r="AR261" s="170" t="s">
        <v>84</v>
      </c>
      <c r="AT261" s="171" t="s">
        <v>75</v>
      </c>
      <c r="AU261" s="171" t="s">
        <v>84</v>
      </c>
      <c r="AY261" s="170" t="s">
        <v>126</v>
      </c>
      <c r="BK261" s="172">
        <f>SUM(BK262:BK263)</f>
        <v>0</v>
      </c>
    </row>
    <row r="262" spans="1:65" s="2" customFormat="1" ht="44.25" customHeight="1">
      <c r="A262" s="36"/>
      <c r="B262" s="37"/>
      <c r="C262" s="175" t="s">
        <v>395</v>
      </c>
      <c r="D262" s="175" t="s">
        <v>128</v>
      </c>
      <c r="E262" s="176" t="s">
        <v>396</v>
      </c>
      <c r="F262" s="177" t="s">
        <v>397</v>
      </c>
      <c r="G262" s="178" t="s">
        <v>188</v>
      </c>
      <c r="H262" s="179">
        <v>1546.66</v>
      </c>
      <c r="I262" s="180"/>
      <c r="J262" s="181">
        <f>ROUND(I262*H262,2)</f>
        <v>0</v>
      </c>
      <c r="K262" s="177" t="s">
        <v>132</v>
      </c>
      <c r="L262" s="41"/>
      <c r="M262" s="182" t="s">
        <v>19</v>
      </c>
      <c r="N262" s="183" t="s">
        <v>47</v>
      </c>
      <c r="O262" s="66"/>
      <c r="P262" s="184">
        <f>O262*H262</f>
        <v>0</v>
      </c>
      <c r="Q262" s="184">
        <v>0</v>
      </c>
      <c r="R262" s="184">
        <f>Q262*H262</f>
        <v>0</v>
      </c>
      <c r="S262" s="184">
        <v>0</v>
      </c>
      <c r="T262" s="185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6" t="s">
        <v>133</v>
      </c>
      <c r="AT262" s="186" t="s">
        <v>128</v>
      </c>
      <c r="AU262" s="186" t="s">
        <v>86</v>
      </c>
      <c r="AY262" s="19" t="s">
        <v>126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9" t="s">
        <v>84</v>
      </c>
      <c r="BK262" s="187">
        <f>ROUND(I262*H262,2)</f>
        <v>0</v>
      </c>
      <c r="BL262" s="19" t="s">
        <v>133</v>
      </c>
      <c r="BM262" s="186" t="s">
        <v>398</v>
      </c>
    </row>
    <row r="263" spans="1:65" s="2" customFormat="1" ht="11.25">
      <c r="A263" s="36"/>
      <c r="B263" s="37"/>
      <c r="C263" s="38"/>
      <c r="D263" s="188" t="s">
        <v>135</v>
      </c>
      <c r="E263" s="38"/>
      <c r="F263" s="189" t="s">
        <v>399</v>
      </c>
      <c r="G263" s="38"/>
      <c r="H263" s="38"/>
      <c r="I263" s="190"/>
      <c r="J263" s="38"/>
      <c r="K263" s="38"/>
      <c r="L263" s="41"/>
      <c r="M263" s="191"/>
      <c r="N263" s="192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135</v>
      </c>
      <c r="AU263" s="19" t="s">
        <v>86</v>
      </c>
    </row>
    <row r="264" spans="1:65" s="12" customFormat="1" ht="25.9" customHeight="1">
      <c r="B264" s="159"/>
      <c r="C264" s="160"/>
      <c r="D264" s="161" t="s">
        <v>75</v>
      </c>
      <c r="E264" s="162" t="s">
        <v>185</v>
      </c>
      <c r="F264" s="162" t="s">
        <v>400</v>
      </c>
      <c r="G264" s="160"/>
      <c r="H264" s="160"/>
      <c r="I264" s="163"/>
      <c r="J264" s="164">
        <f>BK264</f>
        <v>0</v>
      </c>
      <c r="K264" s="160"/>
      <c r="L264" s="165"/>
      <c r="M264" s="166"/>
      <c r="N264" s="167"/>
      <c r="O264" s="167"/>
      <c r="P264" s="168">
        <f>P265</f>
        <v>0</v>
      </c>
      <c r="Q264" s="167"/>
      <c r="R264" s="168">
        <f>R265</f>
        <v>128.04</v>
      </c>
      <c r="S264" s="167"/>
      <c r="T264" s="169">
        <f>T265</f>
        <v>0</v>
      </c>
      <c r="AR264" s="170" t="s">
        <v>144</v>
      </c>
      <c r="AT264" s="171" t="s">
        <v>75</v>
      </c>
      <c r="AU264" s="171" t="s">
        <v>76</v>
      </c>
      <c r="AY264" s="170" t="s">
        <v>126</v>
      </c>
      <c r="BK264" s="172">
        <f>BK265</f>
        <v>0</v>
      </c>
    </row>
    <row r="265" spans="1:65" s="12" customFormat="1" ht="22.9" customHeight="1">
      <c r="B265" s="159"/>
      <c r="C265" s="160"/>
      <c r="D265" s="161" t="s">
        <v>75</v>
      </c>
      <c r="E265" s="173" t="s">
        <v>401</v>
      </c>
      <c r="F265" s="173" t="s">
        <v>402</v>
      </c>
      <c r="G265" s="160"/>
      <c r="H265" s="160"/>
      <c r="I265" s="163"/>
      <c r="J265" s="174">
        <f>BK265</f>
        <v>0</v>
      </c>
      <c r="K265" s="160"/>
      <c r="L265" s="165"/>
      <c r="M265" s="166"/>
      <c r="N265" s="167"/>
      <c r="O265" s="167"/>
      <c r="P265" s="168">
        <f>SUM(P266:P272)</f>
        <v>0</v>
      </c>
      <c r="Q265" s="167"/>
      <c r="R265" s="168">
        <f>SUM(R266:R272)</f>
        <v>128.04</v>
      </c>
      <c r="S265" s="167"/>
      <c r="T265" s="169">
        <f>SUM(T266:T272)</f>
        <v>0</v>
      </c>
      <c r="AR265" s="170" t="s">
        <v>144</v>
      </c>
      <c r="AT265" s="171" t="s">
        <v>75</v>
      </c>
      <c r="AU265" s="171" t="s">
        <v>84</v>
      </c>
      <c r="AY265" s="170" t="s">
        <v>126</v>
      </c>
      <c r="BK265" s="172">
        <f>SUM(BK266:BK272)</f>
        <v>0</v>
      </c>
    </row>
    <row r="266" spans="1:65" s="2" customFormat="1" ht="37.9" customHeight="1">
      <c r="A266" s="36"/>
      <c r="B266" s="37"/>
      <c r="C266" s="175" t="s">
        <v>403</v>
      </c>
      <c r="D266" s="175" t="s">
        <v>128</v>
      </c>
      <c r="E266" s="176" t="s">
        <v>404</v>
      </c>
      <c r="F266" s="177" t="s">
        <v>405</v>
      </c>
      <c r="G266" s="178" t="s">
        <v>131</v>
      </c>
      <c r="H266" s="179">
        <v>240</v>
      </c>
      <c r="I266" s="180"/>
      <c r="J266" s="181">
        <f>ROUND(I266*H266,2)</f>
        <v>0</v>
      </c>
      <c r="K266" s="177" t="s">
        <v>132</v>
      </c>
      <c r="L266" s="41"/>
      <c r="M266" s="182" t="s">
        <v>19</v>
      </c>
      <c r="N266" s="183" t="s">
        <v>47</v>
      </c>
      <c r="O266" s="66"/>
      <c r="P266" s="184">
        <f>O266*H266</f>
        <v>0</v>
      </c>
      <c r="Q266" s="184">
        <v>8.3500000000000005E-2</v>
      </c>
      <c r="R266" s="184">
        <f>Q266*H266</f>
        <v>20.040000000000003</v>
      </c>
      <c r="S266" s="184">
        <v>0</v>
      </c>
      <c r="T266" s="185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6" t="s">
        <v>406</v>
      </c>
      <c r="AT266" s="186" t="s">
        <v>128</v>
      </c>
      <c r="AU266" s="186" t="s">
        <v>86</v>
      </c>
      <c r="AY266" s="19" t="s">
        <v>126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9" t="s">
        <v>84</v>
      </c>
      <c r="BK266" s="187">
        <f>ROUND(I266*H266,2)</f>
        <v>0</v>
      </c>
      <c r="BL266" s="19" t="s">
        <v>406</v>
      </c>
      <c r="BM266" s="186" t="s">
        <v>407</v>
      </c>
    </row>
    <row r="267" spans="1:65" s="2" customFormat="1" ht="11.25">
      <c r="A267" s="36"/>
      <c r="B267" s="37"/>
      <c r="C267" s="38"/>
      <c r="D267" s="188" t="s">
        <v>135</v>
      </c>
      <c r="E267" s="38"/>
      <c r="F267" s="189" t="s">
        <v>408</v>
      </c>
      <c r="G267" s="38"/>
      <c r="H267" s="38"/>
      <c r="I267" s="190"/>
      <c r="J267" s="38"/>
      <c r="K267" s="38"/>
      <c r="L267" s="41"/>
      <c r="M267" s="191"/>
      <c r="N267" s="192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135</v>
      </c>
      <c r="AU267" s="19" t="s">
        <v>86</v>
      </c>
    </row>
    <row r="268" spans="1:65" s="2" customFormat="1" ht="19.5">
      <c r="A268" s="36"/>
      <c r="B268" s="37"/>
      <c r="C268" s="38"/>
      <c r="D268" s="193" t="s">
        <v>137</v>
      </c>
      <c r="E268" s="38"/>
      <c r="F268" s="194" t="s">
        <v>409</v>
      </c>
      <c r="G268" s="38"/>
      <c r="H268" s="38"/>
      <c r="I268" s="190"/>
      <c r="J268" s="38"/>
      <c r="K268" s="38"/>
      <c r="L268" s="41"/>
      <c r="M268" s="191"/>
      <c r="N268" s="192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137</v>
      </c>
      <c r="AU268" s="19" t="s">
        <v>86</v>
      </c>
    </row>
    <row r="269" spans="1:65" s="2" customFormat="1" ht="16.5" customHeight="1">
      <c r="A269" s="36"/>
      <c r="B269" s="37"/>
      <c r="C269" s="227" t="s">
        <v>410</v>
      </c>
      <c r="D269" s="227" t="s">
        <v>185</v>
      </c>
      <c r="E269" s="228" t="s">
        <v>411</v>
      </c>
      <c r="F269" s="229" t="s">
        <v>412</v>
      </c>
      <c r="G269" s="230" t="s">
        <v>345</v>
      </c>
      <c r="H269" s="231">
        <v>40</v>
      </c>
      <c r="I269" s="232"/>
      <c r="J269" s="233">
        <f>ROUND(I269*H269,2)</f>
        <v>0</v>
      </c>
      <c r="K269" s="229" t="s">
        <v>132</v>
      </c>
      <c r="L269" s="234"/>
      <c r="M269" s="235" t="s">
        <v>19</v>
      </c>
      <c r="N269" s="236" t="s">
        <v>47</v>
      </c>
      <c r="O269" s="66"/>
      <c r="P269" s="184">
        <f>O269*H269</f>
        <v>0</v>
      </c>
      <c r="Q269" s="184">
        <v>2.7</v>
      </c>
      <c r="R269" s="184">
        <f>Q269*H269</f>
        <v>108</v>
      </c>
      <c r="S269" s="184">
        <v>0</v>
      </c>
      <c r="T269" s="185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6" t="s">
        <v>413</v>
      </c>
      <c r="AT269" s="186" t="s">
        <v>185</v>
      </c>
      <c r="AU269" s="186" t="s">
        <v>86</v>
      </c>
      <c r="AY269" s="19" t="s">
        <v>126</v>
      </c>
      <c r="BE269" s="187">
        <f>IF(N269="základní",J269,0)</f>
        <v>0</v>
      </c>
      <c r="BF269" s="187">
        <f>IF(N269="snížená",J269,0)</f>
        <v>0</v>
      </c>
      <c r="BG269" s="187">
        <f>IF(N269="zákl. přenesená",J269,0)</f>
        <v>0</v>
      </c>
      <c r="BH269" s="187">
        <f>IF(N269="sníž. přenesená",J269,0)</f>
        <v>0</v>
      </c>
      <c r="BI269" s="187">
        <f>IF(N269="nulová",J269,0)</f>
        <v>0</v>
      </c>
      <c r="BJ269" s="19" t="s">
        <v>84</v>
      </c>
      <c r="BK269" s="187">
        <f>ROUND(I269*H269,2)</f>
        <v>0</v>
      </c>
      <c r="BL269" s="19" t="s">
        <v>406</v>
      </c>
      <c r="BM269" s="186" t="s">
        <v>414</v>
      </c>
    </row>
    <row r="270" spans="1:65" s="15" customFormat="1" ht="11.25">
      <c r="B270" s="217"/>
      <c r="C270" s="218"/>
      <c r="D270" s="193" t="s">
        <v>155</v>
      </c>
      <c r="E270" s="219" t="s">
        <v>19</v>
      </c>
      <c r="F270" s="220" t="s">
        <v>415</v>
      </c>
      <c r="G270" s="218"/>
      <c r="H270" s="219" t="s">
        <v>19</v>
      </c>
      <c r="I270" s="221"/>
      <c r="J270" s="218"/>
      <c r="K270" s="218"/>
      <c r="L270" s="222"/>
      <c r="M270" s="223"/>
      <c r="N270" s="224"/>
      <c r="O270" s="224"/>
      <c r="P270" s="224"/>
      <c r="Q270" s="224"/>
      <c r="R270" s="224"/>
      <c r="S270" s="224"/>
      <c r="T270" s="225"/>
      <c r="AT270" s="226" t="s">
        <v>155</v>
      </c>
      <c r="AU270" s="226" t="s">
        <v>86</v>
      </c>
      <c r="AV270" s="15" t="s">
        <v>84</v>
      </c>
      <c r="AW270" s="15" t="s">
        <v>37</v>
      </c>
      <c r="AX270" s="15" t="s">
        <v>76</v>
      </c>
      <c r="AY270" s="226" t="s">
        <v>126</v>
      </c>
    </row>
    <row r="271" spans="1:65" s="13" customFormat="1" ht="11.25">
      <c r="B271" s="195"/>
      <c r="C271" s="196"/>
      <c r="D271" s="193" t="s">
        <v>155</v>
      </c>
      <c r="E271" s="197" t="s">
        <v>19</v>
      </c>
      <c r="F271" s="198" t="s">
        <v>416</v>
      </c>
      <c r="G271" s="196"/>
      <c r="H271" s="199">
        <v>40</v>
      </c>
      <c r="I271" s="200"/>
      <c r="J271" s="196"/>
      <c r="K271" s="196"/>
      <c r="L271" s="201"/>
      <c r="M271" s="202"/>
      <c r="N271" s="203"/>
      <c r="O271" s="203"/>
      <c r="P271" s="203"/>
      <c r="Q271" s="203"/>
      <c r="R271" s="203"/>
      <c r="S271" s="203"/>
      <c r="T271" s="204"/>
      <c r="AT271" s="205" t="s">
        <v>155</v>
      </c>
      <c r="AU271" s="205" t="s">
        <v>86</v>
      </c>
      <c r="AV271" s="13" t="s">
        <v>86</v>
      </c>
      <c r="AW271" s="13" t="s">
        <v>37</v>
      </c>
      <c r="AX271" s="13" t="s">
        <v>76</v>
      </c>
      <c r="AY271" s="205" t="s">
        <v>126</v>
      </c>
    </row>
    <row r="272" spans="1:65" s="14" customFormat="1" ht="11.25">
      <c r="B272" s="206"/>
      <c r="C272" s="207"/>
      <c r="D272" s="193" t="s">
        <v>155</v>
      </c>
      <c r="E272" s="208" t="s">
        <v>19</v>
      </c>
      <c r="F272" s="209" t="s">
        <v>157</v>
      </c>
      <c r="G272" s="207"/>
      <c r="H272" s="210">
        <v>40</v>
      </c>
      <c r="I272" s="211"/>
      <c r="J272" s="207"/>
      <c r="K272" s="207"/>
      <c r="L272" s="212"/>
      <c r="M272" s="237"/>
      <c r="N272" s="238"/>
      <c r="O272" s="238"/>
      <c r="P272" s="238"/>
      <c r="Q272" s="238"/>
      <c r="R272" s="238"/>
      <c r="S272" s="238"/>
      <c r="T272" s="239"/>
      <c r="AT272" s="216" t="s">
        <v>155</v>
      </c>
      <c r="AU272" s="216" t="s">
        <v>86</v>
      </c>
      <c r="AV272" s="14" t="s">
        <v>133</v>
      </c>
      <c r="AW272" s="14" t="s">
        <v>37</v>
      </c>
      <c r="AX272" s="14" t="s">
        <v>84</v>
      </c>
      <c r="AY272" s="216" t="s">
        <v>126</v>
      </c>
    </row>
    <row r="273" spans="1:31" s="2" customFormat="1" ht="6.95" customHeight="1">
      <c r="A273" s="36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41"/>
      <c r="M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</row>
  </sheetData>
  <sheetProtection algorithmName="SHA-512" hashValue="przVQARjaIRSxwyDq6h1ksQwmvK/H8QphAW3P7UK5OTXZlh7vX6LXXZ3TAU69GX0YuxmgFCoE5Hsr86hfl6MUw==" saltValue="g0M5FGihuScYFPx8n9kXLG4ybkqHub9LBI4lGXZr2dU1L9++yiPWiUzl1Zfnzelzwstj7lMCjswvH5gVAhkCxg==" spinCount="100000" sheet="1" objects="1" scenarios="1" formatColumns="0" formatRows="0" autoFilter="0"/>
  <autoFilter ref="C86:K272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/>
    <hyperlink ref="F94" r:id="rId2"/>
    <hyperlink ref="F97" r:id="rId3"/>
    <hyperlink ref="F100" r:id="rId4"/>
    <hyperlink ref="F104" r:id="rId5"/>
    <hyperlink ref="F113" r:id="rId6"/>
    <hyperlink ref="F125" r:id="rId7"/>
    <hyperlink ref="F130" r:id="rId8"/>
    <hyperlink ref="F133" r:id="rId9"/>
    <hyperlink ref="F142" r:id="rId10"/>
    <hyperlink ref="F145" r:id="rId11"/>
    <hyperlink ref="F151" r:id="rId12"/>
    <hyperlink ref="F158" r:id="rId13"/>
    <hyperlink ref="F168" r:id="rId14"/>
    <hyperlink ref="F171" r:id="rId15"/>
    <hyperlink ref="F179" r:id="rId16"/>
    <hyperlink ref="F188" r:id="rId17"/>
    <hyperlink ref="F191" r:id="rId18"/>
    <hyperlink ref="F194" r:id="rId19"/>
    <hyperlink ref="F197" r:id="rId20"/>
    <hyperlink ref="F200" r:id="rId21"/>
    <hyperlink ref="F214" r:id="rId22"/>
    <hyperlink ref="F227" r:id="rId23"/>
    <hyperlink ref="F238" r:id="rId24"/>
    <hyperlink ref="F245" r:id="rId25"/>
    <hyperlink ref="F251" r:id="rId26"/>
    <hyperlink ref="F253" r:id="rId27"/>
    <hyperlink ref="F257" r:id="rId28"/>
    <hyperlink ref="F263" r:id="rId29"/>
    <hyperlink ref="F267" r:id="rId30"/>
  </hyperlinks>
  <pageMargins left="0.39374999999999999" right="0.39374999999999999" top="0.39374999999999999" bottom="0.39374999999999999" header="0" footer="0"/>
  <pageSetup paperSize="9" scale="76" fitToHeight="100" orientation="portrait" blackAndWhite="1" r:id="rId31"/>
  <headerFooter>
    <oddFooter>&amp;CStrana &amp;P z &amp;N</oddFooter>
  </headerFooter>
  <drawing r:id="rId3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89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4.95" customHeight="1">
      <c r="B4" s="22"/>
      <c r="D4" s="105" t="s">
        <v>96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5" t="str">
        <f>'Rekapitulace stavby'!K6</f>
        <v>Dětské dopravní hřiště Šumperk</v>
      </c>
      <c r="F7" s="376"/>
      <c r="G7" s="376"/>
      <c r="H7" s="376"/>
      <c r="L7" s="22"/>
    </row>
    <row r="8" spans="1:46" s="2" customFormat="1" ht="12" customHeight="1">
      <c r="A8" s="36"/>
      <c r="B8" s="41"/>
      <c r="C8" s="36"/>
      <c r="D8" s="107" t="s">
        <v>97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7" t="s">
        <v>417</v>
      </c>
      <c r="F9" s="378"/>
      <c r="G9" s="378"/>
      <c r="H9" s="378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8. 8. 2024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30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9" t="str">
        <f>'Rekapitulace stavby'!E14</f>
        <v>Vyplň údaj</v>
      </c>
      <c r="F18" s="380"/>
      <c r="G18" s="380"/>
      <c r="H18" s="380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39</v>
      </c>
      <c r="F24" s="36"/>
      <c r="G24" s="36"/>
      <c r="H24" s="36"/>
      <c r="I24" s="107" t="s">
        <v>29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1" t="s">
        <v>19</v>
      </c>
      <c r="F27" s="381"/>
      <c r="G27" s="381"/>
      <c r="H27" s="38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46</v>
      </c>
      <c r="E33" s="107" t="s">
        <v>47</v>
      </c>
      <c r="F33" s="119">
        <f>ROUND((SUM(BE85:BE116)),  2)</f>
        <v>0</v>
      </c>
      <c r="G33" s="36"/>
      <c r="H33" s="36"/>
      <c r="I33" s="120">
        <v>0.21</v>
      </c>
      <c r="J33" s="119">
        <f>ROUND(((SUM(BE85:BE116))*I33),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48</v>
      </c>
      <c r="F34" s="119">
        <f>ROUND((SUM(BF85:BF116)),  2)</f>
        <v>0</v>
      </c>
      <c r="G34" s="36"/>
      <c r="H34" s="36"/>
      <c r="I34" s="120">
        <v>0.12</v>
      </c>
      <c r="J34" s="119">
        <f>ROUND(((SUM(BF85:BF116))*I34),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49</v>
      </c>
      <c r="F35" s="119">
        <f>ROUND((SUM(BG85:BG116)),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50</v>
      </c>
      <c r="F36" s="119">
        <f>ROUND((SUM(BH85:BH116)),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51</v>
      </c>
      <c r="F37" s="119">
        <f>ROUND((SUM(BI85:BI116)),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2" t="str">
        <f>E7</f>
        <v>Dětské dopravní hřiště Šumperk</v>
      </c>
      <c r="F48" s="383"/>
      <c r="G48" s="383"/>
      <c r="H48" s="383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5" t="str">
        <f>E9</f>
        <v>SO 102 - Oplocení</v>
      </c>
      <c r="F50" s="384"/>
      <c r="G50" s="384"/>
      <c r="H50" s="384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k.ú. Šumperk</v>
      </c>
      <c r="G52" s="38"/>
      <c r="H52" s="38"/>
      <c r="I52" s="31" t="s">
        <v>23</v>
      </c>
      <c r="J52" s="61" t="str">
        <f>IF(J12="","",J12)</f>
        <v>8. 8. 2024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Šumperk</v>
      </c>
      <c r="G54" s="38"/>
      <c r="H54" s="38"/>
      <c r="I54" s="31" t="s">
        <v>33</v>
      </c>
      <c r="J54" s="34" t="str">
        <f>E21</f>
        <v>Cekr CZ s.r.o.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Cekr CZ s.r.o., CS ÚRS 2024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100</v>
      </c>
      <c r="D57" s="133"/>
      <c r="E57" s="133"/>
      <c r="F57" s="133"/>
      <c r="G57" s="133"/>
      <c r="H57" s="133"/>
      <c r="I57" s="133"/>
      <c r="J57" s="134" t="s">
        <v>101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102</v>
      </c>
    </row>
    <row r="60" spans="1:47" s="9" customFormat="1" ht="24.95" customHeight="1">
      <c r="B60" s="136"/>
      <c r="C60" s="137"/>
      <c r="D60" s="138" t="s">
        <v>103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104</v>
      </c>
      <c r="E61" s="145"/>
      <c r="F61" s="145"/>
      <c r="G61" s="145"/>
      <c r="H61" s="145"/>
      <c r="I61" s="145"/>
      <c r="J61" s="146">
        <f>J87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418</v>
      </c>
      <c r="E62" s="145"/>
      <c r="F62" s="145"/>
      <c r="G62" s="145"/>
      <c r="H62" s="145"/>
      <c r="I62" s="145"/>
      <c r="J62" s="146">
        <f>J96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419</v>
      </c>
      <c r="E63" s="145"/>
      <c r="F63" s="145"/>
      <c r="G63" s="145"/>
      <c r="H63" s="145"/>
      <c r="I63" s="145"/>
      <c r="J63" s="146">
        <f>J99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108</v>
      </c>
      <c r="E64" s="145"/>
      <c r="F64" s="145"/>
      <c r="G64" s="145"/>
      <c r="H64" s="145"/>
      <c r="I64" s="145"/>
      <c r="J64" s="146">
        <f>J111</f>
        <v>0</v>
      </c>
      <c r="K64" s="143"/>
      <c r="L64" s="147"/>
    </row>
    <row r="65" spans="1:31" s="9" customFormat="1" ht="24.95" customHeight="1">
      <c r="B65" s="136"/>
      <c r="C65" s="137"/>
      <c r="D65" s="138" t="s">
        <v>420</v>
      </c>
      <c r="E65" s="139"/>
      <c r="F65" s="139"/>
      <c r="G65" s="139"/>
      <c r="H65" s="139"/>
      <c r="I65" s="139"/>
      <c r="J65" s="140">
        <f>J114</f>
        <v>0</v>
      </c>
      <c r="K65" s="137"/>
      <c r="L65" s="141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111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82" t="str">
        <f>E7</f>
        <v>Dětské dopravní hřiště Šumperk</v>
      </c>
      <c r="F75" s="383"/>
      <c r="G75" s="383"/>
      <c r="H75" s="383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97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35" t="str">
        <f>E9</f>
        <v>SO 102 - Oplocení</v>
      </c>
      <c r="F77" s="384"/>
      <c r="G77" s="384"/>
      <c r="H77" s="384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>k.ú. Šumperk</v>
      </c>
      <c r="G79" s="38"/>
      <c r="H79" s="38"/>
      <c r="I79" s="31" t="s">
        <v>23</v>
      </c>
      <c r="J79" s="61" t="str">
        <f>IF(J12="","",J12)</f>
        <v>8. 8. 2024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25</v>
      </c>
      <c r="D81" s="38"/>
      <c r="E81" s="38"/>
      <c r="F81" s="29" t="str">
        <f>E15</f>
        <v>Město Šumperk</v>
      </c>
      <c r="G81" s="38"/>
      <c r="H81" s="38"/>
      <c r="I81" s="31" t="s">
        <v>33</v>
      </c>
      <c r="J81" s="34" t="str">
        <f>E21</f>
        <v>Cekr CZ s.r.o.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25.7" customHeight="1">
      <c r="A82" s="36"/>
      <c r="B82" s="37"/>
      <c r="C82" s="31" t="s">
        <v>31</v>
      </c>
      <c r="D82" s="38"/>
      <c r="E82" s="38"/>
      <c r="F82" s="29" t="str">
        <f>IF(E18="","",E18)</f>
        <v>Vyplň údaj</v>
      </c>
      <c r="G82" s="38"/>
      <c r="H82" s="38"/>
      <c r="I82" s="31" t="s">
        <v>38</v>
      </c>
      <c r="J82" s="34" t="str">
        <f>E24</f>
        <v>Cekr CZ s.r.o., CS ÚRS 2024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112</v>
      </c>
      <c r="D84" s="151" t="s">
        <v>61</v>
      </c>
      <c r="E84" s="151" t="s">
        <v>57</v>
      </c>
      <c r="F84" s="151" t="s">
        <v>58</v>
      </c>
      <c r="G84" s="151" t="s">
        <v>113</v>
      </c>
      <c r="H84" s="151" t="s">
        <v>114</v>
      </c>
      <c r="I84" s="151" t="s">
        <v>115</v>
      </c>
      <c r="J84" s="151" t="s">
        <v>101</v>
      </c>
      <c r="K84" s="152" t="s">
        <v>116</v>
      </c>
      <c r="L84" s="153"/>
      <c r="M84" s="70" t="s">
        <v>19</v>
      </c>
      <c r="N84" s="71" t="s">
        <v>46</v>
      </c>
      <c r="O84" s="71" t="s">
        <v>117</v>
      </c>
      <c r="P84" s="71" t="s">
        <v>118</v>
      </c>
      <c r="Q84" s="71" t="s">
        <v>119</v>
      </c>
      <c r="R84" s="71" t="s">
        <v>120</v>
      </c>
      <c r="S84" s="71" t="s">
        <v>121</v>
      </c>
      <c r="T84" s="72" t="s">
        <v>122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6"/>
      <c r="B85" s="37"/>
      <c r="C85" s="77" t="s">
        <v>123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P86+P114</f>
        <v>0</v>
      </c>
      <c r="Q85" s="74"/>
      <c r="R85" s="156">
        <f>R86+R114</f>
        <v>42.855431999999993</v>
      </c>
      <c r="S85" s="74"/>
      <c r="T85" s="157">
        <f>T86+T114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75</v>
      </c>
      <c r="AU85" s="19" t="s">
        <v>102</v>
      </c>
      <c r="BK85" s="158">
        <f>BK86+BK114</f>
        <v>0</v>
      </c>
    </row>
    <row r="86" spans="1:65" s="12" customFormat="1" ht="25.9" customHeight="1">
      <c r="B86" s="159"/>
      <c r="C86" s="160"/>
      <c r="D86" s="161" t="s">
        <v>75</v>
      </c>
      <c r="E86" s="162" t="s">
        <v>124</v>
      </c>
      <c r="F86" s="162" t="s">
        <v>125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P87+P96+P99+P111</f>
        <v>0</v>
      </c>
      <c r="Q86" s="167"/>
      <c r="R86" s="168">
        <f>R87+R96+R99+R111</f>
        <v>42.855431999999993</v>
      </c>
      <c r="S86" s="167"/>
      <c r="T86" s="169">
        <f>T87+T96+T99+T111</f>
        <v>0</v>
      </c>
      <c r="AR86" s="170" t="s">
        <v>84</v>
      </c>
      <c r="AT86" s="171" t="s">
        <v>75</v>
      </c>
      <c r="AU86" s="171" t="s">
        <v>76</v>
      </c>
      <c r="AY86" s="170" t="s">
        <v>126</v>
      </c>
      <c r="BK86" s="172">
        <f>BK87+BK96+BK99+BK111</f>
        <v>0</v>
      </c>
    </row>
    <row r="87" spans="1:65" s="12" customFormat="1" ht="22.9" customHeight="1">
      <c r="B87" s="159"/>
      <c r="C87" s="160"/>
      <c r="D87" s="161" t="s">
        <v>75</v>
      </c>
      <c r="E87" s="173" t="s">
        <v>84</v>
      </c>
      <c r="F87" s="173" t="s">
        <v>127</v>
      </c>
      <c r="G87" s="160"/>
      <c r="H87" s="160"/>
      <c r="I87" s="163"/>
      <c r="J87" s="174">
        <f>BK87</f>
        <v>0</v>
      </c>
      <c r="K87" s="160"/>
      <c r="L87" s="165"/>
      <c r="M87" s="166"/>
      <c r="N87" s="167"/>
      <c r="O87" s="167"/>
      <c r="P87" s="168">
        <f>SUM(P88:P95)</f>
        <v>0</v>
      </c>
      <c r="Q87" s="167"/>
      <c r="R87" s="168">
        <f>SUM(R88:R95)</f>
        <v>0</v>
      </c>
      <c r="S87" s="167"/>
      <c r="T87" s="169">
        <f>SUM(T88:T95)</f>
        <v>0</v>
      </c>
      <c r="AR87" s="170" t="s">
        <v>84</v>
      </c>
      <c r="AT87" s="171" t="s">
        <v>75</v>
      </c>
      <c r="AU87" s="171" t="s">
        <v>84</v>
      </c>
      <c r="AY87" s="170" t="s">
        <v>126</v>
      </c>
      <c r="BK87" s="172">
        <f>SUM(BK88:BK95)</f>
        <v>0</v>
      </c>
    </row>
    <row r="88" spans="1:65" s="2" customFormat="1" ht="44.25" customHeight="1">
      <c r="A88" s="36"/>
      <c r="B88" s="37"/>
      <c r="C88" s="175" t="s">
        <v>84</v>
      </c>
      <c r="D88" s="175" t="s">
        <v>128</v>
      </c>
      <c r="E88" s="176" t="s">
        <v>421</v>
      </c>
      <c r="F88" s="177" t="s">
        <v>422</v>
      </c>
      <c r="G88" s="178" t="s">
        <v>147</v>
      </c>
      <c r="H88" s="179">
        <v>11.1</v>
      </c>
      <c r="I88" s="180"/>
      <c r="J88" s="181">
        <f>ROUND(I88*H88,2)</f>
        <v>0</v>
      </c>
      <c r="K88" s="177" t="s">
        <v>132</v>
      </c>
      <c r="L88" s="41"/>
      <c r="M88" s="182" t="s">
        <v>19</v>
      </c>
      <c r="N88" s="183" t="s">
        <v>47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133</v>
      </c>
      <c r="AT88" s="186" t="s">
        <v>128</v>
      </c>
      <c r="AU88" s="186" t="s">
        <v>86</v>
      </c>
      <c r="AY88" s="19" t="s">
        <v>126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84</v>
      </c>
      <c r="BK88" s="187">
        <f>ROUND(I88*H88,2)</f>
        <v>0</v>
      </c>
      <c r="BL88" s="19" t="s">
        <v>133</v>
      </c>
      <c r="BM88" s="186" t="s">
        <v>423</v>
      </c>
    </row>
    <row r="89" spans="1:65" s="2" customFormat="1" ht="11.25">
      <c r="A89" s="36"/>
      <c r="B89" s="37"/>
      <c r="C89" s="38"/>
      <c r="D89" s="188" t="s">
        <v>135</v>
      </c>
      <c r="E89" s="38"/>
      <c r="F89" s="189" t="s">
        <v>424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135</v>
      </c>
      <c r="AU89" s="19" t="s">
        <v>86</v>
      </c>
    </row>
    <row r="90" spans="1:65" s="2" customFormat="1" ht="62.65" customHeight="1">
      <c r="A90" s="36"/>
      <c r="B90" s="37"/>
      <c r="C90" s="175" t="s">
        <v>86</v>
      </c>
      <c r="D90" s="175" t="s">
        <v>128</v>
      </c>
      <c r="E90" s="176" t="s">
        <v>425</v>
      </c>
      <c r="F90" s="177" t="s">
        <v>426</v>
      </c>
      <c r="G90" s="178" t="s">
        <v>147</v>
      </c>
      <c r="H90" s="179">
        <v>11.1</v>
      </c>
      <c r="I90" s="180"/>
      <c r="J90" s="181">
        <f>ROUND(I90*H90,2)</f>
        <v>0</v>
      </c>
      <c r="K90" s="177" t="s">
        <v>132</v>
      </c>
      <c r="L90" s="41"/>
      <c r="M90" s="182" t="s">
        <v>19</v>
      </c>
      <c r="N90" s="183" t="s">
        <v>47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133</v>
      </c>
      <c r="AT90" s="186" t="s">
        <v>128</v>
      </c>
      <c r="AU90" s="186" t="s">
        <v>86</v>
      </c>
      <c r="AY90" s="19" t="s">
        <v>126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84</v>
      </c>
      <c r="BK90" s="187">
        <f>ROUND(I90*H90,2)</f>
        <v>0</v>
      </c>
      <c r="BL90" s="19" t="s">
        <v>133</v>
      </c>
      <c r="BM90" s="186" t="s">
        <v>427</v>
      </c>
    </row>
    <row r="91" spans="1:65" s="2" customFormat="1" ht="11.25">
      <c r="A91" s="36"/>
      <c r="B91" s="37"/>
      <c r="C91" s="38"/>
      <c r="D91" s="188" t="s">
        <v>135</v>
      </c>
      <c r="E91" s="38"/>
      <c r="F91" s="189" t="s">
        <v>428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135</v>
      </c>
      <c r="AU91" s="19" t="s">
        <v>86</v>
      </c>
    </row>
    <row r="92" spans="1:65" s="2" customFormat="1" ht="24.2" customHeight="1">
      <c r="A92" s="36"/>
      <c r="B92" s="37"/>
      <c r="C92" s="175" t="s">
        <v>144</v>
      </c>
      <c r="D92" s="175" t="s">
        <v>128</v>
      </c>
      <c r="E92" s="176" t="s">
        <v>429</v>
      </c>
      <c r="F92" s="177" t="s">
        <v>430</v>
      </c>
      <c r="G92" s="178" t="s">
        <v>131</v>
      </c>
      <c r="H92" s="179">
        <v>95</v>
      </c>
      <c r="I92" s="180"/>
      <c r="J92" s="181">
        <f>ROUND(I92*H92,2)</f>
        <v>0</v>
      </c>
      <c r="K92" s="177" t="s">
        <v>132</v>
      </c>
      <c r="L92" s="41"/>
      <c r="M92" s="182" t="s">
        <v>19</v>
      </c>
      <c r="N92" s="183" t="s">
        <v>47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133</v>
      </c>
      <c r="AT92" s="186" t="s">
        <v>128</v>
      </c>
      <c r="AU92" s="186" t="s">
        <v>86</v>
      </c>
      <c r="AY92" s="19" t="s">
        <v>126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84</v>
      </c>
      <c r="BK92" s="187">
        <f>ROUND(I92*H92,2)</f>
        <v>0</v>
      </c>
      <c r="BL92" s="19" t="s">
        <v>133</v>
      </c>
      <c r="BM92" s="186" t="s">
        <v>431</v>
      </c>
    </row>
    <row r="93" spans="1:65" s="2" customFormat="1" ht="11.25">
      <c r="A93" s="36"/>
      <c r="B93" s="37"/>
      <c r="C93" s="38"/>
      <c r="D93" s="188" t="s">
        <v>135</v>
      </c>
      <c r="E93" s="38"/>
      <c r="F93" s="189" t="s">
        <v>432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135</v>
      </c>
      <c r="AU93" s="19" t="s">
        <v>86</v>
      </c>
    </row>
    <row r="94" spans="1:65" s="2" customFormat="1" ht="44.25" customHeight="1">
      <c r="A94" s="36"/>
      <c r="B94" s="37"/>
      <c r="C94" s="175" t="s">
        <v>133</v>
      </c>
      <c r="D94" s="175" t="s">
        <v>128</v>
      </c>
      <c r="E94" s="176" t="s">
        <v>433</v>
      </c>
      <c r="F94" s="177" t="s">
        <v>434</v>
      </c>
      <c r="G94" s="178" t="s">
        <v>131</v>
      </c>
      <c r="H94" s="179">
        <v>95</v>
      </c>
      <c r="I94" s="180"/>
      <c r="J94" s="181">
        <f>ROUND(I94*H94,2)</f>
        <v>0</v>
      </c>
      <c r="K94" s="177" t="s">
        <v>132</v>
      </c>
      <c r="L94" s="41"/>
      <c r="M94" s="182" t="s">
        <v>19</v>
      </c>
      <c r="N94" s="183" t="s">
        <v>47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133</v>
      </c>
      <c r="AT94" s="186" t="s">
        <v>128</v>
      </c>
      <c r="AU94" s="186" t="s">
        <v>86</v>
      </c>
      <c r="AY94" s="19" t="s">
        <v>126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84</v>
      </c>
      <c r="BK94" s="187">
        <f>ROUND(I94*H94,2)</f>
        <v>0</v>
      </c>
      <c r="BL94" s="19" t="s">
        <v>133</v>
      </c>
      <c r="BM94" s="186" t="s">
        <v>435</v>
      </c>
    </row>
    <row r="95" spans="1:65" s="2" customFormat="1" ht="11.25">
      <c r="A95" s="36"/>
      <c r="B95" s="37"/>
      <c r="C95" s="38"/>
      <c r="D95" s="188" t="s">
        <v>135</v>
      </c>
      <c r="E95" s="38"/>
      <c r="F95" s="189" t="s">
        <v>436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135</v>
      </c>
      <c r="AU95" s="19" t="s">
        <v>86</v>
      </c>
    </row>
    <row r="96" spans="1:65" s="12" customFormat="1" ht="22.9" customHeight="1">
      <c r="B96" s="159"/>
      <c r="C96" s="160"/>
      <c r="D96" s="161" t="s">
        <v>75</v>
      </c>
      <c r="E96" s="173" t="s">
        <v>86</v>
      </c>
      <c r="F96" s="173" t="s">
        <v>437</v>
      </c>
      <c r="G96" s="160"/>
      <c r="H96" s="160"/>
      <c r="I96" s="163"/>
      <c r="J96" s="174">
        <f>BK96</f>
        <v>0</v>
      </c>
      <c r="K96" s="160"/>
      <c r="L96" s="165"/>
      <c r="M96" s="166"/>
      <c r="N96" s="167"/>
      <c r="O96" s="167"/>
      <c r="P96" s="168">
        <f>SUM(P97:P98)</f>
        <v>0</v>
      </c>
      <c r="Q96" s="167"/>
      <c r="R96" s="168">
        <f>SUM(R97:R98)</f>
        <v>25.541321999999997</v>
      </c>
      <c r="S96" s="167"/>
      <c r="T96" s="169">
        <f>SUM(T97:T98)</f>
        <v>0</v>
      </c>
      <c r="AR96" s="170" t="s">
        <v>84</v>
      </c>
      <c r="AT96" s="171" t="s">
        <v>75</v>
      </c>
      <c r="AU96" s="171" t="s">
        <v>84</v>
      </c>
      <c r="AY96" s="170" t="s">
        <v>126</v>
      </c>
      <c r="BK96" s="172">
        <f>SUM(BK97:BK98)</f>
        <v>0</v>
      </c>
    </row>
    <row r="97" spans="1:65" s="2" customFormat="1" ht="24.2" customHeight="1">
      <c r="A97" s="36"/>
      <c r="B97" s="37"/>
      <c r="C97" s="175" t="s">
        <v>158</v>
      </c>
      <c r="D97" s="175" t="s">
        <v>128</v>
      </c>
      <c r="E97" s="176" t="s">
        <v>438</v>
      </c>
      <c r="F97" s="177" t="s">
        <v>439</v>
      </c>
      <c r="G97" s="178" t="s">
        <v>147</v>
      </c>
      <c r="H97" s="179">
        <v>11.1</v>
      </c>
      <c r="I97" s="180"/>
      <c r="J97" s="181">
        <f>ROUND(I97*H97,2)</f>
        <v>0</v>
      </c>
      <c r="K97" s="177" t="s">
        <v>132</v>
      </c>
      <c r="L97" s="41"/>
      <c r="M97" s="182" t="s">
        <v>19</v>
      </c>
      <c r="N97" s="183" t="s">
        <v>47</v>
      </c>
      <c r="O97" s="66"/>
      <c r="P97" s="184">
        <f>O97*H97</f>
        <v>0</v>
      </c>
      <c r="Q97" s="184">
        <v>2.3010199999999998</v>
      </c>
      <c r="R97" s="184">
        <f>Q97*H97</f>
        <v>25.541321999999997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133</v>
      </c>
      <c r="AT97" s="186" t="s">
        <v>128</v>
      </c>
      <c r="AU97" s="186" t="s">
        <v>86</v>
      </c>
      <c r="AY97" s="19" t="s">
        <v>126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84</v>
      </c>
      <c r="BK97" s="187">
        <f>ROUND(I97*H97,2)</f>
        <v>0</v>
      </c>
      <c r="BL97" s="19" t="s">
        <v>133</v>
      </c>
      <c r="BM97" s="186" t="s">
        <v>440</v>
      </c>
    </row>
    <row r="98" spans="1:65" s="2" customFormat="1" ht="11.25">
      <c r="A98" s="36"/>
      <c r="B98" s="37"/>
      <c r="C98" s="38"/>
      <c r="D98" s="188" t="s">
        <v>135</v>
      </c>
      <c r="E98" s="38"/>
      <c r="F98" s="189" t="s">
        <v>441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135</v>
      </c>
      <c r="AU98" s="19" t="s">
        <v>86</v>
      </c>
    </row>
    <row r="99" spans="1:65" s="12" customFormat="1" ht="22.9" customHeight="1">
      <c r="B99" s="159"/>
      <c r="C99" s="160"/>
      <c r="D99" s="161" t="s">
        <v>75</v>
      </c>
      <c r="E99" s="173" t="s">
        <v>144</v>
      </c>
      <c r="F99" s="173" t="s">
        <v>442</v>
      </c>
      <c r="G99" s="160"/>
      <c r="H99" s="160"/>
      <c r="I99" s="163"/>
      <c r="J99" s="174">
        <f>BK99</f>
        <v>0</v>
      </c>
      <c r="K99" s="160"/>
      <c r="L99" s="165"/>
      <c r="M99" s="166"/>
      <c r="N99" s="167"/>
      <c r="O99" s="167"/>
      <c r="P99" s="168">
        <f>SUM(P100:P110)</f>
        <v>0</v>
      </c>
      <c r="Q99" s="167"/>
      <c r="R99" s="168">
        <f>SUM(R100:R110)</f>
        <v>17.314109999999999</v>
      </c>
      <c r="S99" s="167"/>
      <c r="T99" s="169">
        <f>SUM(T100:T110)</f>
        <v>0</v>
      </c>
      <c r="AR99" s="170" t="s">
        <v>84</v>
      </c>
      <c r="AT99" s="171" t="s">
        <v>75</v>
      </c>
      <c r="AU99" s="171" t="s">
        <v>84</v>
      </c>
      <c r="AY99" s="170" t="s">
        <v>126</v>
      </c>
      <c r="BK99" s="172">
        <f>SUM(BK100:BK110)</f>
        <v>0</v>
      </c>
    </row>
    <row r="100" spans="1:65" s="2" customFormat="1" ht="44.25" customHeight="1">
      <c r="A100" s="36"/>
      <c r="B100" s="37"/>
      <c r="C100" s="175" t="s">
        <v>169</v>
      </c>
      <c r="D100" s="175" t="s">
        <v>128</v>
      </c>
      <c r="E100" s="176" t="s">
        <v>443</v>
      </c>
      <c r="F100" s="177" t="s">
        <v>444</v>
      </c>
      <c r="G100" s="178" t="s">
        <v>345</v>
      </c>
      <c r="H100" s="179">
        <v>99</v>
      </c>
      <c r="I100" s="180"/>
      <c r="J100" s="181">
        <f>ROUND(I100*H100,2)</f>
        <v>0</v>
      </c>
      <c r="K100" s="177" t="s">
        <v>132</v>
      </c>
      <c r="L100" s="41"/>
      <c r="M100" s="182" t="s">
        <v>19</v>
      </c>
      <c r="N100" s="183" t="s">
        <v>47</v>
      </c>
      <c r="O100" s="66"/>
      <c r="P100" s="184">
        <f>O100*H100</f>
        <v>0</v>
      </c>
      <c r="Q100" s="184">
        <v>0.17488999999999999</v>
      </c>
      <c r="R100" s="184">
        <f>Q100*H100</f>
        <v>17.314109999999999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133</v>
      </c>
      <c r="AT100" s="186" t="s">
        <v>128</v>
      </c>
      <c r="AU100" s="186" t="s">
        <v>86</v>
      </c>
      <c r="AY100" s="19" t="s">
        <v>126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84</v>
      </c>
      <c r="BK100" s="187">
        <f>ROUND(I100*H100,2)</f>
        <v>0</v>
      </c>
      <c r="BL100" s="19" t="s">
        <v>133</v>
      </c>
      <c r="BM100" s="186" t="s">
        <v>445</v>
      </c>
    </row>
    <row r="101" spans="1:65" s="2" customFormat="1" ht="11.25">
      <c r="A101" s="36"/>
      <c r="B101" s="37"/>
      <c r="C101" s="38"/>
      <c r="D101" s="188" t="s">
        <v>135</v>
      </c>
      <c r="E101" s="38"/>
      <c r="F101" s="189" t="s">
        <v>446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135</v>
      </c>
      <c r="AU101" s="19" t="s">
        <v>86</v>
      </c>
    </row>
    <row r="102" spans="1:65" s="2" customFormat="1" ht="16.5" customHeight="1">
      <c r="A102" s="36"/>
      <c r="B102" s="37"/>
      <c r="C102" s="227" t="s">
        <v>174</v>
      </c>
      <c r="D102" s="227" t="s">
        <v>185</v>
      </c>
      <c r="E102" s="228" t="s">
        <v>447</v>
      </c>
      <c r="F102" s="229" t="s">
        <v>448</v>
      </c>
      <c r="G102" s="230" t="s">
        <v>345</v>
      </c>
      <c r="H102" s="231">
        <v>99</v>
      </c>
      <c r="I102" s="232"/>
      <c r="J102" s="233">
        <f>ROUND(I102*H102,2)</f>
        <v>0</v>
      </c>
      <c r="K102" s="229" t="s">
        <v>166</v>
      </c>
      <c r="L102" s="234"/>
      <c r="M102" s="235" t="s">
        <v>19</v>
      </c>
      <c r="N102" s="236" t="s">
        <v>47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174</v>
      </c>
      <c r="AT102" s="186" t="s">
        <v>185</v>
      </c>
      <c r="AU102" s="186" t="s">
        <v>86</v>
      </c>
      <c r="AY102" s="19" t="s">
        <v>126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84</v>
      </c>
      <c r="BK102" s="187">
        <f>ROUND(I102*H102,2)</f>
        <v>0</v>
      </c>
      <c r="BL102" s="19" t="s">
        <v>133</v>
      </c>
      <c r="BM102" s="186" t="s">
        <v>449</v>
      </c>
    </row>
    <row r="103" spans="1:65" s="2" customFormat="1" ht="21.75" customHeight="1">
      <c r="A103" s="36"/>
      <c r="B103" s="37"/>
      <c r="C103" s="227" t="s">
        <v>184</v>
      </c>
      <c r="D103" s="227" t="s">
        <v>185</v>
      </c>
      <c r="E103" s="228" t="s">
        <v>450</v>
      </c>
      <c r="F103" s="229" t="s">
        <v>451</v>
      </c>
      <c r="G103" s="230" t="s">
        <v>345</v>
      </c>
      <c r="H103" s="231">
        <v>396</v>
      </c>
      <c r="I103" s="232"/>
      <c r="J103" s="233">
        <f>ROUND(I103*H103,2)</f>
        <v>0</v>
      </c>
      <c r="K103" s="229" t="s">
        <v>166</v>
      </c>
      <c r="L103" s="234"/>
      <c r="M103" s="235" t="s">
        <v>19</v>
      </c>
      <c r="N103" s="236" t="s">
        <v>47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174</v>
      </c>
      <c r="AT103" s="186" t="s">
        <v>185</v>
      </c>
      <c r="AU103" s="186" t="s">
        <v>86</v>
      </c>
      <c r="AY103" s="19" t="s">
        <v>126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84</v>
      </c>
      <c r="BK103" s="187">
        <f>ROUND(I103*H103,2)</f>
        <v>0</v>
      </c>
      <c r="BL103" s="19" t="s">
        <v>133</v>
      </c>
      <c r="BM103" s="186" t="s">
        <v>452</v>
      </c>
    </row>
    <row r="104" spans="1:65" s="2" customFormat="1" ht="16.5" customHeight="1">
      <c r="A104" s="36"/>
      <c r="B104" s="37"/>
      <c r="C104" s="175" t="s">
        <v>192</v>
      </c>
      <c r="D104" s="175" t="s">
        <v>128</v>
      </c>
      <c r="E104" s="176" t="s">
        <v>453</v>
      </c>
      <c r="F104" s="177" t="s">
        <v>454</v>
      </c>
      <c r="G104" s="178" t="s">
        <v>345</v>
      </c>
      <c r="H104" s="179">
        <v>98</v>
      </c>
      <c r="I104" s="180"/>
      <c r="J104" s="181">
        <f>ROUND(I104*H104,2)</f>
        <v>0</v>
      </c>
      <c r="K104" s="177" t="s">
        <v>166</v>
      </c>
      <c r="L104" s="41"/>
      <c r="M104" s="182" t="s">
        <v>19</v>
      </c>
      <c r="N104" s="183" t="s">
        <v>47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133</v>
      </c>
      <c r="AT104" s="186" t="s">
        <v>128</v>
      </c>
      <c r="AU104" s="186" t="s">
        <v>86</v>
      </c>
      <c r="AY104" s="19" t="s">
        <v>126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84</v>
      </c>
      <c r="BK104" s="187">
        <f>ROUND(I104*H104,2)</f>
        <v>0</v>
      </c>
      <c r="BL104" s="19" t="s">
        <v>133</v>
      </c>
      <c r="BM104" s="186" t="s">
        <v>455</v>
      </c>
    </row>
    <row r="105" spans="1:65" s="2" customFormat="1" ht="24.2" customHeight="1">
      <c r="A105" s="36"/>
      <c r="B105" s="37"/>
      <c r="C105" s="227" t="s">
        <v>199</v>
      </c>
      <c r="D105" s="227" t="s">
        <v>185</v>
      </c>
      <c r="E105" s="228" t="s">
        <v>456</v>
      </c>
      <c r="F105" s="229" t="s">
        <v>457</v>
      </c>
      <c r="G105" s="230" t="s">
        <v>345</v>
      </c>
      <c r="H105" s="231">
        <v>98</v>
      </c>
      <c r="I105" s="232"/>
      <c r="J105" s="233">
        <f>ROUND(I105*H105,2)</f>
        <v>0</v>
      </c>
      <c r="K105" s="229" t="s">
        <v>166</v>
      </c>
      <c r="L105" s="234"/>
      <c r="M105" s="235" t="s">
        <v>19</v>
      </c>
      <c r="N105" s="236" t="s">
        <v>47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174</v>
      </c>
      <c r="AT105" s="186" t="s">
        <v>185</v>
      </c>
      <c r="AU105" s="186" t="s">
        <v>86</v>
      </c>
      <c r="AY105" s="19" t="s">
        <v>126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84</v>
      </c>
      <c r="BK105" s="187">
        <f>ROUND(I105*H105,2)</f>
        <v>0</v>
      </c>
      <c r="BL105" s="19" t="s">
        <v>133</v>
      </c>
      <c r="BM105" s="186" t="s">
        <v>458</v>
      </c>
    </row>
    <row r="106" spans="1:65" s="2" customFormat="1" ht="58.5">
      <c r="A106" s="36"/>
      <c r="B106" s="37"/>
      <c r="C106" s="38"/>
      <c r="D106" s="193" t="s">
        <v>137</v>
      </c>
      <c r="E106" s="38"/>
      <c r="F106" s="194" t="s">
        <v>459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137</v>
      </c>
      <c r="AU106" s="19" t="s">
        <v>86</v>
      </c>
    </row>
    <row r="107" spans="1:65" s="2" customFormat="1" ht="24.2" customHeight="1">
      <c r="A107" s="36"/>
      <c r="B107" s="37"/>
      <c r="C107" s="175" t="s">
        <v>8</v>
      </c>
      <c r="D107" s="175" t="s">
        <v>128</v>
      </c>
      <c r="E107" s="176" t="s">
        <v>460</v>
      </c>
      <c r="F107" s="177" t="s">
        <v>461</v>
      </c>
      <c r="G107" s="178" t="s">
        <v>345</v>
      </c>
      <c r="H107" s="179">
        <v>98</v>
      </c>
      <c r="I107" s="180"/>
      <c r="J107" s="181">
        <f>ROUND(I107*H107,2)</f>
        <v>0</v>
      </c>
      <c r="K107" s="177" t="s">
        <v>166</v>
      </c>
      <c r="L107" s="41"/>
      <c r="M107" s="182" t="s">
        <v>19</v>
      </c>
      <c r="N107" s="183" t="s">
        <v>47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133</v>
      </c>
      <c r="AT107" s="186" t="s">
        <v>128</v>
      </c>
      <c r="AU107" s="186" t="s">
        <v>86</v>
      </c>
      <c r="AY107" s="19" t="s">
        <v>126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84</v>
      </c>
      <c r="BK107" s="187">
        <f>ROUND(I107*H107,2)</f>
        <v>0</v>
      </c>
      <c r="BL107" s="19" t="s">
        <v>133</v>
      </c>
      <c r="BM107" s="186" t="s">
        <v>462</v>
      </c>
    </row>
    <row r="108" spans="1:65" s="2" customFormat="1" ht="33" customHeight="1">
      <c r="A108" s="36"/>
      <c r="B108" s="37"/>
      <c r="C108" s="227" t="s">
        <v>211</v>
      </c>
      <c r="D108" s="227" t="s">
        <v>185</v>
      </c>
      <c r="E108" s="228" t="s">
        <v>463</v>
      </c>
      <c r="F108" s="229" t="s">
        <v>464</v>
      </c>
      <c r="G108" s="230" t="s">
        <v>345</v>
      </c>
      <c r="H108" s="231">
        <v>98</v>
      </c>
      <c r="I108" s="232"/>
      <c r="J108" s="233">
        <f>ROUND(I108*H108,2)</f>
        <v>0</v>
      </c>
      <c r="K108" s="229" t="s">
        <v>166</v>
      </c>
      <c r="L108" s="234"/>
      <c r="M108" s="235" t="s">
        <v>19</v>
      </c>
      <c r="N108" s="236" t="s">
        <v>47</v>
      </c>
      <c r="O108" s="66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174</v>
      </c>
      <c r="AT108" s="186" t="s">
        <v>185</v>
      </c>
      <c r="AU108" s="186" t="s">
        <v>86</v>
      </c>
      <c r="AY108" s="19" t="s">
        <v>126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84</v>
      </c>
      <c r="BK108" s="187">
        <f>ROUND(I108*H108,2)</f>
        <v>0</v>
      </c>
      <c r="BL108" s="19" t="s">
        <v>133</v>
      </c>
      <c r="BM108" s="186" t="s">
        <v>465</v>
      </c>
    </row>
    <row r="109" spans="1:65" s="2" customFormat="1" ht="24.2" customHeight="1">
      <c r="A109" s="36"/>
      <c r="B109" s="37"/>
      <c r="C109" s="175" t="s">
        <v>218</v>
      </c>
      <c r="D109" s="175" t="s">
        <v>128</v>
      </c>
      <c r="E109" s="176" t="s">
        <v>466</v>
      </c>
      <c r="F109" s="177" t="s">
        <v>461</v>
      </c>
      <c r="G109" s="178" t="s">
        <v>345</v>
      </c>
      <c r="H109" s="179">
        <v>2</v>
      </c>
      <c r="I109" s="180"/>
      <c r="J109" s="181">
        <f>ROUND(I109*H109,2)</f>
        <v>0</v>
      </c>
      <c r="K109" s="177" t="s">
        <v>166</v>
      </c>
      <c r="L109" s="41"/>
      <c r="M109" s="182" t="s">
        <v>19</v>
      </c>
      <c r="N109" s="183" t="s">
        <v>47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133</v>
      </c>
      <c r="AT109" s="186" t="s">
        <v>128</v>
      </c>
      <c r="AU109" s="186" t="s">
        <v>86</v>
      </c>
      <c r="AY109" s="19" t="s">
        <v>126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84</v>
      </c>
      <c r="BK109" s="187">
        <f>ROUND(I109*H109,2)</f>
        <v>0</v>
      </c>
      <c r="BL109" s="19" t="s">
        <v>133</v>
      </c>
      <c r="BM109" s="186" t="s">
        <v>467</v>
      </c>
    </row>
    <row r="110" spans="1:65" s="2" customFormat="1" ht="33" customHeight="1">
      <c r="A110" s="36"/>
      <c r="B110" s="37"/>
      <c r="C110" s="227" t="s">
        <v>224</v>
      </c>
      <c r="D110" s="227" t="s">
        <v>185</v>
      </c>
      <c r="E110" s="228" t="s">
        <v>468</v>
      </c>
      <c r="F110" s="229" t="s">
        <v>464</v>
      </c>
      <c r="G110" s="230" t="s">
        <v>345</v>
      </c>
      <c r="H110" s="231">
        <v>2</v>
      </c>
      <c r="I110" s="232"/>
      <c r="J110" s="233">
        <f>ROUND(I110*H110,2)</f>
        <v>0</v>
      </c>
      <c r="K110" s="229" t="s">
        <v>166</v>
      </c>
      <c r="L110" s="234"/>
      <c r="M110" s="235" t="s">
        <v>19</v>
      </c>
      <c r="N110" s="236" t="s">
        <v>47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174</v>
      </c>
      <c r="AT110" s="186" t="s">
        <v>185</v>
      </c>
      <c r="AU110" s="186" t="s">
        <v>86</v>
      </c>
      <c r="AY110" s="19" t="s">
        <v>126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84</v>
      </c>
      <c r="BK110" s="187">
        <f>ROUND(I110*H110,2)</f>
        <v>0</v>
      </c>
      <c r="BL110" s="19" t="s">
        <v>133</v>
      </c>
      <c r="BM110" s="186" t="s">
        <v>469</v>
      </c>
    </row>
    <row r="111" spans="1:65" s="12" customFormat="1" ht="22.9" customHeight="1">
      <c r="B111" s="159"/>
      <c r="C111" s="160"/>
      <c r="D111" s="161" t="s">
        <v>75</v>
      </c>
      <c r="E111" s="173" t="s">
        <v>393</v>
      </c>
      <c r="F111" s="173" t="s">
        <v>394</v>
      </c>
      <c r="G111" s="160"/>
      <c r="H111" s="160"/>
      <c r="I111" s="163"/>
      <c r="J111" s="174">
        <f>BK111</f>
        <v>0</v>
      </c>
      <c r="K111" s="160"/>
      <c r="L111" s="165"/>
      <c r="M111" s="166"/>
      <c r="N111" s="167"/>
      <c r="O111" s="167"/>
      <c r="P111" s="168">
        <f>SUM(P112:P113)</f>
        <v>0</v>
      </c>
      <c r="Q111" s="167"/>
      <c r="R111" s="168">
        <f>SUM(R112:R113)</f>
        <v>0</v>
      </c>
      <c r="S111" s="167"/>
      <c r="T111" s="169">
        <f>SUM(T112:T113)</f>
        <v>0</v>
      </c>
      <c r="AR111" s="170" t="s">
        <v>84</v>
      </c>
      <c r="AT111" s="171" t="s">
        <v>75</v>
      </c>
      <c r="AU111" s="171" t="s">
        <v>84</v>
      </c>
      <c r="AY111" s="170" t="s">
        <v>126</v>
      </c>
      <c r="BK111" s="172">
        <f>SUM(BK112:BK113)</f>
        <v>0</v>
      </c>
    </row>
    <row r="112" spans="1:65" s="2" customFormat="1" ht="55.5" customHeight="1">
      <c r="A112" s="36"/>
      <c r="B112" s="37"/>
      <c r="C112" s="175" t="s">
        <v>230</v>
      </c>
      <c r="D112" s="175" t="s">
        <v>128</v>
      </c>
      <c r="E112" s="176" t="s">
        <v>470</v>
      </c>
      <c r="F112" s="177" t="s">
        <v>471</v>
      </c>
      <c r="G112" s="178" t="s">
        <v>188</v>
      </c>
      <c r="H112" s="179">
        <v>55.884</v>
      </c>
      <c r="I112" s="180"/>
      <c r="J112" s="181">
        <f>ROUND(I112*H112,2)</f>
        <v>0</v>
      </c>
      <c r="K112" s="177" t="s">
        <v>132</v>
      </c>
      <c r="L112" s="41"/>
      <c r="M112" s="182" t="s">
        <v>19</v>
      </c>
      <c r="N112" s="183" t="s">
        <v>47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133</v>
      </c>
      <c r="AT112" s="186" t="s">
        <v>128</v>
      </c>
      <c r="AU112" s="186" t="s">
        <v>86</v>
      </c>
      <c r="AY112" s="19" t="s">
        <v>126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84</v>
      </c>
      <c r="BK112" s="187">
        <f>ROUND(I112*H112,2)</f>
        <v>0</v>
      </c>
      <c r="BL112" s="19" t="s">
        <v>133</v>
      </c>
      <c r="BM112" s="186" t="s">
        <v>472</v>
      </c>
    </row>
    <row r="113" spans="1:65" s="2" customFormat="1" ht="11.25">
      <c r="A113" s="36"/>
      <c r="B113" s="37"/>
      <c r="C113" s="38"/>
      <c r="D113" s="188" t="s">
        <v>135</v>
      </c>
      <c r="E113" s="38"/>
      <c r="F113" s="189" t="s">
        <v>473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135</v>
      </c>
      <c r="AU113" s="19" t="s">
        <v>86</v>
      </c>
    </row>
    <row r="114" spans="1:65" s="12" customFormat="1" ht="25.9" customHeight="1">
      <c r="B114" s="159"/>
      <c r="C114" s="160"/>
      <c r="D114" s="161" t="s">
        <v>75</v>
      </c>
      <c r="E114" s="162" t="s">
        <v>474</v>
      </c>
      <c r="F114" s="162" t="s">
        <v>475</v>
      </c>
      <c r="G114" s="160"/>
      <c r="H114" s="160"/>
      <c r="I114" s="163"/>
      <c r="J114" s="164">
        <f>BK114</f>
        <v>0</v>
      </c>
      <c r="K114" s="160"/>
      <c r="L114" s="165"/>
      <c r="M114" s="166"/>
      <c r="N114" s="167"/>
      <c r="O114" s="167"/>
      <c r="P114" s="168">
        <f>SUM(P115:P116)</f>
        <v>0</v>
      </c>
      <c r="Q114" s="167"/>
      <c r="R114" s="168">
        <f>SUM(R115:R116)</f>
        <v>0</v>
      </c>
      <c r="S114" s="167"/>
      <c r="T114" s="169">
        <f>SUM(T115:T116)</f>
        <v>0</v>
      </c>
      <c r="AR114" s="170" t="s">
        <v>133</v>
      </c>
      <c r="AT114" s="171" t="s">
        <v>75</v>
      </c>
      <c r="AU114" s="171" t="s">
        <v>76</v>
      </c>
      <c r="AY114" s="170" t="s">
        <v>126</v>
      </c>
      <c r="BK114" s="172">
        <f>SUM(BK115:BK116)</f>
        <v>0</v>
      </c>
    </row>
    <row r="115" spans="1:65" s="2" customFormat="1" ht="16.5" customHeight="1">
      <c r="A115" s="36"/>
      <c r="B115" s="37"/>
      <c r="C115" s="175" t="s">
        <v>236</v>
      </c>
      <c r="D115" s="175" t="s">
        <v>128</v>
      </c>
      <c r="E115" s="176" t="s">
        <v>476</v>
      </c>
      <c r="F115" s="177" t="s">
        <v>477</v>
      </c>
      <c r="G115" s="178" t="s">
        <v>478</v>
      </c>
      <c r="H115" s="179">
        <v>6097.192</v>
      </c>
      <c r="I115" s="180"/>
      <c r="J115" s="181">
        <f>ROUND(I115*H115,2)</f>
        <v>0</v>
      </c>
      <c r="K115" s="177" t="s">
        <v>166</v>
      </c>
      <c r="L115" s="41"/>
      <c r="M115" s="182" t="s">
        <v>19</v>
      </c>
      <c r="N115" s="183" t="s">
        <v>47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479</v>
      </c>
      <c r="AT115" s="186" t="s">
        <v>128</v>
      </c>
      <c r="AU115" s="186" t="s">
        <v>84</v>
      </c>
      <c r="AY115" s="19" t="s">
        <v>126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84</v>
      </c>
      <c r="BK115" s="187">
        <f>ROUND(I115*H115,2)</f>
        <v>0</v>
      </c>
      <c r="BL115" s="19" t="s">
        <v>479</v>
      </c>
      <c r="BM115" s="186" t="s">
        <v>480</v>
      </c>
    </row>
    <row r="116" spans="1:65" s="2" customFormat="1" ht="16.5" customHeight="1">
      <c r="A116" s="36"/>
      <c r="B116" s="37"/>
      <c r="C116" s="175" t="s">
        <v>243</v>
      </c>
      <c r="D116" s="175" t="s">
        <v>128</v>
      </c>
      <c r="E116" s="176" t="s">
        <v>481</v>
      </c>
      <c r="F116" s="177" t="s">
        <v>482</v>
      </c>
      <c r="G116" s="178" t="s">
        <v>478</v>
      </c>
      <c r="H116" s="179">
        <v>6097.192</v>
      </c>
      <c r="I116" s="180"/>
      <c r="J116" s="181">
        <f>ROUND(I116*H116,2)</f>
        <v>0</v>
      </c>
      <c r="K116" s="177" t="s">
        <v>166</v>
      </c>
      <c r="L116" s="41"/>
      <c r="M116" s="240" t="s">
        <v>19</v>
      </c>
      <c r="N116" s="241" t="s">
        <v>47</v>
      </c>
      <c r="O116" s="242"/>
      <c r="P116" s="243">
        <f>O116*H116</f>
        <v>0</v>
      </c>
      <c r="Q116" s="243">
        <v>0</v>
      </c>
      <c r="R116" s="243">
        <f>Q116*H116</f>
        <v>0</v>
      </c>
      <c r="S116" s="243">
        <v>0</v>
      </c>
      <c r="T116" s="24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479</v>
      </c>
      <c r="AT116" s="186" t="s">
        <v>128</v>
      </c>
      <c r="AU116" s="186" t="s">
        <v>84</v>
      </c>
      <c r="AY116" s="19" t="s">
        <v>126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84</v>
      </c>
      <c r="BK116" s="187">
        <f>ROUND(I116*H116,2)</f>
        <v>0</v>
      </c>
      <c r="BL116" s="19" t="s">
        <v>479</v>
      </c>
      <c r="BM116" s="186" t="s">
        <v>483</v>
      </c>
    </row>
    <row r="117" spans="1:65" s="2" customFormat="1" ht="6.95" customHeight="1">
      <c r="A117" s="36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1"/>
      <c r="M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</sheetData>
  <sheetProtection algorithmName="SHA-512" hashValue="tns68/vZQ1tGzwNqDIo2xpBKUlDB4lrf8Lfd6h/Z9dJ4lxrQJhHIDb35ghas3LN6OGqyaVH71q9ihMhTaF4F/A==" saltValue="noaYP/FNMOKqqWh4QGkTTBVZxI1wbFASLWi8ZseBr+UWqu3/4qY7IrzzXaRmaHVJb5OPm8FayNJYIh6AdAYwXw==" spinCount="100000" sheet="1" objects="1" scenarios="1" formatColumns="0" formatRows="0" autoFilter="0"/>
  <autoFilter ref="C84:K11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1" r:id="rId2"/>
    <hyperlink ref="F93" r:id="rId3"/>
    <hyperlink ref="F95" r:id="rId4"/>
    <hyperlink ref="F98" r:id="rId5"/>
    <hyperlink ref="F101" r:id="rId6"/>
    <hyperlink ref="F113" r:id="rId7"/>
  </hyperlinks>
  <pageMargins left="0.39374999999999999" right="0.39374999999999999" top="0.39374999999999999" bottom="0.39374999999999999" header="0" footer="0"/>
  <pageSetup paperSize="9" scale="76" fitToHeight="100" orientation="portrait" blackAndWhite="1" r:id="rId8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92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4.95" customHeight="1">
      <c r="B4" s="22"/>
      <c r="D4" s="105" t="s">
        <v>96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5" t="str">
        <f>'Rekapitulace stavby'!K6</f>
        <v>Dětské dopravní hřiště Šumperk</v>
      </c>
      <c r="F7" s="376"/>
      <c r="G7" s="376"/>
      <c r="H7" s="376"/>
      <c r="L7" s="22"/>
    </row>
    <row r="8" spans="1:46" s="2" customFormat="1" ht="12" customHeight="1">
      <c r="A8" s="36"/>
      <c r="B8" s="41"/>
      <c r="C8" s="36"/>
      <c r="D8" s="107" t="s">
        <v>97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7" t="s">
        <v>484</v>
      </c>
      <c r="F9" s="378"/>
      <c r="G9" s="378"/>
      <c r="H9" s="378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8. 8. 2024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30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9" t="str">
        <f>'Rekapitulace stavby'!E14</f>
        <v>Vyplň údaj</v>
      </c>
      <c r="F18" s="380"/>
      <c r="G18" s="380"/>
      <c r="H18" s="380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39</v>
      </c>
      <c r="F24" s="36"/>
      <c r="G24" s="36"/>
      <c r="H24" s="36"/>
      <c r="I24" s="107" t="s">
        <v>29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1" t="s">
        <v>19</v>
      </c>
      <c r="F27" s="381"/>
      <c r="G27" s="381"/>
      <c r="H27" s="38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ROUND(J90,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46</v>
      </c>
      <c r="E33" s="107" t="s">
        <v>47</v>
      </c>
      <c r="F33" s="119">
        <f>ROUND((SUM(BE90:BE246)),  2)</f>
        <v>0</v>
      </c>
      <c r="G33" s="36"/>
      <c r="H33" s="36"/>
      <c r="I33" s="120">
        <v>0.21</v>
      </c>
      <c r="J33" s="119">
        <f>ROUND(((SUM(BE90:BE246))*I33),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48</v>
      </c>
      <c r="F34" s="119">
        <f>ROUND((SUM(BF90:BF246)),  2)</f>
        <v>0</v>
      </c>
      <c r="G34" s="36"/>
      <c r="H34" s="36"/>
      <c r="I34" s="120">
        <v>0.12</v>
      </c>
      <c r="J34" s="119">
        <f>ROUND(((SUM(BF90:BF246))*I34),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49</v>
      </c>
      <c r="F35" s="119">
        <f>ROUND((SUM(BG90:BG246)),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50</v>
      </c>
      <c r="F36" s="119">
        <f>ROUND((SUM(BH90:BH246)),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51</v>
      </c>
      <c r="F37" s="119">
        <f>ROUND((SUM(BI90:BI246)),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2" t="str">
        <f>E7</f>
        <v>Dětské dopravní hřiště Šumperk</v>
      </c>
      <c r="F48" s="383"/>
      <c r="G48" s="383"/>
      <c r="H48" s="383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5" t="str">
        <f>E9</f>
        <v>SO 401 - Technologie SSZ</v>
      </c>
      <c r="F50" s="384"/>
      <c r="G50" s="384"/>
      <c r="H50" s="384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k.ú. Šumperk</v>
      </c>
      <c r="G52" s="38"/>
      <c r="H52" s="38"/>
      <c r="I52" s="31" t="s">
        <v>23</v>
      </c>
      <c r="J52" s="61" t="str">
        <f>IF(J12="","",J12)</f>
        <v>8. 8. 2024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Šumperk</v>
      </c>
      <c r="G54" s="38"/>
      <c r="H54" s="38"/>
      <c r="I54" s="31" t="s">
        <v>33</v>
      </c>
      <c r="J54" s="34" t="str">
        <f>E21</f>
        <v>Cekr CZ s.r.o.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Cekr CZ s.r.o., CS ÚRS 2024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100</v>
      </c>
      <c r="D57" s="133"/>
      <c r="E57" s="133"/>
      <c r="F57" s="133"/>
      <c r="G57" s="133"/>
      <c r="H57" s="133"/>
      <c r="I57" s="133"/>
      <c r="J57" s="134" t="s">
        <v>101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J90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102</v>
      </c>
    </row>
    <row r="60" spans="1:47" s="9" customFormat="1" ht="24.95" customHeight="1">
      <c r="B60" s="136"/>
      <c r="C60" s="137"/>
      <c r="D60" s="138" t="s">
        <v>103</v>
      </c>
      <c r="E60" s="139"/>
      <c r="F60" s="139"/>
      <c r="G60" s="139"/>
      <c r="H60" s="139"/>
      <c r="I60" s="139"/>
      <c r="J60" s="140">
        <f>J91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104</v>
      </c>
      <c r="E61" s="145"/>
      <c r="F61" s="145"/>
      <c r="G61" s="145"/>
      <c r="H61" s="145"/>
      <c r="I61" s="145"/>
      <c r="J61" s="146">
        <f>J92</f>
        <v>0</v>
      </c>
      <c r="K61" s="143"/>
      <c r="L61" s="147"/>
    </row>
    <row r="62" spans="1:47" s="9" customFormat="1" ht="24.95" customHeight="1">
      <c r="B62" s="136"/>
      <c r="C62" s="137"/>
      <c r="D62" s="138" t="s">
        <v>485</v>
      </c>
      <c r="E62" s="139"/>
      <c r="F62" s="139"/>
      <c r="G62" s="139"/>
      <c r="H62" s="139"/>
      <c r="I62" s="139"/>
      <c r="J62" s="140">
        <f>J101</f>
        <v>0</v>
      </c>
      <c r="K62" s="137"/>
      <c r="L62" s="141"/>
    </row>
    <row r="63" spans="1:47" s="10" customFormat="1" ht="19.899999999999999" customHeight="1">
      <c r="B63" s="142"/>
      <c r="C63" s="143"/>
      <c r="D63" s="144" t="s">
        <v>486</v>
      </c>
      <c r="E63" s="145"/>
      <c r="F63" s="145"/>
      <c r="G63" s="145"/>
      <c r="H63" s="145"/>
      <c r="I63" s="145"/>
      <c r="J63" s="146">
        <f>J102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487</v>
      </c>
      <c r="E64" s="145"/>
      <c r="F64" s="145"/>
      <c r="G64" s="145"/>
      <c r="H64" s="145"/>
      <c r="I64" s="145"/>
      <c r="J64" s="146">
        <f>J107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106</v>
      </c>
      <c r="E65" s="145"/>
      <c r="F65" s="145"/>
      <c r="G65" s="145"/>
      <c r="H65" s="145"/>
      <c r="I65" s="145"/>
      <c r="J65" s="146">
        <f>J110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488</v>
      </c>
      <c r="E66" s="145"/>
      <c r="F66" s="145"/>
      <c r="G66" s="145"/>
      <c r="H66" s="145"/>
      <c r="I66" s="145"/>
      <c r="J66" s="146">
        <f>J123</f>
        <v>0</v>
      </c>
      <c r="K66" s="143"/>
      <c r="L66" s="147"/>
    </row>
    <row r="67" spans="1:31" s="9" customFormat="1" ht="24.95" customHeight="1">
      <c r="B67" s="136"/>
      <c r="C67" s="137"/>
      <c r="D67" s="138" t="s">
        <v>109</v>
      </c>
      <c r="E67" s="139"/>
      <c r="F67" s="139"/>
      <c r="G67" s="139"/>
      <c r="H67" s="139"/>
      <c r="I67" s="139"/>
      <c r="J67" s="140">
        <f>J129</f>
        <v>0</v>
      </c>
      <c r="K67" s="137"/>
      <c r="L67" s="141"/>
    </row>
    <row r="68" spans="1:31" s="10" customFormat="1" ht="19.899999999999999" customHeight="1">
      <c r="B68" s="142"/>
      <c r="C68" s="143"/>
      <c r="D68" s="144" t="s">
        <v>489</v>
      </c>
      <c r="E68" s="145"/>
      <c r="F68" s="145"/>
      <c r="G68" s="145"/>
      <c r="H68" s="145"/>
      <c r="I68" s="145"/>
      <c r="J68" s="146">
        <f>J130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490</v>
      </c>
      <c r="E69" s="145"/>
      <c r="F69" s="145"/>
      <c r="G69" s="145"/>
      <c r="H69" s="145"/>
      <c r="I69" s="145"/>
      <c r="J69" s="146">
        <f>J166</f>
        <v>0</v>
      </c>
      <c r="K69" s="143"/>
      <c r="L69" s="147"/>
    </row>
    <row r="70" spans="1:31" s="10" customFormat="1" ht="19.899999999999999" customHeight="1">
      <c r="B70" s="142"/>
      <c r="C70" s="143"/>
      <c r="D70" s="144" t="s">
        <v>110</v>
      </c>
      <c r="E70" s="145"/>
      <c r="F70" s="145"/>
      <c r="G70" s="145"/>
      <c r="H70" s="145"/>
      <c r="I70" s="145"/>
      <c r="J70" s="146">
        <f>J232</f>
        <v>0</v>
      </c>
      <c r="K70" s="143"/>
      <c r="L70" s="147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111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82" t="str">
        <f>E7</f>
        <v>Dětské dopravní hřiště Šumperk</v>
      </c>
      <c r="F80" s="383"/>
      <c r="G80" s="383"/>
      <c r="H80" s="383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97</v>
      </c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35" t="str">
        <f>E9</f>
        <v>SO 401 - Technologie SSZ</v>
      </c>
      <c r="F82" s="384"/>
      <c r="G82" s="384"/>
      <c r="H82" s="384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21</v>
      </c>
      <c r="D84" s="38"/>
      <c r="E84" s="38"/>
      <c r="F84" s="29" t="str">
        <f>F12</f>
        <v>k.ú. Šumperk</v>
      </c>
      <c r="G84" s="38"/>
      <c r="H84" s="38"/>
      <c r="I84" s="31" t="s">
        <v>23</v>
      </c>
      <c r="J84" s="61" t="str">
        <f>IF(J12="","",J12)</f>
        <v>8. 8. 2024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25</v>
      </c>
      <c r="D86" s="38"/>
      <c r="E86" s="38"/>
      <c r="F86" s="29" t="str">
        <f>E15</f>
        <v>Město Šumperk</v>
      </c>
      <c r="G86" s="38"/>
      <c r="H86" s="38"/>
      <c r="I86" s="31" t="s">
        <v>33</v>
      </c>
      <c r="J86" s="34" t="str">
        <f>E21</f>
        <v>Cekr CZ s.r.o.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25.7" customHeight="1">
      <c r="A87" s="36"/>
      <c r="B87" s="37"/>
      <c r="C87" s="31" t="s">
        <v>31</v>
      </c>
      <c r="D87" s="38"/>
      <c r="E87" s="38"/>
      <c r="F87" s="29" t="str">
        <f>IF(E18="","",E18)</f>
        <v>Vyplň údaj</v>
      </c>
      <c r="G87" s="38"/>
      <c r="H87" s="38"/>
      <c r="I87" s="31" t="s">
        <v>38</v>
      </c>
      <c r="J87" s="34" t="str">
        <f>E24</f>
        <v>Cekr CZ s.r.o., CS ÚRS 2024</v>
      </c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48"/>
      <c r="B89" s="149"/>
      <c r="C89" s="150" t="s">
        <v>112</v>
      </c>
      <c r="D89" s="151" t="s">
        <v>61</v>
      </c>
      <c r="E89" s="151" t="s">
        <v>57</v>
      </c>
      <c r="F89" s="151" t="s">
        <v>58</v>
      </c>
      <c r="G89" s="151" t="s">
        <v>113</v>
      </c>
      <c r="H89" s="151" t="s">
        <v>114</v>
      </c>
      <c r="I89" s="151" t="s">
        <v>115</v>
      </c>
      <c r="J89" s="151" t="s">
        <v>101</v>
      </c>
      <c r="K89" s="152" t="s">
        <v>116</v>
      </c>
      <c r="L89" s="153"/>
      <c r="M89" s="70" t="s">
        <v>19</v>
      </c>
      <c r="N89" s="71" t="s">
        <v>46</v>
      </c>
      <c r="O89" s="71" t="s">
        <v>117</v>
      </c>
      <c r="P89" s="71" t="s">
        <v>118</v>
      </c>
      <c r="Q89" s="71" t="s">
        <v>119</v>
      </c>
      <c r="R89" s="71" t="s">
        <v>120</v>
      </c>
      <c r="S89" s="71" t="s">
        <v>121</v>
      </c>
      <c r="T89" s="72" t="s">
        <v>122</v>
      </c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</row>
    <row r="90" spans="1:65" s="2" customFormat="1" ht="22.9" customHeight="1">
      <c r="A90" s="36"/>
      <c r="B90" s="37"/>
      <c r="C90" s="77" t="s">
        <v>123</v>
      </c>
      <c r="D90" s="38"/>
      <c r="E90" s="38"/>
      <c r="F90" s="38"/>
      <c r="G90" s="38"/>
      <c r="H90" s="38"/>
      <c r="I90" s="38"/>
      <c r="J90" s="154">
        <f>BK90</f>
        <v>0</v>
      </c>
      <c r="K90" s="38"/>
      <c r="L90" s="41"/>
      <c r="M90" s="73"/>
      <c r="N90" s="155"/>
      <c r="O90" s="74"/>
      <c r="P90" s="156">
        <f>P91+P101+P129</f>
        <v>0</v>
      </c>
      <c r="Q90" s="74"/>
      <c r="R90" s="156">
        <f>R91+R101+R129</f>
        <v>20.12912</v>
      </c>
      <c r="S90" s="74"/>
      <c r="T90" s="157">
        <f>T91+T101+T129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75</v>
      </c>
      <c r="AU90" s="19" t="s">
        <v>102</v>
      </c>
      <c r="BK90" s="158">
        <f>BK91+BK101+BK129</f>
        <v>0</v>
      </c>
    </row>
    <row r="91" spans="1:65" s="12" customFormat="1" ht="25.9" customHeight="1">
      <c r="B91" s="159"/>
      <c r="C91" s="160"/>
      <c r="D91" s="161" t="s">
        <v>75</v>
      </c>
      <c r="E91" s="162" t="s">
        <v>124</v>
      </c>
      <c r="F91" s="162" t="s">
        <v>125</v>
      </c>
      <c r="G91" s="160"/>
      <c r="H91" s="160"/>
      <c r="I91" s="163"/>
      <c r="J91" s="164">
        <f>BK91</f>
        <v>0</v>
      </c>
      <c r="K91" s="160"/>
      <c r="L91" s="165"/>
      <c r="M91" s="166"/>
      <c r="N91" s="167"/>
      <c r="O91" s="167"/>
      <c r="P91" s="168">
        <f>P92</f>
        <v>0</v>
      </c>
      <c r="Q91" s="167"/>
      <c r="R91" s="168">
        <f>R92</f>
        <v>0</v>
      </c>
      <c r="S91" s="167"/>
      <c r="T91" s="169">
        <f>T92</f>
        <v>0</v>
      </c>
      <c r="AR91" s="170" t="s">
        <v>84</v>
      </c>
      <c r="AT91" s="171" t="s">
        <v>75</v>
      </c>
      <c r="AU91" s="171" t="s">
        <v>76</v>
      </c>
      <c r="AY91" s="170" t="s">
        <v>126</v>
      </c>
      <c r="BK91" s="172">
        <f>BK92</f>
        <v>0</v>
      </c>
    </row>
    <row r="92" spans="1:65" s="12" customFormat="1" ht="22.9" customHeight="1">
      <c r="B92" s="159"/>
      <c r="C92" s="160"/>
      <c r="D92" s="161" t="s">
        <v>75</v>
      </c>
      <c r="E92" s="173" t="s">
        <v>84</v>
      </c>
      <c r="F92" s="173" t="s">
        <v>127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SUM(P93:P100)</f>
        <v>0</v>
      </c>
      <c r="Q92" s="167"/>
      <c r="R92" s="168">
        <f>SUM(R93:R100)</f>
        <v>0</v>
      </c>
      <c r="S92" s="167"/>
      <c r="T92" s="169">
        <f>SUM(T93:T100)</f>
        <v>0</v>
      </c>
      <c r="AR92" s="170" t="s">
        <v>84</v>
      </c>
      <c r="AT92" s="171" t="s">
        <v>75</v>
      </c>
      <c r="AU92" s="171" t="s">
        <v>84</v>
      </c>
      <c r="AY92" s="170" t="s">
        <v>126</v>
      </c>
      <c r="BK92" s="172">
        <f>SUM(BK93:BK100)</f>
        <v>0</v>
      </c>
    </row>
    <row r="93" spans="1:65" s="2" customFormat="1" ht="62.65" customHeight="1">
      <c r="A93" s="36"/>
      <c r="B93" s="37"/>
      <c r="C93" s="175" t="s">
        <v>84</v>
      </c>
      <c r="D93" s="175" t="s">
        <v>128</v>
      </c>
      <c r="E93" s="176" t="s">
        <v>159</v>
      </c>
      <c r="F93" s="177" t="s">
        <v>160</v>
      </c>
      <c r="G93" s="178" t="s">
        <v>147</v>
      </c>
      <c r="H93" s="179">
        <v>11.5</v>
      </c>
      <c r="I93" s="180"/>
      <c r="J93" s="181">
        <f>ROUND(I93*H93,2)</f>
        <v>0</v>
      </c>
      <c r="K93" s="177" t="s">
        <v>132</v>
      </c>
      <c r="L93" s="41"/>
      <c r="M93" s="182" t="s">
        <v>19</v>
      </c>
      <c r="N93" s="183" t="s">
        <v>47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133</v>
      </c>
      <c r="AT93" s="186" t="s">
        <v>128</v>
      </c>
      <c r="AU93" s="186" t="s">
        <v>86</v>
      </c>
      <c r="AY93" s="19" t="s">
        <v>126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84</v>
      </c>
      <c r="BK93" s="187">
        <f>ROUND(I93*H93,2)</f>
        <v>0</v>
      </c>
      <c r="BL93" s="19" t="s">
        <v>133</v>
      </c>
      <c r="BM93" s="186" t="s">
        <v>491</v>
      </c>
    </row>
    <row r="94" spans="1:65" s="2" customFormat="1" ht="11.25">
      <c r="A94" s="36"/>
      <c r="B94" s="37"/>
      <c r="C94" s="38"/>
      <c r="D94" s="188" t="s">
        <v>135</v>
      </c>
      <c r="E94" s="38"/>
      <c r="F94" s="189" t="s">
        <v>162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135</v>
      </c>
      <c r="AU94" s="19" t="s">
        <v>86</v>
      </c>
    </row>
    <row r="95" spans="1:65" s="2" customFormat="1" ht="62.65" customHeight="1">
      <c r="A95" s="36"/>
      <c r="B95" s="37"/>
      <c r="C95" s="175" t="s">
        <v>86</v>
      </c>
      <c r="D95" s="175" t="s">
        <v>128</v>
      </c>
      <c r="E95" s="176" t="s">
        <v>492</v>
      </c>
      <c r="F95" s="177" t="s">
        <v>493</v>
      </c>
      <c r="G95" s="178" t="s">
        <v>147</v>
      </c>
      <c r="H95" s="179">
        <v>11.5</v>
      </c>
      <c r="I95" s="180"/>
      <c r="J95" s="181">
        <f>ROUND(I95*H95,2)</f>
        <v>0</v>
      </c>
      <c r="K95" s="177" t="s">
        <v>132</v>
      </c>
      <c r="L95" s="41"/>
      <c r="M95" s="182" t="s">
        <v>19</v>
      </c>
      <c r="N95" s="183" t="s">
        <v>47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133</v>
      </c>
      <c r="AT95" s="186" t="s">
        <v>128</v>
      </c>
      <c r="AU95" s="186" t="s">
        <v>86</v>
      </c>
      <c r="AY95" s="19" t="s">
        <v>126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84</v>
      </c>
      <c r="BK95" s="187">
        <f>ROUND(I95*H95,2)</f>
        <v>0</v>
      </c>
      <c r="BL95" s="19" t="s">
        <v>133</v>
      </c>
      <c r="BM95" s="186" t="s">
        <v>494</v>
      </c>
    </row>
    <row r="96" spans="1:65" s="2" customFormat="1" ht="11.25">
      <c r="A96" s="36"/>
      <c r="B96" s="37"/>
      <c r="C96" s="38"/>
      <c r="D96" s="188" t="s">
        <v>135</v>
      </c>
      <c r="E96" s="38"/>
      <c r="F96" s="189" t="s">
        <v>495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135</v>
      </c>
      <c r="AU96" s="19" t="s">
        <v>86</v>
      </c>
    </row>
    <row r="97" spans="1:65" s="2" customFormat="1" ht="66.75" customHeight="1">
      <c r="A97" s="36"/>
      <c r="B97" s="37"/>
      <c r="C97" s="175" t="s">
        <v>144</v>
      </c>
      <c r="D97" s="175" t="s">
        <v>128</v>
      </c>
      <c r="E97" s="176" t="s">
        <v>496</v>
      </c>
      <c r="F97" s="177" t="s">
        <v>497</v>
      </c>
      <c r="G97" s="178" t="s">
        <v>147</v>
      </c>
      <c r="H97" s="179">
        <v>57.5</v>
      </c>
      <c r="I97" s="180"/>
      <c r="J97" s="181">
        <f>ROUND(I97*H97,2)</f>
        <v>0</v>
      </c>
      <c r="K97" s="177" t="s">
        <v>132</v>
      </c>
      <c r="L97" s="41"/>
      <c r="M97" s="182" t="s">
        <v>19</v>
      </c>
      <c r="N97" s="183" t="s">
        <v>47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133</v>
      </c>
      <c r="AT97" s="186" t="s">
        <v>128</v>
      </c>
      <c r="AU97" s="186" t="s">
        <v>86</v>
      </c>
      <c r="AY97" s="19" t="s">
        <v>126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84</v>
      </c>
      <c r="BK97" s="187">
        <f>ROUND(I97*H97,2)</f>
        <v>0</v>
      </c>
      <c r="BL97" s="19" t="s">
        <v>133</v>
      </c>
      <c r="BM97" s="186" t="s">
        <v>498</v>
      </c>
    </row>
    <row r="98" spans="1:65" s="2" customFormat="1" ht="11.25">
      <c r="A98" s="36"/>
      <c r="B98" s="37"/>
      <c r="C98" s="38"/>
      <c r="D98" s="188" t="s">
        <v>135</v>
      </c>
      <c r="E98" s="38"/>
      <c r="F98" s="189" t="s">
        <v>499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135</v>
      </c>
      <c r="AU98" s="19" t="s">
        <v>86</v>
      </c>
    </row>
    <row r="99" spans="1:65" s="2" customFormat="1" ht="37.9" customHeight="1">
      <c r="A99" s="36"/>
      <c r="B99" s="37"/>
      <c r="C99" s="175" t="s">
        <v>133</v>
      </c>
      <c r="D99" s="175" t="s">
        <v>128</v>
      </c>
      <c r="E99" s="176" t="s">
        <v>500</v>
      </c>
      <c r="F99" s="177" t="s">
        <v>501</v>
      </c>
      <c r="G99" s="178" t="s">
        <v>147</v>
      </c>
      <c r="H99" s="179">
        <v>21.23</v>
      </c>
      <c r="I99" s="180"/>
      <c r="J99" s="181">
        <f>ROUND(I99*H99,2)</f>
        <v>0</v>
      </c>
      <c r="K99" s="177" t="s">
        <v>132</v>
      </c>
      <c r="L99" s="41"/>
      <c r="M99" s="182" t="s">
        <v>19</v>
      </c>
      <c r="N99" s="183" t="s">
        <v>47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133</v>
      </c>
      <c r="AT99" s="186" t="s">
        <v>128</v>
      </c>
      <c r="AU99" s="186" t="s">
        <v>86</v>
      </c>
      <c r="AY99" s="19" t="s">
        <v>126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84</v>
      </c>
      <c r="BK99" s="187">
        <f>ROUND(I99*H99,2)</f>
        <v>0</v>
      </c>
      <c r="BL99" s="19" t="s">
        <v>133</v>
      </c>
      <c r="BM99" s="186" t="s">
        <v>502</v>
      </c>
    </row>
    <row r="100" spans="1:65" s="2" customFormat="1" ht="11.25">
      <c r="A100" s="36"/>
      <c r="B100" s="37"/>
      <c r="C100" s="38"/>
      <c r="D100" s="188" t="s">
        <v>135</v>
      </c>
      <c r="E100" s="38"/>
      <c r="F100" s="189" t="s">
        <v>503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135</v>
      </c>
      <c r="AU100" s="19" t="s">
        <v>86</v>
      </c>
    </row>
    <row r="101" spans="1:65" s="12" customFormat="1" ht="25.9" customHeight="1">
      <c r="B101" s="159"/>
      <c r="C101" s="160"/>
      <c r="D101" s="161" t="s">
        <v>75</v>
      </c>
      <c r="E101" s="162" t="s">
        <v>504</v>
      </c>
      <c r="F101" s="162" t="s">
        <v>505</v>
      </c>
      <c r="G101" s="160"/>
      <c r="H101" s="160"/>
      <c r="I101" s="163"/>
      <c r="J101" s="164">
        <f>BK101</f>
        <v>0</v>
      </c>
      <c r="K101" s="160"/>
      <c r="L101" s="165"/>
      <c r="M101" s="166"/>
      <c r="N101" s="167"/>
      <c r="O101" s="167"/>
      <c r="P101" s="168">
        <f>P102+P107+P110+P123</f>
        <v>0</v>
      </c>
      <c r="Q101" s="167"/>
      <c r="R101" s="168">
        <f>R102+R107+R110+R123</f>
        <v>8.32287</v>
      </c>
      <c r="S101" s="167"/>
      <c r="T101" s="169">
        <f>T102+T107+T110+T123</f>
        <v>0</v>
      </c>
      <c r="AR101" s="170" t="s">
        <v>86</v>
      </c>
      <c r="AT101" s="171" t="s">
        <v>75</v>
      </c>
      <c r="AU101" s="171" t="s">
        <v>76</v>
      </c>
      <c r="AY101" s="170" t="s">
        <v>126</v>
      </c>
      <c r="BK101" s="172">
        <f>BK102+BK107+BK110+BK123</f>
        <v>0</v>
      </c>
    </row>
    <row r="102" spans="1:65" s="12" customFormat="1" ht="22.9" customHeight="1">
      <c r="B102" s="159"/>
      <c r="C102" s="160"/>
      <c r="D102" s="161" t="s">
        <v>75</v>
      </c>
      <c r="E102" s="173" t="s">
        <v>506</v>
      </c>
      <c r="F102" s="173" t="s">
        <v>507</v>
      </c>
      <c r="G102" s="160"/>
      <c r="H102" s="160"/>
      <c r="I102" s="163"/>
      <c r="J102" s="174">
        <f>BK102</f>
        <v>0</v>
      </c>
      <c r="K102" s="160"/>
      <c r="L102" s="165"/>
      <c r="M102" s="166"/>
      <c r="N102" s="167"/>
      <c r="O102" s="167"/>
      <c r="P102" s="168">
        <f>SUM(P103:P106)</f>
        <v>0</v>
      </c>
      <c r="Q102" s="167"/>
      <c r="R102" s="168">
        <f>SUM(R103:R106)</f>
        <v>0</v>
      </c>
      <c r="S102" s="167"/>
      <c r="T102" s="169">
        <f>SUM(T103:T106)</f>
        <v>0</v>
      </c>
      <c r="AR102" s="170" t="s">
        <v>86</v>
      </c>
      <c r="AT102" s="171" t="s">
        <v>75</v>
      </c>
      <c r="AU102" s="171" t="s">
        <v>84</v>
      </c>
      <c r="AY102" s="170" t="s">
        <v>126</v>
      </c>
      <c r="BK102" s="172">
        <f>SUM(BK103:BK106)</f>
        <v>0</v>
      </c>
    </row>
    <row r="103" spans="1:65" s="2" customFormat="1" ht="24.2" customHeight="1">
      <c r="A103" s="36"/>
      <c r="B103" s="37"/>
      <c r="C103" s="175" t="s">
        <v>230</v>
      </c>
      <c r="D103" s="175" t="s">
        <v>128</v>
      </c>
      <c r="E103" s="176" t="s">
        <v>508</v>
      </c>
      <c r="F103" s="177" t="s">
        <v>509</v>
      </c>
      <c r="G103" s="178" t="s">
        <v>345</v>
      </c>
      <c r="H103" s="179">
        <v>1</v>
      </c>
      <c r="I103" s="180"/>
      <c r="J103" s="181">
        <f>ROUND(I103*H103,2)</f>
        <v>0</v>
      </c>
      <c r="K103" s="177" t="s">
        <v>166</v>
      </c>
      <c r="L103" s="41"/>
      <c r="M103" s="182" t="s">
        <v>19</v>
      </c>
      <c r="N103" s="183" t="s">
        <v>47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230</v>
      </c>
      <c r="AT103" s="186" t="s">
        <v>128</v>
      </c>
      <c r="AU103" s="186" t="s">
        <v>86</v>
      </c>
      <c r="AY103" s="19" t="s">
        <v>126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84</v>
      </c>
      <c r="BK103" s="187">
        <f>ROUND(I103*H103,2)</f>
        <v>0</v>
      </c>
      <c r="BL103" s="19" t="s">
        <v>230</v>
      </c>
      <c r="BM103" s="186" t="s">
        <v>510</v>
      </c>
    </row>
    <row r="104" spans="1:65" s="2" customFormat="1" ht="24.2" customHeight="1">
      <c r="A104" s="36"/>
      <c r="B104" s="37"/>
      <c r="C104" s="227" t="s">
        <v>236</v>
      </c>
      <c r="D104" s="227" t="s">
        <v>185</v>
      </c>
      <c r="E104" s="228" t="s">
        <v>511</v>
      </c>
      <c r="F104" s="229" t="s">
        <v>512</v>
      </c>
      <c r="G104" s="230" t="s">
        <v>345</v>
      </c>
      <c r="H104" s="231">
        <v>1</v>
      </c>
      <c r="I104" s="232"/>
      <c r="J104" s="233">
        <f>ROUND(I104*H104,2)</f>
        <v>0</v>
      </c>
      <c r="K104" s="229" t="s">
        <v>166</v>
      </c>
      <c r="L104" s="234"/>
      <c r="M104" s="235" t="s">
        <v>19</v>
      </c>
      <c r="N104" s="236" t="s">
        <v>47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325</v>
      </c>
      <c r="AT104" s="186" t="s">
        <v>185</v>
      </c>
      <c r="AU104" s="186" t="s">
        <v>86</v>
      </c>
      <c r="AY104" s="19" t="s">
        <v>126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84</v>
      </c>
      <c r="BK104" s="187">
        <f>ROUND(I104*H104,2)</f>
        <v>0</v>
      </c>
      <c r="BL104" s="19" t="s">
        <v>230</v>
      </c>
      <c r="BM104" s="186" t="s">
        <v>513</v>
      </c>
    </row>
    <row r="105" spans="1:65" s="2" customFormat="1" ht="21.75" customHeight="1">
      <c r="A105" s="36"/>
      <c r="B105" s="37"/>
      <c r="C105" s="227" t="s">
        <v>243</v>
      </c>
      <c r="D105" s="227" t="s">
        <v>185</v>
      </c>
      <c r="E105" s="228" t="s">
        <v>514</v>
      </c>
      <c r="F105" s="229" t="s">
        <v>515</v>
      </c>
      <c r="G105" s="230" t="s">
        <v>345</v>
      </c>
      <c r="H105" s="231">
        <v>1</v>
      </c>
      <c r="I105" s="232"/>
      <c r="J105" s="233">
        <f>ROUND(I105*H105,2)</f>
        <v>0</v>
      </c>
      <c r="K105" s="229" t="s">
        <v>166</v>
      </c>
      <c r="L105" s="234"/>
      <c r="M105" s="235" t="s">
        <v>19</v>
      </c>
      <c r="N105" s="236" t="s">
        <v>47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325</v>
      </c>
      <c r="AT105" s="186" t="s">
        <v>185</v>
      </c>
      <c r="AU105" s="186" t="s">
        <v>86</v>
      </c>
      <c r="AY105" s="19" t="s">
        <v>126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84</v>
      </c>
      <c r="BK105" s="187">
        <f>ROUND(I105*H105,2)</f>
        <v>0</v>
      </c>
      <c r="BL105" s="19" t="s">
        <v>230</v>
      </c>
      <c r="BM105" s="186" t="s">
        <v>516</v>
      </c>
    </row>
    <row r="106" spans="1:65" s="2" customFormat="1" ht="16.5" customHeight="1">
      <c r="A106" s="36"/>
      <c r="B106" s="37"/>
      <c r="C106" s="227" t="s">
        <v>248</v>
      </c>
      <c r="D106" s="227" t="s">
        <v>185</v>
      </c>
      <c r="E106" s="228" t="s">
        <v>517</v>
      </c>
      <c r="F106" s="229" t="s">
        <v>518</v>
      </c>
      <c r="G106" s="230" t="s">
        <v>478</v>
      </c>
      <c r="H106" s="231">
        <v>1</v>
      </c>
      <c r="I106" s="232"/>
      <c r="J106" s="233">
        <f>ROUND(I106*H106,2)</f>
        <v>0</v>
      </c>
      <c r="K106" s="229" t="s">
        <v>166</v>
      </c>
      <c r="L106" s="234"/>
      <c r="M106" s="235" t="s">
        <v>19</v>
      </c>
      <c r="N106" s="236" t="s">
        <v>47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325</v>
      </c>
      <c r="AT106" s="186" t="s">
        <v>185</v>
      </c>
      <c r="AU106" s="186" t="s">
        <v>86</v>
      </c>
      <c r="AY106" s="19" t="s">
        <v>126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84</v>
      </c>
      <c r="BK106" s="187">
        <f>ROUND(I106*H106,2)</f>
        <v>0</v>
      </c>
      <c r="BL106" s="19" t="s">
        <v>230</v>
      </c>
      <c r="BM106" s="186" t="s">
        <v>519</v>
      </c>
    </row>
    <row r="107" spans="1:65" s="12" customFormat="1" ht="22.9" customHeight="1">
      <c r="B107" s="159"/>
      <c r="C107" s="160"/>
      <c r="D107" s="161" t="s">
        <v>75</v>
      </c>
      <c r="E107" s="173" t="s">
        <v>163</v>
      </c>
      <c r="F107" s="173" t="s">
        <v>520</v>
      </c>
      <c r="G107" s="160"/>
      <c r="H107" s="160"/>
      <c r="I107" s="163"/>
      <c r="J107" s="174">
        <f>BK107</f>
        <v>0</v>
      </c>
      <c r="K107" s="160"/>
      <c r="L107" s="165"/>
      <c r="M107" s="166"/>
      <c r="N107" s="167"/>
      <c r="O107" s="167"/>
      <c r="P107" s="168">
        <f>SUM(P108:P109)</f>
        <v>0</v>
      </c>
      <c r="Q107" s="167"/>
      <c r="R107" s="168">
        <f>SUM(R108:R109)</f>
        <v>4.5719999999999997E-2</v>
      </c>
      <c r="S107" s="167"/>
      <c r="T107" s="169">
        <f>SUM(T108:T109)</f>
        <v>0</v>
      </c>
      <c r="AR107" s="170" t="s">
        <v>84</v>
      </c>
      <c r="AT107" s="171" t="s">
        <v>75</v>
      </c>
      <c r="AU107" s="171" t="s">
        <v>84</v>
      </c>
      <c r="AY107" s="170" t="s">
        <v>126</v>
      </c>
      <c r="BK107" s="172">
        <f>SUM(BK108:BK109)</f>
        <v>0</v>
      </c>
    </row>
    <row r="108" spans="1:65" s="2" customFormat="1" ht="24.2" customHeight="1">
      <c r="A108" s="36"/>
      <c r="B108" s="37"/>
      <c r="C108" s="175" t="s">
        <v>158</v>
      </c>
      <c r="D108" s="175" t="s">
        <v>128</v>
      </c>
      <c r="E108" s="176" t="s">
        <v>521</v>
      </c>
      <c r="F108" s="177" t="s">
        <v>522</v>
      </c>
      <c r="G108" s="178" t="s">
        <v>131</v>
      </c>
      <c r="H108" s="179">
        <v>4</v>
      </c>
      <c r="I108" s="180"/>
      <c r="J108" s="181">
        <f>ROUND(I108*H108,2)</f>
        <v>0</v>
      </c>
      <c r="K108" s="177" t="s">
        <v>132</v>
      </c>
      <c r="L108" s="41"/>
      <c r="M108" s="182" t="s">
        <v>19</v>
      </c>
      <c r="N108" s="183" t="s">
        <v>47</v>
      </c>
      <c r="O108" s="66"/>
      <c r="P108" s="184">
        <f>O108*H108</f>
        <v>0</v>
      </c>
      <c r="Q108" s="184">
        <v>1.1429999999999999E-2</v>
      </c>
      <c r="R108" s="184">
        <f>Q108*H108</f>
        <v>4.5719999999999997E-2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133</v>
      </c>
      <c r="AT108" s="186" t="s">
        <v>128</v>
      </c>
      <c r="AU108" s="186" t="s">
        <v>86</v>
      </c>
      <c r="AY108" s="19" t="s">
        <v>126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84</v>
      </c>
      <c r="BK108" s="187">
        <f>ROUND(I108*H108,2)</f>
        <v>0</v>
      </c>
      <c r="BL108" s="19" t="s">
        <v>133</v>
      </c>
      <c r="BM108" s="186" t="s">
        <v>523</v>
      </c>
    </row>
    <row r="109" spans="1:65" s="2" customFormat="1" ht="11.25">
      <c r="A109" s="36"/>
      <c r="B109" s="37"/>
      <c r="C109" s="38"/>
      <c r="D109" s="188" t="s">
        <v>135</v>
      </c>
      <c r="E109" s="38"/>
      <c r="F109" s="189" t="s">
        <v>524</v>
      </c>
      <c r="G109" s="38"/>
      <c r="H109" s="38"/>
      <c r="I109" s="190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135</v>
      </c>
      <c r="AU109" s="19" t="s">
        <v>86</v>
      </c>
    </row>
    <row r="110" spans="1:65" s="12" customFormat="1" ht="22.9" customHeight="1">
      <c r="B110" s="159"/>
      <c r="C110" s="160"/>
      <c r="D110" s="161" t="s">
        <v>75</v>
      </c>
      <c r="E110" s="173" t="s">
        <v>184</v>
      </c>
      <c r="F110" s="173" t="s">
        <v>309</v>
      </c>
      <c r="G110" s="160"/>
      <c r="H110" s="160"/>
      <c r="I110" s="163"/>
      <c r="J110" s="174">
        <f>BK110</f>
        <v>0</v>
      </c>
      <c r="K110" s="160"/>
      <c r="L110" s="165"/>
      <c r="M110" s="166"/>
      <c r="N110" s="167"/>
      <c r="O110" s="167"/>
      <c r="P110" s="168">
        <f>SUM(P111:P122)</f>
        <v>0</v>
      </c>
      <c r="Q110" s="167"/>
      <c r="R110" s="168">
        <f>SUM(R111:R122)</f>
        <v>8.2771500000000007</v>
      </c>
      <c r="S110" s="167"/>
      <c r="T110" s="169">
        <f>SUM(T111:T122)</f>
        <v>0</v>
      </c>
      <c r="AR110" s="170" t="s">
        <v>84</v>
      </c>
      <c r="AT110" s="171" t="s">
        <v>75</v>
      </c>
      <c r="AU110" s="171" t="s">
        <v>84</v>
      </c>
      <c r="AY110" s="170" t="s">
        <v>126</v>
      </c>
      <c r="BK110" s="172">
        <f>SUM(BK111:BK122)</f>
        <v>0</v>
      </c>
    </row>
    <row r="111" spans="1:65" s="2" customFormat="1" ht="24.2" customHeight="1">
      <c r="A111" s="36"/>
      <c r="B111" s="37"/>
      <c r="C111" s="175" t="s">
        <v>163</v>
      </c>
      <c r="D111" s="175" t="s">
        <v>128</v>
      </c>
      <c r="E111" s="176" t="s">
        <v>525</v>
      </c>
      <c r="F111" s="177" t="s">
        <v>526</v>
      </c>
      <c r="G111" s="178" t="s">
        <v>345</v>
      </c>
      <c r="H111" s="179">
        <v>102</v>
      </c>
      <c r="I111" s="180"/>
      <c r="J111" s="181">
        <f>ROUND(I111*H111,2)</f>
        <v>0</v>
      </c>
      <c r="K111" s="177" t="s">
        <v>132</v>
      </c>
      <c r="L111" s="41"/>
      <c r="M111" s="182" t="s">
        <v>19</v>
      </c>
      <c r="N111" s="183" t="s">
        <v>47</v>
      </c>
      <c r="O111" s="66"/>
      <c r="P111" s="184">
        <f>O111*H111</f>
        <v>0</v>
      </c>
      <c r="Q111" s="184">
        <v>6.9999999999999999E-4</v>
      </c>
      <c r="R111" s="184">
        <f>Q111*H111</f>
        <v>7.1400000000000005E-2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133</v>
      </c>
      <c r="AT111" s="186" t="s">
        <v>128</v>
      </c>
      <c r="AU111" s="186" t="s">
        <v>86</v>
      </c>
      <c r="AY111" s="19" t="s">
        <v>126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84</v>
      </c>
      <c r="BK111" s="187">
        <f>ROUND(I111*H111,2)</f>
        <v>0</v>
      </c>
      <c r="BL111" s="19" t="s">
        <v>133</v>
      </c>
      <c r="BM111" s="186" t="s">
        <v>527</v>
      </c>
    </row>
    <row r="112" spans="1:65" s="2" customFormat="1" ht="11.25">
      <c r="A112" s="36"/>
      <c r="B112" s="37"/>
      <c r="C112" s="38"/>
      <c r="D112" s="188" t="s">
        <v>135</v>
      </c>
      <c r="E112" s="38"/>
      <c r="F112" s="189" t="s">
        <v>528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135</v>
      </c>
      <c r="AU112" s="19" t="s">
        <v>86</v>
      </c>
    </row>
    <row r="113" spans="1:65" s="2" customFormat="1" ht="24.2" customHeight="1">
      <c r="A113" s="36"/>
      <c r="B113" s="37"/>
      <c r="C113" s="227" t="s">
        <v>169</v>
      </c>
      <c r="D113" s="227" t="s">
        <v>185</v>
      </c>
      <c r="E113" s="228" t="s">
        <v>529</v>
      </c>
      <c r="F113" s="229" t="s">
        <v>530</v>
      </c>
      <c r="G113" s="230" t="s">
        <v>345</v>
      </c>
      <c r="H113" s="231">
        <v>102</v>
      </c>
      <c r="I113" s="232"/>
      <c r="J113" s="233">
        <f>ROUND(I113*H113,2)</f>
        <v>0</v>
      </c>
      <c r="K113" s="229" t="s">
        <v>166</v>
      </c>
      <c r="L113" s="234"/>
      <c r="M113" s="235" t="s">
        <v>19</v>
      </c>
      <c r="N113" s="236" t="s">
        <v>47</v>
      </c>
      <c r="O113" s="66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174</v>
      </c>
      <c r="AT113" s="186" t="s">
        <v>185</v>
      </c>
      <c r="AU113" s="186" t="s">
        <v>86</v>
      </c>
      <c r="AY113" s="19" t="s">
        <v>126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84</v>
      </c>
      <c r="BK113" s="187">
        <f>ROUND(I113*H113,2)</f>
        <v>0</v>
      </c>
      <c r="BL113" s="19" t="s">
        <v>133</v>
      </c>
      <c r="BM113" s="186" t="s">
        <v>531</v>
      </c>
    </row>
    <row r="114" spans="1:65" s="2" customFormat="1" ht="16.5" customHeight="1">
      <c r="A114" s="36"/>
      <c r="B114" s="37"/>
      <c r="C114" s="227" t="s">
        <v>174</v>
      </c>
      <c r="D114" s="227" t="s">
        <v>185</v>
      </c>
      <c r="E114" s="228" t="s">
        <v>532</v>
      </c>
      <c r="F114" s="229" t="s">
        <v>533</v>
      </c>
      <c r="G114" s="230" t="s">
        <v>345</v>
      </c>
      <c r="H114" s="231">
        <v>96</v>
      </c>
      <c r="I114" s="232"/>
      <c r="J114" s="233">
        <f>ROUND(I114*H114,2)</f>
        <v>0</v>
      </c>
      <c r="K114" s="229" t="s">
        <v>166</v>
      </c>
      <c r="L114" s="234"/>
      <c r="M114" s="235" t="s">
        <v>19</v>
      </c>
      <c r="N114" s="236" t="s">
        <v>47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174</v>
      </c>
      <c r="AT114" s="186" t="s">
        <v>185</v>
      </c>
      <c r="AU114" s="186" t="s">
        <v>86</v>
      </c>
      <c r="AY114" s="19" t="s">
        <v>126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84</v>
      </c>
      <c r="BK114" s="187">
        <f>ROUND(I114*H114,2)</f>
        <v>0</v>
      </c>
      <c r="BL114" s="19" t="s">
        <v>133</v>
      </c>
      <c r="BM114" s="186" t="s">
        <v>534</v>
      </c>
    </row>
    <row r="115" spans="1:65" s="2" customFormat="1" ht="24.2" customHeight="1">
      <c r="A115" s="36"/>
      <c r="B115" s="37"/>
      <c r="C115" s="175" t="s">
        <v>184</v>
      </c>
      <c r="D115" s="175" t="s">
        <v>128</v>
      </c>
      <c r="E115" s="176" t="s">
        <v>535</v>
      </c>
      <c r="F115" s="177" t="s">
        <v>536</v>
      </c>
      <c r="G115" s="178" t="s">
        <v>345</v>
      </c>
      <c r="H115" s="179">
        <v>75</v>
      </c>
      <c r="I115" s="180"/>
      <c r="J115" s="181">
        <f>ROUND(I115*H115,2)</f>
        <v>0</v>
      </c>
      <c r="K115" s="177" t="s">
        <v>132</v>
      </c>
      <c r="L115" s="41"/>
      <c r="M115" s="182" t="s">
        <v>19</v>
      </c>
      <c r="N115" s="183" t="s">
        <v>47</v>
      </c>
      <c r="O115" s="66"/>
      <c r="P115" s="184">
        <f>O115*H115</f>
        <v>0</v>
      </c>
      <c r="Q115" s="184">
        <v>0.10940999999999999</v>
      </c>
      <c r="R115" s="184">
        <f>Q115*H115</f>
        <v>8.2057500000000001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133</v>
      </c>
      <c r="AT115" s="186" t="s">
        <v>128</v>
      </c>
      <c r="AU115" s="186" t="s">
        <v>86</v>
      </c>
      <c r="AY115" s="19" t="s">
        <v>126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84</v>
      </c>
      <c r="BK115" s="187">
        <f>ROUND(I115*H115,2)</f>
        <v>0</v>
      </c>
      <c r="BL115" s="19" t="s">
        <v>133</v>
      </c>
      <c r="BM115" s="186" t="s">
        <v>537</v>
      </c>
    </row>
    <row r="116" spans="1:65" s="2" customFormat="1" ht="11.25">
      <c r="A116" s="36"/>
      <c r="B116" s="37"/>
      <c r="C116" s="38"/>
      <c r="D116" s="188" t="s">
        <v>135</v>
      </c>
      <c r="E116" s="38"/>
      <c r="F116" s="189" t="s">
        <v>538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135</v>
      </c>
      <c r="AU116" s="19" t="s">
        <v>86</v>
      </c>
    </row>
    <row r="117" spans="1:65" s="2" customFormat="1" ht="16.5" customHeight="1">
      <c r="A117" s="36"/>
      <c r="B117" s="37"/>
      <c r="C117" s="227" t="s">
        <v>192</v>
      </c>
      <c r="D117" s="227" t="s">
        <v>185</v>
      </c>
      <c r="E117" s="228" t="s">
        <v>539</v>
      </c>
      <c r="F117" s="229" t="s">
        <v>540</v>
      </c>
      <c r="G117" s="230" t="s">
        <v>345</v>
      </c>
      <c r="H117" s="231">
        <v>70</v>
      </c>
      <c r="I117" s="232"/>
      <c r="J117" s="233">
        <f t="shared" ref="J117:J122" si="0">ROUND(I117*H117,2)</f>
        <v>0</v>
      </c>
      <c r="K117" s="229" t="s">
        <v>166</v>
      </c>
      <c r="L117" s="234"/>
      <c r="M117" s="235" t="s">
        <v>19</v>
      </c>
      <c r="N117" s="236" t="s">
        <v>47</v>
      </c>
      <c r="O117" s="66"/>
      <c r="P117" s="184">
        <f t="shared" ref="P117:P122" si="1">O117*H117</f>
        <v>0</v>
      </c>
      <c r="Q117" s="184">
        <v>0</v>
      </c>
      <c r="R117" s="184">
        <f t="shared" ref="R117:R122" si="2">Q117*H117</f>
        <v>0</v>
      </c>
      <c r="S117" s="184">
        <v>0</v>
      </c>
      <c r="T117" s="185">
        <f t="shared" ref="T117:T122" si="3"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174</v>
      </c>
      <c r="AT117" s="186" t="s">
        <v>185</v>
      </c>
      <c r="AU117" s="186" t="s">
        <v>86</v>
      </c>
      <c r="AY117" s="19" t="s">
        <v>126</v>
      </c>
      <c r="BE117" s="187">
        <f t="shared" ref="BE117:BE122" si="4">IF(N117="základní",J117,0)</f>
        <v>0</v>
      </c>
      <c r="BF117" s="187">
        <f t="shared" ref="BF117:BF122" si="5">IF(N117="snížená",J117,0)</f>
        <v>0</v>
      </c>
      <c r="BG117" s="187">
        <f t="shared" ref="BG117:BG122" si="6">IF(N117="zákl. přenesená",J117,0)</f>
        <v>0</v>
      </c>
      <c r="BH117" s="187">
        <f t="shared" ref="BH117:BH122" si="7">IF(N117="sníž. přenesená",J117,0)</f>
        <v>0</v>
      </c>
      <c r="BI117" s="187">
        <f t="shared" ref="BI117:BI122" si="8">IF(N117="nulová",J117,0)</f>
        <v>0</v>
      </c>
      <c r="BJ117" s="19" t="s">
        <v>84</v>
      </c>
      <c r="BK117" s="187">
        <f t="shared" ref="BK117:BK122" si="9">ROUND(I117*H117,2)</f>
        <v>0</v>
      </c>
      <c r="BL117" s="19" t="s">
        <v>133</v>
      </c>
      <c r="BM117" s="186" t="s">
        <v>541</v>
      </c>
    </row>
    <row r="118" spans="1:65" s="2" customFormat="1" ht="16.5" customHeight="1">
      <c r="A118" s="36"/>
      <c r="B118" s="37"/>
      <c r="C118" s="227" t="s">
        <v>199</v>
      </c>
      <c r="D118" s="227" t="s">
        <v>185</v>
      </c>
      <c r="E118" s="228" t="s">
        <v>542</v>
      </c>
      <c r="F118" s="229" t="s">
        <v>543</v>
      </c>
      <c r="G118" s="230" t="s">
        <v>345</v>
      </c>
      <c r="H118" s="231">
        <v>4</v>
      </c>
      <c r="I118" s="232"/>
      <c r="J118" s="233">
        <f t="shared" si="0"/>
        <v>0</v>
      </c>
      <c r="K118" s="229" t="s">
        <v>166</v>
      </c>
      <c r="L118" s="234"/>
      <c r="M118" s="235" t="s">
        <v>19</v>
      </c>
      <c r="N118" s="236" t="s">
        <v>47</v>
      </c>
      <c r="O118" s="66"/>
      <c r="P118" s="184">
        <f t="shared" si="1"/>
        <v>0</v>
      </c>
      <c r="Q118" s="184">
        <v>0</v>
      </c>
      <c r="R118" s="184">
        <f t="shared" si="2"/>
        <v>0</v>
      </c>
      <c r="S118" s="184">
        <v>0</v>
      </c>
      <c r="T118" s="185">
        <f t="shared" si="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174</v>
      </c>
      <c r="AT118" s="186" t="s">
        <v>185</v>
      </c>
      <c r="AU118" s="186" t="s">
        <v>86</v>
      </c>
      <c r="AY118" s="19" t="s">
        <v>126</v>
      </c>
      <c r="BE118" s="187">
        <f t="shared" si="4"/>
        <v>0</v>
      </c>
      <c r="BF118" s="187">
        <f t="shared" si="5"/>
        <v>0</v>
      </c>
      <c r="BG118" s="187">
        <f t="shared" si="6"/>
        <v>0</v>
      </c>
      <c r="BH118" s="187">
        <f t="shared" si="7"/>
        <v>0</v>
      </c>
      <c r="BI118" s="187">
        <f t="shared" si="8"/>
        <v>0</v>
      </c>
      <c r="BJ118" s="19" t="s">
        <v>84</v>
      </c>
      <c r="BK118" s="187">
        <f t="shared" si="9"/>
        <v>0</v>
      </c>
      <c r="BL118" s="19" t="s">
        <v>133</v>
      </c>
      <c r="BM118" s="186" t="s">
        <v>544</v>
      </c>
    </row>
    <row r="119" spans="1:65" s="2" customFormat="1" ht="16.5" customHeight="1">
      <c r="A119" s="36"/>
      <c r="B119" s="37"/>
      <c r="C119" s="227" t="s">
        <v>8</v>
      </c>
      <c r="D119" s="227" t="s">
        <v>185</v>
      </c>
      <c r="E119" s="228" t="s">
        <v>545</v>
      </c>
      <c r="F119" s="229" t="s">
        <v>546</v>
      </c>
      <c r="G119" s="230" t="s">
        <v>345</v>
      </c>
      <c r="H119" s="231">
        <v>75</v>
      </c>
      <c r="I119" s="232"/>
      <c r="J119" s="233">
        <f t="shared" si="0"/>
        <v>0</v>
      </c>
      <c r="K119" s="229" t="s">
        <v>166</v>
      </c>
      <c r="L119" s="234"/>
      <c r="M119" s="235" t="s">
        <v>19</v>
      </c>
      <c r="N119" s="236" t="s">
        <v>47</v>
      </c>
      <c r="O119" s="66"/>
      <c r="P119" s="184">
        <f t="shared" si="1"/>
        <v>0</v>
      </c>
      <c r="Q119" s="184">
        <v>0</v>
      </c>
      <c r="R119" s="184">
        <f t="shared" si="2"/>
        <v>0</v>
      </c>
      <c r="S119" s="184">
        <v>0</v>
      </c>
      <c r="T119" s="185">
        <f t="shared" si="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174</v>
      </c>
      <c r="AT119" s="186" t="s">
        <v>185</v>
      </c>
      <c r="AU119" s="186" t="s">
        <v>86</v>
      </c>
      <c r="AY119" s="19" t="s">
        <v>126</v>
      </c>
      <c r="BE119" s="187">
        <f t="shared" si="4"/>
        <v>0</v>
      </c>
      <c r="BF119" s="187">
        <f t="shared" si="5"/>
        <v>0</v>
      </c>
      <c r="BG119" s="187">
        <f t="shared" si="6"/>
        <v>0</v>
      </c>
      <c r="BH119" s="187">
        <f t="shared" si="7"/>
        <v>0</v>
      </c>
      <c r="BI119" s="187">
        <f t="shared" si="8"/>
        <v>0</v>
      </c>
      <c r="BJ119" s="19" t="s">
        <v>84</v>
      </c>
      <c r="BK119" s="187">
        <f t="shared" si="9"/>
        <v>0</v>
      </c>
      <c r="BL119" s="19" t="s">
        <v>133</v>
      </c>
      <c r="BM119" s="186" t="s">
        <v>547</v>
      </c>
    </row>
    <row r="120" spans="1:65" s="2" customFormat="1" ht="16.5" customHeight="1">
      <c r="A120" s="36"/>
      <c r="B120" s="37"/>
      <c r="C120" s="175" t="s">
        <v>211</v>
      </c>
      <c r="D120" s="175" t="s">
        <v>128</v>
      </c>
      <c r="E120" s="176" t="s">
        <v>548</v>
      </c>
      <c r="F120" s="177" t="s">
        <v>549</v>
      </c>
      <c r="G120" s="178" t="s">
        <v>550</v>
      </c>
      <c r="H120" s="179">
        <v>6</v>
      </c>
      <c r="I120" s="180"/>
      <c r="J120" s="181">
        <f t="shared" si="0"/>
        <v>0</v>
      </c>
      <c r="K120" s="177" t="s">
        <v>166</v>
      </c>
      <c r="L120" s="41"/>
      <c r="M120" s="182" t="s">
        <v>19</v>
      </c>
      <c r="N120" s="183" t="s">
        <v>47</v>
      </c>
      <c r="O120" s="66"/>
      <c r="P120" s="184">
        <f t="shared" si="1"/>
        <v>0</v>
      </c>
      <c r="Q120" s="184">
        <v>0</v>
      </c>
      <c r="R120" s="184">
        <f t="shared" si="2"/>
        <v>0</v>
      </c>
      <c r="S120" s="184">
        <v>0</v>
      </c>
      <c r="T120" s="185">
        <f t="shared" si="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133</v>
      </c>
      <c r="AT120" s="186" t="s">
        <v>128</v>
      </c>
      <c r="AU120" s="186" t="s">
        <v>86</v>
      </c>
      <c r="AY120" s="19" t="s">
        <v>126</v>
      </c>
      <c r="BE120" s="187">
        <f t="shared" si="4"/>
        <v>0</v>
      </c>
      <c r="BF120" s="187">
        <f t="shared" si="5"/>
        <v>0</v>
      </c>
      <c r="BG120" s="187">
        <f t="shared" si="6"/>
        <v>0</v>
      </c>
      <c r="BH120" s="187">
        <f t="shared" si="7"/>
        <v>0</v>
      </c>
      <c r="BI120" s="187">
        <f t="shared" si="8"/>
        <v>0</v>
      </c>
      <c r="BJ120" s="19" t="s">
        <v>84</v>
      </c>
      <c r="BK120" s="187">
        <f t="shared" si="9"/>
        <v>0</v>
      </c>
      <c r="BL120" s="19" t="s">
        <v>133</v>
      </c>
      <c r="BM120" s="186" t="s">
        <v>551</v>
      </c>
    </row>
    <row r="121" spans="1:65" s="2" customFormat="1" ht="37.9" customHeight="1">
      <c r="A121" s="36"/>
      <c r="B121" s="37"/>
      <c r="C121" s="175" t="s">
        <v>218</v>
      </c>
      <c r="D121" s="175" t="s">
        <v>128</v>
      </c>
      <c r="E121" s="176" t="s">
        <v>552</v>
      </c>
      <c r="F121" s="177" t="s">
        <v>553</v>
      </c>
      <c r="G121" s="178" t="s">
        <v>131</v>
      </c>
      <c r="H121" s="179">
        <v>98</v>
      </c>
      <c r="I121" s="180"/>
      <c r="J121" s="181">
        <f t="shared" si="0"/>
        <v>0</v>
      </c>
      <c r="K121" s="177" t="s">
        <v>166</v>
      </c>
      <c r="L121" s="41"/>
      <c r="M121" s="182" t="s">
        <v>19</v>
      </c>
      <c r="N121" s="183" t="s">
        <v>47</v>
      </c>
      <c r="O121" s="66"/>
      <c r="P121" s="184">
        <f t="shared" si="1"/>
        <v>0</v>
      </c>
      <c r="Q121" s="184">
        <v>0</v>
      </c>
      <c r="R121" s="184">
        <f t="shared" si="2"/>
        <v>0</v>
      </c>
      <c r="S121" s="184">
        <v>0</v>
      </c>
      <c r="T121" s="185">
        <f t="shared" si="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133</v>
      </c>
      <c r="AT121" s="186" t="s">
        <v>128</v>
      </c>
      <c r="AU121" s="186" t="s">
        <v>86</v>
      </c>
      <c r="AY121" s="19" t="s">
        <v>126</v>
      </c>
      <c r="BE121" s="187">
        <f t="shared" si="4"/>
        <v>0</v>
      </c>
      <c r="BF121" s="187">
        <f t="shared" si="5"/>
        <v>0</v>
      </c>
      <c r="BG121" s="187">
        <f t="shared" si="6"/>
        <v>0</v>
      </c>
      <c r="BH121" s="187">
        <f t="shared" si="7"/>
        <v>0</v>
      </c>
      <c r="BI121" s="187">
        <f t="shared" si="8"/>
        <v>0</v>
      </c>
      <c r="BJ121" s="19" t="s">
        <v>84</v>
      </c>
      <c r="BK121" s="187">
        <f t="shared" si="9"/>
        <v>0</v>
      </c>
      <c r="BL121" s="19" t="s">
        <v>133</v>
      </c>
      <c r="BM121" s="186" t="s">
        <v>554</v>
      </c>
    </row>
    <row r="122" spans="1:65" s="2" customFormat="1" ht="37.9" customHeight="1">
      <c r="A122" s="36"/>
      <c r="B122" s="37"/>
      <c r="C122" s="175" t="s">
        <v>224</v>
      </c>
      <c r="D122" s="175" t="s">
        <v>128</v>
      </c>
      <c r="E122" s="176" t="s">
        <v>555</v>
      </c>
      <c r="F122" s="177" t="s">
        <v>556</v>
      </c>
      <c r="G122" s="178" t="s">
        <v>131</v>
      </c>
      <c r="H122" s="179">
        <v>98</v>
      </c>
      <c r="I122" s="180"/>
      <c r="J122" s="181">
        <f t="shared" si="0"/>
        <v>0</v>
      </c>
      <c r="K122" s="177" t="s">
        <v>166</v>
      </c>
      <c r="L122" s="41"/>
      <c r="M122" s="182" t="s">
        <v>19</v>
      </c>
      <c r="N122" s="183" t="s">
        <v>47</v>
      </c>
      <c r="O122" s="66"/>
      <c r="P122" s="184">
        <f t="shared" si="1"/>
        <v>0</v>
      </c>
      <c r="Q122" s="184">
        <v>0</v>
      </c>
      <c r="R122" s="184">
        <f t="shared" si="2"/>
        <v>0</v>
      </c>
      <c r="S122" s="184">
        <v>0</v>
      </c>
      <c r="T122" s="185">
        <f t="shared" si="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133</v>
      </c>
      <c r="AT122" s="186" t="s">
        <v>128</v>
      </c>
      <c r="AU122" s="186" t="s">
        <v>86</v>
      </c>
      <c r="AY122" s="19" t="s">
        <v>126</v>
      </c>
      <c r="BE122" s="187">
        <f t="shared" si="4"/>
        <v>0</v>
      </c>
      <c r="BF122" s="187">
        <f t="shared" si="5"/>
        <v>0</v>
      </c>
      <c r="BG122" s="187">
        <f t="shared" si="6"/>
        <v>0</v>
      </c>
      <c r="BH122" s="187">
        <f t="shared" si="7"/>
        <v>0</v>
      </c>
      <c r="BI122" s="187">
        <f t="shared" si="8"/>
        <v>0</v>
      </c>
      <c r="BJ122" s="19" t="s">
        <v>84</v>
      </c>
      <c r="BK122" s="187">
        <f t="shared" si="9"/>
        <v>0</v>
      </c>
      <c r="BL122" s="19" t="s">
        <v>133</v>
      </c>
      <c r="BM122" s="186" t="s">
        <v>557</v>
      </c>
    </row>
    <row r="123" spans="1:65" s="12" customFormat="1" ht="22.9" customHeight="1">
      <c r="B123" s="159"/>
      <c r="C123" s="160"/>
      <c r="D123" s="161" t="s">
        <v>75</v>
      </c>
      <c r="E123" s="173" t="s">
        <v>558</v>
      </c>
      <c r="F123" s="173" t="s">
        <v>559</v>
      </c>
      <c r="G123" s="160"/>
      <c r="H123" s="160"/>
      <c r="I123" s="163"/>
      <c r="J123" s="174">
        <f>BK123</f>
        <v>0</v>
      </c>
      <c r="K123" s="160"/>
      <c r="L123" s="165"/>
      <c r="M123" s="166"/>
      <c r="N123" s="167"/>
      <c r="O123" s="167"/>
      <c r="P123" s="168">
        <f>SUM(P124:P128)</f>
        <v>0</v>
      </c>
      <c r="Q123" s="167"/>
      <c r="R123" s="168">
        <f>SUM(R124:R128)</f>
        <v>0</v>
      </c>
      <c r="S123" s="167"/>
      <c r="T123" s="169">
        <f>SUM(T124:T128)</f>
        <v>0</v>
      </c>
      <c r="AR123" s="170" t="s">
        <v>86</v>
      </c>
      <c r="AT123" s="171" t="s">
        <v>75</v>
      </c>
      <c r="AU123" s="171" t="s">
        <v>84</v>
      </c>
      <c r="AY123" s="170" t="s">
        <v>126</v>
      </c>
      <c r="BK123" s="172">
        <f>SUM(BK124:BK128)</f>
        <v>0</v>
      </c>
    </row>
    <row r="124" spans="1:65" s="2" customFormat="1" ht="21.75" customHeight="1">
      <c r="A124" s="36"/>
      <c r="B124" s="37"/>
      <c r="C124" s="175" t="s">
        <v>254</v>
      </c>
      <c r="D124" s="175" t="s">
        <v>128</v>
      </c>
      <c r="E124" s="176" t="s">
        <v>560</v>
      </c>
      <c r="F124" s="177" t="s">
        <v>561</v>
      </c>
      <c r="G124" s="178" t="s">
        <v>313</v>
      </c>
      <c r="H124" s="179">
        <v>5</v>
      </c>
      <c r="I124" s="180"/>
      <c r="J124" s="181">
        <f>ROUND(I124*H124,2)</f>
        <v>0</v>
      </c>
      <c r="K124" s="177" t="s">
        <v>132</v>
      </c>
      <c r="L124" s="41"/>
      <c r="M124" s="182" t="s">
        <v>19</v>
      </c>
      <c r="N124" s="183" t="s">
        <v>47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230</v>
      </c>
      <c r="AT124" s="186" t="s">
        <v>128</v>
      </c>
      <c r="AU124" s="186" t="s">
        <v>86</v>
      </c>
      <c r="AY124" s="19" t="s">
        <v>126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84</v>
      </c>
      <c r="BK124" s="187">
        <f>ROUND(I124*H124,2)</f>
        <v>0</v>
      </c>
      <c r="BL124" s="19" t="s">
        <v>230</v>
      </c>
      <c r="BM124" s="186" t="s">
        <v>562</v>
      </c>
    </row>
    <row r="125" spans="1:65" s="2" customFormat="1" ht="11.25">
      <c r="A125" s="36"/>
      <c r="B125" s="37"/>
      <c r="C125" s="38"/>
      <c r="D125" s="188" t="s">
        <v>135</v>
      </c>
      <c r="E125" s="38"/>
      <c r="F125" s="189" t="s">
        <v>563</v>
      </c>
      <c r="G125" s="38"/>
      <c r="H125" s="38"/>
      <c r="I125" s="190"/>
      <c r="J125" s="38"/>
      <c r="K125" s="38"/>
      <c r="L125" s="41"/>
      <c r="M125" s="191"/>
      <c r="N125" s="192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135</v>
      </c>
      <c r="AU125" s="19" t="s">
        <v>86</v>
      </c>
    </row>
    <row r="126" spans="1:65" s="2" customFormat="1" ht="19.5">
      <c r="A126" s="36"/>
      <c r="B126" s="37"/>
      <c r="C126" s="38"/>
      <c r="D126" s="193" t="s">
        <v>137</v>
      </c>
      <c r="E126" s="38"/>
      <c r="F126" s="194" t="s">
        <v>564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137</v>
      </c>
      <c r="AU126" s="19" t="s">
        <v>86</v>
      </c>
    </row>
    <row r="127" spans="1:65" s="2" customFormat="1" ht="16.5" customHeight="1">
      <c r="A127" s="36"/>
      <c r="B127" s="37"/>
      <c r="C127" s="227" t="s">
        <v>7</v>
      </c>
      <c r="D127" s="227" t="s">
        <v>185</v>
      </c>
      <c r="E127" s="228" t="s">
        <v>565</v>
      </c>
      <c r="F127" s="229" t="s">
        <v>566</v>
      </c>
      <c r="G127" s="230" t="s">
        <v>345</v>
      </c>
      <c r="H127" s="231">
        <v>5</v>
      </c>
      <c r="I127" s="232"/>
      <c r="J127" s="233">
        <f>ROUND(I127*H127,2)</f>
        <v>0</v>
      </c>
      <c r="K127" s="229" t="s">
        <v>166</v>
      </c>
      <c r="L127" s="234"/>
      <c r="M127" s="235" t="s">
        <v>19</v>
      </c>
      <c r="N127" s="236" t="s">
        <v>47</v>
      </c>
      <c r="O127" s="66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325</v>
      </c>
      <c r="AT127" s="186" t="s">
        <v>185</v>
      </c>
      <c r="AU127" s="186" t="s">
        <v>86</v>
      </c>
      <c r="AY127" s="19" t="s">
        <v>126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84</v>
      </c>
      <c r="BK127" s="187">
        <f>ROUND(I127*H127,2)</f>
        <v>0</v>
      </c>
      <c r="BL127" s="19" t="s">
        <v>230</v>
      </c>
      <c r="BM127" s="186" t="s">
        <v>567</v>
      </c>
    </row>
    <row r="128" spans="1:65" s="2" customFormat="1" ht="16.5" customHeight="1">
      <c r="A128" s="36"/>
      <c r="B128" s="37"/>
      <c r="C128" s="227" t="s">
        <v>270</v>
      </c>
      <c r="D128" s="227" t="s">
        <v>185</v>
      </c>
      <c r="E128" s="228" t="s">
        <v>568</v>
      </c>
      <c r="F128" s="229" t="s">
        <v>569</v>
      </c>
      <c r="G128" s="230" t="s">
        <v>345</v>
      </c>
      <c r="H128" s="231">
        <v>5</v>
      </c>
      <c r="I128" s="232"/>
      <c r="J128" s="233">
        <f>ROUND(I128*H128,2)</f>
        <v>0</v>
      </c>
      <c r="K128" s="229" t="s">
        <v>166</v>
      </c>
      <c r="L128" s="234"/>
      <c r="M128" s="235" t="s">
        <v>19</v>
      </c>
      <c r="N128" s="236" t="s">
        <v>47</v>
      </c>
      <c r="O128" s="66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325</v>
      </c>
      <c r="AT128" s="186" t="s">
        <v>185</v>
      </c>
      <c r="AU128" s="186" t="s">
        <v>86</v>
      </c>
      <c r="AY128" s="19" t="s">
        <v>126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84</v>
      </c>
      <c r="BK128" s="187">
        <f>ROUND(I128*H128,2)</f>
        <v>0</v>
      </c>
      <c r="BL128" s="19" t="s">
        <v>230</v>
      </c>
      <c r="BM128" s="186" t="s">
        <v>570</v>
      </c>
    </row>
    <row r="129" spans="1:65" s="12" customFormat="1" ht="25.9" customHeight="1">
      <c r="B129" s="159"/>
      <c r="C129" s="160"/>
      <c r="D129" s="161" t="s">
        <v>75</v>
      </c>
      <c r="E129" s="162" t="s">
        <v>185</v>
      </c>
      <c r="F129" s="162" t="s">
        <v>400</v>
      </c>
      <c r="G129" s="160"/>
      <c r="H129" s="160"/>
      <c r="I129" s="163"/>
      <c r="J129" s="164">
        <f>BK129</f>
        <v>0</v>
      </c>
      <c r="K129" s="160"/>
      <c r="L129" s="165"/>
      <c r="M129" s="166"/>
      <c r="N129" s="167"/>
      <c r="O129" s="167"/>
      <c r="P129" s="168">
        <f>P130+P166+P232</f>
        <v>0</v>
      </c>
      <c r="Q129" s="167"/>
      <c r="R129" s="168">
        <f>R130+R166+R232</f>
        <v>11.80625</v>
      </c>
      <c r="S129" s="167"/>
      <c r="T129" s="169">
        <f>T130+T166+T232</f>
        <v>0</v>
      </c>
      <c r="AR129" s="170" t="s">
        <v>144</v>
      </c>
      <c r="AT129" s="171" t="s">
        <v>75</v>
      </c>
      <c r="AU129" s="171" t="s">
        <v>76</v>
      </c>
      <c r="AY129" s="170" t="s">
        <v>126</v>
      </c>
      <c r="BK129" s="172">
        <f>BK130+BK166+BK232</f>
        <v>0</v>
      </c>
    </row>
    <row r="130" spans="1:65" s="12" customFormat="1" ht="22.9" customHeight="1">
      <c r="B130" s="159"/>
      <c r="C130" s="160"/>
      <c r="D130" s="161" t="s">
        <v>75</v>
      </c>
      <c r="E130" s="173" t="s">
        <v>571</v>
      </c>
      <c r="F130" s="173" t="s">
        <v>572</v>
      </c>
      <c r="G130" s="160"/>
      <c r="H130" s="160"/>
      <c r="I130" s="163"/>
      <c r="J130" s="174">
        <f>BK130</f>
        <v>0</v>
      </c>
      <c r="K130" s="160"/>
      <c r="L130" s="165"/>
      <c r="M130" s="166"/>
      <c r="N130" s="167"/>
      <c r="O130" s="167"/>
      <c r="P130" s="168">
        <f>SUM(P131:P165)</f>
        <v>0</v>
      </c>
      <c r="Q130" s="167"/>
      <c r="R130" s="168">
        <f>SUM(R131:R165)</f>
        <v>0</v>
      </c>
      <c r="S130" s="167"/>
      <c r="T130" s="169">
        <f>SUM(T131:T165)</f>
        <v>0</v>
      </c>
      <c r="AR130" s="170" t="s">
        <v>144</v>
      </c>
      <c r="AT130" s="171" t="s">
        <v>75</v>
      </c>
      <c r="AU130" s="171" t="s">
        <v>84</v>
      </c>
      <c r="AY130" s="170" t="s">
        <v>126</v>
      </c>
      <c r="BK130" s="172">
        <f>SUM(BK131:BK165)</f>
        <v>0</v>
      </c>
    </row>
    <row r="131" spans="1:65" s="2" customFormat="1" ht="16.5" customHeight="1">
      <c r="A131" s="36"/>
      <c r="B131" s="37"/>
      <c r="C131" s="175" t="s">
        <v>276</v>
      </c>
      <c r="D131" s="175" t="s">
        <v>128</v>
      </c>
      <c r="E131" s="176" t="s">
        <v>573</v>
      </c>
      <c r="F131" s="177" t="s">
        <v>574</v>
      </c>
      <c r="G131" s="178" t="s">
        <v>345</v>
      </c>
      <c r="H131" s="179">
        <v>2</v>
      </c>
      <c r="I131" s="180"/>
      <c r="J131" s="181">
        <f t="shared" ref="J131:J138" si="10">ROUND(I131*H131,2)</f>
        <v>0</v>
      </c>
      <c r="K131" s="177" t="s">
        <v>166</v>
      </c>
      <c r="L131" s="41"/>
      <c r="M131" s="182" t="s">
        <v>19</v>
      </c>
      <c r="N131" s="183" t="s">
        <v>47</v>
      </c>
      <c r="O131" s="66"/>
      <c r="P131" s="184">
        <f t="shared" ref="P131:P138" si="11">O131*H131</f>
        <v>0</v>
      </c>
      <c r="Q131" s="184">
        <v>0</v>
      </c>
      <c r="R131" s="184">
        <f t="shared" ref="R131:R138" si="12">Q131*H131</f>
        <v>0</v>
      </c>
      <c r="S131" s="184">
        <v>0</v>
      </c>
      <c r="T131" s="185">
        <f t="shared" ref="T131:T138" si="13"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406</v>
      </c>
      <c r="AT131" s="186" t="s">
        <v>128</v>
      </c>
      <c r="AU131" s="186" t="s">
        <v>86</v>
      </c>
      <c r="AY131" s="19" t="s">
        <v>126</v>
      </c>
      <c r="BE131" s="187">
        <f t="shared" ref="BE131:BE138" si="14">IF(N131="základní",J131,0)</f>
        <v>0</v>
      </c>
      <c r="BF131" s="187">
        <f t="shared" ref="BF131:BF138" si="15">IF(N131="snížená",J131,0)</f>
        <v>0</v>
      </c>
      <c r="BG131" s="187">
        <f t="shared" ref="BG131:BG138" si="16">IF(N131="zákl. přenesená",J131,0)</f>
        <v>0</v>
      </c>
      <c r="BH131" s="187">
        <f t="shared" ref="BH131:BH138" si="17">IF(N131="sníž. přenesená",J131,0)</f>
        <v>0</v>
      </c>
      <c r="BI131" s="187">
        <f t="shared" ref="BI131:BI138" si="18">IF(N131="nulová",J131,0)</f>
        <v>0</v>
      </c>
      <c r="BJ131" s="19" t="s">
        <v>84</v>
      </c>
      <c r="BK131" s="187">
        <f t="shared" ref="BK131:BK138" si="19">ROUND(I131*H131,2)</f>
        <v>0</v>
      </c>
      <c r="BL131" s="19" t="s">
        <v>406</v>
      </c>
      <c r="BM131" s="186" t="s">
        <v>575</v>
      </c>
    </row>
    <row r="132" spans="1:65" s="2" customFormat="1" ht="16.5" customHeight="1">
      <c r="A132" s="36"/>
      <c r="B132" s="37"/>
      <c r="C132" s="175" t="s">
        <v>281</v>
      </c>
      <c r="D132" s="175" t="s">
        <v>128</v>
      </c>
      <c r="E132" s="176" t="s">
        <v>576</v>
      </c>
      <c r="F132" s="177" t="s">
        <v>577</v>
      </c>
      <c r="G132" s="178" t="s">
        <v>345</v>
      </c>
      <c r="H132" s="179">
        <v>2</v>
      </c>
      <c r="I132" s="180"/>
      <c r="J132" s="181">
        <f t="shared" si="10"/>
        <v>0</v>
      </c>
      <c r="K132" s="177" t="s">
        <v>166</v>
      </c>
      <c r="L132" s="41"/>
      <c r="M132" s="182" t="s">
        <v>19</v>
      </c>
      <c r="N132" s="183" t="s">
        <v>47</v>
      </c>
      <c r="O132" s="66"/>
      <c r="P132" s="184">
        <f t="shared" si="11"/>
        <v>0</v>
      </c>
      <c r="Q132" s="184">
        <v>0</v>
      </c>
      <c r="R132" s="184">
        <f t="shared" si="12"/>
        <v>0</v>
      </c>
      <c r="S132" s="184">
        <v>0</v>
      </c>
      <c r="T132" s="185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406</v>
      </c>
      <c r="AT132" s="186" t="s">
        <v>128</v>
      </c>
      <c r="AU132" s="186" t="s">
        <v>86</v>
      </c>
      <c r="AY132" s="19" t="s">
        <v>126</v>
      </c>
      <c r="BE132" s="187">
        <f t="shared" si="14"/>
        <v>0</v>
      </c>
      <c r="BF132" s="187">
        <f t="shared" si="15"/>
        <v>0</v>
      </c>
      <c r="BG132" s="187">
        <f t="shared" si="16"/>
        <v>0</v>
      </c>
      <c r="BH132" s="187">
        <f t="shared" si="17"/>
        <v>0</v>
      </c>
      <c r="BI132" s="187">
        <f t="shared" si="18"/>
        <v>0</v>
      </c>
      <c r="BJ132" s="19" t="s">
        <v>84</v>
      </c>
      <c r="BK132" s="187">
        <f t="shared" si="19"/>
        <v>0</v>
      </c>
      <c r="BL132" s="19" t="s">
        <v>406</v>
      </c>
      <c r="BM132" s="186" t="s">
        <v>578</v>
      </c>
    </row>
    <row r="133" spans="1:65" s="2" customFormat="1" ht="16.5" customHeight="1">
      <c r="A133" s="36"/>
      <c r="B133" s="37"/>
      <c r="C133" s="175" t="s">
        <v>286</v>
      </c>
      <c r="D133" s="175" t="s">
        <v>128</v>
      </c>
      <c r="E133" s="176" t="s">
        <v>579</v>
      </c>
      <c r="F133" s="177" t="s">
        <v>577</v>
      </c>
      <c r="G133" s="178" t="s">
        <v>345</v>
      </c>
      <c r="H133" s="179">
        <v>4</v>
      </c>
      <c r="I133" s="180"/>
      <c r="J133" s="181">
        <f t="shared" si="10"/>
        <v>0</v>
      </c>
      <c r="K133" s="177" t="s">
        <v>166</v>
      </c>
      <c r="L133" s="41"/>
      <c r="M133" s="182" t="s">
        <v>19</v>
      </c>
      <c r="N133" s="183" t="s">
        <v>47</v>
      </c>
      <c r="O133" s="66"/>
      <c r="P133" s="184">
        <f t="shared" si="11"/>
        <v>0</v>
      </c>
      <c r="Q133" s="184">
        <v>0</v>
      </c>
      <c r="R133" s="184">
        <f t="shared" si="12"/>
        <v>0</v>
      </c>
      <c r="S133" s="184">
        <v>0</v>
      </c>
      <c r="T133" s="185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406</v>
      </c>
      <c r="AT133" s="186" t="s">
        <v>128</v>
      </c>
      <c r="AU133" s="186" t="s">
        <v>86</v>
      </c>
      <c r="AY133" s="19" t="s">
        <v>126</v>
      </c>
      <c r="BE133" s="187">
        <f t="shared" si="14"/>
        <v>0</v>
      </c>
      <c r="BF133" s="187">
        <f t="shared" si="15"/>
        <v>0</v>
      </c>
      <c r="BG133" s="187">
        <f t="shared" si="16"/>
        <v>0</v>
      </c>
      <c r="BH133" s="187">
        <f t="shared" si="17"/>
        <v>0</v>
      </c>
      <c r="BI133" s="187">
        <f t="shared" si="18"/>
        <v>0</v>
      </c>
      <c r="BJ133" s="19" t="s">
        <v>84</v>
      </c>
      <c r="BK133" s="187">
        <f t="shared" si="19"/>
        <v>0</v>
      </c>
      <c r="BL133" s="19" t="s">
        <v>406</v>
      </c>
      <c r="BM133" s="186" t="s">
        <v>580</v>
      </c>
    </row>
    <row r="134" spans="1:65" s="2" customFormat="1" ht="16.5" customHeight="1">
      <c r="A134" s="36"/>
      <c r="B134" s="37"/>
      <c r="C134" s="175" t="s">
        <v>291</v>
      </c>
      <c r="D134" s="175" t="s">
        <v>128</v>
      </c>
      <c r="E134" s="176" t="s">
        <v>581</v>
      </c>
      <c r="F134" s="177" t="s">
        <v>582</v>
      </c>
      <c r="G134" s="178" t="s">
        <v>345</v>
      </c>
      <c r="H134" s="179">
        <v>2</v>
      </c>
      <c r="I134" s="180"/>
      <c r="J134" s="181">
        <f t="shared" si="10"/>
        <v>0</v>
      </c>
      <c r="K134" s="177" t="s">
        <v>166</v>
      </c>
      <c r="L134" s="41"/>
      <c r="M134" s="182" t="s">
        <v>19</v>
      </c>
      <c r="N134" s="183" t="s">
        <v>47</v>
      </c>
      <c r="O134" s="66"/>
      <c r="P134" s="184">
        <f t="shared" si="11"/>
        <v>0</v>
      </c>
      <c r="Q134" s="184">
        <v>0</v>
      </c>
      <c r="R134" s="184">
        <f t="shared" si="12"/>
        <v>0</v>
      </c>
      <c r="S134" s="184">
        <v>0</v>
      </c>
      <c r="T134" s="185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406</v>
      </c>
      <c r="AT134" s="186" t="s">
        <v>128</v>
      </c>
      <c r="AU134" s="186" t="s">
        <v>86</v>
      </c>
      <c r="AY134" s="19" t="s">
        <v>126</v>
      </c>
      <c r="BE134" s="187">
        <f t="shared" si="14"/>
        <v>0</v>
      </c>
      <c r="BF134" s="187">
        <f t="shared" si="15"/>
        <v>0</v>
      </c>
      <c r="BG134" s="187">
        <f t="shared" si="16"/>
        <v>0</v>
      </c>
      <c r="BH134" s="187">
        <f t="shared" si="17"/>
        <v>0</v>
      </c>
      <c r="BI134" s="187">
        <f t="shared" si="18"/>
        <v>0</v>
      </c>
      <c r="BJ134" s="19" t="s">
        <v>84</v>
      </c>
      <c r="BK134" s="187">
        <f t="shared" si="19"/>
        <v>0</v>
      </c>
      <c r="BL134" s="19" t="s">
        <v>406</v>
      </c>
      <c r="BM134" s="186" t="s">
        <v>583</v>
      </c>
    </row>
    <row r="135" spans="1:65" s="2" customFormat="1" ht="16.5" customHeight="1">
      <c r="A135" s="36"/>
      <c r="B135" s="37"/>
      <c r="C135" s="175" t="s">
        <v>297</v>
      </c>
      <c r="D135" s="175" t="s">
        <v>128</v>
      </c>
      <c r="E135" s="176" t="s">
        <v>584</v>
      </c>
      <c r="F135" s="177" t="s">
        <v>585</v>
      </c>
      <c r="G135" s="178" t="s">
        <v>345</v>
      </c>
      <c r="H135" s="179">
        <v>4</v>
      </c>
      <c r="I135" s="180"/>
      <c r="J135" s="181">
        <f t="shared" si="10"/>
        <v>0</v>
      </c>
      <c r="K135" s="177" t="s">
        <v>166</v>
      </c>
      <c r="L135" s="41"/>
      <c r="M135" s="182" t="s">
        <v>19</v>
      </c>
      <c r="N135" s="183" t="s">
        <v>47</v>
      </c>
      <c r="O135" s="66"/>
      <c r="P135" s="184">
        <f t="shared" si="11"/>
        <v>0</v>
      </c>
      <c r="Q135" s="184">
        <v>0</v>
      </c>
      <c r="R135" s="184">
        <f t="shared" si="12"/>
        <v>0</v>
      </c>
      <c r="S135" s="184">
        <v>0</v>
      </c>
      <c r="T135" s="185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406</v>
      </c>
      <c r="AT135" s="186" t="s">
        <v>128</v>
      </c>
      <c r="AU135" s="186" t="s">
        <v>86</v>
      </c>
      <c r="AY135" s="19" t="s">
        <v>126</v>
      </c>
      <c r="BE135" s="187">
        <f t="shared" si="14"/>
        <v>0</v>
      </c>
      <c r="BF135" s="187">
        <f t="shared" si="15"/>
        <v>0</v>
      </c>
      <c r="BG135" s="187">
        <f t="shared" si="16"/>
        <v>0</v>
      </c>
      <c r="BH135" s="187">
        <f t="shared" si="17"/>
        <v>0</v>
      </c>
      <c r="BI135" s="187">
        <f t="shared" si="18"/>
        <v>0</v>
      </c>
      <c r="BJ135" s="19" t="s">
        <v>84</v>
      </c>
      <c r="BK135" s="187">
        <f t="shared" si="19"/>
        <v>0</v>
      </c>
      <c r="BL135" s="19" t="s">
        <v>406</v>
      </c>
      <c r="BM135" s="186" t="s">
        <v>586</v>
      </c>
    </row>
    <row r="136" spans="1:65" s="2" customFormat="1" ht="16.5" customHeight="1">
      <c r="A136" s="36"/>
      <c r="B136" s="37"/>
      <c r="C136" s="175" t="s">
        <v>303</v>
      </c>
      <c r="D136" s="175" t="s">
        <v>128</v>
      </c>
      <c r="E136" s="176" t="s">
        <v>587</v>
      </c>
      <c r="F136" s="177" t="s">
        <v>588</v>
      </c>
      <c r="G136" s="178" t="s">
        <v>345</v>
      </c>
      <c r="H136" s="179">
        <v>4</v>
      </c>
      <c r="I136" s="180"/>
      <c r="J136" s="181">
        <f t="shared" si="10"/>
        <v>0</v>
      </c>
      <c r="K136" s="177" t="s">
        <v>166</v>
      </c>
      <c r="L136" s="41"/>
      <c r="M136" s="182" t="s">
        <v>19</v>
      </c>
      <c r="N136" s="183" t="s">
        <v>47</v>
      </c>
      <c r="O136" s="66"/>
      <c r="P136" s="184">
        <f t="shared" si="11"/>
        <v>0</v>
      </c>
      <c r="Q136" s="184">
        <v>0</v>
      </c>
      <c r="R136" s="184">
        <f t="shared" si="12"/>
        <v>0</v>
      </c>
      <c r="S136" s="184">
        <v>0</v>
      </c>
      <c r="T136" s="185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406</v>
      </c>
      <c r="AT136" s="186" t="s">
        <v>128</v>
      </c>
      <c r="AU136" s="186" t="s">
        <v>86</v>
      </c>
      <c r="AY136" s="19" t="s">
        <v>126</v>
      </c>
      <c r="BE136" s="187">
        <f t="shared" si="14"/>
        <v>0</v>
      </c>
      <c r="BF136" s="187">
        <f t="shared" si="15"/>
        <v>0</v>
      </c>
      <c r="BG136" s="187">
        <f t="shared" si="16"/>
        <v>0</v>
      </c>
      <c r="BH136" s="187">
        <f t="shared" si="17"/>
        <v>0</v>
      </c>
      <c r="BI136" s="187">
        <f t="shared" si="18"/>
        <v>0</v>
      </c>
      <c r="BJ136" s="19" t="s">
        <v>84</v>
      </c>
      <c r="BK136" s="187">
        <f t="shared" si="19"/>
        <v>0</v>
      </c>
      <c r="BL136" s="19" t="s">
        <v>406</v>
      </c>
      <c r="BM136" s="186" t="s">
        <v>589</v>
      </c>
    </row>
    <row r="137" spans="1:65" s="2" customFormat="1" ht="16.5" customHeight="1">
      <c r="A137" s="36"/>
      <c r="B137" s="37"/>
      <c r="C137" s="175" t="s">
        <v>310</v>
      </c>
      <c r="D137" s="175" t="s">
        <v>128</v>
      </c>
      <c r="E137" s="176" t="s">
        <v>590</v>
      </c>
      <c r="F137" s="177" t="s">
        <v>591</v>
      </c>
      <c r="G137" s="178" t="s">
        <v>345</v>
      </c>
      <c r="H137" s="179">
        <v>8</v>
      </c>
      <c r="I137" s="180"/>
      <c r="J137" s="181">
        <f t="shared" si="10"/>
        <v>0</v>
      </c>
      <c r="K137" s="177" t="s">
        <v>166</v>
      </c>
      <c r="L137" s="41"/>
      <c r="M137" s="182" t="s">
        <v>19</v>
      </c>
      <c r="N137" s="183" t="s">
        <v>47</v>
      </c>
      <c r="O137" s="66"/>
      <c r="P137" s="184">
        <f t="shared" si="11"/>
        <v>0</v>
      </c>
      <c r="Q137" s="184">
        <v>0</v>
      </c>
      <c r="R137" s="184">
        <f t="shared" si="12"/>
        <v>0</v>
      </c>
      <c r="S137" s="184">
        <v>0</v>
      </c>
      <c r="T137" s="185">
        <f t="shared" si="1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406</v>
      </c>
      <c r="AT137" s="186" t="s">
        <v>128</v>
      </c>
      <c r="AU137" s="186" t="s">
        <v>86</v>
      </c>
      <c r="AY137" s="19" t="s">
        <v>126</v>
      </c>
      <c r="BE137" s="187">
        <f t="shared" si="14"/>
        <v>0</v>
      </c>
      <c r="BF137" s="187">
        <f t="shared" si="15"/>
        <v>0</v>
      </c>
      <c r="BG137" s="187">
        <f t="shared" si="16"/>
        <v>0</v>
      </c>
      <c r="BH137" s="187">
        <f t="shared" si="17"/>
        <v>0</v>
      </c>
      <c r="BI137" s="187">
        <f t="shared" si="18"/>
        <v>0</v>
      </c>
      <c r="BJ137" s="19" t="s">
        <v>84</v>
      </c>
      <c r="BK137" s="187">
        <f t="shared" si="19"/>
        <v>0</v>
      </c>
      <c r="BL137" s="19" t="s">
        <v>406</v>
      </c>
      <c r="BM137" s="186" t="s">
        <v>592</v>
      </c>
    </row>
    <row r="138" spans="1:65" s="2" customFormat="1" ht="21.75" customHeight="1">
      <c r="A138" s="36"/>
      <c r="B138" s="37"/>
      <c r="C138" s="175" t="s">
        <v>317</v>
      </c>
      <c r="D138" s="175" t="s">
        <v>128</v>
      </c>
      <c r="E138" s="176" t="s">
        <v>593</v>
      </c>
      <c r="F138" s="177" t="s">
        <v>594</v>
      </c>
      <c r="G138" s="178" t="s">
        <v>345</v>
      </c>
      <c r="H138" s="179">
        <v>25</v>
      </c>
      <c r="I138" s="180"/>
      <c r="J138" s="181">
        <f t="shared" si="10"/>
        <v>0</v>
      </c>
      <c r="K138" s="177" t="s">
        <v>132</v>
      </c>
      <c r="L138" s="41"/>
      <c r="M138" s="182" t="s">
        <v>19</v>
      </c>
      <c r="N138" s="183" t="s">
        <v>47</v>
      </c>
      <c r="O138" s="66"/>
      <c r="P138" s="184">
        <f t="shared" si="11"/>
        <v>0</v>
      </c>
      <c r="Q138" s="184">
        <v>0</v>
      </c>
      <c r="R138" s="184">
        <f t="shared" si="12"/>
        <v>0</v>
      </c>
      <c r="S138" s="184">
        <v>0</v>
      </c>
      <c r="T138" s="185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406</v>
      </c>
      <c r="AT138" s="186" t="s">
        <v>128</v>
      </c>
      <c r="AU138" s="186" t="s">
        <v>86</v>
      </c>
      <c r="AY138" s="19" t="s">
        <v>126</v>
      </c>
      <c r="BE138" s="187">
        <f t="shared" si="14"/>
        <v>0</v>
      </c>
      <c r="BF138" s="187">
        <f t="shared" si="15"/>
        <v>0</v>
      </c>
      <c r="BG138" s="187">
        <f t="shared" si="16"/>
        <v>0</v>
      </c>
      <c r="BH138" s="187">
        <f t="shared" si="17"/>
        <v>0</v>
      </c>
      <c r="BI138" s="187">
        <f t="shared" si="18"/>
        <v>0</v>
      </c>
      <c r="BJ138" s="19" t="s">
        <v>84</v>
      </c>
      <c r="BK138" s="187">
        <f t="shared" si="19"/>
        <v>0</v>
      </c>
      <c r="BL138" s="19" t="s">
        <v>406</v>
      </c>
      <c r="BM138" s="186" t="s">
        <v>595</v>
      </c>
    </row>
    <row r="139" spans="1:65" s="2" customFormat="1" ht="11.25">
      <c r="A139" s="36"/>
      <c r="B139" s="37"/>
      <c r="C139" s="38"/>
      <c r="D139" s="188" t="s">
        <v>135</v>
      </c>
      <c r="E139" s="38"/>
      <c r="F139" s="189" t="s">
        <v>596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135</v>
      </c>
      <c r="AU139" s="19" t="s">
        <v>86</v>
      </c>
    </row>
    <row r="140" spans="1:65" s="2" customFormat="1" ht="39">
      <c r="A140" s="36"/>
      <c r="B140" s="37"/>
      <c r="C140" s="38"/>
      <c r="D140" s="193" t="s">
        <v>137</v>
      </c>
      <c r="E140" s="38"/>
      <c r="F140" s="194" t="s">
        <v>597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137</v>
      </c>
      <c r="AU140" s="19" t="s">
        <v>86</v>
      </c>
    </row>
    <row r="141" spans="1:65" s="2" customFormat="1" ht="16.5" customHeight="1">
      <c r="A141" s="36"/>
      <c r="B141" s="37"/>
      <c r="C141" s="227" t="s">
        <v>321</v>
      </c>
      <c r="D141" s="227" t="s">
        <v>185</v>
      </c>
      <c r="E141" s="228" t="s">
        <v>598</v>
      </c>
      <c r="F141" s="229" t="s">
        <v>599</v>
      </c>
      <c r="G141" s="230" t="s">
        <v>345</v>
      </c>
      <c r="H141" s="231">
        <v>25</v>
      </c>
      <c r="I141" s="232"/>
      <c r="J141" s="233">
        <f>ROUND(I141*H141,2)</f>
        <v>0</v>
      </c>
      <c r="K141" s="229" t="s">
        <v>166</v>
      </c>
      <c r="L141" s="234"/>
      <c r="M141" s="235" t="s">
        <v>19</v>
      </c>
      <c r="N141" s="236" t="s">
        <v>47</v>
      </c>
      <c r="O141" s="66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413</v>
      </c>
      <c r="AT141" s="186" t="s">
        <v>185</v>
      </c>
      <c r="AU141" s="186" t="s">
        <v>86</v>
      </c>
      <c r="AY141" s="19" t="s">
        <v>126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84</v>
      </c>
      <c r="BK141" s="187">
        <f>ROUND(I141*H141,2)</f>
        <v>0</v>
      </c>
      <c r="BL141" s="19" t="s">
        <v>406</v>
      </c>
      <c r="BM141" s="186" t="s">
        <v>600</v>
      </c>
    </row>
    <row r="142" spans="1:65" s="2" customFormat="1" ht="39">
      <c r="A142" s="36"/>
      <c r="B142" s="37"/>
      <c r="C142" s="38"/>
      <c r="D142" s="193" t="s">
        <v>137</v>
      </c>
      <c r="E142" s="38"/>
      <c r="F142" s="194" t="s">
        <v>601</v>
      </c>
      <c r="G142" s="38"/>
      <c r="H142" s="38"/>
      <c r="I142" s="190"/>
      <c r="J142" s="38"/>
      <c r="K142" s="38"/>
      <c r="L142" s="41"/>
      <c r="M142" s="191"/>
      <c r="N142" s="192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137</v>
      </c>
      <c r="AU142" s="19" t="s">
        <v>86</v>
      </c>
    </row>
    <row r="143" spans="1:65" s="2" customFormat="1" ht="24.2" customHeight="1">
      <c r="A143" s="36"/>
      <c r="B143" s="37"/>
      <c r="C143" s="175" t="s">
        <v>325</v>
      </c>
      <c r="D143" s="175" t="s">
        <v>128</v>
      </c>
      <c r="E143" s="176" t="s">
        <v>602</v>
      </c>
      <c r="F143" s="177" t="s">
        <v>603</v>
      </c>
      <c r="G143" s="178" t="s">
        <v>313</v>
      </c>
      <c r="H143" s="179">
        <v>70</v>
      </c>
      <c r="I143" s="180"/>
      <c r="J143" s="181">
        <f>ROUND(I143*H143,2)</f>
        <v>0</v>
      </c>
      <c r="K143" s="177" t="s">
        <v>132</v>
      </c>
      <c r="L143" s="41"/>
      <c r="M143" s="182" t="s">
        <v>19</v>
      </c>
      <c r="N143" s="183" t="s">
        <v>47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406</v>
      </c>
      <c r="AT143" s="186" t="s">
        <v>128</v>
      </c>
      <c r="AU143" s="186" t="s">
        <v>86</v>
      </c>
      <c r="AY143" s="19" t="s">
        <v>126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84</v>
      </c>
      <c r="BK143" s="187">
        <f>ROUND(I143*H143,2)</f>
        <v>0</v>
      </c>
      <c r="BL143" s="19" t="s">
        <v>406</v>
      </c>
      <c r="BM143" s="186" t="s">
        <v>604</v>
      </c>
    </row>
    <row r="144" spans="1:65" s="2" customFormat="1" ht="11.25">
      <c r="A144" s="36"/>
      <c r="B144" s="37"/>
      <c r="C144" s="38"/>
      <c r="D144" s="188" t="s">
        <v>135</v>
      </c>
      <c r="E144" s="38"/>
      <c r="F144" s="189" t="s">
        <v>605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135</v>
      </c>
      <c r="AU144" s="19" t="s">
        <v>86</v>
      </c>
    </row>
    <row r="145" spans="1:65" s="2" customFormat="1" ht="39">
      <c r="A145" s="36"/>
      <c r="B145" s="37"/>
      <c r="C145" s="38"/>
      <c r="D145" s="193" t="s">
        <v>137</v>
      </c>
      <c r="E145" s="38"/>
      <c r="F145" s="194" t="s">
        <v>606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137</v>
      </c>
      <c r="AU145" s="19" t="s">
        <v>86</v>
      </c>
    </row>
    <row r="146" spans="1:65" s="2" customFormat="1" ht="16.5" customHeight="1">
      <c r="A146" s="36"/>
      <c r="B146" s="37"/>
      <c r="C146" s="227" t="s">
        <v>329</v>
      </c>
      <c r="D146" s="227" t="s">
        <v>185</v>
      </c>
      <c r="E146" s="228" t="s">
        <v>607</v>
      </c>
      <c r="F146" s="229" t="s">
        <v>608</v>
      </c>
      <c r="G146" s="230" t="s">
        <v>214</v>
      </c>
      <c r="H146" s="231">
        <v>70</v>
      </c>
      <c r="I146" s="232"/>
      <c r="J146" s="233">
        <f>ROUND(I146*H146,2)</f>
        <v>0</v>
      </c>
      <c r="K146" s="229" t="s">
        <v>166</v>
      </c>
      <c r="L146" s="234"/>
      <c r="M146" s="235" t="s">
        <v>19</v>
      </c>
      <c r="N146" s="236" t="s">
        <v>47</v>
      </c>
      <c r="O146" s="66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413</v>
      </c>
      <c r="AT146" s="186" t="s">
        <v>185</v>
      </c>
      <c r="AU146" s="186" t="s">
        <v>86</v>
      </c>
      <c r="AY146" s="19" t="s">
        <v>126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84</v>
      </c>
      <c r="BK146" s="187">
        <f>ROUND(I146*H146,2)</f>
        <v>0</v>
      </c>
      <c r="BL146" s="19" t="s">
        <v>406</v>
      </c>
      <c r="BM146" s="186" t="s">
        <v>609</v>
      </c>
    </row>
    <row r="147" spans="1:65" s="2" customFormat="1" ht="39">
      <c r="A147" s="36"/>
      <c r="B147" s="37"/>
      <c r="C147" s="38"/>
      <c r="D147" s="193" t="s">
        <v>137</v>
      </c>
      <c r="E147" s="38"/>
      <c r="F147" s="194" t="s">
        <v>610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137</v>
      </c>
      <c r="AU147" s="19" t="s">
        <v>86</v>
      </c>
    </row>
    <row r="148" spans="1:65" s="2" customFormat="1" ht="49.15" customHeight="1">
      <c r="A148" s="36"/>
      <c r="B148" s="37"/>
      <c r="C148" s="175" t="s">
        <v>333</v>
      </c>
      <c r="D148" s="175" t="s">
        <v>128</v>
      </c>
      <c r="E148" s="176" t="s">
        <v>611</v>
      </c>
      <c r="F148" s="177" t="s">
        <v>612</v>
      </c>
      <c r="G148" s="178" t="s">
        <v>313</v>
      </c>
      <c r="H148" s="179">
        <v>67</v>
      </c>
      <c r="I148" s="180"/>
      <c r="J148" s="181">
        <f>ROUND(I148*H148,2)</f>
        <v>0</v>
      </c>
      <c r="K148" s="177" t="s">
        <v>132</v>
      </c>
      <c r="L148" s="41"/>
      <c r="M148" s="182" t="s">
        <v>19</v>
      </c>
      <c r="N148" s="183" t="s">
        <v>47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406</v>
      </c>
      <c r="AT148" s="186" t="s">
        <v>128</v>
      </c>
      <c r="AU148" s="186" t="s">
        <v>86</v>
      </c>
      <c r="AY148" s="19" t="s">
        <v>126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84</v>
      </c>
      <c r="BK148" s="187">
        <f>ROUND(I148*H148,2)</f>
        <v>0</v>
      </c>
      <c r="BL148" s="19" t="s">
        <v>406</v>
      </c>
      <c r="BM148" s="186" t="s">
        <v>613</v>
      </c>
    </row>
    <row r="149" spans="1:65" s="2" customFormat="1" ht="11.25">
      <c r="A149" s="36"/>
      <c r="B149" s="37"/>
      <c r="C149" s="38"/>
      <c r="D149" s="188" t="s">
        <v>135</v>
      </c>
      <c r="E149" s="38"/>
      <c r="F149" s="189" t="s">
        <v>614</v>
      </c>
      <c r="G149" s="38"/>
      <c r="H149" s="38"/>
      <c r="I149" s="190"/>
      <c r="J149" s="38"/>
      <c r="K149" s="38"/>
      <c r="L149" s="41"/>
      <c r="M149" s="191"/>
      <c r="N149" s="192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135</v>
      </c>
      <c r="AU149" s="19" t="s">
        <v>86</v>
      </c>
    </row>
    <row r="150" spans="1:65" s="2" customFormat="1" ht="24.2" customHeight="1">
      <c r="A150" s="36"/>
      <c r="B150" s="37"/>
      <c r="C150" s="227" t="s">
        <v>336</v>
      </c>
      <c r="D150" s="227" t="s">
        <v>185</v>
      </c>
      <c r="E150" s="228" t="s">
        <v>615</v>
      </c>
      <c r="F150" s="229" t="s">
        <v>616</v>
      </c>
      <c r="G150" s="230" t="s">
        <v>313</v>
      </c>
      <c r="H150" s="231">
        <v>67</v>
      </c>
      <c r="I150" s="232"/>
      <c r="J150" s="233">
        <f>ROUND(I150*H150,2)</f>
        <v>0</v>
      </c>
      <c r="K150" s="229" t="s">
        <v>166</v>
      </c>
      <c r="L150" s="234"/>
      <c r="M150" s="235" t="s">
        <v>19</v>
      </c>
      <c r="N150" s="236" t="s">
        <v>47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413</v>
      </c>
      <c r="AT150" s="186" t="s">
        <v>185</v>
      </c>
      <c r="AU150" s="186" t="s">
        <v>86</v>
      </c>
      <c r="AY150" s="19" t="s">
        <v>126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84</v>
      </c>
      <c r="BK150" s="187">
        <f>ROUND(I150*H150,2)</f>
        <v>0</v>
      </c>
      <c r="BL150" s="19" t="s">
        <v>406</v>
      </c>
      <c r="BM150" s="186" t="s">
        <v>617</v>
      </c>
    </row>
    <row r="151" spans="1:65" s="2" customFormat="1" ht="49.15" customHeight="1">
      <c r="A151" s="36"/>
      <c r="B151" s="37"/>
      <c r="C151" s="175" t="s">
        <v>342</v>
      </c>
      <c r="D151" s="175" t="s">
        <v>128</v>
      </c>
      <c r="E151" s="176" t="s">
        <v>618</v>
      </c>
      <c r="F151" s="177" t="s">
        <v>619</v>
      </c>
      <c r="G151" s="178" t="s">
        <v>313</v>
      </c>
      <c r="H151" s="179">
        <v>12</v>
      </c>
      <c r="I151" s="180"/>
      <c r="J151" s="181">
        <f>ROUND(I151*H151,2)</f>
        <v>0</v>
      </c>
      <c r="K151" s="177" t="s">
        <v>132</v>
      </c>
      <c r="L151" s="41"/>
      <c r="M151" s="182" t="s">
        <v>19</v>
      </c>
      <c r="N151" s="183" t="s">
        <v>47</v>
      </c>
      <c r="O151" s="66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406</v>
      </c>
      <c r="AT151" s="186" t="s">
        <v>128</v>
      </c>
      <c r="AU151" s="186" t="s">
        <v>86</v>
      </c>
      <c r="AY151" s="19" t="s">
        <v>126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84</v>
      </c>
      <c r="BK151" s="187">
        <f>ROUND(I151*H151,2)</f>
        <v>0</v>
      </c>
      <c r="BL151" s="19" t="s">
        <v>406</v>
      </c>
      <c r="BM151" s="186" t="s">
        <v>620</v>
      </c>
    </row>
    <row r="152" spans="1:65" s="2" customFormat="1" ht="11.25">
      <c r="A152" s="36"/>
      <c r="B152" s="37"/>
      <c r="C152" s="38"/>
      <c r="D152" s="188" t="s">
        <v>135</v>
      </c>
      <c r="E152" s="38"/>
      <c r="F152" s="189" t="s">
        <v>621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135</v>
      </c>
      <c r="AU152" s="19" t="s">
        <v>86</v>
      </c>
    </row>
    <row r="153" spans="1:65" s="2" customFormat="1" ht="24.2" customHeight="1">
      <c r="A153" s="36"/>
      <c r="B153" s="37"/>
      <c r="C153" s="227" t="s">
        <v>347</v>
      </c>
      <c r="D153" s="227" t="s">
        <v>185</v>
      </c>
      <c r="E153" s="228" t="s">
        <v>622</v>
      </c>
      <c r="F153" s="229" t="s">
        <v>623</v>
      </c>
      <c r="G153" s="230" t="s">
        <v>313</v>
      </c>
      <c r="H153" s="231">
        <v>12</v>
      </c>
      <c r="I153" s="232"/>
      <c r="J153" s="233">
        <f>ROUND(I153*H153,2)</f>
        <v>0</v>
      </c>
      <c r="K153" s="229" t="s">
        <v>166</v>
      </c>
      <c r="L153" s="234"/>
      <c r="M153" s="235" t="s">
        <v>19</v>
      </c>
      <c r="N153" s="236" t="s">
        <v>47</v>
      </c>
      <c r="O153" s="66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6" t="s">
        <v>413</v>
      </c>
      <c r="AT153" s="186" t="s">
        <v>185</v>
      </c>
      <c r="AU153" s="186" t="s">
        <v>86</v>
      </c>
      <c r="AY153" s="19" t="s">
        <v>126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84</v>
      </c>
      <c r="BK153" s="187">
        <f>ROUND(I153*H153,2)</f>
        <v>0</v>
      </c>
      <c r="BL153" s="19" t="s">
        <v>406</v>
      </c>
      <c r="BM153" s="186" t="s">
        <v>624</v>
      </c>
    </row>
    <row r="154" spans="1:65" s="2" customFormat="1" ht="49.15" customHeight="1">
      <c r="A154" s="36"/>
      <c r="B154" s="37"/>
      <c r="C154" s="175" t="s">
        <v>351</v>
      </c>
      <c r="D154" s="175" t="s">
        <v>128</v>
      </c>
      <c r="E154" s="176" t="s">
        <v>625</v>
      </c>
      <c r="F154" s="177" t="s">
        <v>626</v>
      </c>
      <c r="G154" s="178" t="s">
        <v>313</v>
      </c>
      <c r="H154" s="179">
        <v>35</v>
      </c>
      <c r="I154" s="180"/>
      <c r="J154" s="181">
        <f>ROUND(I154*H154,2)</f>
        <v>0</v>
      </c>
      <c r="K154" s="177" t="s">
        <v>132</v>
      </c>
      <c r="L154" s="41"/>
      <c r="M154" s="182" t="s">
        <v>19</v>
      </c>
      <c r="N154" s="183" t="s">
        <v>47</v>
      </c>
      <c r="O154" s="66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406</v>
      </c>
      <c r="AT154" s="186" t="s">
        <v>128</v>
      </c>
      <c r="AU154" s="186" t="s">
        <v>86</v>
      </c>
      <c r="AY154" s="19" t="s">
        <v>126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84</v>
      </c>
      <c r="BK154" s="187">
        <f>ROUND(I154*H154,2)</f>
        <v>0</v>
      </c>
      <c r="BL154" s="19" t="s">
        <v>406</v>
      </c>
      <c r="BM154" s="186" t="s">
        <v>627</v>
      </c>
    </row>
    <row r="155" spans="1:65" s="2" customFormat="1" ht="11.25">
      <c r="A155" s="36"/>
      <c r="B155" s="37"/>
      <c r="C155" s="38"/>
      <c r="D155" s="188" t="s">
        <v>135</v>
      </c>
      <c r="E155" s="38"/>
      <c r="F155" s="189" t="s">
        <v>628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135</v>
      </c>
      <c r="AU155" s="19" t="s">
        <v>86</v>
      </c>
    </row>
    <row r="156" spans="1:65" s="2" customFormat="1" ht="24.2" customHeight="1">
      <c r="A156" s="36"/>
      <c r="B156" s="37"/>
      <c r="C156" s="227" t="s">
        <v>355</v>
      </c>
      <c r="D156" s="227" t="s">
        <v>185</v>
      </c>
      <c r="E156" s="228" t="s">
        <v>629</v>
      </c>
      <c r="F156" s="229" t="s">
        <v>630</v>
      </c>
      <c r="G156" s="230" t="s">
        <v>313</v>
      </c>
      <c r="H156" s="231">
        <v>35</v>
      </c>
      <c r="I156" s="232"/>
      <c r="J156" s="233">
        <f>ROUND(I156*H156,2)</f>
        <v>0</v>
      </c>
      <c r="K156" s="229" t="s">
        <v>166</v>
      </c>
      <c r="L156" s="234"/>
      <c r="M156" s="235" t="s">
        <v>19</v>
      </c>
      <c r="N156" s="236" t="s">
        <v>47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413</v>
      </c>
      <c r="AT156" s="186" t="s">
        <v>185</v>
      </c>
      <c r="AU156" s="186" t="s">
        <v>86</v>
      </c>
      <c r="AY156" s="19" t="s">
        <v>126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84</v>
      </c>
      <c r="BK156" s="187">
        <f>ROUND(I156*H156,2)</f>
        <v>0</v>
      </c>
      <c r="BL156" s="19" t="s">
        <v>406</v>
      </c>
      <c r="BM156" s="186" t="s">
        <v>631</v>
      </c>
    </row>
    <row r="157" spans="1:65" s="2" customFormat="1" ht="49.15" customHeight="1">
      <c r="A157" s="36"/>
      <c r="B157" s="37"/>
      <c r="C157" s="175" t="s">
        <v>360</v>
      </c>
      <c r="D157" s="175" t="s">
        <v>128</v>
      </c>
      <c r="E157" s="176" t="s">
        <v>632</v>
      </c>
      <c r="F157" s="177" t="s">
        <v>633</v>
      </c>
      <c r="G157" s="178" t="s">
        <v>313</v>
      </c>
      <c r="H157" s="179">
        <v>24</v>
      </c>
      <c r="I157" s="180"/>
      <c r="J157" s="181">
        <f>ROUND(I157*H157,2)</f>
        <v>0</v>
      </c>
      <c r="K157" s="177" t="s">
        <v>132</v>
      </c>
      <c r="L157" s="41"/>
      <c r="M157" s="182" t="s">
        <v>19</v>
      </c>
      <c r="N157" s="183" t="s">
        <v>47</v>
      </c>
      <c r="O157" s="66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406</v>
      </c>
      <c r="AT157" s="186" t="s">
        <v>128</v>
      </c>
      <c r="AU157" s="186" t="s">
        <v>86</v>
      </c>
      <c r="AY157" s="19" t="s">
        <v>126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84</v>
      </c>
      <c r="BK157" s="187">
        <f>ROUND(I157*H157,2)</f>
        <v>0</v>
      </c>
      <c r="BL157" s="19" t="s">
        <v>406</v>
      </c>
      <c r="BM157" s="186" t="s">
        <v>634</v>
      </c>
    </row>
    <row r="158" spans="1:65" s="2" customFormat="1" ht="11.25">
      <c r="A158" s="36"/>
      <c r="B158" s="37"/>
      <c r="C158" s="38"/>
      <c r="D158" s="188" t="s">
        <v>135</v>
      </c>
      <c r="E158" s="38"/>
      <c r="F158" s="189" t="s">
        <v>635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135</v>
      </c>
      <c r="AU158" s="19" t="s">
        <v>86</v>
      </c>
    </row>
    <row r="159" spans="1:65" s="2" customFormat="1" ht="24.2" customHeight="1">
      <c r="A159" s="36"/>
      <c r="B159" s="37"/>
      <c r="C159" s="227" t="s">
        <v>362</v>
      </c>
      <c r="D159" s="227" t="s">
        <v>185</v>
      </c>
      <c r="E159" s="228" t="s">
        <v>636</v>
      </c>
      <c r="F159" s="229" t="s">
        <v>637</v>
      </c>
      <c r="G159" s="230" t="s">
        <v>313</v>
      </c>
      <c r="H159" s="231">
        <v>24</v>
      </c>
      <c r="I159" s="232"/>
      <c r="J159" s="233">
        <f>ROUND(I159*H159,2)</f>
        <v>0</v>
      </c>
      <c r="K159" s="229" t="s">
        <v>166</v>
      </c>
      <c r="L159" s="234"/>
      <c r="M159" s="235" t="s">
        <v>19</v>
      </c>
      <c r="N159" s="236" t="s">
        <v>47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413</v>
      </c>
      <c r="AT159" s="186" t="s">
        <v>185</v>
      </c>
      <c r="AU159" s="186" t="s">
        <v>86</v>
      </c>
      <c r="AY159" s="19" t="s">
        <v>126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84</v>
      </c>
      <c r="BK159" s="187">
        <f>ROUND(I159*H159,2)</f>
        <v>0</v>
      </c>
      <c r="BL159" s="19" t="s">
        <v>406</v>
      </c>
      <c r="BM159" s="186" t="s">
        <v>638</v>
      </c>
    </row>
    <row r="160" spans="1:65" s="2" customFormat="1" ht="49.15" customHeight="1">
      <c r="A160" s="36"/>
      <c r="B160" s="37"/>
      <c r="C160" s="175" t="s">
        <v>364</v>
      </c>
      <c r="D160" s="175" t="s">
        <v>128</v>
      </c>
      <c r="E160" s="176" t="s">
        <v>639</v>
      </c>
      <c r="F160" s="177" t="s">
        <v>640</v>
      </c>
      <c r="G160" s="178" t="s">
        <v>313</v>
      </c>
      <c r="H160" s="179">
        <v>15</v>
      </c>
      <c r="I160" s="180"/>
      <c r="J160" s="181">
        <f>ROUND(I160*H160,2)</f>
        <v>0</v>
      </c>
      <c r="K160" s="177" t="s">
        <v>132</v>
      </c>
      <c r="L160" s="41"/>
      <c r="M160" s="182" t="s">
        <v>19</v>
      </c>
      <c r="N160" s="183" t="s">
        <v>47</v>
      </c>
      <c r="O160" s="66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406</v>
      </c>
      <c r="AT160" s="186" t="s">
        <v>128</v>
      </c>
      <c r="AU160" s="186" t="s">
        <v>86</v>
      </c>
      <c r="AY160" s="19" t="s">
        <v>126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84</v>
      </c>
      <c r="BK160" s="187">
        <f>ROUND(I160*H160,2)</f>
        <v>0</v>
      </c>
      <c r="BL160" s="19" t="s">
        <v>406</v>
      </c>
      <c r="BM160" s="186" t="s">
        <v>641</v>
      </c>
    </row>
    <row r="161" spans="1:65" s="2" customFormat="1" ht="11.25">
      <c r="A161" s="36"/>
      <c r="B161" s="37"/>
      <c r="C161" s="38"/>
      <c r="D161" s="188" t="s">
        <v>135</v>
      </c>
      <c r="E161" s="38"/>
      <c r="F161" s="189" t="s">
        <v>642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135</v>
      </c>
      <c r="AU161" s="19" t="s">
        <v>86</v>
      </c>
    </row>
    <row r="162" spans="1:65" s="2" customFormat="1" ht="24.2" customHeight="1">
      <c r="A162" s="36"/>
      <c r="B162" s="37"/>
      <c r="C162" s="227" t="s">
        <v>366</v>
      </c>
      <c r="D162" s="227" t="s">
        <v>185</v>
      </c>
      <c r="E162" s="228" t="s">
        <v>643</v>
      </c>
      <c r="F162" s="229" t="s">
        <v>644</v>
      </c>
      <c r="G162" s="230" t="s">
        <v>313</v>
      </c>
      <c r="H162" s="231">
        <v>15</v>
      </c>
      <c r="I162" s="232"/>
      <c r="J162" s="233">
        <f>ROUND(I162*H162,2)</f>
        <v>0</v>
      </c>
      <c r="K162" s="229" t="s">
        <v>166</v>
      </c>
      <c r="L162" s="234"/>
      <c r="M162" s="235" t="s">
        <v>19</v>
      </c>
      <c r="N162" s="236" t="s">
        <v>47</v>
      </c>
      <c r="O162" s="66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413</v>
      </c>
      <c r="AT162" s="186" t="s">
        <v>185</v>
      </c>
      <c r="AU162" s="186" t="s">
        <v>86</v>
      </c>
      <c r="AY162" s="19" t="s">
        <v>126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84</v>
      </c>
      <c r="BK162" s="187">
        <f>ROUND(I162*H162,2)</f>
        <v>0</v>
      </c>
      <c r="BL162" s="19" t="s">
        <v>406</v>
      </c>
      <c r="BM162" s="186" t="s">
        <v>645</v>
      </c>
    </row>
    <row r="163" spans="1:65" s="2" customFormat="1" ht="49.15" customHeight="1">
      <c r="A163" s="36"/>
      <c r="B163" s="37"/>
      <c r="C163" s="175" t="s">
        <v>375</v>
      </c>
      <c r="D163" s="175" t="s">
        <v>128</v>
      </c>
      <c r="E163" s="176" t="s">
        <v>646</v>
      </c>
      <c r="F163" s="177" t="s">
        <v>647</v>
      </c>
      <c r="G163" s="178" t="s">
        <v>313</v>
      </c>
      <c r="H163" s="179">
        <v>7</v>
      </c>
      <c r="I163" s="180"/>
      <c r="J163" s="181">
        <f>ROUND(I163*H163,2)</f>
        <v>0</v>
      </c>
      <c r="K163" s="177" t="s">
        <v>132</v>
      </c>
      <c r="L163" s="41"/>
      <c r="M163" s="182" t="s">
        <v>19</v>
      </c>
      <c r="N163" s="183" t="s">
        <v>47</v>
      </c>
      <c r="O163" s="66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6" t="s">
        <v>406</v>
      </c>
      <c r="AT163" s="186" t="s">
        <v>128</v>
      </c>
      <c r="AU163" s="186" t="s">
        <v>86</v>
      </c>
      <c r="AY163" s="19" t="s">
        <v>126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9" t="s">
        <v>84</v>
      </c>
      <c r="BK163" s="187">
        <f>ROUND(I163*H163,2)</f>
        <v>0</v>
      </c>
      <c r="BL163" s="19" t="s">
        <v>406</v>
      </c>
      <c r="BM163" s="186" t="s">
        <v>648</v>
      </c>
    </row>
    <row r="164" spans="1:65" s="2" customFormat="1" ht="11.25">
      <c r="A164" s="36"/>
      <c r="B164" s="37"/>
      <c r="C164" s="38"/>
      <c r="D164" s="188" t="s">
        <v>135</v>
      </c>
      <c r="E164" s="38"/>
      <c r="F164" s="189" t="s">
        <v>649</v>
      </c>
      <c r="G164" s="38"/>
      <c r="H164" s="38"/>
      <c r="I164" s="190"/>
      <c r="J164" s="38"/>
      <c r="K164" s="38"/>
      <c r="L164" s="41"/>
      <c r="M164" s="191"/>
      <c r="N164" s="192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135</v>
      </c>
      <c r="AU164" s="19" t="s">
        <v>86</v>
      </c>
    </row>
    <row r="165" spans="1:65" s="2" customFormat="1" ht="24.2" customHeight="1">
      <c r="A165" s="36"/>
      <c r="B165" s="37"/>
      <c r="C165" s="227" t="s">
        <v>380</v>
      </c>
      <c r="D165" s="227" t="s">
        <v>185</v>
      </c>
      <c r="E165" s="228" t="s">
        <v>650</v>
      </c>
      <c r="F165" s="229" t="s">
        <v>651</v>
      </c>
      <c r="G165" s="230" t="s">
        <v>313</v>
      </c>
      <c r="H165" s="231">
        <v>7</v>
      </c>
      <c r="I165" s="232"/>
      <c r="J165" s="233">
        <f>ROUND(I165*H165,2)</f>
        <v>0</v>
      </c>
      <c r="K165" s="229" t="s">
        <v>166</v>
      </c>
      <c r="L165" s="234"/>
      <c r="M165" s="235" t="s">
        <v>19</v>
      </c>
      <c r="N165" s="236" t="s">
        <v>47</v>
      </c>
      <c r="O165" s="66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413</v>
      </c>
      <c r="AT165" s="186" t="s">
        <v>185</v>
      </c>
      <c r="AU165" s="186" t="s">
        <v>86</v>
      </c>
      <c r="AY165" s="19" t="s">
        <v>126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84</v>
      </c>
      <c r="BK165" s="187">
        <f>ROUND(I165*H165,2)</f>
        <v>0</v>
      </c>
      <c r="BL165" s="19" t="s">
        <v>406</v>
      </c>
      <c r="BM165" s="186" t="s">
        <v>652</v>
      </c>
    </row>
    <row r="166" spans="1:65" s="12" customFormat="1" ht="22.9" customHeight="1">
      <c r="B166" s="159"/>
      <c r="C166" s="160"/>
      <c r="D166" s="161" t="s">
        <v>75</v>
      </c>
      <c r="E166" s="173" t="s">
        <v>653</v>
      </c>
      <c r="F166" s="173" t="s">
        <v>654</v>
      </c>
      <c r="G166" s="160"/>
      <c r="H166" s="160"/>
      <c r="I166" s="163"/>
      <c r="J166" s="174">
        <f>BK166</f>
        <v>0</v>
      </c>
      <c r="K166" s="160"/>
      <c r="L166" s="165"/>
      <c r="M166" s="166"/>
      <c r="N166" s="167"/>
      <c r="O166" s="167"/>
      <c r="P166" s="168">
        <f>SUM(P167:P231)</f>
        <v>0</v>
      </c>
      <c r="Q166" s="167"/>
      <c r="R166" s="168">
        <f>SUM(R167:R231)</f>
        <v>11.79101</v>
      </c>
      <c r="S166" s="167"/>
      <c r="T166" s="169">
        <f>SUM(T167:T231)</f>
        <v>0</v>
      </c>
      <c r="AR166" s="170" t="s">
        <v>144</v>
      </c>
      <c r="AT166" s="171" t="s">
        <v>75</v>
      </c>
      <c r="AU166" s="171" t="s">
        <v>84</v>
      </c>
      <c r="AY166" s="170" t="s">
        <v>126</v>
      </c>
      <c r="BK166" s="172">
        <f>SUM(BK167:BK231)</f>
        <v>0</v>
      </c>
    </row>
    <row r="167" spans="1:65" s="2" customFormat="1" ht="37.9" customHeight="1">
      <c r="A167" s="36"/>
      <c r="B167" s="37"/>
      <c r="C167" s="175" t="s">
        <v>386</v>
      </c>
      <c r="D167" s="175" t="s">
        <v>128</v>
      </c>
      <c r="E167" s="176" t="s">
        <v>655</v>
      </c>
      <c r="F167" s="177" t="s">
        <v>656</v>
      </c>
      <c r="G167" s="178" t="s">
        <v>313</v>
      </c>
      <c r="H167" s="179">
        <v>26</v>
      </c>
      <c r="I167" s="180"/>
      <c r="J167" s="181">
        <f>ROUND(I167*H167,2)</f>
        <v>0</v>
      </c>
      <c r="K167" s="177" t="s">
        <v>132</v>
      </c>
      <c r="L167" s="41"/>
      <c r="M167" s="182" t="s">
        <v>19</v>
      </c>
      <c r="N167" s="183" t="s">
        <v>47</v>
      </c>
      <c r="O167" s="66"/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406</v>
      </c>
      <c r="AT167" s="186" t="s">
        <v>128</v>
      </c>
      <c r="AU167" s="186" t="s">
        <v>86</v>
      </c>
      <c r="AY167" s="19" t="s">
        <v>126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9" t="s">
        <v>84</v>
      </c>
      <c r="BK167" s="187">
        <f>ROUND(I167*H167,2)</f>
        <v>0</v>
      </c>
      <c r="BL167" s="19" t="s">
        <v>406</v>
      </c>
      <c r="BM167" s="186" t="s">
        <v>657</v>
      </c>
    </row>
    <row r="168" spans="1:65" s="2" customFormat="1" ht="11.25">
      <c r="A168" s="36"/>
      <c r="B168" s="37"/>
      <c r="C168" s="38"/>
      <c r="D168" s="188" t="s">
        <v>135</v>
      </c>
      <c r="E168" s="38"/>
      <c r="F168" s="189" t="s">
        <v>658</v>
      </c>
      <c r="G168" s="38"/>
      <c r="H168" s="38"/>
      <c r="I168" s="190"/>
      <c r="J168" s="38"/>
      <c r="K168" s="38"/>
      <c r="L168" s="41"/>
      <c r="M168" s="191"/>
      <c r="N168" s="192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135</v>
      </c>
      <c r="AU168" s="19" t="s">
        <v>86</v>
      </c>
    </row>
    <row r="169" spans="1:65" s="2" customFormat="1" ht="33" customHeight="1">
      <c r="A169" s="36"/>
      <c r="B169" s="37"/>
      <c r="C169" s="227" t="s">
        <v>395</v>
      </c>
      <c r="D169" s="227" t="s">
        <v>185</v>
      </c>
      <c r="E169" s="228" t="s">
        <v>659</v>
      </c>
      <c r="F169" s="229" t="s">
        <v>660</v>
      </c>
      <c r="G169" s="230" t="s">
        <v>313</v>
      </c>
      <c r="H169" s="231">
        <v>26</v>
      </c>
      <c r="I169" s="232"/>
      <c r="J169" s="233">
        <f>ROUND(I169*H169,2)</f>
        <v>0</v>
      </c>
      <c r="K169" s="229" t="s">
        <v>166</v>
      </c>
      <c r="L169" s="234"/>
      <c r="M169" s="235" t="s">
        <v>19</v>
      </c>
      <c r="N169" s="236" t="s">
        <v>47</v>
      </c>
      <c r="O169" s="66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6" t="s">
        <v>413</v>
      </c>
      <c r="AT169" s="186" t="s">
        <v>185</v>
      </c>
      <c r="AU169" s="186" t="s">
        <v>86</v>
      </c>
      <c r="AY169" s="19" t="s">
        <v>126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9" t="s">
        <v>84</v>
      </c>
      <c r="BK169" s="187">
        <f>ROUND(I169*H169,2)</f>
        <v>0</v>
      </c>
      <c r="BL169" s="19" t="s">
        <v>406</v>
      </c>
      <c r="BM169" s="186" t="s">
        <v>661</v>
      </c>
    </row>
    <row r="170" spans="1:65" s="2" customFormat="1" ht="16.5" customHeight="1">
      <c r="A170" s="36"/>
      <c r="B170" s="37"/>
      <c r="C170" s="175" t="s">
        <v>403</v>
      </c>
      <c r="D170" s="175" t="s">
        <v>128</v>
      </c>
      <c r="E170" s="176" t="s">
        <v>662</v>
      </c>
      <c r="F170" s="177" t="s">
        <v>663</v>
      </c>
      <c r="G170" s="178" t="s">
        <v>345</v>
      </c>
      <c r="H170" s="179">
        <v>1</v>
      </c>
      <c r="I170" s="180"/>
      <c r="J170" s="181">
        <f>ROUND(I170*H170,2)</f>
        <v>0</v>
      </c>
      <c r="K170" s="177" t="s">
        <v>166</v>
      </c>
      <c r="L170" s="41"/>
      <c r="M170" s="182" t="s">
        <v>19</v>
      </c>
      <c r="N170" s="183" t="s">
        <v>47</v>
      </c>
      <c r="O170" s="66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406</v>
      </c>
      <c r="AT170" s="186" t="s">
        <v>128</v>
      </c>
      <c r="AU170" s="186" t="s">
        <v>86</v>
      </c>
      <c r="AY170" s="19" t="s">
        <v>126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84</v>
      </c>
      <c r="BK170" s="187">
        <f>ROUND(I170*H170,2)</f>
        <v>0</v>
      </c>
      <c r="BL170" s="19" t="s">
        <v>406</v>
      </c>
      <c r="BM170" s="186" t="s">
        <v>664</v>
      </c>
    </row>
    <row r="171" spans="1:65" s="2" customFormat="1" ht="16.5" customHeight="1">
      <c r="A171" s="36"/>
      <c r="B171" s="37"/>
      <c r="C171" s="175" t="s">
        <v>410</v>
      </c>
      <c r="D171" s="175" t="s">
        <v>128</v>
      </c>
      <c r="E171" s="176" t="s">
        <v>665</v>
      </c>
      <c r="F171" s="177" t="s">
        <v>666</v>
      </c>
      <c r="G171" s="178" t="s">
        <v>345</v>
      </c>
      <c r="H171" s="179">
        <v>1</v>
      </c>
      <c r="I171" s="180"/>
      <c r="J171" s="181">
        <f>ROUND(I171*H171,2)</f>
        <v>0</v>
      </c>
      <c r="K171" s="177" t="s">
        <v>166</v>
      </c>
      <c r="L171" s="41"/>
      <c r="M171" s="182" t="s">
        <v>19</v>
      </c>
      <c r="N171" s="183" t="s">
        <v>47</v>
      </c>
      <c r="O171" s="66"/>
      <c r="P171" s="184">
        <f>O171*H171</f>
        <v>0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6" t="s">
        <v>406</v>
      </c>
      <c r="AT171" s="186" t="s">
        <v>128</v>
      </c>
      <c r="AU171" s="186" t="s">
        <v>86</v>
      </c>
      <c r="AY171" s="19" t="s">
        <v>126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9" t="s">
        <v>84</v>
      </c>
      <c r="BK171" s="187">
        <f>ROUND(I171*H171,2)</f>
        <v>0</v>
      </c>
      <c r="BL171" s="19" t="s">
        <v>406</v>
      </c>
      <c r="BM171" s="186" t="s">
        <v>667</v>
      </c>
    </row>
    <row r="172" spans="1:65" s="2" customFormat="1" ht="16.5" customHeight="1">
      <c r="A172" s="36"/>
      <c r="B172" s="37"/>
      <c r="C172" s="175" t="s">
        <v>668</v>
      </c>
      <c r="D172" s="175" t="s">
        <v>128</v>
      </c>
      <c r="E172" s="176" t="s">
        <v>669</v>
      </c>
      <c r="F172" s="177" t="s">
        <v>670</v>
      </c>
      <c r="G172" s="178" t="s">
        <v>345</v>
      </c>
      <c r="H172" s="179">
        <v>1</v>
      </c>
      <c r="I172" s="180"/>
      <c r="J172" s="181">
        <f>ROUND(I172*H172,2)</f>
        <v>0</v>
      </c>
      <c r="K172" s="177" t="s">
        <v>166</v>
      </c>
      <c r="L172" s="41"/>
      <c r="M172" s="182" t="s">
        <v>19</v>
      </c>
      <c r="N172" s="183" t="s">
        <v>47</v>
      </c>
      <c r="O172" s="66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406</v>
      </c>
      <c r="AT172" s="186" t="s">
        <v>128</v>
      </c>
      <c r="AU172" s="186" t="s">
        <v>86</v>
      </c>
      <c r="AY172" s="19" t="s">
        <v>126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84</v>
      </c>
      <c r="BK172" s="187">
        <f>ROUND(I172*H172,2)</f>
        <v>0</v>
      </c>
      <c r="BL172" s="19" t="s">
        <v>406</v>
      </c>
      <c r="BM172" s="186" t="s">
        <v>671</v>
      </c>
    </row>
    <row r="173" spans="1:65" s="2" customFormat="1" ht="49.15" customHeight="1">
      <c r="A173" s="36"/>
      <c r="B173" s="37"/>
      <c r="C173" s="175" t="s">
        <v>672</v>
      </c>
      <c r="D173" s="175" t="s">
        <v>128</v>
      </c>
      <c r="E173" s="176" t="s">
        <v>673</v>
      </c>
      <c r="F173" s="177" t="s">
        <v>674</v>
      </c>
      <c r="G173" s="178" t="s">
        <v>345</v>
      </c>
      <c r="H173" s="179">
        <v>4</v>
      </c>
      <c r="I173" s="180"/>
      <c r="J173" s="181">
        <f>ROUND(I173*H173,2)</f>
        <v>0</v>
      </c>
      <c r="K173" s="177" t="s">
        <v>132</v>
      </c>
      <c r="L173" s="41"/>
      <c r="M173" s="182" t="s">
        <v>19</v>
      </c>
      <c r="N173" s="183" t="s">
        <v>47</v>
      </c>
      <c r="O173" s="66"/>
      <c r="P173" s="184">
        <f>O173*H173</f>
        <v>0</v>
      </c>
      <c r="Q173" s="184">
        <v>6.9999999999999994E-5</v>
      </c>
      <c r="R173" s="184">
        <f>Q173*H173</f>
        <v>2.7999999999999998E-4</v>
      </c>
      <c r="S173" s="184">
        <v>0</v>
      </c>
      <c r="T173" s="18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6" t="s">
        <v>406</v>
      </c>
      <c r="AT173" s="186" t="s">
        <v>128</v>
      </c>
      <c r="AU173" s="186" t="s">
        <v>86</v>
      </c>
      <c r="AY173" s="19" t="s">
        <v>126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9" t="s">
        <v>84</v>
      </c>
      <c r="BK173" s="187">
        <f>ROUND(I173*H173,2)</f>
        <v>0</v>
      </c>
      <c r="BL173" s="19" t="s">
        <v>406</v>
      </c>
      <c r="BM173" s="186" t="s">
        <v>675</v>
      </c>
    </row>
    <row r="174" spans="1:65" s="2" customFormat="1" ht="11.25">
      <c r="A174" s="36"/>
      <c r="B174" s="37"/>
      <c r="C174" s="38"/>
      <c r="D174" s="188" t="s">
        <v>135</v>
      </c>
      <c r="E174" s="38"/>
      <c r="F174" s="189" t="s">
        <v>676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135</v>
      </c>
      <c r="AU174" s="19" t="s">
        <v>86</v>
      </c>
    </row>
    <row r="175" spans="1:65" s="2" customFormat="1" ht="16.5" customHeight="1">
      <c r="A175" s="36"/>
      <c r="B175" s="37"/>
      <c r="C175" s="227" t="s">
        <v>677</v>
      </c>
      <c r="D175" s="227" t="s">
        <v>185</v>
      </c>
      <c r="E175" s="228" t="s">
        <v>678</v>
      </c>
      <c r="F175" s="229" t="s">
        <v>679</v>
      </c>
      <c r="G175" s="230" t="s">
        <v>345</v>
      </c>
      <c r="H175" s="231">
        <v>2</v>
      </c>
      <c r="I175" s="232"/>
      <c r="J175" s="233">
        <f>ROUND(I175*H175,2)</f>
        <v>0</v>
      </c>
      <c r="K175" s="229" t="s">
        <v>166</v>
      </c>
      <c r="L175" s="234"/>
      <c r="M175" s="235" t="s">
        <v>19</v>
      </c>
      <c r="N175" s="236" t="s">
        <v>47</v>
      </c>
      <c r="O175" s="66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413</v>
      </c>
      <c r="AT175" s="186" t="s">
        <v>185</v>
      </c>
      <c r="AU175" s="186" t="s">
        <v>86</v>
      </c>
      <c r="AY175" s="19" t="s">
        <v>126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84</v>
      </c>
      <c r="BK175" s="187">
        <f>ROUND(I175*H175,2)</f>
        <v>0</v>
      </c>
      <c r="BL175" s="19" t="s">
        <v>406</v>
      </c>
      <c r="BM175" s="186" t="s">
        <v>680</v>
      </c>
    </row>
    <row r="176" spans="1:65" s="2" customFormat="1" ht="16.5" customHeight="1">
      <c r="A176" s="36"/>
      <c r="B176" s="37"/>
      <c r="C176" s="227" t="s">
        <v>681</v>
      </c>
      <c r="D176" s="227" t="s">
        <v>185</v>
      </c>
      <c r="E176" s="228" t="s">
        <v>682</v>
      </c>
      <c r="F176" s="229" t="s">
        <v>683</v>
      </c>
      <c r="G176" s="230" t="s">
        <v>345</v>
      </c>
      <c r="H176" s="231">
        <v>2</v>
      </c>
      <c r="I176" s="232"/>
      <c r="J176" s="233">
        <f>ROUND(I176*H176,2)</f>
        <v>0</v>
      </c>
      <c r="K176" s="229" t="s">
        <v>166</v>
      </c>
      <c r="L176" s="234"/>
      <c r="M176" s="235" t="s">
        <v>19</v>
      </c>
      <c r="N176" s="236" t="s">
        <v>47</v>
      </c>
      <c r="O176" s="66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6" t="s">
        <v>413</v>
      </c>
      <c r="AT176" s="186" t="s">
        <v>185</v>
      </c>
      <c r="AU176" s="186" t="s">
        <v>86</v>
      </c>
      <c r="AY176" s="19" t="s">
        <v>126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9" t="s">
        <v>84</v>
      </c>
      <c r="BK176" s="187">
        <f>ROUND(I176*H176,2)</f>
        <v>0</v>
      </c>
      <c r="BL176" s="19" t="s">
        <v>406</v>
      </c>
      <c r="BM176" s="186" t="s">
        <v>684</v>
      </c>
    </row>
    <row r="177" spans="1:65" s="2" customFormat="1" ht="24.2" customHeight="1">
      <c r="A177" s="36"/>
      <c r="B177" s="37"/>
      <c r="C177" s="175" t="s">
        <v>685</v>
      </c>
      <c r="D177" s="175" t="s">
        <v>128</v>
      </c>
      <c r="E177" s="176" t="s">
        <v>686</v>
      </c>
      <c r="F177" s="177" t="s">
        <v>687</v>
      </c>
      <c r="G177" s="178" t="s">
        <v>345</v>
      </c>
      <c r="H177" s="179">
        <v>2</v>
      </c>
      <c r="I177" s="180"/>
      <c r="J177" s="181">
        <f>ROUND(I177*H177,2)</f>
        <v>0</v>
      </c>
      <c r="K177" s="177" t="s">
        <v>132</v>
      </c>
      <c r="L177" s="41"/>
      <c r="M177" s="182" t="s">
        <v>19</v>
      </c>
      <c r="N177" s="183" t="s">
        <v>47</v>
      </c>
      <c r="O177" s="66"/>
      <c r="P177" s="184">
        <f>O177*H177</f>
        <v>0</v>
      </c>
      <c r="Q177" s="184">
        <v>0.78010000000000002</v>
      </c>
      <c r="R177" s="184">
        <f>Q177*H177</f>
        <v>1.5602</v>
      </c>
      <c r="S177" s="184">
        <v>0</v>
      </c>
      <c r="T177" s="18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6" t="s">
        <v>406</v>
      </c>
      <c r="AT177" s="186" t="s">
        <v>128</v>
      </c>
      <c r="AU177" s="186" t="s">
        <v>86</v>
      </c>
      <c r="AY177" s="19" t="s">
        <v>126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9" t="s">
        <v>84</v>
      </c>
      <c r="BK177" s="187">
        <f>ROUND(I177*H177,2)</f>
        <v>0</v>
      </c>
      <c r="BL177" s="19" t="s">
        <v>406</v>
      </c>
      <c r="BM177" s="186" t="s">
        <v>688</v>
      </c>
    </row>
    <row r="178" spans="1:65" s="2" customFormat="1" ht="11.25">
      <c r="A178" s="36"/>
      <c r="B178" s="37"/>
      <c r="C178" s="38"/>
      <c r="D178" s="188" t="s">
        <v>135</v>
      </c>
      <c r="E178" s="38"/>
      <c r="F178" s="189" t="s">
        <v>689</v>
      </c>
      <c r="G178" s="38"/>
      <c r="H178" s="38"/>
      <c r="I178" s="190"/>
      <c r="J178" s="38"/>
      <c r="K178" s="38"/>
      <c r="L178" s="41"/>
      <c r="M178" s="191"/>
      <c r="N178" s="192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135</v>
      </c>
      <c r="AU178" s="19" t="s">
        <v>86</v>
      </c>
    </row>
    <row r="179" spans="1:65" s="2" customFormat="1" ht="16.5" customHeight="1">
      <c r="A179" s="36"/>
      <c r="B179" s="37"/>
      <c r="C179" s="227" t="s">
        <v>690</v>
      </c>
      <c r="D179" s="227" t="s">
        <v>185</v>
      </c>
      <c r="E179" s="228" t="s">
        <v>691</v>
      </c>
      <c r="F179" s="229" t="s">
        <v>692</v>
      </c>
      <c r="G179" s="230" t="s">
        <v>345</v>
      </c>
      <c r="H179" s="231">
        <v>2</v>
      </c>
      <c r="I179" s="232"/>
      <c r="J179" s="233">
        <f>ROUND(I179*H179,2)</f>
        <v>0</v>
      </c>
      <c r="K179" s="229" t="s">
        <v>166</v>
      </c>
      <c r="L179" s="234"/>
      <c r="M179" s="235" t="s">
        <v>19</v>
      </c>
      <c r="N179" s="236" t="s">
        <v>47</v>
      </c>
      <c r="O179" s="66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6" t="s">
        <v>413</v>
      </c>
      <c r="AT179" s="186" t="s">
        <v>185</v>
      </c>
      <c r="AU179" s="186" t="s">
        <v>86</v>
      </c>
      <c r="AY179" s="19" t="s">
        <v>126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9" t="s">
        <v>84</v>
      </c>
      <c r="BK179" s="187">
        <f>ROUND(I179*H179,2)</f>
        <v>0</v>
      </c>
      <c r="BL179" s="19" t="s">
        <v>406</v>
      </c>
      <c r="BM179" s="186" t="s">
        <v>693</v>
      </c>
    </row>
    <row r="180" spans="1:65" s="2" customFormat="1" ht="24.2" customHeight="1">
      <c r="A180" s="36"/>
      <c r="B180" s="37"/>
      <c r="C180" s="175" t="s">
        <v>694</v>
      </c>
      <c r="D180" s="175" t="s">
        <v>128</v>
      </c>
      <c r="E180" s="176" t="s">
        <v>695</v>
      </c>
      <c r="F180" s="177" t="s">
        <v>696</v>
      </c>
      <c r="G180" s="178" t="s">
        <v>345</v>
      </c>
      <c r="H180" s="179">
        <v>1</v>
      </c>
      <c r="I180" s="180"/>
      <c r="J180" s="181">
        <f>ROUND(I180*H180,2)</f>
        <v>0</v>
      </c>
      <c r="K180" s="177" t="s">
        <v>132</v>
      </c>
      <c r="L180" s="41"/>
      <c r="M180" s="182" t="s">
        <v>19</v>
      </c>
      <c r="N180" s="183" t="s">
        <v>47</v>
      </c>
      <c r="O180" s="66"/>
      <c r="P180" s="184">
        <f>O180*H180</f>
        <v>0</v>
      </c>
      <c r="Q180" s="184">
        <v>0.28664000000000001</v>
      </c>
      <c r="R180" s="184">
        <f>Q180*H180</f>
        <v>0.28664000000000001</v>
      </c>
      <c r="S180" s="184">
        <v>0</v>
      </c>
      <c r="T180" s="18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6" t="s">
        <v>406</v>
      </c>
      <c r="AT180" s="186" t="s">
        <v>128</v>
      </c>
      <c r="AU180" s="186" t="s">
        <v>86</v>
      </c>
      <c r="AY180" s="19" t="s">
        <v>126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9" t="s">
        <v>84</v>
      </c>
      <c r="BK180" s="187">
        <f>ROUND(I180*H180,2)</f>
        <v>0</v>
      </c>
      <c r="BL180" s="19" t="s">
        <v>406</v>
      </c>
      <c r="BM180" s="186" t="s">
        <v>697</v>
      </c>
    </row>
    <row r="181" spans="1:65" s="2" customFormat="1" ht="11.25">
      <c r="A181" s="36"/>
      <c r="B181" s="37"/>
      <c r="C181" s="38"/>
      <c r="D181" s="188" t="s">
        <v>135</v>
      </c>
      <c r="E181" s="38"/>
      <c r="F181" s="189" t="s">
        <v>698</v>
      </c>
      <c r="G181" s="38"/>
      <c r="H181" s="38"/>
      <c r="I181" s="190"/>
      <c r="J181" s="38"/>
      <c r="K181" s="38"/>
      <c r="L181" s="41"/>
      <c r="M181" s="191"/>
      <c r="N181" s="192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135</v>
      </c>
      <c r="AU181" s="19" t="s">
        <v>86</v>
      </c>
    </row>
    <row r="182" spans="1:65" s="2" customFormat="1" ht="16.5" customHeight="1">
      <c r="A182" s="36"/>
      <c r="B182" s="37"/>
      <c r="C182" s="227" t="s">
        <v>699</v>
      </c>
      <c r="D182" s="227" t="s">
        <v>185</v>
      </c>
      <c r="E182" s="228" t="s">
        <v>700</v>
      </c>
      <c r="F182" s="229" t="s">
        <v>701</v>
      </c>
      <c r="G182" s="230" t="s">
        <v>345</v>
      </c>
      <c r="H182" s="231">
        <v>1</v>
      </c>
      <c r="I182" s="232"/>
      <c r="J182" s="233">
        <f>ROUND(I182*H182,2)</f>
        <v>0</v>
      </c>
      <c r="K182" s="229" t="s">
        <v>166</v>
      </c>
      <c r="L182" s="234"/>
      <c r="M182" s="235" t="s">
        <v>19</v>
      </c>
      <c r="N182" s="236" t="s">
        <v>47</v>
      </c>
      <c r="O182" s="66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413</v>
      </c>
      <c r="AT182" s="186" t="s">
        <v>185</v>
      </c>
      <c r="AU182" s="186" t="s">
        <v>86</v>
      </c>
      <c r="AY182" s="19" t="s">
        <v>126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84</v>
      </c>
      <c r="BK182" s="187">
        <f>ROUND(I182*H182,2)</f>
        <v>0</v>
      </c>
      <c r="BL182" s="19" t="s">
        <v>406</v>
      </c>
      <c r="BM182" s="186" t="s">
        <v>702</v>
      </c>
    </row>
    <row r="183" spans="1:65" s="2" customFormat="1" ht="55.5" customHeight="1">
      <c r="A183" s="36"/>
      <c r="B183" s="37"/>
      <c r="C183" s="175" t="s">
        <v>703</v>
      </c>
      <c r="D183" s="175" t="s">
        <v>128</v>
      </c>
      <c r="E183" s="176" t="s">
        <v>704</v>
      </c>
      <c r="F183" s="177" t="s">
        <v>705</v>
      </c>
      <c r="G183" s="178" t="s">
        <v>345</v>
      </c>
      <c r="H183" s="179">
        <v>2</v>
      </c>
      <c r="I183" s="180"/>
      <c r="J183" s="181">
        <f>ROUND(I183*H183,2)</f>
        <v>0</v>
      </c>
      <c r="K183" s="177" t="s">
        <v>132</v>
      </c>
      <c r="L183" s="41"/>
      <c r="M183" s="182" t="s">
        <v>19</v>
      </c>
      <c r="N183" s="183" t="s">
        <v>47</v>
      </c>
      <c r="O183" s="66"/>
      <c r="P183" s="184">
        <f>O183*H183</f>
        <v>0</v>
      </c>
      <c r="Q183" s="184">
        <v>0.57027000000000005</v>
      </c>
      <c r="R183" s="184">
        <f>Q183*H183</f>
        <v>1.1405400000000001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406</v>
      </c>
      <c r="AT183" s="186" t="s">
        <v>128</v>
      </c>
      <c r="AU183" s="186" t="s">
        <v>86</v>
      </c>
      <c r="AY183" s="19" t="s">
        <v>126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84</v>
      </c>
      <c r="BK183" s="187">
        <f>ROUND(I183*H183,2)</f>
        <v>0</v>
      </c>
      <c r="BL183" s="19" t="s">
        <v>406</v>
      </c>
      <c r="BM183" s="186" t="s">
        <v>706</v>
      </c>
    </row>
    <row r="184" spans="1:65" s="2" customFormat="1" ht="11.25">
      <c r="A184" s="36"/>
      <c r="B184" s="37"/>
      <c r="C184" s="38"/>
      <c r="D184" s="188" t="s">
        <v>135</v>
      </c>
      <c r="E184" s="38"/>
      <c r="F184" s="189" t="s">
        <v>707</v>
      </c>
      <c r="G184" s="38"/>
      <c r="H184" s="38"/>
      <c r="I184" s="190"/>
      <c r="J184" s="38"/>
      <c r="K184" s="38"/>
      <c r="L184" s="41"/>
      <c r="M184" s="191"/>
      <c r="N184" s="192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135</v>
      </c>
      <c r="AU184" s="19" t="s">
        <v>86</v>
      </c>
    </row>
    <row r="185" spans="1:65" s="2" customFormat="1" ht="16.5" customHeight="1">
      <c r="A185" s="36"/>
      <c r="B185" s="37"/>
      <c r="C185" s="227" t="s">
        <v>708</v>
      </c>
      <c r="D185" s="227" t="s">
        <v>185</v>
      </c>
      <c r="E185" s="228" t="s">
        <v>709</v>
      </c>
      <c r="F185" s="229" t="s">
        <v>710</v>
      </c>
      <c r="G185" s="230" t="s">
        <v>345</v>
      </c>
      <c r="H185" s="231">
        <v>2</v>
      </c>
      <c r="I185" s="232"/>
      <c r="J185" s="233">
        <f>ROUND(I185*H185,2)</f>
        <v>0</v>
      </c>
      <c r="K185" s="229" t="s">
        <v>166</v>
      </c>
      <c r="L185" s="234"/>
      <c r="M185" s="235" t="s">
        <v>19</v>
      </c>
      <c r="N185" s="236" t="s">
        <v>47</v>
      </c>
      <c r="O185" s="66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413</v>
      </c>
      <c r="AT185" s="186" t="s">
        <v>185</v>
      </c>
      <c r="AU185" s="186" t="s">
        <v>86</v>
      </c>
      <c r="AY185" s="19" t="s">
        <v>126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84</v>
      </c>
      <c r="BK185" s="187">
        <f>ROUND(I185*H185,2)</f>
        <v>0</v>
      </c>
      <c r="BL185" s="19" t="s">
        <v>406</v>
      </c>
      <c r="BM185" s="186" t="s">
        <v>711</v>
      </c>
    </row>
    <row r="186" spans="1:65" s="2" customFormat="1" ht="49.15" customHeight="1">
      <c r="A186" s="36"/>
      <c r="B186" s="37"/>
      <c r="C186" s="175" t="s">
        <v>712</v>
      </c>
      <c r="D186" s="175" t="s">
        <v>128</v>
      </c>
      <c r="E186" s="176" t="s">
        <v>713</v>
      </c>
      <c r="F186" s="177" t="s">
        <v>714</v>
      </c>
      <c r="G186" s="178" t="s">
        <v>345</v>
      </c>
      <c r="H186" s="179">
        <v>4</v>
      </c>
      <c r="I186" s="180"/>
      <c r="J186" s="181">
        <f>ROUND(I186*H186,2)</f>
        <v>0</v>
      </c>
      <c r="K186" s="177" t="s">
        <v>132</v>
      </c>
      <c r="L186" s="41"/>
      <c r="M186" s="182" t="s">
        <v>19</v>
      </c>
      <c r="N186" s="183" t="s">
        <v>47</v>
      </c>
      <c r="O186" s="66"/>
      <c r="P186" s="184">
        <f>O186*H186</f>
        <v>0</v>
      </c>
      <c r="Q186" s="184">
        <v>2.2004199999999998</v>
      </c>
      <c r="R186" s="184">
        <f>Q186*H186</f>
        <v>8.8016799999999993</v>
      </c>
      <c r="S186" s="184">
        <v>0</v>
      </c>
      <c r="T186" s="18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6" t="s">
        <v>406</v>
      </c>
      <c r="AT186" s="186" t="s">
        <v>128</v>
      </c>
      <c r="AU186" s="186" t="s">
        <v>86</v>
      </c>
      <c r="AY186" s="19" t="s">
        <v>126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9" t="s">
        <v>84</v>
      </c>
      <c r="BK186" s="187">
        <f>ROUND(I186*H186,2)</f>
        <v>0</v>
      </c>
      <c r="BL186" s="19" t="s">
        <v>406</v>
      </c>
      <c r="BM186" s="186" t="s">
        <v>715</v>
      </c>
    </row>
    <row r="187" spans="1:65" s="2" customFormat="1" ht="11.25">
      <c r="A187" s="36"/>
      <c r="B187" s="37"/>
      <c r="C187" s="38"/>
      <c r="D187" s="188" t="s">
        <v>135</v>
      </c>
      <c r="E187" s="38"/>
      <c r="F187" s="189" t="s">
        <v>716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135</v>
      </c>
      <c r="AU187" s="19" t="s">
        <v>86</v>
      </c>
    </row>
    <row r="188" spans="1:65" s="2" customFormat="1" ht="16.5" customHeight="1">
      <c r="A188" s="36"/>
      <c r="B188" s="37"/>
      <c r="C188" s="227" t="s">
        <v>717</v>
      </c>
      <c r="D188" s="227" t="s">
        <v>185</v>
      </c>
      <c r="E188" s="228" t="s">
        <v>718</v>
      </c>
      <c r="F188" s="229" t="s">
        <v>719</v>
      </c>
      <c r="G188" s="230" t="s">
        <v>345</v>
      </c>
      <c r="H188" s="231">
        <v>4</v>
      </c>
      <c r="I188" s="232"/>
      <c r="J188" s="233">
        <f>ROUND(I188*H188,2)</f>
        <v>0</v>
      </c>
      <c r="K188" s="229" t="s">
        <v>166</v>
      </c>
      <c r="L188" s="234"/>
      <c r="M188" s="235" t="s">
        <v>19</v>
      </c>
      <c r="N188" s="236" t="s">
        <v>47</v>
      </c>
      <c r="O188" s="66"/>
      <c r="P188" s="184">
        <f>O188*H188</f>
        <v>0</v>
      </c>
      <c r="Q188" s="184">
        <v>0</v>
      </c>
      <c r="R188" s="184">
        <f>Q188*H188</f>
        <v>0</v>
      </c>
      <c r="S188" s="184">
        <v>0</v>
      </c>
      <c r="T188" s="18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6" t="s">
        <v>413</v>
      </c>
      <c r="AT188" s="186" t="s">
        <v>185</v>
      </c>
      <c r="AU188" s="186" t="s">
        <v>86</v>
      </c>
      <c r="AY188" s="19" t="s">
        <v>126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9" t="s">
        <v>84</v>
      </c>
      <c r="BK188" s="187">
        <f>ROUND(I188*H188,2)</f>
        <v>0</v>
      </c>
      <c r="BL188" s="19" t="s">
        <v>406</v>
      </c>
      <c r="BM188" s="186" t="s">
        <v>720</v>
      </c>
    </row>
    <row r="189" spans="1:65" s="2" customFormat="1" ht="16.5" customHeight="1">
      <c r="A189" s="36"/>
      <c r="B189" s="37"/>
      <c r="C189" s="175" t="s">
        <v>721</v>
      </c>
      <c r="D189" s="175" t="s">
        <v>128</v>
      </c>
      <c r="E189" s="176" t="s">
        <v>722</v>
      </c>
      <c r="F189" s="177" t="s">
        <v>723</v>
      </c>
      <c r="G189" s="178" t="s">
        <v>345</v>
      </c>
      <c r="H189" s="179">
        <v>10</v>
      </c>
      <c r="I189" s="180"/>
      <c r="J189" s="181">
        <f>ROUND(I189*H189,2)</f>
        <v>0</v>
      </c>
      <c r="K189" s="177" t="s">
        <v>132</v>
      </c>
      <c r="L189" s="41"/>
      <c r="M189" s="182" t="s">
        <v>19</v>
      </c>
      <c r="N189" s="183" t="s">
        <v>47</v>
      </c>
      <c r="O189" s="66"/>
      <c r="P189" s="184">
        <f>O189*H189</f>
        <v>0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6" t="s">
        <v>406</v>
      </c>
      <c r="AT189" s="186" t="s">
        <v>128</v>
      </c>
      <c r="AU189" s="186" t="s">
        <v>86</v>
      </c>
      <c r="AY189" s="19" t="s">
        <v>126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84</v>
      </c>
      <c r="BK189" s="187">
        <f>ROUND(I189*H189,2)</f>
        <v>0</v>
      </c>
      <c r="BL189" s="19" t="s">
        <v>406</v>
      </c>
      <c r="BM189" s="186" t="s">
        <v>724</v>
      </c>
    </row>
    <row r="190" spans="1:65" s="2" customFormat="1" ht="11.25">
      <c r="A190" s="36"/>
      <c r="B190" s="37"/>
      <c r="C190" s="38"/>
      <c r="D190" s="188" t="s">
        <v>135</v>
      </c>
      <c r="E190" s="38"/>
      <c r="F190" s="189" t="s">
        <v>725</v>
      </c>
      <c r="G190" s="38"/>
      <c r="H190" s="38"/>
      <c r="I190" s="190"/>
      <c r="J190" s="38"/>
      <c r="K190" s="38"/>
      <c r="L190" s="41"/>
      <c r="M190" s="191"/>
      <c r="N190" s="192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135</v>
      </c>
      <c r="AU190" s="19" t="s">
        <v>86</v>
      </c>
    </row>
    <row r="191" spans="1:65" s="2" customFormat="1" ht="21.75" customHeight="1">
      <c r="A191" s="36"/>
      <c r="B191" s="37"/>
      <c r="C191" s="227" t="s">
        <v>726</v>
      </c>
      <c r="D191" s="227" t="s">
        <v>185</v>
      </c>
      <c r="E191" s="228" t="s">
        <v>727</v>
      </c>
      <c r="F191" s="229" t="s">
        <v>728</v>
      </c>
      <c r="G191" s="230" t="s">
        <v>345</v>
      </c>
      <c r="H191" s="231">
        <v>10</v>
      </c>
      <c r="I191" s="232"/>
      <c r="J191" s="233">
        <f>ROUND(I191*H191,2)</f>
        <v>0</v>
      </c>
      <c r="K191" s="229" t="s">
        <v>166</v>
      </c>
      <c r="L191" s="234"/>
      <c r="M191" s="235" t="s">
        <v>19</v>
      </c>
      <c r="N191" s="236" t="s">
        <v>47</v>
      </c>
      <c r="O191" s="66"/>
      <c r="P191" s="184">
        <f>O191*H191</f>
        <v>0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413</v>
      </c>
      <c r="AT191" s="186" t="s">
        <v>185</v>
      </c>
      <c r="AU191" s="186" t="s">
        <v>86</v>
      </c>
      <c r="AY191" s="19" t="s">
        <v>126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84</v>
      </c>
      <c r="BK191" s="187">
        <f>ROUND(I191*H191,2)</f>
        <v>0</v>
      </c>
      <c r="BL191" s="19" t="s">
        <v>406</v>
      </c>
      <c r="BM191" s="186" t="s">
        <v>729</v>
      </c>
    </row>
    <row r="192" spans="1:65" s="2" customFormat="1" ht="76.349999999999994" customHeight="1">
      <c r="A192" s="36"/>
      <c r="B192" s="37"/>
      <c r="C192" s="175" t="s">
        <v>406</v>
      </c>
      <c r="D192" s="175" t="s">
        <v>128</v>
      </c>
      <c r="E192" s="176" t="s">
        <v>730</v>
      </c>
      <c r="F192" s="177" t="s">
        <v>731</v>
      </c>
      <c r="G192" s="178" t="s">
        <v>345</v>
      </c>
      <c r="H192" s="179">
        <v>1</v>
      </c>
      <c r="I192" s="180"/>
      <c r="J192" s="181">
        <f>ROUND(I192*H192,2)</f>
        <v>0</v>
      </c>
      <c r="K192" s="177" t="s">
        <v>132</v>
      </c>
      <c r="L192" s="41"/>
      <c r="M192" s="182" t="s">
        <v>19</v>
      </c>
      <c r="N192" s="183" t="s">
        <v>47</v>
      </c>
      <c r="O192" s="66"/>
      <c r="P192" s="184">
        <f>O192*H192</f>
        <v>0</v>
      </c>
      <c r="Q192" s="184">
        <v>0</v>
      </c>
      <c r="R192" s="184">
        <f>Q192*H192</f>
        <v>0</v>
      </c>
      <c r="S192" s="184">
        <v>0</v>
      </c>
      <c r="T192" s="18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406</v>
      </c>
      <c r="AT192" s="186" t="s">
        <v>128</v>
      </c>
      <c r="AU192" s="186" t="s">
        <v>86</v>
      </c>
      <c r="AY192" s="19" t="s">
        <v>126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84</v>
      </c>
      <c r="BK192" s="187">
        <f>ROUND(I192*H192,2)</f>
        <v>0</v>
      </c>
      <c r="BL192" s="19" t="s">
        <v>406</v>
      </c>
      <c r="BM192" s="186" t="s">
        <v>732</v>
      </c>
    </row>
    <row r="193" spans="1:65" s="2" customFormat="1" ht="11.25">
      <c r="A193" s="36"/>
      <c r="B193" s="37"/>
      <c r="C193" s="38"/>
      <c r="D193" s="188" t="s">
        <v>135</v>
      </c>
      <c r="E193" s="38"/>
      <c r="F193" s="189" t="s">
        <v>733</v>
      </c>
      <c r="G193" s="38"/>
      <c r="H193" s="38"/>
      <c r="I193" s="190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135</v>
      </c>
      <c r="AU193" s="19" t="s">
        <v>86</v>
      </c>
    </row>
    <row r="194" spans="1:65" s="2" customFormat="1" ht="24.2" customHeight="1">
      <c r="A194" s="36"/>
      <c r="B194" s="37"/>
      <c r="C194" s="227" t="s">
        <v>734</v>
      </c>
      <c r="D194" s="227" t="s">
        <v>185</v>
      </c>
      <c r="E194" s="228" t="s">
        <v>735</v>
      </c>
      <c r="F194" s="229" t="s">
        <v>736</v>
      </c>
      <c r="G194" s="230" t="s">
        <v>345</v>
      </c>
      <c r="H194" s="231">
        <v>1</v>
      </c>
      <c r="I194" s="232"/>
      <c r="J194" s="233">
        <f t="shared" ref="J194:J200" si="20">ROUND(I194*H194,2)</f>
        <v>0</v>
      </c>
      <c r="K194" s="229" t="s">
        <v>166</v>
      </c>
      <c r="L194" s="234"/>
      <c r="M194" s="235" t="s">
        <v>19</v>
      </c>
      <c r="N194" s="236" t="s">
        <v>47</v>
      </c>
      <c r="O194" s="66"/>
      <c r="P194" s="184">
        <f t="shared" ref="P194:P200" si="21">O194*H194</f>
        <v>0</v>
      </c>
      <c r="Q194" s="184">
        <v>0</v>
      </c>
      <c r="R194" s="184">
        <f t="shared" ref="R194:R200" si="22">Q194*H194</f>
        <v>0</v>
      </c>
      <c r="S194" s="184">
        <v>0</v>
      </c>
      <c r="T194" s="185">
        <f t="shared" ref="T194:T200" si="23"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6" t="s">
        <v>413</v>
      </c>
      <c r="AT194" s="186" t="s">
        <v>185</v>
      </c>
      <c r="AU194" s="186" t="s">
        <v>86</v>
      </c>
      <c r="AY194" s="19" t="s">
        <v>126</v>
      </c>
      <c r="BE194" s="187">
        <f t="shared" ref="BE194:BE200" si="24">IF(N194="základní",J194,0)</f>
        <v>0</v>
      </c>
      <c r="BF194" s="187">
        <f t="shared" ref="BF194:BF200" si="25">IF(N194="snížená",J194,0)</f>
        <v>0</v>
      </c>
      <c r="BG194" s="187">
        <f t="shared" ref="BG194:BG200" si="26">IF(N194="zákl. přenesená",J194,0)</f>
        <v>0</v>
      </c>
      <c r="BH194" s="187">
        <f t="shared" ref="BH194:BH200" si="27">IF(N194="sníž. přenesená",J194,0)</f>
        <v>0</v>
      </c>
      <c r="BI194" s="187">
        <f t="shared" ref="BI194:BI200" si="28">IF(N194="nulová",J194,0)</f>
        <v>0</v>
      </c>
      <c r="BJ194" s="19" t="s">
        <v>84</v>
      </c>
      <c r="BK194" s="187">
        <f t="shared" ref="BK194:BK200" si="29">ROUND(I194*H194,2)</f>
        <v>0</v>
      </c>
      <c r="BL194" s="19" t="s">
        <v>406</v>
      </c>
      <c r="BM194" s="186" t="s">
        <v>737</v>
      </c>
    </row>
    <row r="195" spans="1:65" s="2" customFormat="1" ht="16.5" customHeight="1">
      <c r="A195" s="36"/>
      <c r="B195" s="37"/>
      <c r="C195" s="227" t="s">
        <v>738</v>
      </c>
      <c r="D195" s="227" t="s">
        <v>185</v>
      </c>
      <c r="E195" s="228" t="s">
        <v>739</v>
      </c>
      <c r="F195" s="229" t="s">
        <v>740</v>
      </c>
      <c r="G195" s="230" t="s">
        <v>345</v>
      </c>
      <c r="H195" s="231">
        <v>2</v>
      </c>
      <c r="I195" s="232"/>
      <c r="J195" s="233">
        <f t="shared" si="20"/>
        <v>0</v>
      </c>
      <c r="K195" s="229" t="s">
        <v>166</v>
      </c>
      <c r="L195" s="234"/>
      <c r="M195" s="235" t="s">
        <v>19</v>
      </c>
      <c r="N195" s="236" t="s">
        <v>47</v>
      </c>
      <c r="O195" s="66"/>
      <c r="P195" s="184">
        <f t="shared" si="21"/>
        <v>0</v>
      </c>
      <c r="Q195" s="184">
        <v>0</v>
      </c>
      <c r="R195" s="184">
        <f t="shared" si="22"/>
        <v>0</v>
      </c>
      <c r="S195" s="184">
        <v>0</v>
      </c>
      <c r="T195" s="185">
        <f t="shared" si="23"/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413</v>
      </c>
      <c r="AT195" s="186" t="s">
        <v>185</v>
      </c>
      <c r="AU195" s="186" t="s">
        <v>86</v>
      </c>
      <c r="AY195" s="19" t="s">
        <v>126</v>
      </c>
      <c r="BE195" s="187">
        <f t="shared" si="24"/>
        <v>0</v>
      </c>
      <c r="BF195" s="187">
        <f t="shared" si="25"/>
        <v>0</v>
      </c>
      <c r="BG195" s="187">
        <f t="shared" si="26"/>
        <v>0</v>
      </c>
      <c r="BH195" s="187">
        <f t="shared" si="27"/>
        <v>0</v>
      </c>
      <c r="BI195" s="187">
        <f t="shared" si="28"/>
        <v>0</v>
      </c>
      <c r="BJ195" s="19" t="s">
        <v>84</v>
      </c>
      <c r="BK195" s="187">
        <f t="shared" si="29"/>
        <v>0</v>
      </c>
      <c r="BL195" s="19" t="s">
        <v>406</v>
      </c>
      <c r="BM195" s="186" t="s">
        <v>741</v>
      </c>
    </row>
    <row r="196" spans="1:65" s="2" customFormat="1" ht="16.5" customHeight="1">
      <c r="A196" s="36"/>
      <c r="B196" s="37"/>
      <c r="C196" s="227" t="s">
        <v>742</v>
      </c>
      <c r="D196" s="227" t="s">
        <v>185</v>
      </c>
      <c r="E196" s="228" t="s">
        <v>743</v>
      </c>
      <c r="F196" s="229" t="s">
        <v>744</v>
      </c>
      <c r="G196" s="230" t="s">
        <v>313</v>
      </c>
      <c r="H196" s="231">
        <v>30</v>
      </c>
      <c r="I196" s="232"/>
      <c r="J196" s="233">
        <f t="shared" si="20"/>
        <v>0</v>
      </c>
      <c r="K196" s="229" t="s">
        <v>166</v>
      </c>
      <c r="L196" s="234"/>
      <c r="M196" s="235" t="s">
        <v>19</v>
      </c>
      <c r="N196" s="236" t="s">
        <v>47</v>
      </c>
      <c r="O196" s="66"/>
      <c r="P196" s="184">
        <f t="shared" si="21"/>
        <v>0</v>
      </c>
      <c r="Q196" s="184">
        <v>0</v>
      </c>
      <c r="R196" s="184">
        <f t="shared" si="22"/>
        <v>0</v>
      </c>
      <c r="S196" s="184">
        <v>0</v>
      </c>
      <c r="T196" s="185">
        <f t="shared" si="23"/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413</v>
      </c>
      <c r="AT196" s="186" t="s">
        <v>185</v>
      </c>
      <c r="AU196" s="186" t="s">
        <v>86</v>
      </c>
      <c r="AY196" s="19" t="s">
        <v>126</v>
      </c>
      <c r="BE196" s="187">
        <f t="shared" si="24"/>
        <v>0</v>
      </c>
      <c r="BF196" s="187">
        <f t="shared" si="25"/>
        <v>0</v>
      </c>
      <c r="BG196" s="187">
        <f t="shared" si="26"/>
        <v>0</v>
      </c>
      <c r="BH196" s="187">
        <f t="shared" si="27"/>
        <v>0</v>
      </c>
      <c r="BI196" s="187">
        <f t="shared" si="28"/>
        <v>0</v>
      </c>
      <c r="BJ196" s="19" t="s">
        <v>84</v>
      </c>
      <c r="BK196" s="187">
        <f t="shared" si="29"/>
        <v>0</v>
      </c>
      <c r="BL196" s="19" t="s">
        <v>406</v>
      </c>
      <c r="BM196" s="186" t="s">
        <v>745</v>
      </c>
    </row>
    <row r="197" spans="1:65" s="2" customFormat="1" ht="24.2" customHeight="1">
      <c r="A197" s="36"/>
      <c r="B197" s="37"/>
      <c r="C197" s="227" t="s">
        <v>746</v>
      </c>
      <c r="D197" s="227" t="s">
        <v>185</v>
      </c>
      <c r="E197" s="228" t="s">
        <v>747</v>
      </c>
      <c r="F197" s="229" t="s">
        <v>748</v>
      </c>
      <c r="G197" s="230" t="s">
        <v>749</v>
      </c>
      <c r="H197" s="231">
        <v>0.5</v>
      </c>
      <c r="I197" s="232"/>
      <c r="J197" s="233">
        <f t="shared" si="20"/>
        <v>0</v>
      </c>
      <c r="K197" s="229" t="s">
        <v>166</v>
      </c>
      <c r="L197" s="234"/>
      <c r="M197" s="235" t="s">
        <v>19</v>
      </c>
      <c r="N197" s="236" t="s">
        <v>47</v>
      </c>
      <c r="O197" s="66"/>
      <c r="P197" s="184">
        <f t="shared" si="21"/>
        <v>0</v>
      </c>
      <c r="Q197" s="184">
        <v>0</v>
      </c>
      <c r="R197" s="184">
        <f t="shared" si="22"/>
        <v>0</v>
      </c>
      <c r="S197" s="184">
        <v>0</v>
      </c>
      <c r="T197" s="185">
        <f t="shared" si="23"/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6" t="s">
        <v>413</v>
      </c>
      <c r="AT197" s="186" t="s">
        <v>185</v>
      </c>
      <c r="AU197" s="186" t="s">
        <v>86</v>
      </c>
      <c r="AY197" s="19" t="s">
        <v>126</v>
      </c>
      <c r="BE197" s="187">
        <f t="shared" si="24"/>
        <v>0</v>
      </c>
      <c r="BF197" s="187">
        <f t="shared" si="25"/>
        <v>0</v>
      </c>
      <c r="BG197" s="187">
        <f t="shared" si="26"/>
        <v>0</v>
      </c>
      <c r="BH197" s="187">
        <f t="shared" si="27"/>
        <v>0</v>
      </c>
      <c r="BI197" s="187">
        <f t="shared" si="28"/>
        <v>0</v>
      </c>
      <c r="BJ197" s="19" t="s">
        <v>84</v>
      </c>
      <c r="BK197" s="187">
        <f t="shared" si="29"/>
        <v>0</v>
      </c>
      <c r="BL197" s="19" t="s">
        <v>406</v>
      </c>
      <c r="BM197" s="186" t="s">
        <v>750</v>
      </c>
    </row>
    <row r="198" spans="1:65" s="2" customFormat="1" ht="16.5" customHeight="1">
      <c r="A198" s="36"/>
      <c r="B198" s="37"/>
      <c r="C198" s="227" t="s">
        <v>751</v>
      </c>
      <c r="D198" s="227" t="s">
        <v>185</v>
      </c>
      <c r="E198" s="228" t="s">
        <v>752</v>
      </c>
      <c r="F198" s="229" t="s">
        <v>753</v>
      </c>
      <c r="G198" s="230" t="s">
        <v>345</v>
      </c>
      <c r="H198" s="231">
        <v>1</v>
      </c>
      <c r="I198" s="232"/>
      <c r="J198" s="233">
        <f t="shared" si="20"/>
        <v>0</v>
      </c>
      <c r="K198" s="229" t="s">
        <v>166</v>
      </c>
      <c r="L198" s="234"/>
      <c r="M198" s="235" t="s">
        <v>19</v>
      </c>
      <c r="N198" s="236" t="s">
        <v>47</v>
      </c>
      <c r="O198" s="66"/>
      <c r="P198" s="184">
        <f t="shared" si="21"/>
        <v>0</v>
      </c>
      <c r="Q198" s="184">
        <v>0</v>
      </c>
      <c r="R198" s="184">
        <f t="shared" si="22"/>
        <v>0</v>
      </c>
      <c r="S198" s="184">
        <v>0</v>
      </c>
      <c r="T198" s="185">
        <f t="shared" si="23"/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413</v>
      </c>
      <c r="AT198" s="186" t="s">
        <v>185</v>
      </c>
      <c r="AU198" s="186" t="s">
        <v>86</v>
      </c>
      <c r="AY198" s="19" t="s">
        <v>126</v>
      </c>
      <c r="BE198" s="187">
        <f t="shared" si="24"/>
        <v>0</v>
      </c>
      <c r="BF198" s="187">
        <f t="shared" si="25"/>
        <v>0</v>
      </c>
      <c r="BG198" s="187">
        <f t="shared" si="26"/>
        <v>0</v>
      </c>
      <c r="BH198" s="187">
        <f t="shared" si="27"/>
        <v>0</v>
      </c>
      <c r="BI198" s="187">
        <f t="shared" si="28"/>
        <v>0</v>
      </c>
      <c r="BJ198" s="19" t="s">
        <v>84</v>
      </c>
      <c r="BK198" s="187">
        <f t="shared" si="29"/>
        <v>0</v>
      </c>
      <c r="BL198" s="19" t="s">
        <v>406</v>
      </c>
      <c r="BM198" s="186" t="s">
        <v>754</v>
      </c>
    </row>
    <row r="199" spans="1:65" s="2" customFormat="1" ht="16.5" customHeight="1">
      <c r="A199" s="36"/>
      <c r="B199" s="37"/>
      <c r="C199" s="227" t="s">
        <v>755</v>
      </c>
      <c r="D199" s="227" t="s">
        <v>185</v>
      </c>
      <c r="E199" s="228" t="s">
        <v>756</v>
      </c>
      <c r="F199" s="229" t="s">
        <v>757</v>
      </c>
      <c r="G199" s="230" t="s">
        <v>758</v>
      </c>
      <c r="H199" s="231">
        <v>1</v>
      </c>
      <c r="I199" s="232"/>
      <c r="J199" s="233">
        <f t="shared" si="20"/>
        <v>0</v>
      </c>
      <c r="K199" s="229" t="s">
        <v>166</v>
      </c>
      <c r="L199" s="234"/>
      <c r="M199" s="235" t="s">
        <v>19</v>
      </c>
      <c r="N199" s="236" t="s">
        <v>47</v>
      </c>
      <c r="O199" s="66"/>
      <c r="P199" s="184">
        <f t="shared" si="21"/>
        <v>0</v>
      </c>
      <c r="Q199" s="184">
        <v>0</v>
      </c>
      <c r="R199" s="184">
        <f t="shared" si="22"/>
        <v>0</v>
      </c>
      <c r="S199" s="184">
        <v>0</v>
      </c>
      <c r="T199" s="185">
        <f t="shared" si="23"/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413</v>
      </c>
      <c r="AT199" s="186" t="s">
        <v>185</v>
      </c>
      <c r="AU199" s="186" t="s">
        <v>86</v>
      </c>
      <c r="AY199" s="19" t="s">
        <v>126</v>
      </c>
      <c r="BE199" s="187">
        <f t="shared" si="24"/>
        <v>0</v>
      </c>
      <c r="BF199" s="187">
        <f t="shared" si="25"/>
        <v>0</v>
      </c>
      <c r="BG199" s="187">
        <f t="shared" si="26"/>
        <v>0</v>
      </c>
      <c r="BH199" s="187">
        <f t="shared" si="27"/>
        <v>0</v>
      </c>
      <c r="BI199" s="187">
        <f t="shared" si="28"/>
        <v>0</v>
      </c>
      <c r="BJ199" s="19" t="s">
        <v>84</v>
      </c>
      <c r="BK199" s="187">
        <f t="shared" si="29"/>
        <v>0</v>
      </c>
      <c r="BL199" s="19" t="s">
        <v>406</v>
      </c>
      <c r="BM199" s="186" t="s">
        <v>759</v>
      </c>
    </row>
    <row r="200" spans="1:65" s="2" customFormat="1" ht="76.349999999999994" customHeight="1">
      <c r="A200" s="36"/>
      <c r="B200" s="37"/>
      <c r="C200" s="175" t="s">
        <v>760</v>
      </c>
      <c r="D200" s="175" t="s">
        <v>128</v>
      </c>
      <c r="E200" s="176" t="s">
        <v>761</v>
      </c>
      <c r="F200" s="177" t="s">
        <v>762</v>
      </c>
      <c r="G200" s="178" t="s">
        <v>345</v>
      </c>
      <c r="H200" s="179">
        <v>8</v>
      </c>
      <c r="I200" s="180"/>
      <c r="J200" s="181">
        <f t="shared" si="20"/>
        <v>0</v>
      </c>
      <c r="K200" s="177" t="s">
        <v>132</v>
      </c>
      <c r="L200" s="41"/>
      <c r="M200" s="182" t="s">
        <v>19</v>
      </c>
      <c r="N200" s="183" t="s">
        <v>47</v>
      </c>
      <c r="O200" s="66"/>
      <c r="P200" s="184">
        <f t="shared" si="21"/>
        <v>0</v>
      </c>
      <c r="Q200" s="184">
        <v>0</v>
      </c>
      <c r="R200" s="184">
        <f t="shared" si="22"/>
        <v>0</v>
      </c>
      <c r="S200" s="184">
        <v>0</v>
      </c>
      <c r="T200" s="185">
        <f t="shared" si="23"/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6" t="s">
        <v>406</v>
      </c>
      <c r="AT200" s="186" t="s">
        <v>128</v>
      </c>
      <c r="AU200" s="186" t="s">
        <v>86</v>
      </c>
      <c r="AY200" s="19" t="s">
        <v>126</v>
      </c>
      <c r="BE200" s="187">
        <f t="shared" si="24"/>
        <v>0</v>
      </c>
      <c r="BF200" s="187">
        <f t="shared" si="25"/>
        <v>0</v>
      </c>
      <c r="BG200" s="187">
        <f t="shared" si="26"/>
        <v>0</v>
      </c>
      <c r="BH200" s="187">
        <f t="shared" si="27"/>
        <v>0</v>
      </c>
      <c r="BI200" s="187">
        <f t="shared" si="28"/>
        <v>0</v>
      </c>
      <c r="BJ200" s="19" t="s">
        <v>84</v>
      </c>
      <c r="BK200" s="187">
        <f t="shared" si="29"/>
        <v>0</v>
      </c>
      <c r="BL200" s="19" t="s">
        <v>406</v>
      </c>
      <c r="BM200" s="186" t="s">
        <v>763</v>
      </c>
    </row>
    <row r="201" spans="1:65" s="2" customFormat="1" ht="11.25">
      <c r="A201" s="36"/>
      <c r="B201" s="37"/>
      <c r="C201" s="38"/>
      <c r="D201" s="188" t="s">
        <v>135</v>
      </c>
      <c r="E201" s="38"/>
      <c r="F201" s="189" t="s">
        <v>764</v>
      </c>
      <c r="G201" s="38"/>
      <c r="H201" s="38"/>
      <c r="I201" s="190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135</v>
      </c>
      <c r="AU201" s="19" t="s">
        <v>86</v>
      </c>
    </row>
    <row r="202" spans="1:65" s="2" customFormat="1" ht="24.2" customHeight="1">
      <c r="A202" s="36"/>
      <c r="B202" s="37"/>
      <c r="C202" s="227" t="s">
        <v>765</v>
      </c>
      <c r="D202" s="227" t="s">
        <v>185</v>
      </c>
      <c r="E202" s="228" t="s">
        <v>766</v>
      </c>
      <c r="F202" s="229" t="s">
        <v>767</v>
      </c>
      <c r="G202" s="230" t="s">
        <v>345</v>
      </c>
      <c r="H202" s="231">
        <v>8</v>
      </c>
      <c r="I202" s="232"/>
      <c r="J202" s="233">
        <f t="shared" ref="J202:J207" si="30">ROUND(I202*H202,2)</f>
        <v>0</v>
      </c>
      <c r="K202" s="229" t="s">
        <v>166</v>
      </c>
      <c r="L202" s="234"/>
      <c r="M202" s="235" t="s">
        <v>19</v>
      </c>
      <c r="N202" s="236" t="s">
        <v>47</v>
      </c>
      <c r="O202" s="66"/>
      <c r="P202" s="184">
        <f t="shared" ref="P202:P207" si="31">O202*H202</f>
        <v>0</v>
      </c>
      <c r="Q202" s="184">
        <v>0</v>
      </c>
      <c r="R202" s="184">
        <f t="shared" ref="R202:R207" si="32">Q202*H202</f>
        <v>0</v>
      </c>
      <c r="S202" s="184">
        <v>0</v>
      </c>
      <c r="T202" s="185">
        <f t="shared" ref="T202:T207" si="33"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413</v>
      </c>
      <c r="AT202" s="186" t="s">
        <v>185</v>
      </c>
      <c r="AU202" s="186" t="s">
        <v>86</v>
      </c>
      <c r="AY202" s="19" t="s">
        <v>126</v>
      </c>
      <c r="BE202" s="187">
        <f t="shared" ref="BE202:BE207" si="34">IF(N202="základní",J202,0)</f>
        <v>0</v>
      </c>
      <c r="BF202" s="187">
        <f t="shared" ref="BF202:BF207" si="35">IF(N202="snížená",J202,0)</f>
        <v>0</v>
      </c>
      <c r="BG202" s="187">
        <f t="shared" ref="BG202:BG207" si="36">IF(N202="zákl. přenesená",J202,0)</f>
        <v>0</v>
      </c>
      <c r="BH202" s="187">
        <f t="shared" ref="BH202:BH207" si="37">IF(N202="sníž. přenesená",J202,0)</f>
        <v>0</v>
      </c>
      <c r="BI202" s="187">
        <f t="shared" ref="BI202:BI207" si="38">IF(N202="nulová",J202,0)</f>
        <v>0</v>
      </c>
      <c r="BJ202" s="19" t="s">
        <v>84</v>
      </c>
      <c r="BK202" s="187">
        <f t="shared" ref="BK202:BK207" si="39">ROUND(I202*H202,2)</f>
        <v>0</v>
      </c>
      <c r="BL202" s="19" t="s">
        <v>406</v>
      </c>
      <c r="BM202" s="186" t="s">
        <v>768</v>
      </c>
    </row>
    <row r="203" spans="1:65" s="2" customFormat="1" ht="16.5" customHeight="1">
      <c r="A203" s="36"/>
      <c r="B203" s="37"/>
      <c r="C203" s="227" t="s">
        <v>769</v>
      </c>
      <c r="D203" s="227" t="s">
        <v>185</v>
      </c>
      <c r="E203" s="228" t="s">
        <v>770</v>
      </c>
      <c r="F203" s="229" t="s">
        <v>771</v>
      </c>
      <c r="G203" s="230" t="s">
        <v>345</v>
      </c>
      <c r="H203" s="231">
        <v>8</v>
      </c>
      <c r="I203" s="232"/>
      <c r="J203" s="233">
        <f t="shared" si="30"/>
        <v>0</v>
      </c>
      <c r="K203" s="229" t="s">
        <v>166</v>
      </c>
      <c r="L203" s="234"/>
      <c r="M203" s="235" t="s">
        <v>19</v>
      </c>
      <c r="N203" s="236" t="s">
        <v>47</v>
      </c>
      <c r="O203" s="66"/>
      <c r="P203" s="184">
        <f t="shared" si="31"/>
        <v>0</v>
      </c>
      <c r="Q203" s="184">
        <v>0</v>
      </c>
      <c r="R203" s="184">
        <f t="shared" si="32"/>
        <v>0</v>
      </c>
      <c r="S203" s="184">
        <v>0</v>
      </c>
      <c r="T203" s="185">
        <f t="shared" si="33"/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413</v>
      </c>
      <c r="AT203" s="186" t="s">
        <v>185</v>
      </c>
      <c r="AU203" s="186" t="s">
        <v>86</v>
      </c>
      <c r="AY203" s="19" t="s">
        <v>126</v>
      </c>
      <c r="BE203" s="187">
        <f t="shared" si="34"/>
        <v>0</v>
      </c>
      <c r="BF203" s="187">
        <f t="shared" si="35"/>
        <v>0</v>
      </c>
      <c r="BG203" s="187">
        <f t="shared" si="36"/>
        <v>0</v>
      </c>
      <c r="BH203" s="187">
        <f t="shared" si="37"/>
        <v>0</v>
      </c>
      <c r="BI203" s="187">
        <f t="shared" si="38"/>
        <v>0</v>
      </c>
      <c r="BJ203" s="19" t="s">
        <v>84</v>
      </c>
      <c r="BK203" s="187">
        <f t="shared" si="39"/>
        <v>0</v>
      </c>
      <c r="BL203" s="19" t="s">
        <v>406</v>
      </c>
      <c r="BM203" s="186" t="s">
        <v>772</v>
      </c>
    </row>
    <row r="204" spans="1:65" s="2" customFormat="1" ht="16.5" customHeight="1">
      <c r="A204" s="36"/>
      <c r="B204" s="37"/>
      <c r="C204" s="227" t="s">
        <v>773</v>
      </c>
      <c r="D204" s="227" t="s">
        <v>185</v>
      </c>
      <c r="E204" s="228" t="s">
        <v>774</v>
      </c>
      <c r="F204" s="229" t="s">
        <v>775</v>
      </c>
      <c r="G204" s="230" t="s">
        <v>345</v>
      </c>
      <c r="H204" s="231">
        <v>8</v>
      </c>
      <c r="I204" s="232"/>
      <c r="J204" s="233">
        <f t="shared" si="30"/>
        <v>0</v>
      </c>
      <c r="K204" s="229" t="s">
        <v>166</v>
      </c>
      <c r="L204" s="234"/>
      <c r="M204" s="235" t="s">
        <v>19</v>
      </c>
      <c r="N204" s="236" t="s">
        <v>47</v>
      </c>
      <c r="O204" s="66"/>
      <c r="P204" s="184">
        <f t="shared" si="31"/>
        <v>0</v>
      </c>
      <c r="Q204" s="184">
        <v>0</v>
      </c>
      <c r="R204" s="184">
        <f t="shared" si="32"/>
        <v>0</v>
      </c>
      <c r="S204" s="184">
        <v>0</v>
      </c>
      <c r="T204" s="185">
        <f t="shared" si="33"/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413</v>
      </c>
      <c r="AT204" s="186" t="s">
        <v>185</v>
      </c>
      <c r="AU204" s="186" t="s">
        <v>86</v>
      </c>
      <c r="AY204" s="19" t="s">
        <v>126</v>
      </c>
      <c r="BE204" s="187">
        <f t="shared" si="34"/>
        <v>0</v>
      </c>
      <c r="BF204" s="187">
        <f t="shared" si="35"/>
        <v>0</v>
      </c>
      <c r="BG204" s="187">
        <f t="shared" si="36"/>
        <v>0</v>
      </c>
      <c r="BH204" s="187">
        <f t="shared" si="37"/>
        <v>0</v>
      </c>
      <c r="BI204" s="187">
        <f t="shared" si="38"/>
        <v>0</v>
      </c>
      <c r="BJ204" s="19" t="s">
        <v>84</v>
      </c>
      <c r="BK204" s="187">
        <f t="shared" si="39"/>
        <v>0</v>
      </c>
      <c r="BL204" s="19" t="s">
        <v>406</v>
      </c>
      <c r="BM204" s="186" t="s">
        <v>776</v>
      </c>
    </row>
    <row r="205" spans="1:65" s="2" customFormat="1" ht="16.5" customHeight="1">
      <c r="A205" s="36"/>
      <c r="B205" s="37"/>
      <c r="C205" s="227" t="s">
        <v>777</v>
      </c>
      <c r="D205" s="227" t="s">
        <v>185</v>
      </c>
      <c r="E205" s="228" t="s">
        <v>739</v>
      </c>
      <c r="F205" s="229" t="s">
        <v>740</v>
      </c>
      <c r="G205" s="230" t="s">
        <v>345</v>
      </c>
      <c r="H205" s="231">
        <v>16</v>
      </c>
      <c r="I205" s="232"/>
      <c r="J205" s="233">
        <f t="shared" si="30"/>
        <v>0</v>
      </c>
      <c r="K205" s="229" t="s">
        <v>166</v>
      </c>
      <c r="L205" s="234"/>
      <c r="M205" s="235" t="s">
        <v>19</v>
      </c>
      <c r="N205" s="236" t="s">
        <v>47</v>
      </c>
      <c r="O205" s="66"/>
      <c r="P205" s="184">
        <f t="shared" si="31"/>
        <v>0</v>
      </c>
      <c r="Q205" s="184">
        <v>0</v>
      </c>
      <c r="R205" s="184">
        <f t="shared" si="32"/>
        <v>0</v>
      </c>
      <c r="S205" s="184">
        <v>0</v>
      </c>
      <c r="T205" s="185">
        <f t="shared" si="33"/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6" t="s">
        <v>413</v>
      </c>
      <c r="AT205" s="186" t="s">
        <v>185</v>
      </c>
      <c r="AU205" s="186" t="s">
        <v>86</v>
      </c>
      <c r="AY205" s="19" t="s">
        <v>126</v>
      </c>
      <c r="BE205" s="187">
        <f t="shared" si="34"/>
        <v>0</v>
      </c>
      <c r="BF205" s="187">
        <f t="shared" si="35"/>
        <v>0</v>
      </c>
      <c r="BG205" s="187">
        <f t="shared" si="36"/>
        <v>0</v>
      </c>
      <c r="BH205" s="187">
        <f t="shared" si="37"/>
        <v>0</v>
      </c>
      <c r="BI205" s="187">
        <f t="shared" si="38"/>
        <v>0</v>
      </c>
      <c r="BJ205" s="19" t="s">
        <v>84</v>
      </c>
      <c r="BK205" s="187">
        <f t="shared" si="39"/>
        <v>0</v>
      </c>
      <c r="BL205" s="19" t="s">
        <v>406</v>
      </c>
      <c r="BM205" s="186" t="s">
        <v>778</v>
      </c>
    </row>
    <row r="206" spans="1:65" s="2" customFormat="1" ht="16.5" customHeight="1">
      <c r="A206" s="36"/>
      <c r="B206" s="37"/>
      <c r="C206" s="227" t="s">
        <v>779</v>
      </c>
      <c r="D206" s="227" t="s">
        <v>185</v>
      </c>
      <c r="E206" s="228" t="s">
        <v>756</v>
      </c>
      <c r="F206" s="229" t="s">
        <v>757</v>
      </c>
      <c r="G206" s="230" t="s">
        <v>758</v>
      </c>
      <c r="H206" s="231">
        <v>8</v>
      </c>
      <c r="I206" s="232"/>
      <c r="J206" s="233">
        <f t="shared" si="30"/>
        <v>0</v>
      </c>
      <c r="K206" s="229" t="s">
        <v>166</v>
      </c>
      <c r="L206" s="234"/>
      <c r="M206" s="235" t="s">
        <v>19</v>
      </c>
      <c r="N206" s="236" t="s">
        <v>47</v>
      </c>
      <c r="O206" s="66"/>
      <c r="P206" s="184">
        <f t="shared" si="31"/>
        <v>0</v>
      </c>
      <c r="Q206" s="184">
        <v>0</v>
      </c>
      <c r="R206" s="184">
        <f t="shared" si="32"/>
        <v>0</v>
      </c>
      <c r="S206" s="184">
        <v>0</v>
      </c>
      <c r="T206" s="185">
        <f t="shared" si="33"/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413</v>
      </c>
      <c r="AT206" s="186" t="s">
        <v>185</v>
      </c>
      <c r="AU206" s="186" t="s">
        <v>86</v>
      </c>
      <c r="AY206" s="19" t="s">
        <v>126</v>
      </c>
      <c r="BE206" s="187">
        <f t="shared" si="34"/>
        <v>0</v>
      </c>
      <c r="BF206" s="187">
        <f t="shared" si="35"/>
        <v>0</v>
      </c>
      <c r="BG206" s="187">
        <f t="shared" si="36"/>
        <v>0</v>
      </c>
      <c r="BH206" s="187">
        <f t="shared" si="37"/>
        <v>0</v>
      </c>
      <c r="BI206" s="187">
        <f t="shared" si="38"/>
        <v>0</v>
      </c>
      <c r="BJ206" s="19" t="s">
        <v>84</v>
      </c>
      <c r="BK206" s="187">
        <f t="shared" si="39"/>
        <v>0</v>
      </c>
      <c r="BL206" s="19" t="s">
        <v>406</v>
      </c>
      <c r="BM206" s="186" t="s">
        <v>780</v>
      </c>
    </row>
    <row r="207" spans="1:65" s="2" customFormat="1" ht="76.349999999999994" customHeight="1">
      <c r="A207" s="36"/>
      <c r="B207" s="37"/>
      <c r="C207" s="175" t="s">
        <v>781</v>
      </c>
      <c r="D207" s="175" t="s">
        <v>128</v>
      </c>
      <c r="E207" s="176" t="s">
        <v>782</v>
      </c>
      <c r="F207" s="177" t="s">
        <v>783</v>
      </c>
      <c r="G207" s="178" t="s">
        <v>345</v>
      </c>
      <c r="H207" s="179">
        <v>6</v>
      </c>
      <c r="I207" s="180"/>
      <c r="J207" s="181">
        <f t="shared" si="30"/>
        <v>0</v>
      </c>
      <c r="K207" s="177" t="s">
        <v>132</v>
      </c>
      <c r="L207" s="41"/>
      <c r="M207" s="182" t="s">
        <v>19</v>
      </c>
      <c r="N207" s="183" t="s">
        <v>47</v>
      </c>
      <c r="O207" s="66"/>
      <c r="P207" s="184">
        <f t="shared" si="31"/>
        <v>0</v>
      </c>
      <c r="Q207" s="184">
        <v>0</v>
      </c>
      <c r="R207" s="184">
        <f t="shared" si="32"/>
        <v>0</v>
      </c>
      <c r="S207" s="184">
        <v>0</v>
      </c>
      <c r="T207" s="185">
        <f t="shared" si="33"/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406</v>
      </c>
      <c r="AT207" s="186" t="s">
        <v>128</v>
      </c>
      <c r="AU207" s="186" t="s">
        <v>86</v>
      </c>
      <c r="AY207" s="19" t="s">
        <v>126</v>
      </c>
      <c r="BE207" s="187">
        <f t="shared" si="34"/>
        <v>0</v>
      </c>
      <c r="BF207" s="187">
        <f t="shared" si="35"/>
        <v>0</v>
      </c>
      <c r="BG207" s="187">
        <f t="shared" si="36"/>
        <v>0</v>
      </c>
      <c r="BH207" s="187">
        <f t="shared" si="37"/>
        <v>0</v>
      </c>
      <c r="BI207" s="187">
        <f t="shared" si="38"/>
        <v>0</v>
      </c>
      <c r="BJ207" s="19" t="s">
        <v>84</v>
      </c>
      <c r="BK207" s="187">
        <f t="shared" si="39"/>
        <v>0</v>
      </c>
      <c r="BL207" s="19" t="s">
        <v>406</v>
      </c>
      <c r="BM207" s="186" t="s">
        <v>784</v>
      </c>
    </row>
    <row r="208" spans="1:65" s="2" customFormat="1" ht="11.25">
      <c r="A208" s="36"/>
      <c r="B208" s="37"/>
      <c r="C208" s="38"/>
      <c r="D208" s="188" t="s">
        <v>135</v>
      </c>
      <c r="E208" s="38"/>
      <c r="F208" s="189" t="s">
        <v>785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135</v>
      </c>
      <c r="AU208" s="19" t="s">
        <v>86</v>
      </c>
    </row>
    <row r="209" spans="1:65" s="2" customFormat="1" ht="76.349999999999994" customHeight="1">
      <c r="A209" s="36"/>
      <c r="B209" s="37"/>
      <c r="C209" s="175" t="s">
        <v>786</v>
      </c>
      <c r="D209" s="175" t="s">
        <v>128</v>
      </c>
      <c r="E209" s="176" t="s">
        <v>787</v>
      </c>
      <c r="F209" s="177" t="s">
        <v>788</v>
      </c>
      <c r="G209" s="178" t="s">
        <v>345</v>
      </c>
      <c r="H209" s="179">
        <v>6</v>
      </c>
      <c r="I209" s="180"/>
      <c r="J209" s="181">
        <f>ROUND(I209*H209,2)</f>
        <v>0</v>
      </c>
      <c r="K209" s="177" t="s">
        <v>132</v>
      </c>
      <c r="L209" s="41"/>
      <c r="M209" s="182" t="s">
        <v>19</v>
      </c>
      <c r="N209" s="183" t="s">
        <v>47</v>
      </c>
      <c r="O209" s="66"/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406</v>
      </c>
      <c r="AT209" s="186" t="s">
        <v>128</v>
      </c>
      <c r="AU209" s="186" t="s">
        <v>86</v>
      </c>
      <c r="AY209" s="19" t="s">
        <v>126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84</v>
      </c>
      <c r="BK209" s="187">
        <f>ROUND(I209*H209,2)</f>
        <v>0</v>
      </c>
      <c r="BL209" s="19" t="s">
        <v>406</v>
      </c>
      <c r="BM209" s="186" t="s">
        <v>789</v>
      </c>
    </row>
    <row r="210" spans="1:65" s="2" customFormat="1" ht="11.25">
      <c r="A210" s="36"/>
      <c r="B210" s="37"/>
      <c r="C210" s="38"/>
      <c r="D210" s="188" t="s">
        <v>135</v>
      </c>
      <c r="E210" s="38"/>
      <c r="F210" s="189" t="s">
        <v>790</v>
      </c>
      <c r="G210" s="38"/>
      <c r="H210" s="38"/>
      <c r="I210" s="190"/>
      <c r="J210" s="38"/>
      <c r="K210" s="38"/>
      <c r="L210" s="41"/>
      <c r="M210" s="191"/>
      <c r="N210" s="192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135</v>
      </c>
      <c r="AU210" s="19" t="s">
        <v>86</v>
      </c>
    </row>
    <row r="211" spans="1:65" s="2" customFormat="1" ht="24.2" customHeight="1">
      <c r="A211" s="36"/>
      <c r="B211" s="37"/>
      <c r="C211" s="227" t="s">
        <v>791</v>
      </c>
      <c r="D211" s="227" t="s">
        <v>185</v>
      </c>
      <c r="E211" s="228" t="s">
        <v>792</v>
      </c>
      <c r="F211" s="229" t="s">
        <v>793</v>
      </c>
      <c r="G211" s="230" t="s">
        <v>345</v>
      </c>
      <c r="H211" s="231">
        <v>12</v>
      </c>
      <c r="I211" s="232"/>
      <c r="J211" s="233">
        <f t="shared" ref="J211:J220" si="40">ROUND(I211*H211,2)</f>
        <v>0</v>
      </c>
      <c r="K211" s="229" t="s">
        <v>166</v>
      </c>
      <c r="L211" s="234"/>
      <c r="M211" s="235" t="s">
        <v>19</v>
      </c>
      <c r="N211" s="236" t="s">
        <v>47</v>
      </c>
      <c r="O211" s="66"/>
      <c r="P211" s="184">
        <f t="shared" ref="P211:P220" si="41">O211*H211</f>
        <v>0</v>
      </c>
      <c r="Q211" s="184">
        <v>0</v>
      </c>
      <c r="R211" s="184">
        <f t="shared" ref="R211:R220" si="42">Q211*H211</f>
        <v>0</v>
      </c>
      <c r="S211" s="184">
        <v>0</v>
      </c>
      <c r="T211" s="185">
        <f t="shared" ref="T211:T220" si="43"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6" t="s">
        <v>413</v>
      </c>
      <c r="AT211" s="186" t="s">
        <v>185</v>
      </c>
      <c r="AU211" s="186" t="s">
        <v>86</v>
      </c>
      <c r="AY211" s="19" t="s">
        <v>126</v>
      </c>
      <c r="BE211" s="187">
        <f t="shared" ref="BE211:BE220" si="44">IF(N211="základní",J211,0)</f>
        <v>0</v>
      </c>
      <c r="BF211" s="187">
        <f t="shared" ref="BF211:BF220" si="45">IF(N211="snížená",J211,0)</f>
        <v>0</v>
      </c>
      <c r="BG211" s="187">
        <f t="shared" ref="BG211:BG220" si="46">IF(N211="zákl. přenesená",J211,0)</f>
        <v>0</v>
      </c>
      <c r="BH211" s="187">
        <f t="shared" ref="BH211:BH220" si="47">IF(N211="sníž. přenesená",J211,0)</f>
        <v>0</v>
      </c>
      <c r="BI211" s="187">
        <f t="shared" ref="BI211:BI220" si="48">IF(N211="nulová",J211,0)</f>
        <v>0</v>
      </c>
      <c r="BJ211" s="19" t="s">
        <v>84</v>
      </c>
      <c r="BK211" s="187">
        <f t="shared" ref="BK211:BK220" si="49">ROUND(I211*H211,2)</f>
        <v>0</v>
      </c>
      <c r="BL211" s="19" t="s">
        <v>406</v>
      </c>
      <c r="BM211" s="186" t="s">
        <v>794</v>
      </c>
    </row>
    <row r="212" spans="1:65" s="2" customFormat="1" ht="16.5" customHeight="1">
      <c r="A212" s="36"/>
      <c r="B212" s="37"/>
      <c r="C212" s="227" t="s">
        <v>795</v>
      </c>
      <c r="D212" s="227" t="s">
        <v>185</v>
      </c>
      <c r="E212" s="228" t="s">
        <v>796</v>
      </c>
      <c r="F212" s="229" t="s">
        <v>797</v>
      </c>
      <c r="G212" s="230" t="s">
        <v>345</v>
      </c>
      <c r="H212" s="231">
        <v>24</v>
      </c>
      <c r="I212" s="232"/>
      <c r="J212" s="233">
        <f t="shared" si="40"/>
        <v>0</v>
      </c>
      <c r="K212" s="229" t="s">
        <v>166</v>
      </c>
      <c r="L212" s="234"/>
      <c r="M212" s="235" t="s">
        <v>19</v>
      </c>
      <c r="N212" s="236" t="s">
        <v>47</v>
      </c>
      <c r="O212" s="66"/>
      <c r="P212" s="184">
        <f t="shared" si="41"/>
        <v>0</v>
      </c>
      <c r="Q212" s="184">
        <v>0</v>
      </c>
      <c r="R212" s="184">
        <f t="shared" si="42"/>
        <v>0</v>
      </c>
      <c r="S212" s="184">
        <v>0</v>
      </c>
      <c r="T212" s="185">
        <f t="shared" si="43"/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413</v>
      </c>
      <c r="AT212" s="186" t="s">
        <v>185</v>
      </c>
      <c r="AU212" s="186" t="s">
        <v>86</v>
      </c>
      <c r="AY212" s="19" t="s">
        <v>126</v>
      </c>
      <c r="BE212" s="187">
        <f t="shared" si="44"/>
        <v>0</v>
      </c>
      <c r="BF212" s="187">
        <f t="shared" si="45"/>
        <v>0</v>
      </c>
      <c r="BG212" s="187">
        <f t="shared" si="46"/>
        <v>0</v>
      </c>
      <c r="BH212" s="187">
        <f t="shared" si="47"/>
        <v>0</v>
      </c>
      <c r="BI212" s="187">
        <f t="shared" si="48"/>
        <v>0</v>
      </c>
      <c r="BJ212" s="19" t="s">
        <v>84</v>
      </c>
      <c r="BK212" s="187">
        <f t="shared" si="49"/>
        <v>0</v>
      </c>
      <c r="BL212" s="19" t="s">
        <v>406</v>
      </c>
      <c r="BM212" s="186" t="s">
        <v>798</v>
      </c>
    </row>
    <row r="213" spans="1:65" s="2" customFormat="1" ht="16.5" customHeight="1">
      <c r="A213" s="36"/>
      <c r="B213" s="37"/>
      <c r="C213" s="227" t="s">
        <v>799</v>
      </c>
      <c r="D213" s="227" t="s">
        <v>185</v>
      </c>
      <c r="E213" s="228" t="s">
        <v>800</v>
      </c>
      <c r="F213" s="229" t="s">
        <v>801</v>
      </c>
      <c r="G213" s="230" t="s">
        <v>345</v>
      </c>
      <c r="H213" s="231">
        <v>8</v>
      </c>
      <c r="I213" s="232"/>
      <c r="J213" s="233">
        <f t="shared" si="40"/>
        <v>0</v>
      </c>
      <c r="K213" s="229" t="s">
        <v>166</v>
      </c>
      <c r="L213" s="234"/>
      <c r="M213" s="235" t="s">
        <v>19</v>
      </c>
      <c r="N213" s="236" t="s">
        <v>47</v>
      </c>
      <c r="O213" s="66"/>
      <c r="P213" s="184">
        <f t="shared" si="41"/>
        <v>0</v>
      </c>
      <c r="Q213" s="184">
        <v>0</v>
      </c>
      <c r="R213" s="184">
        <f t="shared" si="42"/>
        <v>0</v>
      </c>
      <c r="S213" s="184">
        <v>0</v>
      </c>
      <c r="T213" s="185">
        <f t="shared" si="43"/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413</v>
      </c>
      <c r="AT213" s="186" t="s">
        <v>185</v>
      </c>
      <c r="AU213" s="186" t="s">
        <v>86</v>
      </c>
      <c r="AY213" s="19" t="s">
        <v>126</v>
      </c>
      <c r="BE213" s="187">
        <f t="shared" si="44"/>
        <v>0</v>
      </c>
      <c r="BF213" s="187">
        <f t="shared" si="45"/>
        <v>0</v>
      </c>
      <c r="BG213" s="187">
        <f t="shared" si="46"/>
        <v>0</v>
      </c>
      <c r="BH213" s="187">
        <f t="shared" si="47"/>
        <v>0</v>
      </c>
      <c r="BI213" s="187">
        <f t="shared" si="48"/>
        <v>0</v>
      </c>
      <c r="BJ213" s="19" t="s">
        <v>84</v>
      </c>
      <c r="BK213" s="187">
        <f t="shared" si="49"/>
        <v>0</v>
      </c>
      <c r="BL213" s="19" t="s">
        <v>406</v>
      </c>
      <c r="BM213" s="186" t="s">
        <v>802</v>
      </c>
    </row>
    <row r="214" spans="1:65" s="2" customFormat="1" ht="16.5" customHeight="1">
      <c r="A214" s="36"/>
      <c r="B214" s="37"/>
      <c r="C214" s="227" t="s">
        <v>803</v>
      </c>
      <c r="D214" s="227" t="s">
        <v>185</v>
      </c>
      <c r="E214" s="228" t="s">
        <v>804</v>
      </c>
      <c r="F214" s="229" t="s">
        <v>805</v>
      </c>
      <c r="G214" s="230" t="s">
        <v>345</v>
      </c>
      <c r="H214" s="231">
        <v>4</v>
      </c>
      <c r="I214" s="232"/>
      <c r="J214" s="233">
        <f t="shared" si="40"/>
        <v>0</v>
      </c>
      <c r="K214" s="229" t="s">
        <v>166</v>
      </c>
      <c r="L214" s="234"/>
      <c r="M214" s="235" t="s">
        <v>19</v>
      </c>
      <c r="N214" s="236" t="s">
        <v>47</v>
      </c>
      <c r="O214" s="66"/>
      <c r="P214" s="184">
        <f t="shared" si="41"/>
        <v>0</v>
      </c>
      <c r="Q214" s="184">
        <v>0</v>
      </c>
      <c r="R214" s="184">
        <f t="shared" si="42"/>
        <v>0</v>
      </c>
      <c r="S214" s="184">
        <v>0</v>
      </c>
      <c r="T214" s="185">
        <f t="shared" si="43"/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6" t="s">
        <v>413</v>
      </c>
      <c r="AT214" s="186" t="s">
        <v>185</v>
      </c>
      <c r="AU214" s="186" t="s">
        <v>86</v>
      </c>
      <c r="AY214" s="19" t="s">
        <v>126</v>
      </c>
      <c r="BE214" s="187">
        <f t="shared" si="44"/>
        <v>0</v>
      </c>
      <c r="BF214" s="187">
        <f t="shared" si="45"/>
        <v>0</v>
      </c>
      <c r="BG214" s="187">
        <f t="shared" si="46"/>
        <v>0</v>
      </c>
      <c r="BH214" s="187">
        <f t="shared" si="47"/>
        <v>0</v>
      </c>
      <c r="BI214" s="187">
        <f t="shared" si="48"/>
        <v>0</v>
      </c>
      <c r="BJ214" s="19" t="s">
        <v>84</v>
      </c>
      <c r="BK214" s="187">
        <f t="shared" si="49"/>
        <v>0</v>
      </c>
      <c r="BL214" s="19" t="s">
        <v>406</v>
      </c>
      <c r="BM214" s="186" t="s">
        <v>806</v>
      </c>
    </row>
    <row r="215" spans="1:65" s="2" customFormat="1" ht="16.5" customHeight="1">
      <c r="A215" s="36"/>
      <c r="B215" s="37"/>
      <c r="C215" s="227" t="s">
        <v>807</v>
      </c>
      <c r="D215" s="227" t="s">
        <v>185</v>
      </c>
      <c r="E215" s="228" t="s">
        <v>808</v>
      </c>
      <c r="F215" s="229" t="s">
        <v>809</v>
      </c>
      <c r="G215" s="230" t="s">
        <v>345</v>
      </c>
      <c r="H215" s="231">
        <v>4</v>
      </c>
      <c r="I215" s="232"/>
      <c r="J215" s="233">
        <f t="shared" si="40"/>
        <v>0</v>
      </c>
      <c r="K215" s="229" t="s">
        <v>166</v>
      </c>
      <c r="L215" s="234"/>
      <c r="M215" s="235" t="s">
        <v>19</v>
      </c>
      <c r="N215" s="236" t="s">
        <v>47</v>
      </c>
      <c r="O215" s="66"/>
      <c r="P215" s="184">
        <f t="shared" si="41"/>
        <v>0</v>
      </c>
      <c r="Q215" s="184">
        <v>0</v>
      </c>
      <c r="R215" s="184">
        <f t="shared" si="42"/>
        <v>0</v>
      </c>
      <c r="S215" s="184">
        <v>0</v>
      </c>
      <c r="T215" s="185">
        <f t="shared" si="43"/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6" t="s">
        <v>413</v>
      </c>
      <c r="AT215" s="186" t="s">
        <v>185</v>
      </c>
      <c r="AU215" s="186" t="s">
        <v>86</v>
      </c>
      <c r="AY215" s="19" t="s">
        <v>126</v>
      </c>
      <c r="BE215" s="187">
        <f t="shared" si="44"/>
        <v>0</v>
      </c>
      <c r="BF215" s="187">
        <f t="shared" si="45"/>
        <v>0</v>
      </c>
      <c r="BG215" s="187">
        <f t="shared" si="46"/>
        <v>0</v>
      </c>
      <c r="BH215" s="187">
        <f t="shared" si="47"/>
        <v>0</v>
      </c>
      <c r="BI215" s="187">
        <f t="shared" si="48"/>
        <v>0</v>
      </c>
      <c r="BJ215" s="19" t="s">
        <v>84</v>
      </c>
      <c r="BK215" s="187">
        <f t="shared" si="49"/>
        <v>0</v>
      </c>
      <c r="BL215" s="19" t="s">
        <v>406</v>
      </c>
      <c r="BM215" s="186" t="s">
        <v>810</v>
      </c>
    </row>
    <row r="216" spans="1:65" s="2" customFormat="1" ht="16.5" customHeight="1">
      <c r="A216" s="36"/>
      <c r="B216" s="37"/>
      <c r="C216" s="227" t="s">
        <v>811</v>
      </c>
      <c r="D216" s="227" t="s">
        <v>185</v>
      </c>
      <c r="E216" s="228" t="s">
        <v>812</v>
      </c>
      <c r="F216" s="229" t="s">
        <v>813</v>
      </c>
      <c r="G216" s="230" t="s">
        <v>345</v>
      </c>
      <c r="H216" s="231">
        <v>4</v>
      </c>
      <c r="I216" s="232"/>
      <c r="J216" s="233">
        <f t="shared" si="40"/>
        <v>0</v>
      </c>
      <c r="K216" s="229" t="s">
        <v>166</v>
      </c>
      <c r="L216" s="234"/>
      <c r="M216" s="235" t="s">
        <v>19</v>
      </c>
      <c r="N216" s="236" t="s">
        <v>47</v>
      </c>
      <c r="O216" s="66"/>
      <c r="P216" s="184">
        <f t="shared" si="41"/>
        <v>0</v>
      </c>
      <c r="Q216" s="184">
        <v>0</v>
      </c>
      <c r="R216" s="184">
        <f t="shared" si="42"/>
        <v>0</v>
      </c>
      <c r="S216" s="184">
        <v>0</v>
      </c>
      <c r="T216" s="185">
        <f t="shared" si="43"/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413</v>
      </c>
      <c r="AT216" s="186" t="s">
        <v>185</v>
      </c>
      <c r="AU216" s="186" t="s">
        <v>86</v>
      </c>
      <c r="AY216" s="19" t="s">
        <v>126</v>
      </c>
      <c r="BE216" s="187">
        <f t="shared" si="44"/>
        <v>0</v>
      </c>
      <c r="BF216" s="187">
        <f t="shared" si="45"/>
        <v>0</v>
      </c>
      <c r="BG216" s="187">
        <f t="shared" si="46"/>
        <v>0</v>
      </c>
      <c r="BH216" s="187">
        <f t="shared" si="47"/>
        <v>0</v>
      </c>
      <c r="BI216" s="187">
        <f t="shared" si="48"/>
        <v>0</v>
      </c>
      <c r="BJ216" s="19" t="s">
        <v>84</v>
      </c>
      <c r="BK216" s="187">
        <f t="shared" si="49"/>
        <v>0</v>
      </c>
      <c r="BL216" s="19" t="s">
        <v>406</v>
      </c>
      <c r="BM216" s="186" t="s">
        <v>814</v>
      </c>
    </row>
    <row r="217" spans="1:65" s="2" customFormat="1" ht="16.5" customHeight="1">
      <c r="A217" s="36"/>
      <c r="B217" s="37"/>
      <c r="C217" s="227" t="s">
        <v>815</v>
      </c>
      <c r="D217" s="227" t="s">
        <v>185</v>
      </c>
      <c r="E217" s="228" t="s">
        <v>816</v>
      </c>
      <c r="F217" s="229" t="s">
        <v>817</v>
      </c>
      <c r="G217" s="230" t="s">
        <v>345</v>
      </c>
      <c r="H217" s="231">
        <v>8</v>
      </c>
      <c r="I217" s="232"/>
      <c r="J217" s="233">
        <f t="shared" si="40"/>
        <v>0</v>
      </c>
      <c r="K217" s="229" t="s">
        <v>166</v>
      </c>
      <c r="L217" s="234"/>
      <c r="M217" s="235" t="s">
        <v>19</v>
      </c>
      <c r="N217" s="236" t="s">
        <v>47</v>
      </c>
      <c r="O217" s="66"/>
      <c r="P217" s="184">
        <f t="shared" si="41"/>
        <v>0</v>
      </c>
      <c r="Q217" s="184">
        <v>0</v>
      </c>
      <c r="R217" s="184">
        <f t="shared" si="42"/>
        <v>0</v>
      </c>
      <c r="S217" s="184">
        <v>0</v>
      </c>
      <c r="T217" s="185">
        <f t="shared" si="43"/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413</v>
      </c>
      <c r="AT217" s="186" t="s">
        <v>185</v>
      </c>
      <c r="AU217" s="186" t="s">
        <v>86</v>
      </c>
      <c r="AY217" s="19" t="s">
        <v>126</v>
      </c>
      <c r="BE217" s="187">
        <f t="shared" si="44"/>
        <v>0</v>
      </c>
      <c r="BF217" s="187">
        <f t="shared" si="45"/>
        <v>0</v>
      </c>
      <c r="BG217" s="187">
        <f t="shared" si="46"/>
        <v>0</v>
      </c>
      <c r="BH217" s="187">
        <f t="shared" si="47"/>
        <v>0</v>
      </c>
      <c r="BI217" s="187">
        <f t="shared" si="48"/>
        <v>0</v>
      </c>
      <c r="BJ217" s="19" t="s">
        <v>84</v>
      </c>
      <c r="BK217" s="187">
        <f t="shared" si="49"/>
        <v>0</v>
      </c>
      <c r="BL217" s="19" t="s">
        <v>406</v>
      </c>
      <c r="BM217" s="186" t="s">
        <v>818</v>
      </c>
    </row>
    <row r="218" spans="1:65" s="2" customFormat="1" ht="16.5" customHeight="1">
      <c r="A218" s="36"/>
      <c r="B218" s="37"/>
      <c r="C218" s="227" t="s">
        <v>819</v>
      </c>
      <c r="D218" s="227" t="s">
        <v>185</v>
      </c>
      <c r="E218" s="228" t="s">
        <v>820</v>
      </c>
      <c r="F218" s="229" t="s">
        <v>821</v>
      </c>
      <c r="G218" s="230" t="s">
        <v>345</v>
      </c>
      <c r="H218" s="231">
        <v>8</v>
      </c>
      <c r="I218" s="232"/>
      <c r="J218" s="233">
        <f t="shared" si="40"/>
        <v>0</v>
      </c>
      <c r="K218" s="229" t="s">
        <v>166</v>
      </c>
      <c r="L218" s="234"/>
      <c r="M218" s="235" t="s">
        <v>19</v>
      </c>
      <c r="N218" s="236" t="s">
        <v>47</v>
      </c>
      <c r="O218" s="66"/>
      <c r="P218" s="184">
        <f t="shared" si="41"/>
        <v>0</v>
      </c>
      <c r="Q218" s="184">
        <v>0</v>
      </c>
      <c r="R218" s="184">
        <f t="shared" si="42"/>
        <v>0</v>
      </c>
      <c r="S218" s="184">
        <v>0</v>
      </c>
      <c r="T218" s="185">
        <f t="shared" si="43"/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6" t="s">
        <v>413</v>
      </c>
      <c r="AT218" s="186" t="s">
        <v>185</v>
      </c>
      <c r="AU218" s="186" t="s">
        <v>86</v>
      </c>
      <c r="AY218" s="19" t="s">
        <v>126</v>
      </c>
      <c r="BE218" s="187">
        <f t="shared" si="44"/>
        <v>0</v>
      </c>
      <c r="BF218" s="187">
        <f t="shared" si="45"/>
        <v>0</v>
      </c>
      <c r="BG218" s="187">
        <f t="shared" si="46"/>
        <v>0</v>
      </c>
      <c r="BH218" s="187">
        <f t="shared" si="47"/>
        <v>0</v>
      </c>
      <c r="BI218" s="187">
        <f t="shared" si="48"/>
        <v>0</v>
      </c>
      <c r="BJ218" s="19" t="s">
        <v>84</v>
      </c>
      <c r="BK218" s="187">
        <f t="shared" si="49"/>
        <v>0</v>
      </c>
      <c r="BL218" s="19" t="s">
        <v>406</v>
      </c>
      <c r="BM218" s="186" t="s">
        <v>822</v>
      </c>
    </row>
    <row r="219" spans="1:65" s="2" customFormat="1" ht="16.5" customHeight="1">
      <c r="A219" s="36"/>
      <c r="B219" s="37"/>
      <c r="C219" s="227" t="s">
        <v>823</v>
      </c>
      <c r="D219" s="227" t="s">
        <v>185</v>
      </c>
      <c r="E219" s="228" t="s">
        <v>756</v>
      </c>
      <c r="F219" s="229" t="s">
        <v>757</v>
      </c>
      <c r="G219" s="230" t="s">
        <v>758</v>
      </c>
      <c r="H219" s="231">
        <v>12</v>
      </c>
      <c r="I219" s="232"/>
      <c r="J219" s="233">
        <f t="shared" si="40"/>
        <v>0</v>
      </c>
      <c r="K219" s="229" t="s">
        <v>166</v>
      </c>
      <c r="L219" s="234"/>
      <c r="M219" s="235" t="s">
        <v>19</v>
      </c>
      <c r="N219" s="236" t="s">
        <v>47</v>
      </c>
      <c r="O219" s="66"/>
      <c r="P219" s="184">
        <f t="shared" si="41"/>
        <v>0</v>
      </c>
      <c r="Q219" s="184">
        <v>0</v>
      </c>
      <c r="R219" s="184">
        <f t="shared" si="42"/>
        <v>0</v>
      </c>
      <c r="S219" s="184">
        <v>0</v>
      </c>
      <c r="T219" s="185">
        <f t="shared" si="43"/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6" t="s">
        <v>413</v>
      </c>
      <c r="AT219" s="186" t="s">
        <v>185</v>
      </c>
      <c r="AU219" s="186" t="s">
        <v>86</v>
      </c>
      <c r="AY219" s="19" t="s">
        <v>126</v>
      </c>
      <c r="BE219" s="187">
        <f t="shared" si="44"/>
        <v>0</v>
      </c>
      <c r="BF219" s="187">
        <f t="shared" si="45"/>
        <v>0</v>
      </c>
      <c r="BG219" s="187">
        <f t="shared" si="46"/>
        <v>0</v>
      </c>
      <c r="BH219" s="187">
        <f t="shared" si="47"/>
        <v>0</v>
      </c>
      <c r="BI219" s="187">
        <f t="shared" si="48"/>
        <v>0</v>
      </c>
      <c r="BJ219" s="19" t="s">
        <v>84</v>
      </c>
      <c r="BK219" s="187">
        <f t="shared" si="49"/>
        <v>0</v>
      </c>
      <c r="BL219" s="19" t="s">
        <v>406</v>
      </c>
      <c r="BM219" s="186" t="s">
        <v>824</v>
      </c>
    </row>
    <row r="220" spans="1:65" s="2" customFormat="1" ht="55.5" customHeight="1">
      <c r="A220" s="36"/>
      <c r="B220" s="37"/>
      <c r="C220" s="175" t="s">
        <v>825</v>
      </c>
      <c r="D220" s="175" t="s">
        <v>128</v>
      </c>
      <c r="E220" s="176" t="s">
        <v>826</v>
      </c>
      <c r="F220" s="177" t="s">
        <v>827</v>
      </c>
      <c r="G220" s="178" t="s">
        <v>345</v>
      </c>
      <c r="H220" s="179">
        <v>8</v>
      </c>
      <c r="I220" s="180"/>
      <c r="J220" s="181">
        <f t="shared" si="40"/>
        <v>0</v>
      </c>
      <c r="K220" s="177" t="s">
        <v>132</v>
      </c>
      <c r="L220" s="41"/>
      <c r="M220" s="182" t="s">
        <v>19</v>
      </c>
      <c r="N220" s="183" t="s">
        <v>47</v>
      </c>
      <c r="O220" s="66"/>
      <c r="P220" s="184">
        <f t="shared" si="41"/>
        <v>0</v>
      </c>
      <c r="Q220" s="184">
        <v>0</v>
      </c>
      <c r="R220" s="184">
        <f t="shared" si="42"/>
        <v>0</v>
      </c>
      <c r="S220" s="184">
        <v>0</v>
      </c>
      <c r="T220" s="185">
        <f t="shared" si="43"/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406</v>
      </c>
      <c r="AT220" s="186" t="s">
        <v>128</v>
      </c>
      <c r="AU220" s="186" t="s">
        <v>86</v>
      </c>
      <c r="AY220" s="19" t="s">
        <v>126</v>
      </c>
      <c r="BE220" s="187">
        <f t="shared" si="44"/>
        <v>0</v>
      </c>
      <c r="BF220" s="187">
        <f t="shared" si="45"/>
        <v>0</v>
      </c>
      <c r="BG220" s="187">
        <f t="shared" si="46"/>
        <v>0</v>
      </c>
      <c r="BH220" s="187">
        <f t="shared" si="47"/>
        <v>0</v>
      </c>
      <c r="BI220" s="187">
        <f t="shared" si="48"/>
        <v>0</v>
      </c>
      <c r="BJ220" s="19" t="s">
        <v>84</v>
      </c>
      <c r="BK220" s="187">
        <f t="shared" si="49"/>
        <v>0</v>
      </c>
      <c r="BL220" s="19" t="s">
        <v>406</v>
      </c>
      <c r="BM220" s="186" t="s">
        <v>828</v>
      </c>
    </row>
    <row r="221" spans="1:65" s="2" customFormat="1" ht="11.25">
      <c r="A221" s="36"/>
      <c r="B221" s="37"/>
      <c r="C221" s="38"/>
      <c r="D221" s="188" t="s">
        <v>135</v>
      </c>
      <c r="E221" s="38"/>
      <c r="F221" s="189" t="s">
        <v>829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135</v>
      </c>
      <c r="AU221" s="19" t="s">
        <v>86</v>
      </c>
    </row>
    <row r="222" spans="1:65" s="2" customFormat="1" ht="16.5" customHeight="1">
      <c r="A222" s="36"/>
      <c r="B222" s="37"/>
      <c r="C222" s="227" t="s">
        <v>830</v>
      </c>
      <c r="D222" s="227" t="s">
        <v>185</v>
      </c>
      <c r="E222" s="228" t="s">
        <v>831</v>
      </c>
      <c r="F222" s="229" t="s">
        <v>832</v>
      </c>
      <c r="G222" s="230" t="s">
        <v>345</v>
      </c>
      <c r="H222" s="231">
        <v>8</v>
      </c>
      <c r="I222" s="232"/>
      <c r="J222" s="233">
        <f>ROUND(I222*H222,2)</f>
        <v>0</v>
      </c>
      <c r="K222" s="229" t="s">
        <v>166</v>
      </c>
      <c r="L222" s="234"/>
      <c r="M222" s="235" t="s">
        <v>19</v>
      </c>
      <c r="N222" s="236" t="s">
        <v>47</v>
      </c>
      <c r="O222" s="66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413</v>
      </c>
      <c r="AT222" s="186" t="s">
        <v>185</v>
      </c>
      <c r="AU222" s="186" t="s">
        <v>86</v>
      </c>
      <c r="AY222" s="19" t="s">
        <v>126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84</v>
      </c>
      <c r="BK222" s="187">
        <f>ROUND(I222*H222,2)</f>
        <v>0</v>
      </c>
      <c r="BL222" s="19" t="s">
        <v>406</v>
      </c>
      <c r="BM222" s="186" t="s">
        <v>833</v>
      </c>
    </row>
    <row r="223" spans="1:65" s="2" customFormat="1" ht="16.5" customHeight="1">
      <c r="A223" s="36"/>
      <c r="B223" s="37"/>
      <c r="C223" s="175" t="s">
        <v>834</v>
      </c>
      <c r="D223" s="175" t="s">
        <v>128</v>
      </c>
      <c r="E223" s="176" t="s">
        <v>835</v>
      </c>
      <c r="F223" s="177" t="s">
        <v>836</v>
      </c>
      <c r="G223" s="178" t="s">
        <v>345</v>
      </c>
      <c r="H223" s="179">
        <v>10</v>
      </c>
      <c r="I223" s="180"/>
      <c r="J223" s="181">
        <f>ROUND(I223*H223,2)</f>
        <v>0</v>
      </c>
      <c r="K223" s="177" t="s">
        <v>132</v>
      </c>
      <c r="L223" s="41"/>
      <c r="M223" s="182" t="s">
        <v>19</v>
      </c>
      <c r="N223" s="183" t="s">
        <v>47</v>
      </c>
      <c r="O223" s="66"/>
      <c r="P223" s="184">
        <f>O223*H223</f>
        <v>0</v>
      </c>
      <c r="Q223" s="184">
        <v>0</v>
      </c>
      <c r="R223" s="184">
        <f>Q223*H223</f>
        <v>0</v>
      </c>
      <c r="S223" s="184">
        <v>0</v>
      </c>
      <c r="T223" s="185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6" t="s">
        <v>406</v>
      </c>
      <c r="AT223" s="186" t="s">
        <v>128</v>
      </c>
      <c r="AU223" s="186" t="s">
        <v>86</v>
      </c>
      <c r="AY223" s="19" t="s">
        <v>126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9" t="s">
        <v>84</v>
      </c>
      <c r="BK223" s="187">
        <f>ROUND(I223*H223,2)</f>
        <v>0</v>
      </c>
      <c r="BL223" s="19" t="s">
        <v>406</v>
      </c>
      <c r="BM223" s="186" t="s">
        <v>837</v>
      </c>
    </row>
    <row r="224" spans="1:65" s="2" customFormat="1" ht="11.25">
      <c r="A224" s="36"/>
      <c r="B224" s="37"/>
      <c r="C224" s="38"/>
      <c r="D224" s="188" t="s">
        <v>135</v>
      </c>
      <c r="E224" s="38"/>
      <c r="F224" s="189" t="s">
        <v>838</v>
      </c>
      <c r="G224" s="38"/>
      <c r="H224" s="38"/>
      <c r="I224" s="190"/>
      <c r="J224" s="38"/>
      <c r="K224" s="38"/>
      <c r="L224" s="41"/>
      <c r="M224" s="191"/>
      <c r="N224" s="192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135</v>
      </c>
      <c r="AU224" s="19" t="s">
        <v>86</v>
      </c>
    </row>
    <row r="225" spans="1:65" s="2" customFormat="1" ht="33" customHeight="1">
      <c r="A225" s="36"/>
      <c r="B225" s="37"/>
      <c r="C225" s="175" t="s">
        <v>839</v>
      </c>
      <c r="D225" s="175" t="s">
        <v>128</v>
      </c>
      <c r="E225" s="176" t="s">
        <v>840</v>
      </c>
      <c r="F225" s="177" t="s">
        <v>841</v>
      </c>
      <c r="G225" s="178" t="s">
        <v>345</v>
      </c>
      <c r="H225" s="179">
        <v>1</v>
      </c>
      <c r="I225" s="180"/>
      <c r="J225" s="181">
        <f>ROUND(I225*H225,2)</f>
        <v>0</v>
      </c>
      <c r="K225" s="177" t="s">
        <v>132</v>
      </c>
      <c r="L225" s="41"/>
      <c r="M225" s="182" t="s">
        <v>19</v>
      </c>
      <c r="N225" s="183" t="s">
        <v>47</v>
      </c>
      <c r="O225" s="66"/>
      <c r="P225" s="184">
        <f>O225*H225</f>
        <v>0</v>
      </c>
      <c r="Q225" s="184">
        <v>1.67E-3</v>
      </c>
      <c r="R225" s="184">
        <f>Q225*H225</f>
        <v>1.67E-3</v>
      </c>
      <c r="S225" s="184">
        <v>0</v>
      </c>
      <c r="T225" s="185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6" t="s">
        <v>406</v>
      </c>
      <c r="AT225" s="186" t="s">
        <v>128</v>
      </c>
      <c r="AU225" s="186" t="s">
        <v>86</v>
      </c>
      <c r="AY225" s="19" t="s">
        <v>126</v>
      </c>
      <c r="BE225" s="187">
        <f>IF(N225="základní",J225,0)</f>
        <v>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9" t="s">
        <v>84</v>
      </c>
      <c r="BK225" s="187">
        <f>ROUND(I225*H225,2)</f>
        <v>0</v>
      </c>
      <c r="BL225" s="19" t="s">
        <v>406</v>
      </c>
      <c r="BM225" s="186" t="s">
        <v>842</v>
      </c>
    </row>
    <row r="226" spans="1:65" s="2" customFormat="1" ht="11.25">
      <c r="A226" s="36"/>
      <c r="B226" s="37"/>
      <c r="C226" s="38"/>
      <c r="D226" s="188" t="s">
        <v>135</v>
      </c>
      <c r="E226" s="38"/>
      <c r="F226" s="189" t="s">
        <v>843</v>
      </c>
      <c r="G226" s="38"/>
      <c r="H226" s="38"/>
      <c r="I226" s="190"/>
      <c r="J226" s="38"/>
      <c r="K226" s="38"/>
      <c r="L226" s="41"/>
      <c r="M226" s="191"/>
      <c r="N226" s="192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135</v>
      </c>
      <c r="AU226" s="19" t="s">
        <v>86</v>
      </c>
    </row>
    <row r="227" spans="1:65" s="2" customFormat="1" ht="24.2" customHeight="1">
      <c r="A227" s="36"/>
      <c r="B227" s="37"/>
      <c r="C227" s="175" t="s">
        <v>844</v>
      </c>
      <c r="D227" s="175" t="s">
        <v>128</v>
      </c>
      <c r="E227" s="176" t="s">
        <v>845</v>
      </c>
      <c r="F227" s="177" t="s">
        <v>846</v>
      </c>
      <c r="G227" s="178" t="s">
        <v>345</v>
      </c>
      <c r="H227" s="179">
        <v>1</v>
      </c>
      <c r="I227" s="180"/>
      <c r="J227" s="181">
        <f>ROUND(I227*H227,2)</f>
        <v>0</v>
      </c>
      <c r="K227" s="177" t="s">
        <v>132</v>
      </c>
      <c r="L227" s="41"/>
      <c r="M227" s="182" t="s">
        <v>19</v>
      </c>
      <c r="N227" s="183" t="s">
        <v>47</v>
      </c>
      <c r="O227" s="66"/>
      <c r="P227" s="184">
        <f>O227*H227</f>
        <v>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6" t="s">
        <v>406</v>
      </c>
      <c r="AT227" s="186" t="s">
        <v>128</v>
      </c>
      <c r="AU227" s="186" t="s">
        <v>86</v>
      </c>
      <c r="AY227" s="19" t="s">
        <v>126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84</v>
      </c>
      <c r="BK227" s="187">
        <f>ROUND(I227*H227,2)</f>
        <v>0</v>
      </c>
      <c r="BL227" s="19" t="s">
        <v>406</v>
      </c>
      <c r="BM227" s="186" t="s">
        <v>847</v>
      </c>
    </row>
    <row r="228" spans="1:65" s="2" customFormat="1" ht="11.25">
      <c r="A228" s="36"/>
      <c r="B228" s="37"/>
      <c r="C228" s="38"/>
      <c r="D228" s="188" t="s">
        <v>135</v>
      </c>
      <c r="E228" s="38"/>
      <c r="F228" s="189" t="s">
        <v>848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135</v>
      </c>
      <c r="AU228" s="19" t="s">
        <v>86</v>
      </c>
    </row>
    <row r="229" spans="1:65" s="2" customFormat="1" ht="33" customHeight="1">
      <c r="A229" s="36"/>
      <c r="B229" s="37"/>
      <c r="C229" s="175" t="s">
        <v>849</v>
      </c>
      <c r="D229" s="175" t="s">
        <v>128</v>
      </c>
      <c r="E229" s="176" t="s">
        <v>850</v>
      </c>
      <c r="F229" s="177" t="s">
        <v>851</v>
      </c>
      <c r="G229" s="178" t="s">
        <v>345</v>
      </c>
      <c r="H229" s="179">
        <v>4</v>
      </c>
      <c r="I229" s="180"/>
      <c r="J229" s="181">
        <f>ROUND(I229*H229,2)</f>
        <v>0</v>
      </c>
      <c r="K229" s="177" t="s">
        <v>132</v>
      </c>
      <c r="L229" s="41"/>
      <c r="M229" s="182" t="s">
        <v>19</v>
      </c>
      <c r="N229" s="183" t="s">
        <v>47</v>
      </c>
      <c r="O229" s="66"/>
      <c r="P229" s="184">
        <f>O229*H229</f>
        <v>0</v>
      </c>
      <c r="Q229" s="184">
        <v>0</v>
      </c>
      <c r="R229" s="184">
        <f>Q229*H229</f>
        <v>0</v>
      </c>
      <c r="S229" s="184">
        <v>0</v>
      </c>
      <c r="T229" s="185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6" t="s">
        <v>406</v>
      </c>
      <c r="AT229" s="186" t="s">
        <v>128</v>
      </c>
      <c r="AU229" s="186" t="s">
        <v>86</v>
      </c>
      <c r="AY229" s="19" t="s">
        <v>126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9" t="s">
        <v>84</v>
      </c>
      <c r="BK229" s="187">
        <f>ROUND(I229*H229,2)</f>
        <v>0</v>
      </c>
      <c r="BL229" s="19" t="s">
        <v>406</v>
      </c>
      <c r="BM229" s="186" t="s">
        <v>852</v>
      </c>
    </row>
    <row r="230" spans="1:65" s="2" customFormat="1" ht="11.25">
      <c r="A230" s="36"/>
      <c r="B230" s="37"/>
      <c r="C230" s="38"/>
      <c r="D230" s="188" t="s">
        <v>135</v>
      </c>
      <c r="E230" s="38"/>
      <c r="F230" s="189" t="s">
        <v>853</v>
      </c>
      <c r="G230" s="38"/>
      <c r="H230" s="38"/>
      <c r="I230" s="190"/>
      <c r="J230" s="38"/>
      <c r="K230" s="38"/>
      <c r="L230" s="41"/>
      <c r="M230" s="191"/>
      <c r="N230" s="192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135</v>
      </c>
      <c r="AU230" s="19" t="s">
        <v>86</v>
      </c>
    </row>
    <row r="231" spans="1:65" s="2" customFormat="1" ht="16.5" customHeight="1">
      <c r="A231" s="36"/>
      <c r="B231" s="37"/>
      <c r="C231" s="175" t="s">
        <v>854</v>
      </c>
      <c r="D231" s="175" t="s">
        <v>128</v>
      </c>
      <c r="E231" s="176" t="s">
        <v>855</v>
      </c>
      <c r="F231" s="177" t="s">
        <v>856</v>
      </c>
      <c r="G231" s="178" t="s">
        <v>345</v>
      </c>
      <c r="H231" s="179">
        <v>1</v>
      </c>
      <c r="I231" s="180"/>
      <c r="J231" s="181">
        <f>ROUND(I231*H231,2)</f>
        <v>0</v>
      </c>
      <c r="K231" s="177" t="s">
        <v>166</v>
      </c>
      <c r="L231" s="41"/>
      <c r="M231" s="182" t="s">
        <v>19</v>
      </c>
      <c r="N231" s="183" t="s">
        <v>47</v>
      </c>
      <c r="O231" s="66"/>
      <c r="P231" s="184">
        <f>O231*H231</f>
        <v>0</v>
      </c>
      <c r="Q231" s="184">
        <v>0</v>
      </c>
      <c r="R231" s="184">
        <f>Q231*H231</f>
        <v>0</v>
      </c>
      <c r="S231" s="184">
        <v>0</v>
      </c>
      <c r="T231" s="185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6" t="s">
        <v>406</v>
      </c>
      <c r="AT231" s="186" t="s">
        <v>128</v>
      </c>
      <c r="AU231" s="186" t="s">
        <v>86</v>
      </c>
      <c r="AY231" s="19" t="s">
        <v>126</v>
      </c>
      <c r="BE231" s="187">
        <f>IF(N231="základní",J231,0)</f>
        <v>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19" t="s">
        <v>84</v>
      </c>
      <c r="BK231" s="187">
        <f>ROUND(I231*H231,2)</f>
        <v>0</v>
      </c>
      <c r="BL231" s="19" t="s">
        <v>406</v>
      </c>
      <c r="BM231" s="186" t="s">
        <v>857</v>
      </c>
    </row>
    <row r="232" spans="1:65" s="12" customFormat="1" ht="22.9" customHeight="1">
      <c r="B232" s="159"/>
      <c r="C232" s="160"/>
      <c r="D232" s="161" t="s">
        <v>75</v>
      </c>
      <c r="E232" s="173" t="s">
        <v>401</v>
      </c>
      <c r="F232" s="173" t="s">
        <v>402</v>
      </c>
      <c r="G232" s="160"/>
      <c r="H232" s="160"/>
      <c r="I232" s="163"/>
      <c r="J232" s="174">
        <f>BK232</f>
        <v>0</v>
      </c>
      <c r="K232" s="160"/>
      <c r="L232" s="165"/>
      <c r="M232" s="166"/>
      <c r="N232" s="167"/>
      <c r="O232" s="167"/>
      <c r="P232" s="168">
        <f>SUM(P233:P246)</f>
        <v>0</v>
      </c>
      <c r="Q232" s="167"/>
      <c r="R232" s="168">
        <f>SUM(R233:R246)</f>
        <v>1.524E-2</v>
      </c>
      <c r="S232" s="167"/>
      <c r="T232" s="169">
        <f>SUM(T233:T246)</f>
        <v>0</v>
      </c>
      <c r="AR232" s="170" t="s">
        <v>144</v>
      </c>
      <c r="AT232" s="171" t="s">
        <v>75</v>
      </c>
      <c r="AU232" s="171" t="s">
        <v>84</v>
      </c>
      <c r="AY232" s="170" t="s">
        <v>126</v>
      </c>
      <c r="BK232" s="172">
        <f>SUM(BK233:BK246)</f>
        <v>0</v>
      </c>
    </row>
    <row r="233" spans="1:65" s="2" customFormat="1" ht="76.349999999999994" customHeight="1">
      <c r="A233" s="36"/>
      <c r="B233" s="37"/>
      <c r="C233" s="175" t="s">
        <v>858</v>
      </c>
      <c r="D233" s="175" t="s">
        <v>128</v>
      </c>
      <c r="E233" s="176" t="s">
        <v>859</v>
      </c>
      <c r="F233" s="177" t="s">
        <v>860</v>
      </c>
      <c r="G233" s="178" t="s">
        <v>345</v>
      </c>
      <c r="H233" s="179">
        <v>85</v>
      </c>
      <c r="I233" s="180"/>
      <c r="J233" s="181">
        <f>ROUND(I233*H233,2)</f>
        <v>0</v>
      </c>
      <c r="K233" s="177" t="s">
        <v>166</v>
      </c>
      <c r="L233" s="41"/>
      <c r="M233" s="182" t="s">
        <v>19</v>
      </c>
      <c r="N233" s="183" t="s">
        <v>47</v>
      </c>
      <c r="O233" s="66"/>
      <c r="P233" s="184">
        <f>O233*H233</f>
        <v>0</v>
      </c>
      <c r="Q233" s="184">
        <v>0</v>
      </c>
      <c r="R233" s="184">
        <f>Q233*H233</f>
        <v>0</v>
      </c>
      <c r="S233" s="184">
        <v>0</v>
      </c>
      <c r="T233" s="185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6" t="s">
        <v>406</v>
      </c>
      <c r="AT233" s="186" t="s">
        <v>128</v>
      </c>
      <c r="AU233" s="186" t="s">
        <v>86</v>
      </c>
      <c r="AY233" s="19" t="s">
        <v>126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9" t="s">
        <v>84</v>
      </c>
      <c r="BK233" s="187">
        <f>ROUND(I233*H233,2)</f>
        <v>0</v>
      </c>
      <c r="BL233" s="19" t="s">
        <v>406</v>
      </c>
      <c r="BM233" s="186" t="s">
        <v>861</v>
      </c>
    </row>
    <row r="234" spans="1:65" s="2" customFormat="1" ht="62.65" customHeight="1">
      <c r="A234" s="36"/>
      <c r="B234" s="37"/>
      <c r="C234" s="175" t="s">
        <v>862</v>
      </c>
      <c r="D234" s="175" t="s">
        <v>128</v>
      </c>
      <c r="E234" s="176" t="s">
        <v>863</v>
      </c>
      <c r="F234" s="177" t="s">
        <v>864</v>
      </c>
      <c r="G234" s="178" t="s">
        <v>313</v>
      </c>
      <c r="H234" s="179">
        <v>127</v>
      </c>
      <c r="I234" s="180"/>
      <c r="J234" s="181">
        <f>ROUND(I234*H234,2)</f>
        <v>0</v>
      </c>
      <c r="K234" s="177" t="s">
        <v>132</v>
      </c>
      <c r="L234" s="41"/>
      <c r="M234" s="182" t="s">
        <v>19</v>
      </c>
      <c r="N234" s="183" t="s">
        <v>47</v>
      </c>
      <c r="O234" s="66"/>
      <c r="P234" s="184">
        <f>O234*H234</f>
        <v>0</v>
      </c>
      <c r="Q234" s="184">
        <v>0</v>
      </c>
      <c r="R234" s="184">
        <f>Q234*H234</f>
        <v>0</v>
      </c>
      <c r="S234" s="184">
        <v>0</v>
      </c>
      <c r="T234" s="18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6" t="s">
        <v>406</v>
      </c>
      <c r="AT234" s="186" t="s">
        <v>128</v>
      </c>
      <c r="AU234" s="186" t="s">
        <v>86</v>
      </c>
      <c r="AY234" s="19" t="s">
        <v>126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9" t="s">
        <v>84</v>
      </c>
      <c r="BK234" s="187">
        <f>ROUND(I234*H234,2)</f>
        <v>0</v>
      </c>
      <c r="BL234" s="19" t="s">
        <v>406</v>
      </c>
      <c r="BM234" s="186" t="s">
        <v>865</v>
      </c>
    </row>
    <row r="235" spans="1:65" s="2" customFormat="1" ht="11.25">
      <c r="A235" s="36"/>
      <c r="B235" s="37"/>
      <c r="C235" s="38"/>
      <c r="D235" s="188" t="s">
        <v>135</v>
      </c>
      <c r="E235" s="38"/>
      <c r="F235" s="189" t="s">
        <v>866</v>
      </c>
      <c r="G235" s="38"/>
      <c r="H235" s="38"/>
      <c r="I235" s="190"/>
      <c r="J235" s="38"/>
      <c r="K235" s="38"/>
      <c r="L235" s="41"/>
      <c r="M235" s="191"/>
      <c r="N235" s="192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135</v>
      </c>
      <c r="AU235" s="19" t="s">
        <v>86</v>
      </c>
    </row>
    <row r="236" spans="1:65" s="2" customFormat="1" ht="55.5" customHeight="1">
      <c r="A236" s="36"/>
      <c r="B236" s="37"/>
      <c r="C236" s="175" t="s">
        <v>867</v>
      </c>
      <c r="D236" s="175" t="s">
        <v>128</v>
      </c>
      <c r="E236" s="176" t="s">
        <v>868</v>
      </c>
      <c r="F236" s="177" t="s">
        <v>869</v>
      </c>
      <c r="G236" s="178" t="s">
        <v>313</v>
      </c>
      <c r="H236" s="179">
        <v>127</v>
      </c>
      <c r="I236" s="180"/>
      <c r="J236" s="181">
        <f>ROUND(I236*H236,2)</f>
        <v>0</v>
      </c>
      <c r="K236" s="177" t="s">
        <v>132</v>
      </c>
      <c r="L236" s="41"/>
      <c r="M236" s="182" t="s">
        <v>19</v>
      </c>
      <c r="N236" s="183" t="s">
        <v>47</v>
      </c>
      <c r="O236" s="66"/>
      <c r="P236" s="184">
        <f>O236*H236</f>
        <v>0</v>
      </c>
      <c r="Q236" s="184">
        <v>0</v>
      </c>
      <c r="R236" s="184">
        <f>Q236*H236</f>
        <v>0</v>
      </c>
      <c r="S236" s="184">
        <v>0</v>
      </c>
      <c r="T236" s="185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6" t="s">
        <v>406</v>
      </c>
      <c r="AT236" s="186" t="s">
        <v>128</v>
      </c>
      <c r="AU236" s="186" t="s">
        <v>86</v>
      </c>
      <c r="AY236" s="19" t="s">
        <v>126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9" t="s">
        <v>84</v>
      </c>
      <c r="BK236" s="187">
        <f>ROUND(I236*H236,2)</f>
        <v>0</v>
      </c>
      <c r="BL236" s="19" t="s">
        <v>406</v>
      </c>
      <c r="BM236" s="186" t="s">
        <v>870</v>
      </c>
    </row>
    <row r="237" spans="1:65" s="2" customFormat="1" ht="11.25">
      <c r="A237" s="36"/>
      <c r="B237" s="37"/>
      <c r="C237" s="38"/>
      <c r="D237" s="188" t="s">
        <v>135</v>
      </c>
      <c r="E237" s="38"/>
      <c r="F237" s="189" t="s">
        <v>871</v>
      </c>
      <c r="G237" s="38"/>
      <c r="H237" s="38"/>
      <c r="I237" s="190"/>
      <c r="J237" s="38"/>
      <c r="K237" s="38"/>
      <c r="L237" s="41"/>
      <c r="M237" s="191"/>
      <c r="N237" s="192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135</v>
      </c>
      <c r="AU237" s="19" t="s">
        <v>86</v>
      </c>
    </row>
    <row r="238" spans="1:65" s="2" customFormat="1" ht="37.9" customHeight="1">
      <c r="A238" s="36"/>
      <c r="B238" s="37"/>
      <c r="C238" s="175" t="s">
        <v>872</v>
      </c>
      <c r="D238" s="175" t="s">
        <v>128</v>
      </c>
      <c r="E238" s="176" t="s">
        <v>873</v>
      </c>
      <c r="F238" s="177" t="s">
        <v>874</v>
      </c>
      <c r="G238" s="178" t="s">
        <v>313</v>
      </c>
      <c r="H238" s="179">
        <v>120</v>
      </c>
      <c r="I238" s="180"/>
      <c r="J238" s="181">
        <f t="shared" ref="J238:J243" si="50">ROUND(I238*H238,2)</f>
        <v>0</v>
      </c>
      <c r="K238" s="177" t="s">
        <v>166</v>
      </c>
      <c r="L238" s="41"/>
      <c r="M238" s="182" t="s">
        <v>19</v>
      </c>
      <c r="N238" s="183" t="s">
        <v>47</v>
      </c>
      <c r="O238" s="66"/>
      <c r="P238" s="184">
        <f t="shared" ref="P238:P243" si="51">O238*H238</f>
        <v>0</v>
      </c>
      <c r="Q238" s="184">
        <v>0</v>
      </c>
      <c r="R238" s="184">
        <f t="shared" ref="R238:R243" si="52">Q238*H238</f>
        <v>0</v>
      </c>
      <c r="S238" s="184">
        <v>0</v>
      </c>
      <c r="T238" s="185">
        <f t="shared" ref="T238:T243" si="53"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6" t="s">
        <v>406</v>
      </c>
      <c r="AT238" s="186" t="s">
        <v>128</v>
      </c>
      <c r="AU238" s="186" t="s">
        <v>86</v>
      </c>
      <c r="AY238" s="19" t="s">
        <v>126</v>
      </c>
      <c r="BE238" s="187">
        <f t="shared" ref="BE238:BE243" si="54">IF(N238="základní",J238,0)</f>
        <v>0</v>
      </c>
      <c r="BF238" s="187">
        <f t="shared" ref="BF238:BF243" si="55">IF(N238="snížená",J238,0)</f>
        <v>0</v>
      </c>
      <c r="BG238" s="187">
        <f t="shared" ref="BG238:BG243" si="56">IF(N238="zákl. přenesená",J238,0)</f>
        <v>0</v>
      </c>
      <c r="BH238" s="187">
        <f t="shared" ref="BH238:BH243" si="57">IF(N238="sníž. přenesená",J238,0)</f>
        <v>0</v>
      </c>
      <c r="BI238" s="187">
        <f t="shared" ref="BI238:BI243" si="58">IF(N238="nulová",J238,0)</f>
        <v>0</v>
      </c>
      <c r="BJ238" s="19" t="s">
        <v>84</v>
      </c>
      <c r="BK238" s="187">
        <f t="shared" ref="BK238:BK243" si="59">ROUND(I238*H238,2)</f>
        <v>0</v>
      </c>
      <c r="BL238" s="19" t="s">
        <v>406</v>
      </c>
      <c r="BM238" s="186" t="s">
        <v>875</v>
      </c>
    </row>
    <row r="239" spans="1:65" s="2" customFormat="1" ht="24.2" customHeight="1">
      <c r="A239" s="36"/>
      <c r="B239" s="37"/>
      <c r="C239" s="227" t="s">
        <v>876</v>
      </c>
      <c r="D239" s="227" t="s">
        <v>185</v>
      </c>
      <c r="E239" s="228" t="s">
        <v>877</v>
      </c>
      <c r="F239" s="229" t="s">
        <v>878</v>
      </c>
      <c r="G239" s="230" t="s">
        <v>313</v>
      </c>
      <c r="H239" s="231">
        <v>120</v>
      </c>
      <c r="I239" s="232"/>
      <c r="J239" s="233">
        <f t="shared" si="50"/>
        <v>0</v>
      </c>
      <c r="K239" s="229" t="s">
        <v>166</v>
      </c>
      <c r="L239" s="234"/>
      <c r="M239" s="235" t="s">
        <v>19</v>
      </c>
      <c r="N239" s="236" t="s">
        <v>47</v>
      </c>
      <c r="O239" s="66"/>
      <c r="P239" s="184">
        <f t="shared" si="51"/>
        <v>0</v>
      </c>
      <c r="Q239" s="184">
        <v>0</v>
      </c>
      <c r="R239" s="184">
        <f t="shared" si="52"/>
        <v>0</v>
      </c>
      <c r="S239" s="184">
        <v>0</v>
      </c>
      <c r="T239" s="185">
        <f t="shared" si="53"/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413</v>
      </c>
      <c r="AT239" s="186" t="s">
        <v>185</v>
      </c>
      <c r="AU239" s="186" t="s">
        <v>86</v>
      </c>
      <c r="AY239" s="19" t="s">
        <v>126</v>
      </c>
      <c r="BE239" s="187">
        <f t="shared" si="54"/>
        <v>0</v>
      </c>
      <c r="BF239" s="187">
        <f t="shared" si="55"/>
        <v>0</v>
      </c>
      <c r="BG239" s="187">
        <f t="shared" si="56"/>
        <v>0</v>
      </c>
      <c r="BH239" s="187">
        <f t="shared" si="57"/>
        <v>0</v>
      </c>
      <c r="BI239" s="187">
        <f t="shared" si="58"/>
        <v>0</v>
      </c>
      <c r="BJ239" s="19" t="s">
        <v>84</v>
      </c>
      <c r="BK239" s="187">
        <f t="shared" si="59"/>
        <v>0</v>
      </c>
      <c r="BL239" s="19" t="s">
        <v>406</v>
      </c>
      <c r="BM239" s="186" t="s">
        <v>879</v>
      </c>
    </row>
    <row r="240" spans="1:65" s="2" customFormat="1" ht="37.9" customHeight="1">
      <c r="A240" s="36"/>
      <c r="B240" s="37"/>
      <c r="C240" s="175" t="s">
        <v>880</v>
      </c>
      <c r="D240" s="175" t="s">
        <v>128</v>
      </c>
      <c r="E240" s="176" t="s">
        <v>881</v>
      </c>
      <c r="F240" s="177" t="s">
        <v>882</v>
      </c>
      <c r="G240" s="178" t="s">
        <v>313</v>
      </c>
      <c r="H240" s="179">
        <v>40</v>
      </c>
      <c r="I240" s="180"/>
      <c r="J240" s="181">
        <f t="shared" si="50"/>
        <v>0</v>
      </c>
      <c r="K240" s="177" t="s">
        <v>166</v>
      </c>
      <c r="L240" s="41"/>
      <c r="M240" s="182" t="s">
        <v>19</v>
      </c>
      <c r="N240" s="183" t="s">
        <v>47</v>
      </c>
      <c r="O240" s="66"/>
      <c r="P240" s="184">
        <f t="shared" si="51"/>
        <v>0</v>
      </c>
      <c r="Q240" s="184">
        <v>0</v>
      </c>
      <c r="R240" s="184">
        <f t="shared" si="52"/>
        <v>0</v>
      </c>
      <c r="S240" s="184">
        <v>0</v>
      </c>
      <c r="T240" s="185">
        <f t="shared" si="53"/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6" t="s">
        <v>406</v>
      </c>
      <c r="AT240" s="186" t="s">
        <v>128</v>
      </c>
      <c r="AU240" s="186" t="s">
        <v>86</v>
      </c>
      <c r="AY240" s="19" t="s">
        <v>126</v>
      </c>
      <c r="BE240" s="187">
        <f t="shared" si="54"/>
        <v>0</v>
      </c>
      <c r="BF240" s="187">
        <f t="shared" si="55"/>
        <v>0</v>
      </c>
      <c r="BG240" s="187">
        <f t="shared" si="56"/>
        <v>0</v>
      </c>
      <c r="BH240" s="187">
        <f t="shared" si="57"/>
        <v>0</v>
      </c>
      <c r="BI240" s="187">
        <f t="shared" si="58"/>
        <v>0</v>
      </c>
      <c r="BJ240" s="19" t="s">
        <v>84</v>
      </c>
      <c r="BK240" s="187">
        <f t="shared" si="59"/>
        <v>0</v>
      </c>
      <c r="BL240" s="19" t="s">
        <v>406</v>
      </c>
      <c r="BM240" s="186" t="s">
        <v>883</v>
      </c>
    </row>
    <row r="241" spans="1:65" s="2" customFormat="1" ht="33" customHeight="1">
      <c r="A241" s="36"/>
      <c r="B241" s="37"/>
      <c r="C241" s="227" t="s">
        <v>884</v>
      </c>
      <c r="D241" s="227" t="s">
        <v>185</v>
      </c>
      <c r="E241" s="228" t="s">
        <v>885</v>
      </c>
      <c r="F241" s="229" t="s">
        <v>886</v>
      </c>
      <c r="G241" s="230" t="s">
        <v>313</v>
      </c>
      <c r="H241" s="231">
        <v>40</v>
      </c>
      <c r="I241" s="232"/>
      <c r="J241" s="233">
        <f t="shared" si="50"/>
        <v>0</v>
      </c>
      <c r="K241" s="229" t="s">
        <v>166</v>
      </c>
      <c r="L241" s="234"/>
      <c r="M241" s="235" t="s">
        <v>19</v>
      </c>
      <c r="N241" s="236" t="s">
        <v>47</v>
      </c>
      <c r="O241" s="66"/>
      <c r="P241" s="184">
        <f t="shared" si="51"/>
        <v>0</v>
      </c>
      <c r="Q241" s="184">
        <v>0</v>
      </c>
      <c r="R241" s="184">
        <f t="shared" si="52"/>
        <v>0</v>
      </c>
      <c r="S241" s="184">
        <v>0</v>
      </c>
      <c r="T241" s="185">
        <f t="shared" si="53"/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6" t="s">
        <v>413</v>
      </c>
      <c r="AT241" s="186" t="s">
        <v>185</v>
      </c>
      <c r="AU241" s="186" t="s">
        <v>86</v>
      </c>
      <c r="AY241" s="19" t="s">
        <v>126</v>
      </c>
      <c r="BE241" s="187">
        <f t="shared" si="54"/>
        <v>0</v>
      </c>
      <c r="BF241" s="187">
        <f t="shared" si="55"/>
        <v>0</v>
      </c>
      <c r="BG241" s="187">
        <f t="shared" si="56"/>
        <v>0</v>
      </c>
      <c r="BH241" s="187">
        <f t="shared" si="57"/>
        <v>0</v>
      </c>
      <c r="BI241" s="187">
        <f t="shared" si="58"/>
        <v>0</v>
      </c>
      <c r="BJ241" s="19" t="s">
        <v>84</v>
      </c>
      <c r="BK241" s="187">
        <f t="shared" si="59"/>
        <v>0</v>
      </c>
      <c r="BL241" s="19" t="s">
        <v>406</v>
      </c>
      <c r="BM241" s="186" t="s">
        <v>887</v>
      </c>
    </row>
    <row r="242" spans="1:65" s="2" customFormat="1" ht="24.2" customHeight="1">
      <c r="A242" s="36"/>
      <c r="B242" s="37"/>
      <c r="C242" s="175" t="s">
        <v>888</v>
      </c>
      <c r="D242" s="175" t="s">
        <v>128</v>
      </c>
      <c r="E242" s="176" t="s">
        <v>889</v>
      </c>
      <c r="F242" s="177" t="s">
        <v>890</v>
      </c>
      <c r="G242" s="178" t="s">
        <v>131</v>
      </c>
      <c r="H242" s="179">
        <v>65</v>
      </c>
      <c r="I242" s="180"/>
      <c r="J242" s="181">
        <f t="shared" si="50"/>
        <v>0</v>
      </c>
      <c r="K242" s="177" t="s">
        <v>166</v>
      </c>
      <c r="L242" s="41"/>
      <c r="M242" s="182" t="s">
        <v>19</v>
      </c>
      <c r="N242" s="183" t="s">
        <v>47</v>
      </c>
      <c r="O242" s="66"/>
      <c r="P242" s="184">
        <f t="shared" si="51"/>
        <v>0</v>
      </c>
      <c r="Q242" s="184">
        <v>0</v>
      </c>
      <c r="R242" s="184">
        <f t="shared" si="52"/>
        <v>0</v>
      </c>
      <c r="S242" s="184">
        <v>0</v>
      </c>
      <c r="T242" s="185">
        <f t="shared" si="53"/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406</v>
      </c>
      <c r="AT242" s="186" t="s">
        <v>128</v>
      </c>
      <c r="AU242" s="186" t="s">
        <v>86</v>
      </c>
      <c r="AY242" s="19" t="s">
        <v>126</v>
      </c>
      <c r="BE242" s="187">
        <f t="shared" si="54"/>
        <v>0</v>
      </c>
      <c r="BF242" s="187">
        <f t="shared" si="55"/>
        <v>0</v>
      </c>
      <c r="BG242" s="187">
        <f t="shared" si="56"/>
        <v>0</v>
      </c>
      <c r="BH242" s="187">
        <f t="shared" si="57"/>
        <v>0</v>
      </c>
      <c r="BI242" s="187">
        <f t="shared" si="58"/>
        <v>0</v>
      </c>
      <c r="BJ242" s="19" t="s">
        <v>84</v>
      </c>
      <c r="BK242" s="187">
        <f t="shared" si="59"/>
        <v>0</v>
      </c>
      <c r="BL242" s="19" t="s">
        <v>406</v>
      </c>
      <c r="BM242" s="186" t="s">
        <v>891</v>
      </c>
    </row>
    <row r="243" spans="1:65" s="2" customFormat="1" ht="44.25" customHeight="1">
      <c r="A243" s="36"/>
      <c r="B243" s="37"/>
      <c r="C243" s="175" t="s">
        <v>892</v>
      </c>
      <c r="D243" s="175" t="s">
        <v>128</v>
      </c>
      <c r="E243" s="176" t="s">
        <v>893</v>
      </c>
      <c r="F243" s="177" t="s">
        <v>894</v>
      </c>
      <c r="G243" s="178" t="s">
        <v>147</v>
      </c>
      <c r="H243" s="179">
        <v>12.5</v>
      </c>
      <c r="I243" s="180"/>
      <c r="J243" s="181">
        <f t="shared" si="50"/>
        <v>0</v>
      </c>
      <c r="K243" s="177" t="s">
        <v>132</v>
      </c>
      <c r="L243" s="41"/>
      <c r="M243" s="182" t="s">
        <v>19</v>
      </c>
      <c r="N243" s="183" t="s">
        <v>47</v>
      </c>
      <c r="O243" s="66"/>
      <c r="P243" s="184">
        <f t="shared" si="51"/>
        <v>0</v>
      </c>
      <c r="Q243" s="184">
        <v>0</v>
      </c>
      <c r="R243" s="184">
        <f t="shared" si="52"/>
        <v>0</v>
      </c>
      <c r="S243" s="184">
        <v>0</v>
      </c>
      <c r="T243" s="185">
        <f t="shared" si="53"/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6" t="s">
        <v>406</v>
      </c>
      <c r="AT243" s="186" t="s">
        <v>128</v>
      </c>
      <c r="AU243" s="186" t="s">
        <v>86</v>
      </c>
      <c r="AY243" s="19" t="s">
        <v>126</v>
      </c>
      <c r="BE243" s="187">
        <f t="shared" si="54"/>
        <v>0</v>
      </c>
      <c r="BF243" s="187">
        <f t="shared" si="55"/>
        <v>0</v>
      </c>
      <c r="BG243" s="187">
        <f t="shared" si="56"/>
        <v>0</v>
      </c>
      <c r="BH243" s="187">
        <f t="shared" si="57"/>
        <v>0</v>
      </c>
      <c r="BI243" s="187">
        <f t="shared" si="58"/>
        <v>0</v>
      </c>
      <c r="BJ243" s="19" t="s">
        <v>84</v>
      </c>
      <c r="BK243" s="187">
        <f t="shared" si="59"/>
        <v>0</v>
      </c>
      <c r="BL243" s="19" t="s">
        <v>406</v>
      </c>
      <c r="BM243" s="186" t="s">
        <v>895</v>
      </c>
    </row>
    <row r="244" spans="1:65" s="2" customFormat="1" ht="11.25">
      <c r="A244" s="36"/>
      <c r="B244" s="37"/>
      <c r="C244" s="38"/>
      <c r="D244" s="188" t="s">
        <v>135</v>
      </c>
      <c r="E244" s="38"/>
      <c r="F244" s="189" t="s">
        <v>896</v>
      </c>
      <c r="G244" s="38"/>
      <c r="H244" s="38"/>
      <c r="I244" s="190"/>
      <c r="J244" s="38"/>
      <c r="K244" s="38"/>
      <c r="L244" s="41"/>
      <c r="M244" s="191"/>
      <c r="N244" s="192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135</v>
      </c>
      <c r="AU244" s="19" t="s">
        <v>86</v>
      </c>
    </row>
    <row r="245" spans="1:65" s="2" customFormat="1" ht="37.9" customHeight="1">
      <c r="A245" s="36"/>
      <c r="B245" s="37"/>
      <c r="C245" s="175" t="s">
        <v>897</v>
      </c>
      <c r="D245" s="175" t="s">
        <v>128</v>
      </c>
      <c r="E245" s="176" t="s">
        <v>898</v>
      </c>
      <c r="F245" s="177" t="s">
        <v>899</v>
      </c>
      <c r="G245" s="178" t="s">
        <v>313</v>
      </c>
      <c r="H245" s="179">
        <v>127</v>
      </c>
      <c r="I245" s="180"/>
      <c r="J245" s="181">
        <f>ROUND(I245*H245,2)</f>
        <v>0</v>
      </c>
      <c r="K245" s="177" t="s">
        <v>132</v>
      </c>
      <c r="L245" s="41"/>
      <c r="M245" s="182" t="s">
        <v>19</v>
      </c>
      <c r="N245" s="183" t="s">
        <v>47</v>
      </c>
      <c r="O245" s="66"/>
      <c r="P245" s="184">
        <f>O245*H245</f>
        <v>0</v>
      </c>
      <c r="Q245" s="184">
        <v>1.2E-4</v>
      </c>
      <c r="R245" s="184">
        <f>Q245*H245</f>
        <v>1.524E-2</v>
      </c>
      <c r="S245" s="184">
        <v>0</v>
      </c>
      <c r="T245" s="185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6" t="s">
        <v>406</v>
      </c>
      <c r="AT245" s="186" t="s">
        <v>128</v>
      </c>
      <c r="AU245" s="186" t="s">
        <v>86</v>
      </c>
      <c r="AY245" s="19" t="s">
        <v>126</v>
      </c>
      <c r="BE245" s="187">
        <f>IF(N245="základní",J245,0)</f>
        <v>0</v>
      </c>
      <c r="BF245" s="187">
        <f>IF(N245="snížená",J245,0)</f>
        <v>0</v>
      </c>
      <c r="BG245" s="187">
        <f>IF(N245="zákl. přenesená",J245,0)</f>
        <v>0</v>
      </c>
      <c r="BH245" s="187">
        <f>IF(N245="sníž. přenesená",J245,0)</f>
        <v>0</v>
      </c>
      <c r="BI245" s="187">
        <f>IF(N245="nulová",J245,0)</f>
        <v>0</v>
      </c>
      <c r="BJ245" s="19" t="s">
        <v>84</v>
      </c>
      <c r="BK245" s="187">
        <f>ROUND(I245*H245,2)</f>
        <v>0</v>
      </c>
      <c r="BL245" s="19" t="s">
        <v>406</v>
      </c>
      <c r="BM245" s="186" t="s">
        <v>900</v>
      </c>
    </row>
    <row r="246" spans="1:65" s="2" customFormat="1" ht="11.25">
      <c r="A246" s="36"/>
      <c r="B246" s="37"/>
      <c r="C246" s="38"/>
      <c r="D246" s="188" t="s">
        <v>135</v>
      </c>
      <c r="E246" s="38"/>
      <c r="F246" s="189" t="s">
        <v>901</v>
      </c>
      <c r="G246" s="38"/>
      <c r="H246" s="38"/>
      <c r="I246" s="190"/>
      <c r="J246" s="38"/>
      <c r="K246" s="38"/>
      <c r="L246" s="41"/>
      <c r="M246" s="245"/>
      <c r="N246" s="246"/>
      <c r="O246" s="242"/>
      <c r="P246" s="242"/>
      <c r="Q246" s="242"/>
      <c r="R246" s="242"/>
      <c r="S246" s="242"/>
      <c r="T246" s="24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135</v>
      </c>
      <c r="AU246" s="19" t="s">
        <v>86</v>
      </c>
    </row>
    <row r="247" spans="1:65" s="2" customFormat="1" ht="6.95" customHeight="1">
      <c r="A247" s="36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41"/>
      <c r="M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</row>
  </sheetData>
  <sheetProtection algorithmName="SHA-512" hashValue="7oPgYHf2Fzb3WQlVZPKCdVH83wKfCyIw99CdGCDWeAdJjmcztnTCzs357dkKACsb2A3jn2uSTrGKeqyjPeFsIQ==" saltValue="lgxomFegUVzql/k9kYjcGw2/YnKdhKYJl35RlnsflXf4VFa+2vngJvPoswXTPD+ZwwnpP2OSZFCbC+H5UoKXug==" spinCount="100000" sheet="1" objects="1" scenarios="1" formatColumns="0" formatRows="0" autoFilter="0"/>
  <autoFilter ref="C89:K246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96" r:id="rId2"/>
    <hyperlink ref="F98" r:id="rId3"/>
    <hyperlink ref="F100" r:id="rId4"/>
    <hyperlink ref="F109" r:id="rId5"/>
    <hyperlink ref="F112" r:id="rId6"/>
    <hyperlink ref="F116" r:id="rId7"/>
    <hyperlink ref="F125" r:id="rId8"/>
    <hyperlink ref="F139" r:id="rId9"/>
    <hyperlink ref="F144" r:id="rId10"/>
    <hyperlink ref="F149" r:id="rId11"/>
    <hyperlink ref="F152" r:id="rId12"/>
    <hyperlink ref="F155" r:id="rId13"/>
    <hyperlink ref="F158" r:id="rId14"/>
    <hyperlink ref="F161" r:id="rId15"/>
    <hyperlink ref="F164" r:id="rId16"/>
    <hyperlink ref="F168" r:id="rId17"/>
    <hyperlink ref="F174" r:id="rId18"/>
    <hyperlink ref="F178" r:id="rId19"/>
    <hyperlink ref="F181" r:id="rId20"/>
    <hyperlink ref="F184" r:id="rId21"/>
    <hyperlink ref="F187" r:id="rId22"/>
    <hyperlink ref="F190" r:id="rId23"/>
    <hyperlink ref="F193" r:id="rId24"/>
    <hyperlink ref="F201" r:id="rId25"/>
    <hyperlink ref="F208" r:id="rId26"/>
    <hyperlink ref="F210" r:id="rId27"/>
    <hyperlink ref="F221" r:id="rId28"/>
    <hyperlink ref="F224" r:id="rId29"/>
    <hyperlink ref="F226" r:id="rId30"/>
    <hyperlink ref="F228" r:id="rId31"/>
    <hyperlink ref="F230" r:id="rId32"/>
    <hyperlink ref="F235" r:id="rId33"/>
    <hyperlink ref="F237" r:id="rId34"/>
    <hyperlink ref="F244" r:id="rId35"/>
    <hyperlink ref="F246" r:id="rId36"/>
  </hyperlinks>
  <pageMargins left="0.39374999999999999" right="0.39374999999999999" top="0.39374999999999999" bottom="0.39374999999999999" header="0" footer="0"/>
  <pageSetup paperSize="9" scale="76" fitToHeight="100" orientation="portrait" blackAndWhite="1" r:id="rId37"/>
  <headerFooter>
    <oddFooter>&amp;CStrana &amp;P z &amp;N</oddFooter>
  </headerFooter>
  <drawing r:id="rId3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95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4.95" customHeight="1">
      <c r="B4" s="22"/>
      <c r="D4" s="105" t="s">
        <v>96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5" t="str">
        <f>'Rekapitulace stavby'!K6</f>
        <v>Dětské dopravní hřiště Šumperk</v>
      </c>
      <c r="F7" s="376"/>
      <c r="G7" s="376"/>
      <c r="H7" s="376"/>
      <c r="L7" s="22"/>
    </row>
    <row r="8" spans="1:46" s="2" customFormat="1" ht="12" customHeight="1">
      <c r="A8" s="36"/>
      <c r="B8" s="41"/>
      <c r="C8" s="36"/>
      <c r="D8" s="107" t="s">
        <v>97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7" t="s">
        <v>902</v>
      </c>
      <c r="F9" s="378"/>
      <c r="G9" s="378"/>
      <c r="H9" s="378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8. 8. 2024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30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9" t="str">
        <f>'Rekapitulace stavby'!E14</f>
        <v>Vyplň údaj</v>
      </c>
      <c r="F18" s="380"/>
      <c r="G18" s="380"/>
      <c r="H18" s="380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39</v>
      </c>
      <c r="F24" s="36"/>
      <c r="G24" s="36"/>
      <c r="H24" s="36"/>
      <c r="I24" s="107" t="s">
        <v>29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1" t="s">
        <v>19</v>
      </c>
      <c r="F27" s="381"/>
      <c r="G27" s="381"/>
      <c r="H27" s="38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46</v>
      </c>
      <c r="E33" s="107" t="s">
        <v>47</v>
      </c>
      <c r="F33" s="119">
        <f>ROUND((SUM(BE85:BE172)),  2)</f>
        <v>0</v>
      </c>
      <c r="G33" s="36"/>
      <c r="H33" s="36"/>
      <c r="I33" s="120">
        <v>0.21</v>
      </c>
      <c r="J33" s="119">
        <f>ROUND(((SUM(BE85:BE172))*I33),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48</v>
      </c>
      <c r="F34" s="119">
        <f>ROUND((SUM(BF85:BF172)),  2)</f>
        <v>0</v>
      </c>
      <c r="G34" s="36"/>
      <c r="H34" s="36"/>
      <c r="I34" s="120">
        <v>0.12</v>
      </c>
      <c r="J34" s="119">
        <f>ROUND(((SUM(BF85:BF172))*I34),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49</v>
      </c>
      <c r="F35" s="119">
        <f>ROUND((SUM(BG85:BG172)),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50</v>
      </c>
      <c r="F36" s="119">
        <f>ROUND((SUM(BH85:BH172)),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51</v>
      </c>
      <c r="F37" s="119">
        <f>ROUND((SUM(BI85:BI172)),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2" t="str">
        <f>E7</f>
        <v>Dětské dopravní hřiště Šumperk</v>
      </c>
      <c r="F48" s="383"/>
      <c r="G48" s="383"/>
      <c r="H48" s="383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5" t="str">
        <f>E9</f>
        <v>VON - Vedlejší a ostatní náklady</v>
      </c>
      <c r="F50" s="384"/>
      <c r="G50" s="384"/>
      <c r="H50" s="384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k.ú. Šumperk</v>
      </c>
      <c r="G52" s="38"/>
      <c r="H52" s="38"/>
      <c r="I52" s="31" t="s">
        <v>23</v>
      </c>
      <c r="J52" s="61" t="str">
        <f>IF(J12="","",J12)</f>
        <v>8. 8. 2024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Šumperk</v>
      </c>
      <c r="G54" s="38"/>
      <c r="H54" s="38"/>
      <c r="I54" s="31" t="s">
        <v>33</v>
      </c>
      <c r="J54" s="34" t="str">
        <f>E21</f>
        <v>Cekr CZ s.r.o.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Cekr CZ s.r.o., CS ÚRS 2024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100</v>
      </c>
      <c r="D57" s="133"/>
      <c r="E57" s="133"/>
      <c r="F57" s="133"/>
      <c r="G57" s="133"/>
      <c r="H57" s="133"/>
      <c r="I57" s="133"/>
      <c r="J57" s="134" t="s">
        <v>101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102</v>
      </c>
    </row>
    <row r="60" spans="1:47" s="9" customFormat="1" ht="24.95" customHeight="1">
      <c r="B60" s="136"/>
      <c r="C60" s="137"/>
      <c r="D60" s="138" t="s">
        <v>903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904</v>
      </c>
      <c r="E61" s="145"/>
      <c r="F61" s="145"/>
      <c r="G61" s="145"/>
      <c r="H61" s="145"/>
      <c r="I61" s="145"/>
      <c r="J61" s="146">
        <f>J87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905</v>
      </c>
      <c r="E62" s="145"/>
      <c r="F62" s="145"/>
      <c r="G62" s="145"/>
      <c r="H62" s="145"/>
      <c r="I62" s="145"/>
      <c r="J62" s="146">
        <f>J124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906</v>
      </c>
      <c r="E63" s="145"/>
      <c r="F63" s="145"/>
      <c r="G63" s="145"/>
      <c r="H63" s="145"/>
      <c r="I63" s="145"/>
      <c r="J63" s="146">
        <f>J143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907</v>
      </c>
      <c r="E64" s="145"/>
      <c r="F64" s="145"/>
      <c r="G64" s="145"/>
      <c r="H64" s="145"/>
      <c r="I64" s="145"/>
      <c r="J64" s="146">
        <f>J162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908</v>
      </c>
      <c r="E65" s="145"/>
      <c r="F65" s="145"/>
      <c r="G65" s="145"/>
      <c r="H65" s="145"/>
      <c r="I65" s="145"/>
      <c r="J65" s="146">
        <f>J167</f>
        <v>0</v>
      </c>
      <c r="K65" s="143"/>
      <c r="L65" s="147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111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82" t="str">
        <f>E7</f>
        <v>Dětské dopravní hřiště Šumperk</v>
      </c>
      <c r="F75" s="383"/>
      <c r="G75" s="383"/>
      <c r="H75" s="383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97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35" t="str">
        <f>E9</f>
        <v>VON - Vedlejší a ostatní náklady</v>
      </c>
      <c r="F77" s="384"/>
      <c r="G77" s="384"/>
      <c r="H77" s="384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>k.ú. Šumperk</v>
      </c>
      <c r="G79" s="38"/>
      <c r="H79" s="38"/>
      <c r="I79" s="31" t="s">
        <v>23</v>
      </c>
      <c r="J79" s="61" t="str">
        <f>IF(J12="","",J12)</f>
        <v>8. 8. 2024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25</v>
      </c>
      <c r="D81" s="38"/>
      <c r="E81" s="38"/>
      <c r="F81" s="29" t="str">
        <f>E15</f>
        <v>Město Šumperk</v>
      </c>
      <c r="G81" s="38"/>
      <c r="H81" s="38"/>
      <c r="I81" s="31" t="s">
        <v>33</v>
      </c>
      <c r="J81" s="34" t="str">
        <f>E21</f>
        <v>Cekr CZ s.r.o.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25.7" customHeight="1">
      <c r="A82" s="36"/>
      <c r="B82" s="37"/>
      <c r="C82" s="31" t="s">
        <v>31</v>
      </c>
      <c r="D82" s="38"/>
      <c r="E82" s="38"/>
      <c r="F82" s="29" t="str">
        <f>IF(E18="","",E18)</f>
        <v>Vyplň údaj</v>
      </c>
      <c r="G82" s="38"/>
      <c r="H82" s="38"/>
      <c r="I82" s="31" t="s">
        <v>38</v>
      </c>
      <c r="J82" s="34" t="str">
        <f>E24</f>
        <v>Cekr CZ s.r.o., CS ÚRS 2024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112</v>
      </c>
      <c r="D84" s="151" t="s">
        <v>61</v>
      </c>
      <c r="E84" s="151" t="s">
        <v>57</v>
      </c>
      <c r="F84" s="151" t="s">
        <v>58</v>
      </c>
      <c r="G84" s="151" t="s">
        <v>113</v>
      </c>
      <c r="H84" s="151" t="s">
        <v>114</v>
      </c>
      <c r="I84" s="151" t="s">
        <v>115</v>
      </c>
      <c r="J84" s="151" t="s">
        <v>101</v>
      </c>
      <c r="K84" s="152" t="s">
        <v>116</v>
      </c>
      <c r="L84" s="153"/>
      <c r="M84" s="70" t="s">
        <v>19</v>
      </c>
      <c r="N84" s="71" t="s">
        <v>46</v>
      </c>
      <c r="O84" s="71" t="s">
        <v>117</v>
      </c>
      <c r="P84" s="71" t="s">
        <v>118</v>
      </c>
      <c r="Q84" s="71" t="s">
        <v>119</v>
      </c>
      <c r="R84" s="71" t="s">
        <v>120</v>
      </c>
      <c r="S84" s="71" t="s">
        <v>121</v>
      </c>
      <c r="T84" s="72" t="s">
        <v>122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6"/>
      <c r="B85" s="37"/>
      <c r="C85" s="77" t="s">
        <v>123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</f>
        <v>0</v>
      </c>
      <c r="Q85" s="74"/>
      <c r="R85" s="156">
        <f>R86</f>
        <v>0</v>
      </c>
      <c r="S85" s="74"/>
      <c r="T85" s="157">
        <f>T86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75</v>
      </c>
      <c r="AU85" s="19" t="s">
        <v>102</v>
      </c>
      <c r="BK85" s="158">
        <f>BK86</f>
        <v>0</v>
      </c>
    </row>
    <row r="86" spans="1:65" s="12" customFormat="1" ht="25.9" customHeight="1">
      <c r="B86" s="159"/>
      <c r="C86" s="160"/>
      <c r="D86" s="161" t="s">
        <v>75</v>
      </c>
      <c r="E86" s="162" t="s">
        <v>909</v>
      </c>
      <c r="F86" s="162" t="s">
        <v>910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P87+P124+P143+P162+P167</f>
        <v>0</v>
      </c>
      <c r="Q86" s="167"/>
      <c r="R86" s="168">
        <f>R87+R124+R143+R162+R167</f>
        <v>0</v>
      </c>
      <c r="S86" s="167"/>
      <c r="T86" s="169">
        <f>T87+T124+T143+T162+T167</f>
        <v>0</v>
      </c>
      <c r="AR86" s="170" t="s">
        <v>158</v>
      </c>
      <c r="AT86" s="171" t="s">
        <v>75</v>
      </c>
      <c r="AU86" s="171" t="s">
        <v>76</v>
      </c>
      <c r="AY86" s="170" t="s">
        <v>126</v>
      </c>
      <c r="BK86" s="172">
        <f>BK87+BK124+BK143+BK162+BK167</f>
        <v>0</v>
      </c>
    </row>
    <row r="87" spans="1:65" s="12" customFormat="1" ht="22.9" customHeight="1">
      <c r="B87" s="159"/>
      <c r="C87" s="160"/>
      <c r="D87" s="161" t="s">
        <v>75</v>
      </c>
      <c r="E87" s="173" t="s">
        <v>911</v>
      </c>
      <c r="F87" s="173" t="s">
        <v>912</v>
      </c>
      <c r="G87" s="160"/>
      <c r="H87" s="160"/>
      <c r="I87" s="163"/>
      <c r="J87" s="174">
        <f>BK87</f>
        <v>0</v>
      </c>
      <c r="K87" s="160"/>
      <c r="L87" s="165"/>
      <c r="M87" s="166"/>
      <c r="N87" s="167"/>
      <c r="O87" s="167"/>
      <c r="P87" s="168">
        <f>SUM(P88:P123)</f>
        <v>0</v>
      </c>
      <c r="Q87" s="167"/>
      <c r="R87" s="168">
        <f>SUM(R88:R123)</f>
        <v>0</v>
      </c>
      <c r="S87" s="167"/>
      <c r="T87" s="169">
        <f>SUM(T88:T123)</f>
        <v>0</v>
      </c>
      <c r="AR87" s="170" t="s">
        <v>158</v>
      </c>
      <c r="AT87" s="171" t="s">
        <v>75</v>
      </c>
      <c r="AU87" s="171" t="s">
        <v>84</v>
      </c>
      <c r="AY87" s="170" t="s">
        <v>126</v>
      </c>
      <c r="BK87" s="172">
        <f>SUM(BK88:BK123)</f>
        <v>0</v>
      </c>
    </row>
    <row r="88" spans="1:65" s="2" customFormat="1" ht="16.5" customHeight="1">
      <c r="A88" s="36"/>
      <c r="B88" s="37"/>
      <c r="C88" s="175" t="s">
        <v>84</v>
      </c>
      <c r="D88" s="175" t="s">
        <v>128</v>
      </c>
      <c r="E88" s="176" t="s">
        <v>913</v>
      </c>
      <c r="F88" s="177" t="s">
        <v>914</v>
      </c>
      <c r="G88" s="178" t="s">
        <v>478</v>
      </c>
      <c r="H88" s="179">
        <v>1</v>
      </c>
      <c r="I88" s="180"/>
      <c r="J88" s="181">
        <f>ROUND(I88*H88,2)</f>
        <v>0</v>
      </c>
      <c r="K88" s="177" t="s">
        <v>132</v>
      </c>
      <c r="L88" s="41"/>
      <c r="M88" s="182" t="s">
        <v>19</v>
      </c>
      <c r="N88" s="183" t="s">
        <v>47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133</v>
      </c>
      <c r="AT88" s="186" t="s">
        <v>128</v>
      </c>
      <c r="AU88" s="186" t="s">
        <v>86</v>
      </c>
      <c r="AY88" s="19" t="s">
        <v>126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84</v>
      </c>
      <c r="BK88" s="187">
        <f>ROUND(I88*H88,2)</f>
        <v>0</v>
      </c>
      <c r="BL88" s="19" t="s">
        <v>133</v>
      </c>
      <c r="BM88" s="186" t="s">
        <v>915</v>
      </c>
    </row>
    <row r="89" spans="1:65" s="2" customFormat="1" ht="11.25">
      <c r="A89" s="36"/>
      <c r="B89" s="37"/>
      <c r="C89" s="38"/>
      <c r="D89" s="188" t="s">
        <v>135</v>
      </c>
      <c r="E89" s="38"/>
      <c r="F89" s="189" t="s">
        <v>916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135</v>
      </c>
      <c r="AU89" s="19" t="s">
        <v>86</v>
      </c>
    </row>
    <row r="90" spans="1:65" s="2" customFormat="1" ht="16.5" customHeight="1">
      <c r="A90" s="36"/>
      <c r="B90" s="37"/>
      <c r="C90" s="175" t="s">
        <v>86</v>
      </c>
      <c r="D90" s="175" t="s">
        <v>128</v>
      </c>
      <c r="E90" s="176" t="s">
        <v>917</v>
      </c>
      <c r="F90" s="177" t="s">
        <v>918</v>
      </c>
      <c r="G90" s="178" t="s">
        <v>919</v>
      </c>
      <c r="H90" s="179">
        <v>1</v>
      </c>
      <c r="I90" s="180"/>
      <c r="J90" s="181">
        <f>ROUND(I90*H90,2)</f>
        <v>0</v>
      </c>
      <c r="K90" s="177" t="s">
        <v>132</v>
      </c>
      <c r="L90" s="41"/>
      <c r="M90" s="182" t="s">
        <v>19</v>
      </c>
      <c r="N90" s="183" t="s">
        <v>47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133</v>
      </c>
      <c r="AT90" s="186" t="s">
        <v>128</v>
      </c>
      <c r="AU90" s="186" t="s">
        <v>86</v>
      </c>
      <c r="AY90" s="19" t="s">
        <v>126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84</v>
      </c>
      <c r="BK90" s="187">
        <f>ROUND(I90*H90,2)</f>
        <v>0</v>
      </c>
      <c r="BL90" s="19" t="s">
        <v>133</v>
      </c>
      <c r="BM90" s="186" t="s">
        <v>920</v>
      </c>
    </row>
    <row r="91" spans="1:65" s="2" customFormat="1" ht="11.25">
      <c r="A91" s="36"/>
      <c r="B91" s="37"/>
      <c r="C91" s="38"/>
      <c r="D91" s="188" t="s">
        <v>135</v>
      </c>
      <c r="E91" s="38"/>
      <c r="F91" s="189" t="s">
        <v>921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135</v>
      </c>
      <c r="AU91" s="19" t="s">
        <v>86</v>
      </c>
    </row>
    <row r="92" spans="1:65" s="15" customFormat="1" ht="22.5">
      <c r="B92" s="217"/>
      <c r="C92" s="218"/>
      <c r="D92" s="193" t="s">
        <v>155</v>
      </c>
      <c r="E92" s="219" t="s">
        <v>19</v>
      </c>
      <c r="F92" s="220" t="s">
        <v>922</v>
      </c>
      <c r="G92" s="218"/>
      <c r="H92" s="219" t="s">
        <v>19</v>
      </c>
      <c r="I92" s="221"/>
      <c r="J92" s="218"/>
      <c r="K92" s="218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155</v>
      </c>
      <c r="AU92" s="226" t="s">
        <v>86</v>
      </c>
      <c r="AV92" s="15" t="s">
        <v>84</v>
      </c>
      <c r="AW92" s="15" t="s">
        <v>37</v>
      </c>
      <c r="AX92" s="15" t="s">
        <v>76</v>
      </c>
      <c r="AY92" s="226" t="s">
        <v>126</v>
      </c>
    </row>
    <row r="93" spans="1:65" s="15" customFormat="1" ht="22.5">
      <c r="B93" s="217"/>
      <c r="C93" s="218"/>
      <c r="D93" s="193" t="s">
        <v>155</v>
      </c>
      <c r="E93" s="219" t="s">
        <v>19</v>
      </c>
      <c r="F93" s="220" t="s">
        <v>923</v>
      </c>
      <c r="G93" s="218"/>
      <c r="H93" s="219" t="s">
        <v>19</v>
      </c>
      <c r="I93" s="221"/>
      <c r="J93" s="218"/>
      <c r="K93" s="218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155</v>
      </c>
      <c r="AU93" s="226" t="s">
        <v>86</v>
      </c>
      <c r="AV93" s="15" t="s">
        <v>84</v>
      </c>
      <c r="AW93" s="15" t="s">
        <v>37</v>
      </c>
      <c r="AX93" s="15" t="s">
        <v>76</v>
      </c>
      <c r="AY93" s="226" t="s">
        <v>126</v>
      </c>
    </row>
    <row r="94" spans="1:65" s="13" customFormat="1" ht="11.25">
      <c r="B94" s="195"/>
      <c r="C94" s="196"/>
      <c r="D94" s="193" t="s">
        <v>155</v>
      </c>
      <c r="E94" s="197" t="s">
        <v>19</v>
      </c>
      <c r="F94" s="198" t="s">
        <v>84</v>
      </c>
      <c r="G94" s="196"/>
      <c r="H94" s="199">
        <v>1</v>
      </c>
      <c r="I94" s="200"/>
      <c r="J94" s="196"/>
      <c r="K94" s="196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155</v>
      </c>
      <c r="AU94" s="205" t="s">
        <v>86</v>
      </c>
      <c r="AV94" s="13" t="s">
        <v>86</v>
      </c>
      <c r="AW94" s="13" t="s">
        <v>37</v>
      </c>
      <c r="AX94" s="13" t="s">
        <v>76</v>
      </c>
      <c r="AY94" s="205" t="s">
        <v>126</v>
      </c>
    </row>
    <row r="95" spans="1:65" s="14" customFormat="1" ht="11.25">
      <c r="B95" s="206"/>
      <c r="C95" s="207"/>
      <c r="D95" s="193" t="s">
        <v>155</v>
      </c>
      <c r="E95" s="208" t="s">
        <v>19</v>
      </c>
      <c r="F95" s="209" t="s">
        <v>157</v>
      </c>
      <c r="G95" s="207"/>
      <c r="H95" s="210">
        <v>1</v>
      </c>
      <c r="I95" s="211"/>
      <c r="J95" s="207"/>
      <c r="K95" s="207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155</v>
      </c>
      <c r="AU95" s="216" t="s">
        <v>86</v>
      </c>
      <c r="AV95" s="14" t="s">
        <v>133</v>
      </c>
      <c r="AW95" s="14" t="s">
        <v>37</v>
      </c>
      <c r="AX95" s="14" t="s">
        <v>84</v>
      </c>
      <c r="AY95" s="216" t="s">
        <v>126</v>
      </c>
    </row>
    <row r="96" spans="1:65" s="2" customFormat="1" ht="16.5" customHeight="1">
      <c r="A96" s="36"/>
      <c r="B96" s="37"/>
      <c r="C96" s="175" t="s">
        <v>144</v>
      </c>
      <c r="D96" s="175" t="s">
        <v>128</v>
      </c>
      <c r="E96" s="176" t="s">
        <v>924</v>
      </c>
      <c r="F96" s="177" t="s">
        <v>925</v>
      </c>
      <c r="G96" s="178" t="s">
        <v>919</v>
      </c>
      <c r="H96" s="179">
        <v>1</v>
      </c>
      <c r="I96" s="180"/>
      <c r="J96" s="181">
        <f>ROUND(I96*H96,2)</f>
        <v>0</v>
      </c>
      <c r="K96" s="177" t="s">
        <v>132</v>
      </c>
      <c r="L96" s="41"/>
      <c r="M96" s="182" t="s">
        <v>19</v>
      </c>
      <c r="N96" s="183" t="s">
        <v>47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133</v>
      </c>
      <c r="AT96" s="186" t="s">
        <v>128</v>
      </c>
      <c r="AU96" s="186" t="s">
        <v>86</v>
      </c>
      <c r="AY96" s="19" t="s">
        <v>126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84</v>
      </c>
      <c r="BK96" s="187">
        <f>ROUND(I96*H96,2)</f>
        <v>0</v>
      </c>
      <c r="BL96" s="19" t="s">
        <v>133</v>
      </c>
      <c r="BM96" s="186" t="s">
        <v>926</v>
      </c>
    </row>
    <row r="97" spans="1:65" s="2" customFormat="1" ht="11.25">
      <c r="A97" s="36"/>
      <c r="B97" s="37"/>
      <c r="C97" s="38"/>
      <c r="D97" s="188" t="s">
        <v>135</v>
      </c>
      <c r="E97" s="38"/>
      <c r="F97" s="189" t="s">
        <v>927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135</v>
      </c>
      <c r="AU97" s="19" t="s">
        <v>86</v>
      </c>
    </row>
    <row r="98" spans="1:65" s="15" customFormat="1" ht="33.75">
      <c r="B98" s="217"/>
      <c r="C98" s="218"/>
      <c r="D98" s="193" t="s">
        <v>155</v>
      </c>
      <c r="E98" s="219" t="s">
        <v>19</v>
      </c>
      <c r="F98" s="220" t="s">
        <v>928</v>
      </c>
      <c r="G98" s="218"/>
      <c r="H98" s="219" t="s">
        <v>19</v>
      </c>
      <c r="I98" s="221"/>
      <c r="J98" s="218"/>
      <c r="K98" s="218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155</v>
      </c>
      <c r="AU98" s="226" t="s">
        <v>86</v>
      </c>
      <c r="AV98" s="15" t="s">
        <v>84</v>
      </c>
      <c r="AW98" s="15" t="s">
        <v>37</v>
      </c>
      <c r="AX98" s="15" t="s">
        <v>76</v>
      </c>
      <c r="AY98" s="226" t="s">
        <v>126</v>
      </c>
    </row>
    <row r="99" spans="1:65" s="15" customFormat="1" ht="11.25">
      <c r="B99" s="217"/>
      <c r="C99" s="218"/>
      <c r="D99" s="193" t="s">
        <v>155</v>
      </c>
      <c r="E99" s="219" t="s">
        <v>19</v>
      </c>
      <c r="F99" s="220" t="s">
        <v>929</v>
      </c>
      <c r="G99" s="218"/>
      <c r="H99" s="219" t="s">
        <v>19</v>
      </c>
      <c r="I99" s="221"/>
      <c r="J99" s="218"/>
      <c r="K99" s="218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155</v>
      </c>
      <c r="AU99" s="226" t="s">
        <v>86</v>
      </c>
      <c r="AV99" s="15" t="s">
        <v>84</v>
      </c>
      <c r="AW99" s="15" t="s">
        <v>37</v>
      </c>
      <c r="AX99" s="15" t="s">
        <v>76</v>
      </c>
      <c r="AY99" s="226" t="s">
        <v>126</v>
      </c>
    </row>
    <row r="100" spans="1:65" s="13" customFormat="1" ht="11.25">
      <c r="B100" s="195"/>
      <c r="C100" s="196"/>
      <c r="D100" s="193" t="s">
        <v>155</v>
      </c>
      <c r="E100" s="197" t="s">
        <v>19</v>
      </c>
      <c r="F100" s="198" t="s">
        <v>84</v>
      </c>
      <c r="G100" s="196"/>
      <c r="H100" s="199">
        <v>1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155</v>
      </c>
      <c r="AU100" s="205" t="s">
        <v>86</v>
      </c>
      <c r="AV100" s="13" t="s">
        <v>86</v>
      </c>
      <c r="AW100" s="13" t="s">
        <v>37</v>
      </c>
      <c r="AX100" s="13" t="s">
        <v>76</v>
      </c>
      <c r="AY100" s="205" t="s">
        <v>126</v>
      </c>
    </row>
    <row r="101" spans="1:65" s="14" customFormat="1" ht="11.25">
      <c r="B101" s="206"/>
      <c r="C101" s="207"/>
      <c r="D101" s="193" t="s">
        <v>155</v>
      </c>
      <c r="E101" s="208" t="s">
        <v>19</v>
      </c>
      <c r="F101" s="209" t="s">
        <v>157</v>
      </c>
      <c r="G101" s="207"/>
      <c r="H101" s="210">
        <v>1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155</v>
      </c>
      <c r="AU101" s="216" t="s">
        <v>86</v>
      </c>
      <c r="AV101" s="14" t="s">
        <v>133</v>
      </c>
      <c r="AW101" s="14" t="s">
        <v>37</v>
      </c>
      <c r="AX101" s="14" t="s">
        <v>84</v>
      </c>
      <c r="AY101" s="216" t="s">
        <v>126</v>
      </c>
    </row>
    <row r="102" spans="1:65" s="2" customFormat="1" ht="16.5" customHeight="1">
      <c r="A102" s="36"/>
      <c r="B102" s="37"/>
      <c r="C102" s="175" t="s">
        <v>133</v>
      </c>
      <c r="D102" s="175" t="s">
        <v>128</v>
      </c>
      <c r="E102" s="176" t="s">
        <v>930</v>
      </c>
      <c r="F102" s="177" t="s">
        <v>931</v>
      </c>
      <c r="G102" s="178" t="s">
        <v>919</v>
      </c>
      <c r="H102" s="179">
        <v>1</v>
      </c>
      <c r="I102" s="180"/>
      <c r="J102" s="181">
        <f>ROUND(I102*H102,2)</f>
        <v>0</v>
      </c>
      <c r="K102" s="177" t="s">
        <v>132</v>
      </c>
      <c r="L102" s="41"/>
      <c r="M102" s="182" t="s">
        <v>19</v>
      </c>
      <c r="N102" s="183" t="s">
        <v>47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133</v>
      </c>
      <c r="AT102" s="186" t="s">
        <v>128</v>
      </c>
      <c r="AU102" s="186" t="s">
        <v>86</v>
      </c>
      <c r="AY102" s="19" t="s">
        <v>126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84</v>
      </c>
      <c r="BK102" s="187">
        <f>ROUND(I102*H102,2)</f>
        <v>0</v>
      </c>
      <c r="BL102" s="19" t="s">
        <v>133</v>
      </c>
      <c r="BM102" s="186" t="s">
        <v>932</v>
      </c>
    </row>
    <row r="103" spans="1:65" s="2" customFormat="1" ht="11.25">
      <c r="A103" s="36"/>
      <c r="B103" s="37"/>
      <c r="C103" s="38"/>
      <c r="D103" s="188" t="s">
        <v>135</v>
      </c>
      <c r="E103" s="38"/>
      <c r="F103" s="189" t="s">
        <v>933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135</v>
      </c>
      <c r="AU103" s="19" t="s">
        <v>86</v>
      </c>
    </row>
    <row r="104" spans="1:65" s="15" customFormat="1" ht="11.25">
      <c r="B104" s="217"/>
      <c r="C104" s="218"/>
      <c r="D104" s="193" t="s">
        <v>155</v>
      </c>
      <c r="E104" s="219" t="s">
        <v>19</v>
      </c>
      <c r="F104" s="220" t="s">
        <v>934</v>
      </c>
      <c r="G104" s="218"/>
      <c r="H104" s="219" t="s">
        <v>19</v>
      </c>
      <c r="I104" s="221"/>
      <c r="J104" s="218"/>
      <c r="K104" s="218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155</v>
      </c>
      <c r="AU104" s="226" t="s">
        <v>86</v>
      </c>
      <c r="AV104" s="15" t="s">
        <v>84</v>
      </c>
      <c r="AW104" s="15" t="s">
        <v>37</v>
      </c>
      <c r="AX104" s="15" t="s">
        <v>76</v>
      </c>
      <c r="AY104" s="226" t="s">
        <v>126</v>
      </c>
    </row>
    <row r="105" spans="1:65" s="13" customFormat="1" ht="11.25">
      <c r="B105" s="195"/>
      <c r="C105" s="196"/>
      <c r="D105" s="193" t="s">
        <v>155</v>
      </c>
      <c r="E105" s="197" t="s">
        <v>19</v>
      </c>
      <c r="F105" s="198" t="s">
        <v>84</v>
      </c>
      <c r="G105" s="196"/>
      <c r="H105" s="199">
        <v>1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155</v>
      </c>
      <c r="AU105" s="205" t="s">
        <v>86</v>
      </c>
      <c r="AV105" s="13" t="s">
        <v>86</v>
      </c>
      <c r="AW105" s="13" t="s">
        <v>37</v>
      </c>
      <c r="AX105" s="13" t="s">
        <v>76</v>
      </c>
      <c r="AY105" s="205" t="s">
        <v>126</v>
      </c>
    </row>
    <row r="106" spans="1:65" s="14" customFormat="1" ht="11.25">
      <c r="B106" s="206"/>
      <c r="C106" s="207"/>
      <c r="D106" s="193" t="s">
        <v>155</v>
      </c>
      <c r="E106" s="208" t="s">
        <v>19</v>
      </c>
      <c r="F106" s="209" t="s">
        <v>157</v>
      </c>
      <c r="G106" s="207"/>
      <c r="H106" s="210">
        <v>1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155</v>
      </c>
      <c r="AU106" s="216" t="s">
        <v>86</v>
      </c>
      <c r="AV106" s="14" t="s">
        <v>133</v>
      </c>
      <c r="AW106" s="14" t="s">
        <v>37</v>
      </c>
      <c r="AX106" s="14" t="s">
        <v>84</v>
      </c>
      <c r="AY106" s="216" t="s">
        <v>126</v>
      </c>
    </row>
    <row r="107" spans="1:65" s="2" customFormat="1" ht="16.5" customHeight="1">
      <c r="A107" s="36"/>
      <c r="B107" s="37"/>
      <c r="C107" s="175" t="s">
        <v>158</v>
      </c>
      <c r="D107" s="175" t="s">
        <v>128</v>
      </c>
      <c r="E107" s="176" t="s">
        <v>935</v>
      </c>
      <c r="F107" s="177" t="s">
        <v>936</v>
      </c>
      <c r="G107" s="178" t="s">
        <v>919</v>
      </c>
      <c r="H107" s="179">
        <v>1</v>
      </c>
      <c r="I107" s="180"/>
      <c r="J107" s="181">
        <f>ROUND(I107*H107,2)</f>
        <v>0</v>
      </c>
      <c r="K107" s="177" t="s">
        <v>132</v>
      </c>
      <c r="L107" s="41"/>
      <c r="M107" s="182" t="s">
        <v>19</v>
      </c>
      <c r="N107" s="183" t="s">
        <v>47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133</v>
      </c>
      <c r="AT107" s="186" t="s">
        <v>128</v>
      </c>
      <c r="AU107" s="186" t="s">
        <v>86</v>
      </c>
      <c r="AY107" s="19" t="s">
        <v>126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84</v>
      </c>
      <c r="BK107" s="187">
        <f>ROUND(I107*H107,2)</f>
        <v>0</v>
      </c>
      <c r="BL107" s="19" t="s">
        <v>133</v>
      </c>
      <c r="BM107" s="186" t="s">
        <v>937</v>
      </c>
    </row>
    <row r="108" spans="1:65" s="2" customFormat="1" ht="11.25">
      <c r="A108" s="36"/>
      <c r="B108" s="37"/>
      <c r="C108" s="38"/>
      <c r="D108" s="188" t="s">
        <v>135</v>
      </c>
      <c r="E108" s="38"/>
      <c r="F108" s="189" t="s">
        <v>938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135</v>
      </c>
      <c r="AU108" s="19" t="s">
        <v>86</v>
      </c>
    </row>
    <row r="109" spans="1:65" s="15" customFormat="1" ht="11.25">
      <c r="B109" s="217"/>
      <c r="C109" s="218"/>
      <c r="D109" s="193" t="s">
        <v>155</v>
      </c>
      <c r="E109" s="219" t="s">
        <v>19</v>
      </c>
      <c r="F109" s="220" t="s">
        <v>939</v>
      </c>
      <c r="G109" s="218"/>
      <c r="H109" s="219" t="s">
        <v>19</v>
      </c>
      <c r="I109" s="221"/>
      <c r="J109" s="218"/>
      <c r="K109" s="218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155</v>
      </c>
      <c r="AU109" s="226" t="s">
        <v>86</v>
      </c>
      <c r="AV109" s="15" t="s">
        <v>84</v>
      </c>
      <c r="AW109" s="15" t="s">
        <v>37</v>
      </c>
      <c r="AX109" s="15" t="s">
        <v>76</v>
      </c>
      <c r="AY109" s="226" t="s">
        <v>126</v>
      </c>
    </row>
    <row r="110" spans="1:65" s="13" customFormat="1" ht="11.25">
      <c r="B110" s="195"/>
      <c r="C110" s="196"/>
      <c r="D110" s="193" t="s">
        <v>155</v>
      </c>
      <c r="E110" s="197" t="s">
        <v>19</v>
      </c>
      <c r="F110" s="198" t="s">
        <v>84</v>
      </c>
      <c r="G110" s="196"/>
      <c r="H110" s="199">
        <v>1</v>
      </c>
      <c r="I110" s="200"/>
      <c r="J110" s="196"/>
      <c r="K110" s="196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155</v>
      </c>
      <c r="AU110" s="205" t="s">
        <v>86</v>
      </c>
      <c r="AV110" s="13" t="s">
        <v>86</v>
      </c>
      <c r="AW110" s="13" t="s">
        <v>37</v>
      </c>
      <c r="AX110" s="13" t="s">
        <v>76</v>
      </c>
      <c r="AY110" s="205" t="s">
        <v>126</v>
      </c>
    </row>
    <row r="111" spans="1:65" s="14" customFormat="1" ht="11.25">
      <c r="B111" s="206"/>
      <c r="C111" s="207"/>
      <c r="D111" s="193" t="s">
        <v>155</v>
      </c>
      <c r="E111" s="208" t="s">
        <v>19</v>
      </c>
      <c r="F111" s="209" t="s">
        <v>157</v>
      </c>
      <c r="G111" s="207"/>
      <c r="H111" s="210">
        <v>1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155</v>
      </c>
      <c r="AU111" s="216" t="s">
        <v>86</v>
      </c>
      <c r="AV111" s="14" t="s">
        <v>133</v>
      </c>
      <c r="AW111" s="14" t="s">
        <v>37</v>
      </c>
      <c r="AX111" s="14" t="s">
        <v>84</v>
      </c>
      <c r="AY111" s="216" t="s">
        <v>126</v>
      </c>
    </row>
    <row r="112" spans="1:65" s="2" customFormat="1" ht="16.5" customHeight="1">
      <c r="A112" s="36"/>
      <c r="B112" s="37"/>
      <c r="C112" s="175" t="s">
        <v>163</v>
      </c>
      <c r="D112" s="175" t="s">
        <v>128</v>
      </c>
      <c r="E112" s="176" t="s">
        <v>940</v>
      </c>
      <c r="F112" s="177" t="s">
        <v>941</v>
      </c>
      <c r="G112" s="178" t="s">
        <v>345</v>
      </c>
      <c r="H112" s="179">
        <v>1</v>
      </c>
      <c r="I112" s="180"/>
      <c r="J112" s="181">
        <f>ROUND(I112*H112,2)</f>
        <v>0</v>
      </c>
      <c r="K112" s="177" t="s">
        <v>166</v>
      </c>
      <c r="L112" s="41"/>
      <c r="M112" s="182" t="s">
        <v>19</v>
      </c>
      <c r="N112" s="183" t="s">
        <v>47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133</v>
      </c>
      <c r="AT112" s="186" t="s">
        <v>128</v>
      </c>
      <c r="AU112" s="186" t="s">
        <v>86</v>
      </c>
      <c r="AY112" s="19" t="s">
        <v>126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84</v>
      </c>
      <c r="BK112" s="187">
        <f>ROUND(I112*H112,2)</f>
        <v>0</v>
      </c>
      <c r="BL112" s="19" t="s">
        <v>133</v>
      </c>
      <c r="BM112" s="186" t="s">
        <v>942</v>
      </c>
    </row>
    <row r="113" spans="1:65" s="2" customFormat="1" ht="16.5" customHeight="1">
      <c r="A113" s="36"/>
      <c r="B113" s="37"/>
      <c r="C113" s="175" t="s">
        <v>169</v>
      </c>
      <c r="D113" s="175" t="s">
        <v>128</v>
      </c>
      <c r="E113" s="176" t="s">
        <v>943</v>
      </c>
      <c r="F113" s="177" t="s">
        <v>944</v>
      </c>
      <c r="G113" s="178" t="s">
        <v>919</v>
      </c>
      <c r="H113" s="179">
        <v>1</v>
      </c>
      <c r="I113" s="180"/>
      <c r="J113" s="181">
        <f>ROUND(I113*H113,2)</f>
        <v>0</v>
      </c>
      <c r="K113" s="177" t="s">
        <v>132</v>
      </c>
      <c r="L113" s="41"/>
      <c r="M113" s="182" t="s">
        <v>19</v>
      </c>
      <c r="N113" s="183" t="s">
        <v>47</v>
      </c>
      <c r="O113" s="66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133</v>
      </c>
      <c r="AT113" s="186" t="s">
        <v>128</v>
      </c>
      <c r="AU113" s="186" t="s">
        <v>86</v>
      </c>
      <c r="AY113" s="19" t="s">
        <v>126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84</v>
      </c>
      <c r="BK113" s="187">
        <f>ROUND(I113*H113,2)</f>
        <v>0</v>
      </c>
      <c r="BL113" s="19" t="s">
        <v>133</v>
      </c>
      <c r="BM113" s="186" t="s">
        <v>945</v>
      </c>
    </row>
    <row r="114" spans="1:65" s="2" customFormat="1" ht="11.25">
      <c r="A114" s="36"/>
      <c r="B114" s="37"/>
      <c r="C114" s="38"/>
      <c r="D114" s="188" t="s">
        <v>135</v>
      </c>
      <c r="E114" s="38"/>
      <c r="F114" s="189" t="s">
        <v>946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135</v>
      </c>
      <c r="AU114" s="19" t="s">
        <v>86</v>
      </c>
    </row>
    <row r="115" spans="1:65" s="15" customFormat="1" ht="11.25">
      <c r="B115" s="217"/>
      <c r="C115" s="218"/>
      <c r="D115" s="193" t="s">
        <v>155</v>
      </c>
      <c r="E115" s="219" t="s">
        <v>19</v>
      </c>
      <c r="F115" s="220" t="s">
        <v>947</v>
      </c>
      <c r="G115" s="218"/>
      <c r="H115" s="219" t="s">
        <v>19</v>
      </c>
      <c r="I115" s="221"/>
      <c r="J115" s="218"/>
      <c r="K115" s="218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155</v>
      </c>
      <c r="AU115" s="226" t="s">
        <v>86</v>
      </c>
      <c r="AV115" s="15" t="s">
        <v>84</v>
      </c>
      <c r="AW115" s="15" t="s">
        <v>37</v>
      </c>
      <c r="AX115" s="15" t="s">
        <v>76</v>
      </c>
      <c r="AY115" s="226" t="s">
        <v>126</v>
      </c>
    </row>
    <row r="116" spans="1:65" s="13" customFormat="1" ht="11.25">
      <c r="B116" s="195"/>
      <c r="C116" s="196"/>
      <c r="D116" s="193" t="s">
        <v>155</v>
      </c>
      <c r="E116" s="197" t="s">
        <v>19</v>
      </c>
      <c r="F116" s="198" t="s">
        <v>84</v>
      </c>
      <c r="G116" s="196"/>
      <c r="H116" s="199">
        <v>1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155</v>
      </c>
      <c r="AU116" s="205" t="s">
        <v>86</v>
      </c>
      <c r="AV116" s="13" t="s">
        <v>86</v>
      </c>
      <c r="AW116" s="13" t="s">
        <v>37</v>
      </c>
      <c r="AX116" s="13" t="s">
        <v>76</v>
      </c>
      <c r="AY116" s="205" t="s">
        <v>126</v>
      </c>
    </row>
    <row r="117" spans="1:65" s="14" customFormat="1" ht="11.25">
      <c r="B117" s="206"/>
      <c r="C117" s="207"/>
      <c r="D117" s="193" t="s">
        <v>155</v>
      </c>
      <c r="E117" s="208" t="s">
        <v>19</v>
      </c>
      <c r="F117" s="209" t="s">
        <v>157</v>
      </c>
      <c r="G117" s="207"/>
      <c r="H117" s="210">
        <v>1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155</v>
      </c>
      <c r="AU117" s="216" t="s">
        <v>86</v>
      </c>
      <c r="AV117" s="14" t="s">
        <v>133</v>
      </c>
      <c r="AW117" s="14" t="s">
        <v>37</v>
      </c>
      <c r="AX117" s="14" t="s">
        <v>84</v>
      </c>
      <c r="AY117" s="216" t="s">
        <v>126</v>
      </c>
    </row>
    <row r="118" spans="1:65" s="2" customFormat="1" ht="16.5" customHeight="1">
      <c r="A118" s="36"/>
      <c r="B118" s="37"/>
      <c r="C118" s="175" t="s">
        <v>174</v>
      </c>
      <c r="D118" s="175" t="s">
        <v>128</v>
      </c>
      <c r="E118" s="176" t="s">
        <v>948</v>
      </c>
      <c r="F118" s="177" t="s">
        <v>949</v>
      </c>
      <c r="G118" s="178" t="s">
        <v>919</v>
      </c>
      <c r="H118" s="179">
        <v>1</v>
      </c>
      <c r="I118" s="180"/>
      <c r="J118" s="181">
        <f>ROUND(I118*H118,2)</f>
        <v>0</v>
      </c>
      <c r="K118" s="177" t="s">
        <v>132</v>
      </c>
      <c r="L118" s="41"/>
      <c r="M118" s="182" t="s">
        <v>19</v>
      </c>
      <c r="N118" s="183" t="s">
        <v>47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133</v>
      </c>
      <c r="AT118" s="186" t="s">
        <v>128</v>
      </c>
      <c r="AU118" s="186" t="s">
        <v>86</v>
      </c>
      <c r="AY118" s="19" t="s">
        <v>126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84</v>
      </c>
      <c r="BK118" s="187">
        <f>ROUND(I118*H118,2)</f>
        <v>0</v>
      </c>
      <c r="BL118" s="19" t="s">
        <v>133</v>
      </c>
      <c r="BM118" s="186" t="s">
        <v>950</v>
      </c>
    </row>
    <row r="119" spans="1:65" s="2" customFormat="1" ht="11.25">
      <c r="A119" s="36"/>
      <c r="B119" s="37"/>
      <c r="C119" s="38"/>
      <c r="D119" s="188" t="s">
        <v>135</v>
      </c>
      <c r="E119" s="38"/>
      <c r="F119" s="189" t="s">
        <v>951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135</v>
      </c>
      <c r="AU119" s="19" t="s">
        <v>86</v>
      </c>
    </row>
    <row r="120" spans="1:65" s="15" customFormat="1" ht="22.5">
      <c r="B120" s="217"/>
      <c r="C120" s="218"/>
      <c r="D120" s="193" t="s">
        <v>155</v>
      </c>
      <c r="E120" s="219" t="s">
        <v>19</v>
      </c>
      <c r="F120" s="220" t="s">
        <v>952</v>
      </c>
      <c r="G120" s="218"/>
      <c r="H120" s="219" t="s">
        <v>19</v>
      </c>
      <c r="I120" s="221"/>
      <c r="J120" s="218"/>
      <c r="K120" s="218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155</v>
      </c>
      <c r="AU120" s="226" t="s">
        <v>86</v>
      </c>
      <c r="AV120" s="15" t="s">
        <v>84</v>
      </c>
      <c r="AW120" s="15" t="s">
        <v>37</v>
      </c>
      <c r="AX120" s="15" t="s">
        <v>76</v>
      </c>
      <c r="AY120" s="226" t="s">
        <v>126</v>
      </c>
    </row>
    <row r="121" spans="1:65" s="13" customFormat="1" ht="11.25">
      <c r="B121" s="195"/>
      <c r="C121" s="196"/>
      <c r="D121" s="193" t="s">
        <v>155</v>
      </c>
      <c r="E121" s="197" t="s">
        <v>19</v>
      </c>
      <c r="F121" s="198" t="s">
        <v>84</v>
      </c>
      <c r="G121" s="196"/>
      <c r="H121" s="199">
        <v>1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155</v>
      </c>
      <c r="AU121" s="205" t="s">
        <v>86</v>
      </c>
      <c r="AV121" s="13" t="s">
        <v>86</v>
      </c>
      <c r="AW121" s="13" t="s">
        <v>37</v>
      </c>
      <c r="AX121" s="13" t="s">
        <v>76</v>
      </c>
      <c r="AY121" s="205" t="s">
        <v>126</v>
      </c>
    </row>
    <row r="122" spans="1:65" s="14" customFormat="1" ht="11.25">
      <c r="B122" s="206"/>
      <c r="C122" s="207"/>
      <c r="D122" s="193" t="s">
        <v>155</v>
      </c>
      <c r="E122" s="208" t="s">
        <v>19</v>
      </c>
      <c r="F122" s="209" t="s">
        <v>157</v>
      </c>
      <c r="G122" s="207"/>
      <c r="H122" s="210">
        <v>1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155</v>
      </c>
      <c r="AU122" s="216" t="s">
        <v>86</v>
      </c>
      <c r="AV122" s="14" t="s">
        <v>133</v>
      </c>
      <c r="AW122" s="14" t="s">
        <v>37</v>
      </c>
      <c r="AX122" s="14" t="s">
        <v>84</v>
      </c>
      <c r="AY122" s="216" t="s">
        <v>126</v>
      </c>
    </row>
    <row r="123" spans="1:65" s="2" customFormat="1" ht="16.5" customHeight="1">
      <c r="A123" s="36"/>
      <c r="B123" s="37"/>
      <c r="C123" s="175" t="s">
        <v>184</v>
      </c>
      <c r="D123" s="175" t="s">
        <v>128</v>
      </c>
      <c r="E123" s="176" t="s">
        <v>953</v>
      </c>
      <c r="F123" s="177" t="s">
        <v>954</v>
      </c>
      <c r="G123" s="178" t="s">
        <v>478</v>
      </c>
      <c r="H123" s="179">
        <v>1</v>
      </c>
      <c r="I123" s="180"/>
      <c r="J123" s="181">
        <f>ROUND(I123*H123,2)</f>
        <v>0</v>
      </c>
      <c r="K123" s="177" t="s">
        <v>166</v>
      </c>
      <c r="L123" s="41"/>
      <c r="M123" s="182" t="s">
        <v>19</v>
      </c>
      <c r="N123" s="183" t="s">
        <v>47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133</v>
      </c>
      <c r="AT123" s="186" t="s">
        <v>128</v>
      </c>
      <c r="AU123" s="186" t="s">
        <v>86</v>
      </c>
      <c r="AY123" s="19" t="s">
        <v>126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84</v>
      </c>
      <c r="BK123" s="187">
        <f>ROUND(I123*H123,2)</f>
        <v>0</v>
      </c>
      <c r="BL123" s="19" t="s">
        <v>133</v>
      </c>
      <c r="BM123" s="186" t="s">
        <v>955</v>
      </c>
    </row>
    <row r="124" spans="1:65" s="12" customFormat="1" ht="22.9" customHeight="1">
      <c r="B124" s="159"/>
      <c r="C124" s="160"/>
      <c r="D124" s="161" t="s">
        <v>75</v>
      </c>
      <c r="E124" s="173" t="s">
        <v>956</v>
      </c>
      <c r="F124" s="173" t="s">
        <v>957</v>
      </c>
      <c r="G124" s="160"/>
      <c r="H124" s="160"/>
      <c r="I124" s="163"/>
      <c r="J124" s="174">
        <f>BK124</f>
        <v>0</v>
      </c>
      <c r="K124" s="160"/>
      <c r="L124" s="165"/>
      <c r="M124" s="166"/>
      <c r="N124" s="167"/>
      <c r="O124" s="167"/>
      <c r="P124" s="168">
        <f>SUM(P125:P142)</f>
        <v>0</v>
      </c>
      <c r="Q124" s="167"/>
      <c r="R124" s="168">
        <f>SUM(R125:R142)</f>
        <v>0</v>
      </c>
      <c r="S124" s="167"/>
      <c r="T124" s="169">
        <f>SUM(T125:T142)</f>
        <v>0</v>
      </c>
      <c r="AR124" s="170" t="s">
        <v>158</v>
      </c>
      <c r="AT124" s="171" t="s">
        <v>75</v>
      </c>
      <c r="AU124" s="171" t="s">
        <v>84</v>
      </c>
      <c r="AY124" s="170" t="s">
        <v>126</v>
      </c>
      <c r="BK124" s="172">
        <f>SUM(BK125:BK142)</f>
        <v>0</v>
      </c>
    </row>
    <row r="125" spans="1:65" s="2" customFormat="1" ht="16.5" customHeight="1">
      <c r="A125" s="36"/>
      <c r="B125" s="37"/>
      <c r="C125" s="175" t="s">
        <v>192</v>
      </c>
      <c r="D125" s="175" t="s">
        <v>128</v>
      </c>
      <c r="E125" s="176" t="s">
        <v>958</v>
      </c>
      <c r="F125" s="177" t="s">
        <v>957</v>
      </c>
      <c r="G125" s="178" t="s">
        <v>919</v>
      </c>
      <c r="H125" s="179">
        <v>1</v>
      </c>
      <c r="I125" s="180"/>
      <c r="J125" s="181">
        <f>ROUND(I125*H125,2)</f>
        <v>0</v>
      </c>
      <c r="K125" s="177" t="s">
        <v>132</v>
      </c>
      <c r="L125" s="41"/>
      <c r="M125" s="182" t="s">
        <v>19</v>
      </c>
      <c r="N125" s="183" t="s">
        <v>47</v>
      </c>
      <c r="O125" s="66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133</v>
      </c>
      <c r="AT125" s="186" t="s">
        <v>128</v>
      </c>
      <c r="AU125" s="186" t="s">
        <v>86</v>
      </c>
      <c r="AY125" s="19" t="s">
        <v>126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84</v>
      </c>
      <c r="BK125" s="187">
        <f>ROUND(I125*H125,2)</f>
        <v>0</v>
      </c>
      <c r="BL125" s="19" t="s">
        <v>133</v>
      </c>
      <c r="BM125" s="186" t="s">
        <v>959</v>
      </c>
    </row>
    <row r="126" spans="1:65" s="2" customFormat="1" ht="11.25">
      <c r="A126" s="36"/>
      <c r="B126" s="37"/>
      <c r="C126" s="38"/>
      <c r="D126" s="188" t="s">
        <v>135</v>
      </c>
      <c r="E126" s="38"/>
      <c r="F126" s="189" t="s">
        <v>960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135</v>
      </c>
      <c r="AU126" s="19" t="s">
        <v>86</v>
      </c>
    </row>
    <row r="127" spans="1:65" s="2" customFormat="1" ht="58.5">
      <c r="A127" s="36"/>
      <c r="B127" s="37"/>
      <c r="C127" s="38"/>
      <c r="D127" s="193" t="s">
        <v>137</v>
      </c>
      <c r="E127" s="38"/>
      <c r="F127" s="194" t="s">
        <v>961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137</v>
      </c>
      <c r="AU127" s="19" t="s">
        <v>86</v>
      </c>
    </row>
    <row r="128" spans="1:65" s="15" customFormat="1" ht="22.5">
      <c r="B128" s="217"/>
      <c r="C128" s="218"/>
      <c r="D128" s="193" t="s">
        <v>155</v>
      </c>
      <c r="E128" s="219" t="s">
        <v>19</v>
      </c>
      <c r="F128" s="220" t="s">
        <v>962</v>
      </c>
      <c r="G128" s="218"/>
      <c r="H128" s="219" t="s">
        <v>19</v>
      </c>
      <c r="I128" s="221"/>
      <c r="J128" s="218"/>
      <c r="K128" s="218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155</v>
      </c>
      <c r="AU128" s="226" t="s">
        <v>86</v>
      </c>
      <c r="AV128" s="15" t="s">
        <v>84</v>
      </c>
      <c r="AW128" s="15" t="s">
        <v>37</v>
      </c>
      <c r="AX128" s="15" t="s">
        <v>76</v>
      </c>
      <c r="AY128" s="226" t="s">
        <v>126</v>
      </c>
    </row>
    <row r="129" spans="1:65" s="13" customFormat="1" ht="11.25">
      <c r="B129" s="195"/>
      <c r="C129" s="196"/>
      <c r="D129" s="193" t="s">
        <v>155</v>
      </c>
      <c r="E129" s="197" t="s">
        <v>19</v>
      </c>
      <c r="F129" s="198" t="s">
        <v>84</v>
      </c>
      <c r="G129" s="196"/>
      <c r="H129" s="199">
        <v>1</v>
      </c>
      <c r="I129" s="200"/>
      <c r="J129" s="196"/>
      <c r="K129" s="196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155</v>
      </c>
      <c r="AU129" s="205" t="s">
        <v>86</v>
      </c>
      <c r="AV129" s="13" t="s">
        <v>86</v>
      </c>
      <c r="AW129" s="13" t="s">
        <v>37</v>
      </c>
      <c r="AX129" s="13" t="s">
        <v>76</v>
      </c>
      <c r="AY129" s="205" t="s">
        <v>126</v>
      </c>
    </row>
    <row r="130" spans="1:65" s="14" customFormat="1" ht="11.25">
      <c r="B130" s="206"/>
      <c r="C130" s="207"/>
      <c r="D130" s="193" t="s">
        <v>155</v>
      </c>
      <c r="E130" s="208" t="s">
        <v>19</v>
      </c>
      <c r="F130" s="209" t="s">
        <v>157</v>
      </c>
      <c r="G130" s="207"/>
      <c r="H130" s="210">
        <v>1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155</v>
      </c>
      <c r="AU130" s="216" t="s">
        <v>86</v>
      </c>
      <c r="AV130" s="14" t="s">
        <v>133</v>
      </c>
      <c r="AW130" s="14" t="s">
        <v>37</v>
      </c>
      <c r="AX130" s="14" t="s">
        <v>84</v>
      </c>
      <c r="AY130" s="216" t="s">
        <v>126</v>
      </c>
    </row>
    <row r="131" spans="1:65" s="2" customFormat="1" ht="16.5" customHeight="1">
      <c r="A131" s="36"/>
      <c r="B131" s="37"/>
      <c r="C131" s="175" t="s">
        <v>199</v>
      </c>
      <c r="D131" s="175" t="s">
        <v>128</v>
      </c>
      <c r="E131" s="176" t="s">
        <v>963</v>
      </c>
      <c r="F131" s="177" t="s">
        <v>964</v>
      </c>
      <c r="G131" s="178" t="s">
        <v>919</v>
      </c>
      <c r="H131" s="179">
        <v>1</v>
      </c>
      <c r="I131" s="180"/>
      <c r="J131" s="181">
        <f>ROUND(I131*H131,2)</f>
        <v>0</v>
      </c>
      <c r="K131" s="177" t="s">
        <v>132</v>
      </c>
      <c r="L131" s="41"/>
      <c r="M131" s="182" t="s">
        <v>19</v>
      </c>
      <c r="N131" s="183" t="s">
        <v>47</v>
      </c>
      <c r="O131" s="66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133</v>
      </c>
      <c r="AT131" s="186" t="s">
        <v>128</v>
      </c>
      <c r="AU131" s="186" t="s">
        <v>86</v>
      </c>
      <c r="AY131" s="19" t="s">
        <v>126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84</v>
      </c>
      <c r="BK131" s="187">
        <f>ROUND(I131*H131,2)</f>
        <v>0</v>
      </c>
      <c r="BL131" s="19" t="s">
        <v>133</v>
      </c>
      <c r="BM131" s="186" t="s">
        <v>965</v>
      </c>
    </row>
    <row r="132" spans="1:65" s="2" customFormat="1" ht="11.25">
      <c r="A132" s="36"/>
      <c r="B132" s="37"/>
      <c r="C132" s="38"/>
      <c r="D132" s="188" t="s">
        <v>135</v>
      </c>
      <c r="E132" s="38"/>
      <c r="F132" s="189" t="s">
        <v>966</v>
      </c>
      <c r="G132" s="38"/>
      <c r="H132" s="38"/>
      <c r="I132" s="190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135</v>
      </c>
      <c r="AU132" s="19" t="s">
        <v>86</v>
      </c>
    </row>
    <row r="133" spans="1:65" s="2" customFormat="1" ht="58.5">
      <c r="A133" s="36"/>
      <c r="B133" s="37"/>
      <c r="C133" s="38"/>
      <c r="D133" s="193" t="s">
        <v>137</v>
      </c>
      <c r="E133" s="38"/>
      <c r="F133" s="194" t="s">
        <v>967</v>
      </c>
      <c r="G133" s="38"/>
      <c r="H133" s="38"/>
      <c r="I133" s="190"/>
      <c r="J133" s="38"/>
      <c r="K133" s="38"/>
      <c r="L133" s="41"/>
      <c r="M133" s="191"/>
      <c r="N133" s="192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137</v>
      </c>
      <c r="AU133" s="19" t="s">
        <v>86</v>
      </c>
    </row>
    <row r="134" spans="1:65" s="15" customFormat="1" ht="11.25">
      <c r="B134" s="217"/>
      <c r="C134" s="218"/>
      <c r="D134" s="193" t="s">
        <v>155</v>
      </c>
      <c r="E134" s="219" t="s">
        <v>19</v>
      </c>
      <c r="F134" s="220" t="s">
        <v>968</v>
      </c>
      <c r="G134" s="218"/>
      <c r="H134" s="219" t="s">
        <v>19</v>
      </c>
      <c r="I134" s="221"/>
      <c r="J134" s="218"/>
      <c r="K134" s="218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155</v>
      </c>
      <c r="AU134" s="226" t="s">
        <v>86</v>
      </c>
      <c r="AV134" s="15" t="s">
        <v>84</v>
      </c>
      <c r="AW134" s="15" t="s">
        <v>37</v>
      </c>
      <c r="AX134" s="15" t="s">
        <v>76</v>
      </c>
      <c r="AY134" s="226" t="s">
        <v>126</v>
      </c>
    </row>
    <row r="135" spans="1:65" s="13" customFormat="1" ht="11.25">
      <c r="B135" s="195"/>
      <c r="C135" s="196"/>
      <c r="D135" s="193" t="s">
        <v>155</v>
      </c>
      <c r="E135" s="197" t="s">
        <v>19</v>
      </c>
      <c r="F135" s="198" t="s">
        <v>84</v>
      </c>
      <c r="G135" s="196"/>
      <c r="H135" s="199">
        <v>1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155</v>
      </c>
      <c r="AU135" s="205" t="s">
        <v>86</v>
      </c>
      <c r="AV135" s="13" t="s">
        <v>86</v>
      </c>
      <c r="AW135" s="13" t="s">
        <v>37</v>
      </c>
      <c r="AX135" s="13" t="s">
        <v>76</v>
      </c>
      <c r="AY135" s="205" t="s">
        <v>126</v>
      </c>
    </row>
    <row r="136" spans="1:65" s="14" customFormat="1" ht="11.25">
      <c r="B136" s="206"/>
      <c r="C136" s="207"/>
      <c r="D136" s="193" t="s">
        <v>155</v>
      </c>
      <c r="E136" s="208" t="s">
        <v>19</v>
      </c>
      <c r="F136" s="209" t="s">
        <v>157</v>
      </c>
      <c r="G136" s="207"/>
      <c r="H136" s="210">
        <v>1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155</v>
      </c>
      <c r="AU136" s="216" t="s">
        <v>86</v>
      </c>
      <c r="AV136" s="14" t="s">
        <v>133</v>
      </c>
      <c r="AW136" s="14" t="s">
        <v>37</v>
      </c>
      <c r="AX136" s="14" t="s">
        <v>84</v>
      </c>
      <c r="AY136" s="216" t="s">
        <v>126</v>
      </c>
    </row>
    <row r="137" spans="1:65" s="2" customFormat="1" ht="16.5" customHeight="1">
      <c r="A137" s="36"/>
      <c r="B137" s="37"/>
      <c r="C137" s="175" t="s">
        <v>8</v>
      </c>
      <c r="D137" s="175" t="s">
        <v>128</v>
      </c>
      <c r="E137" s="176" t="s">
        <v>969</v>
      </c>
      <c r="F137" s="177" t="s">
        <v>970</v>
      </c>
      <c r="G137" s="178" t="s">
        <v>919</v>
      </c>
      <c r="H137" s="179">
        <v>1</v>
      </c>
      <c r="I137" s="180"/>
      <c r="J137" s="181">
        <f>ROUND(I137*H137,2)</f>
        <v>0</v>
      </c>
      <c r="K137" s="177" t="s">
        <v>132</v>
      </c>
      <c r="L137" s="41"/>
      <c r="M137" s="182" t="s">
        <v>19</v>
      </c>
      <c r="N137" s="183" t="s">
        <v>47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133</v>
      </c>
      <c r="AT137" s="186" t="s">
        <v>128</v>
      </c>
      <c r="AU137" s="186" t="s">
        <v>86</v>
      </c>
      <c r="AY137" s="19" t="s">
        <v>126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84</v>
      </c>
      <c r="BK137" s="187">
        <f>ROUND(I137*H137,2)</f>
        <v>0</v>
      </c>
      <c r="BL137" s="19" t="s">
        <v>133</v>
      </c>
      <c r="BM137" s="186" t="s">
        <v>971</v>
      </c>
    </row>
    <row r="138" spans="1:65" s="2" customFormat="1" ht="11.25">
      <c r="A138" s="36"/>
      <c r="B138" s="37"/>
      <c r="C138" s="38"/>
      <c r="D138" s="188" t="s">
        <v>135</v>
      </c>
      <c r="E138" s="38"/>
      <c r="F138" s="189" t="s">
        <v>972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135</v>
      </c>
      <c r="AU138" s="19" t="s">
        <v>86</v>
      </c>
    </row>
    <row r="139" spans="1:65" s="2" customFormat="1" ht="48.75">
      <c r="A139" s="36"/>
      <c r="B139" s="37"/>
      <c r="C139" s="38"/>
      <c r="D139" s="193" t="s">
        <v>137</v>
      </c>
      <c r="E139" s="38"/>
      <c r="F139" s="194" t="s">
        <v>973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137</v>
      </c>
      <c r="AU139" s="19" t="s">
        <v>86</v>
      </c>
    </row>
    <row r="140" spans="1:65" s="15" customFormat="1" ht="11.25">
      <c r="B140" s="217"/>
      <c r="C140" s="218"/>
      <c r="D140" s="193" t="s">
        <v>155</v>
      </c>
      <c r="E140" s="219" t="s">
        <v>19</v>
      </c>
      <c r="F140" s="220" t="s">
        <v>974</v>
      </c>
      <c r="G140" s="218"/>
      <c r="H140" s="219" t="s">
        <v>19</v>
      </c>
      <c r="I140" s="221"/>
      <c r="J140" s="218"/>
      <c r="K140" s="218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155</v>
      </c>
      <c r="AU140" s="226" t="s">
        <v>86</v>
      </c>
      <c r="AV140" s="15" t="s">
        <v>84</v>
      </c>
      <c r="AW140" s="15" t="s">
        <v>37</v>
      </c>
      <c r="AX140" s="15" t="s">
        <v>76</v>
      </c>
      <c r="AY140" s="226" t="s">
        <v>126</v>
      </c>
    </row>
    <row r="141" spans="1:65" s="13" customFormat="1" ht="11.25">
      <c r="B141" s="195"/>
      <c r="C141" s="196"/>
      <c r="D141" s="193" t="s">
        <v>155</v>
      </c>
      <c r="E141" s="197" t="s">
        <v>19</v>
      </c>
      <c r="F141" s="198" t="s">
        <v>84</v>
      </c>
      <c r="G141" s="196"/>
      <c r="H141" s="199">
        <v>1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155</v>
      </c>
      <c r="AU141" s="205" t="s">
        <v>86</v>
      </c>
      <c r="AV141" s="13" t="s">
        <v>86</v>
      </c>
      <c r="AW141" s="13" t="s">
        <v>37</v>
      </c>
      <c r="AX141" s="13" t="s">
        <v>76</v>
      </c>
      <c r="AY141" s="205" t="s">
        <v>126</v>
      </c>
    </row>
    <row r="142" spans="1:65" s="14" customFormat="1" ht="11.25">
      <c r="B142" s="206"/>
      <c r="C142" s="207"/>
      <c r="D142" s="193" t="s">
        <v>155</v>
      </c>
      <c r="E142" s="208" t="s">
        <v>19</v>
      </c>
      <c r="F142" s="209" t="s">
        <v>157</v>
      </c>
      <c r="G142" s="207"/>
      <c r="H142" s="210">
        <v>1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155</v>
      </c>
      <c r="AU142" s="216" t="s">
        <v>86</v>
      </c>
      <c r="AV142" s="14" t="s">
        <v>133</v>
      </c>
      <c r="AW142" s="14" t="s">
        <v>37</v>
      </c>
      <c r="AX142" s="14" t="s">
        <v>84</v>
      </c>
      <c r="AY142" s="216" t="s">
        <v>126</v>
      </c>
    </row>
    <row r="143" spans="1:65" s="12" customFormat="1" ht="22.9" customHeight="1">
      <c r="B143" s="159"/>
      <c r="C143" s="160"/>
      <c r="D143" s="161" t="s">
        <v>75</v>
      </c>
      <c r="E143" s="173" t="s">
        <v>975</v>
      </c>
      <c r="F143" s="173" t="s">
        <v>976</v>
      </c>
      <c r="G143" s="160"/>
      <c r="H143" s="160"/>
      <c r="I143" s="163"/>
      <c r="J143" s="174">
        <f>BK143</f>
        <v>0</v>
      </c>
      <c r="K143" s="160"/>
      <c r="L143" s="165"/>
      <c r="M143" s="166"/>
      <c r="N143" s="167"/>
      <c r="O143" s="167"/>
      <c r="P143" s="168">
        <f>SUM(P144:P161)</f>
        <v>0</v>
      </c>
      <c r="Q143" s="167"/>
      <c r="R143" s="168">
        <f>SUM(R144:R161)</f>
        <v>0</v>
      </c>
      <c r="S143" s="167"/>
      <c r="T143" s="169">
        <f>SUM(T144:T161)</f>
        <v>0</v>
      </c>
      <c r="AR143" s="170" t="s">
        <v>158</v>
      </c>
      <c r="AT143" s="171" t="s">
        <v>75</v>
      </c>
      <c r="AU143" s="171" t="s">
        <v>84</v>
      </c>
      <c r="AY143" s="170" t="s">
        <v>126</v>
      </c>
      <c r="BK143" s="172">
        <f>SUM(BK144:BK161)</f>
        <v>0</v>
      </c>
    </row>
    <row r="144" spans="1:65" s="2" customFormat="1" ht="16.5" customHeight="1">
      <c r="A144" s="36"/>
      <c r="B144" s="37"/>
      <c r="C144" s="175" t="s">
        <v>211</v>
      </c>
      <c r="D144" s="175" t="s">
        <v>128</v>
      </c>
      <c r="E144" s="176" t="s">
        <v>977</v>
      </c>
      <c r="F144" s="177" t="s">
        <v>978</v>
      </c>
      <c r="G144" s="178" t="s">
        <v>919</v>
      </c>
      <c r="H144" s="179">
        <v>1</v>
      </c>
      <c r="I144" s="180"/>
      <c r="J144" s="181">
        <f>ROUND(I144*H144,2)</f>
        <v>0</v>
      </c>
      <c r="K144" s="177" t="s">
        <v>132</v>
      </c>
      <c r="L144" s="41"/>
      <c r="M144" s="182" t="s">
        <v>19</v>
      </c>
      <c r="N144" s="183" t="s">
        <v>47</v>
      </c>
      <c r="O144" s="66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133</v>
      </c>
      <c r="AT144" s="186" t="s">
        <v>128</v>
      </c>
      <c r="AU144" s="186" t="s">
        <v>86</v>
      </c>
      <c r="AY144" s="19" t="s">
        <v>126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84</v>
      </c>
      <c r="BK144" s="187">
        <f>ROUND(I144*H144,2)</f>
        <v>0</v>
      </c>
      <c r="BL144" s="19" t="s">
        <v>133</v>
      </c>
      <c r="BM144" s="186" t="s">
        <v>979</v>
      </c>
    </row>
    <row r="145" spans="1:65" s="2" customFormat="1" ht="11.25">
      <c r="A145" s="36"/>
      <c r="B145" s="37"/>
      <c r="C145" s="38"/>
      <c r="D145" s="188" t="s">
        <v>135</v>
      </c>
      <c r="E145" s="38"/>
      <c r="F145" s="189" t="s">
        <v>980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135</v>
      </c>
      <c r="AU145" s="19" t="s">
        <v>86</v>
      </c>
    </row>
    <row r="146" spans="1:65" s="2" customFormat="1" ht="39">
      <c r="A146" s="36"/>
      <c r="B146" s="37"/>
      <c r="C146" s="38"/>
      <c r="D146" s="193" t="s">
        <v>137</v>
      </c>
      <c r="E146" s="38"/>
      <c r="F146" s="194" t="s">
        <v>981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137</v>
      </c>
      <c r="AU146" s="19" t="s">
        <v>86</v>
      </c>
    </row>
    <row r="147" spans="1:65" s="15" customFormat="1" ht="33.75">
      <c r="B147" s="217"/>
      <c r="C147" s="218"/>
      <c r="D147" s="193" t="s">
        <v>155</v>
      </c>
      <c r="E147" s="219" t="s">
        <v>19</v>
      </c>
      <c r="F147" s="220" t="s">
        <v>982</v>
      </c>
      <c r="G147" s="218"/>
      <c r="H147" s="219" t="s">
        <v>19</v>
      </c>
      <c r="I147" s="221"/>
      <c r="J147" s="218"/>
      <c r="K147" s="218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155</v>
      </c>
      <c r="AU147" s="226" t="s">
        <v>86</v>
      </c>
      <c r="AV147" s="15" t="s">
        <v>84</v>
      </c>
      <c r="AW147" s="15" t="s">
        <v>37</v>
      </c>
      <c r="AX147" s="15" t="s">
        <v>76</v>
      </c>
      <c r="AY147" s="226" t="s">
        <v>126</v>
      </c>
    </row>
    <row r="148" spans="1:65" s="13" customFormat="1" ht="11.25">
      <c r="B148" s="195"/>
      <c r="C148" s="196"/>
      <c r="D148" s="193" t="s">
        <v>155</v>
      </c>
      <c r="E148" s="197" t="s">
        <v>19</v>
      </c>
      <c r="F148" s="198" t="s">
        <v>84</v>
      </c>
      <c r="G148" s="196"/>
      <c r="H148" s="199">
        <v>1</v>
      </c>
      <c r="I148" s="200"/>
      <c r="J148" s="196"/>
      <c r="K148" s="196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155</v>
      </c>
      <c r="AU148" s="205" t="s">
        <v>86</v>
      </c>
      <c r="AV148" s="13" t="s">
        <v>86</v>
      </c>
      <c r="AW148" s="13" t="s">
        <v>37</v>
      </c>
      <c r="AX148" s="13" t="s">
        <v>76</v>
      </c>
      <c r="AY148" s="205" t="s">
        <v>126</v>
      </c>
    </row>
    <row r="149" spans="1:65" s="14" customFormat="1" ht="11.25">
      <c r="B149" s="206"/>
      <c r="C149" s="207"/>
      <c r="D149" s="193" t="s">
        <v>155</v>
      </c>
      <c r="E149" s="208" t="s">
        <v>19</v>
      </c>
      <c r="F149" s="209" t="s">
        <v>157</v>
      </c>
      <c r="G149" s="207"/>
      <c r="H149" s="210">
        <v>1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155</v>
      </c>
      <c r="AU149" s="216" t="s">
        <v>86</v>
      </c>
      <c r="AV149" s="14" t="s">
        <v>133</v>
      </c>
      <c r="AW149" s="14" t="s">
        <v>37</v>
      </c>
      <c r="AX149" s="14" t="s">
        <v>84</v>
      </c>
      <c r="AY149" s="216" t="s">
        <v>126</v>
      </c>
    </row>
    <row r="150" spans="1:65" s="2" customFormat="1" ht="16.5" customHeight="1">
      <c r="A150" s="36"/>
      <c r="B150" s="37"/>
      <c r="C150" s="175" t="s">
        <v>218</v>
      </c>
      <c r="D150" s="175" t="s">
        <v>128</v>
      </c>
      <c r="E150" s="176" t="s">
        <v>983</v>
      </c>
      <c r="F150" s="177" t="s">
        <v>984</v>
      </c>
      <c r="G150" s="178" t="s">
        <v>919</v>
      </c>
      <c r="H150" s="179">
        <v>1</v>
      </c>
      <c r="I150" s="180"/>
      <c r="J150" s="181">
        <f>ROUND(I150*H150,2)</f>
        <v>0</v>
      </c>
      <c r="K150" s="177" t="s">
        <v>132</v>
      </c>
      <c r="L150" s="41"/>
      <c r="M150" s="182" t="s">
        <v>19</v>
      </c>
      <c r="N150" s="183" t="s">
        <v>47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133</v>
      </c>
      <c r="AT150" s="186" t="s">
        <v>128</v>
      </c>
      <c r="AU150" s="186" t="s">
        <v>86</v>
      </c>
      <c r="AY150" s="19" t="s">
        <v>126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84</v>
      </c>
      <c r="BK150" s="187">
        <f>ROUND(I150*H150,2)</f>
        <v>0</v>
      </c>
      <c r="BL150" s="19" t="s">
        <v>133</v>
      </c>
      <c r="BM150" s="186" t="s">
        <v>985</v>
      </c>
    </row>
    <row r="151" spans="1:65" s="2" customFormat="1" ht="11.25">
      <c r="A151" s="36"/>
      <c r="B151" s="37"/>
      <c r="C151" s="38"/>
      <c r="D151" s="188" t="s">
        <v>135</v>
      </c>
      <c r="E151" s="38"/>
      <c r="F151" s="189" t="s">
        <v>986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135</v>
      </c>
      <c r="AU151" s="19" t="s">
        <v>86</v>
      </c>
    </row>
    <row r="152" spans="1:65" s="15" customFormat="1" ht="11.25">
      <c r="B152" s="217"/>
      <c r="C152" s="218"/>
      <c r="D152" s="193" t="s">
        <v>155</v>
      </c>
      <c r="E152" s="219" t="s">
        <v>19</v>
      </c>
      <c r="F152" s="220" t="s">
        <v>987</v>
      </c>
      <c r="G152" s="218"/>
      <c r="H152" s="219" t="s">
        <v>19</v>
      </c>
      <c r="I152" s="221"/>
      <c r="J152" s="218"/>
      <c r="K152" s="218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155</v>
      </c>
      <c r="AU152" s="226" t="s">
        <v>86</v>
      </c>
      <c r="AV152" s="15" t="s">
        <v>84</v>
      </c>
      <c r="AW152" s="15" t="s">
        <v>37</v>
      </c>
      <c r="AX152" s="15" t="s">
        <v>76</v>
      </c>
      <c r="AY152" s="226" t="s">
        <v>126</v>
      </c>
    </row>
    <row r="153" spans="1:65" s="15" customFormat="1" ht="22.5">
      <c r="B153" s="217"/>
      <c r="C153" s="218"/>
      <c r="D153" s="193" t="s">
        <v>155</v>
      </c>
      <c r="E153" s="219" t="s">
        <v>19</v>
      </c>
      <c r="F153" s="220" t="s">
        <v>988</v>
      </c>
      <c r="G153" s="218"/>
      <c r="H153" s="219" t="s">
        <v>19</v>
      </c>
      <c r="I153" s="221"/>
      <c r="J153" s="218"/>
      <c r="K153" s="218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155</v>
      </c>
      <c r="AU153" s="226" t="s">
        <v>86</v>
      </c>
      <c r="AV153" s="15" t="s">
        <v>84</v>
      </c>
      <c r="AW153" s="15" t="s">
        <v>37</v>
      </c>
      <c r="AX153" s="15" t="s">
        <v>76</v>
      </c>
      <c r="AY153" s="226" t="s">
        <v>126</v>
      </c>
    </row>
    <row r="154" spans="1:65" s="15" customFormat="1" ht="22.5">
      <c r="B154" s="217"/>
      <c r="C154" s="218"/>
      <c r="D154" s="193" t="s">
        <v>155</v>
      </c>
      <c r="E154" s="219" t="s">
        <v>19</v>
      </c>
      <c r="F154" s="220" t="s">
        <v>989</v>
      </c>
      <c r="G154" s="218"/>
      <c r="H154" s="219" t="s">
        <v>19</v>
      </c>
      <c r="I154" s="221"/>
      <c r="J154" s="218"/>
      <c r="K154" s="218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155</v>
      </c>
      <c r="AU154" s="226" t="s">
        <v>86</v>
      </c>
      <c r="AV154" s="15" t="s">
        <v>84</v>
      </c>
      <c r="AW154" s="15" t="s">
        <v>37</v>
      </c>
      <c r="AX154" s="15" t="s">
        <v>76</v>
      </c>
      <c r="AY154" s="226" t="s">
        <v>126</v>
      </c>
    </row>
    <row r="155" spans="1:65" s="13" customFormat="1" ht="11.25">
      <c r="B155" s="195"/>
      <c r="C155" s="196"/>
      <c r="D155" s="193" t="s">
        <v>155</v>
      </c>
      <c r="E155" s="197" t="s">
        <v>19</v>
      </c>
      <c r="F155" s="198" t="s">
        <v>84</v>
      </c>
      <c r="G155" s="196"/>
      <c r="H155" s="199">
        <v>1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155</v>
      </c>
      <c r="AU155" s="205" t="s">
        <v>86</v>
      </c>
      <c r="AV155" s="13" t="s">
        <v>86</v>
      </c>
      <c r="AW155" s="13" t="s">
        <v>37</v>
      </c>
      <c r="AX155" s="13" t="s">
        <v>76</v>
      </c>
      <c r="AY155" s="205" t="s">
        <v>126</v>
      </c>
    </row>
    <row r="156" spans="1:65" s="14" customFormat="1" ht="11.25">
      <c r="B156" s="206"/>
      <c r="C156" s="207"/>
      <c r="D156" s="193" t="s">
        <v>155</v>
      </c>
      <c r="E156" s="208" t="s">
        <v>19</v>
      </c>
      <c r="F156" s="209" t="s">
        <v>157</v>
      </c>
      <c r="G156" s="207"/>
      <c r="H156" s="210">
        <v>1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155</v>
      </c>
      <c r="AU156" s="216" t="s">
        <v>86</v>
      </c>
      <c r="AV156" s="14" t="s">
        <v>133</v>
      </c>
      <c r="AW156" s="14" t="s">
        <v>37</v>
      </c>
      <c r="AX156" s="14" t="s">
        <v>84</v>
      </c>
      <c r="AY156" s="216" t="s">
        <v>126</v>
      </c>
    </row>
    <row r="157" spans="1:65" s="2" customFormat="1" ht="16.5" customHeight="1">
      <c r="A157" s="36"/>
      <c r="B157" s="37"/>
      <c r="C157" s="175" t="s">
        <v>224</v>
      </c>
      <c r="D157" s="175" t="s">
        <v>128</v>
      </c>
      <c r="E157" s="176" t="s">
        <v>990</v>
      </c>
      <c r="F157" s="177" t="s">
        <v>991</v>
      </c>
      <c r="G157" s="178" t="s">
        <v>919</v>
      </c>
      <c r="H157" s="179">
        <v>1</v>
      </c>
      <c r="I157" s="180"/>
      <c r="J157" s="181">
        <f>ROUND(I157*H157,2)</f>
        <v>0</v>
      </c>
      <c r="K157" s="177" t="s">
        <v>132</v>
      </c>
      <c r="L157" s="41"/>
      <c r="M157" s="182" t="s">
        <v>19</v>
      </c>
      <c r="N157" s="183" t="s">
        <v>47</v>
      </c>
      <c r="O157" s="66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133</v>
      </c>
      <c r="AT157" s="186" t="s">
        <v>128</v>
      </c>
      <c r="AU157" s="186" t="s">
        <v>86</v>
      </c>
      <c r="AY157" s="19" t="s">
        <v>126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84</v>
      </c>
      <c r="BK157" s="187">
        <f>ROUND(I157*H157,2)</f>
        <v>0</v>
      </c>
      <c r="BL157" s="19" t="s">
        <v>133</v>
      </c>
      <c r="BM157" s="186" t="s">
        <v>992</v>
      </c>
    </row>
    <row r="158" spans="1:65" s="2" customFormat="1" ht="11.25">
      <c r="A158" s="36"/>
      <c r="B158" s="37"/>
      <c r="C158" s="38"/>
      <c r="D158" s="188" t="s">
        <v>135</v>
      </c>
      <c r="E158" s="38"/>
      <c r="F158" s="189" t="s">
        <v>993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135</v>
      </c>
      <c r="AU158" s="19" t="s">
        <v>86</v>
      </c>
    </row>
    <row r="159" spans="1:65" s="15" customFormat="1" ht="22.5">
      <c r="B159" s="217"/>
      <c r="C159" s="218"/>
      <c r="D159" s="193" t="s">
        <v>155</v>
      </c>
      <c r="E159" s="219" t="s">
        <v>19</v>
      </c>
      <c r="F159" s="220" t="s">
        <v>994</v>
      </c>
      <c r="G159" s="218"/>
      <c r="H159" s="219" t="s">
        <v>19</v>
      </c>
      <c r="I159" s="221"/>
      <c r="J159" s="218"/>
      <c r="K159" s="218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155</v>
      </c>
      <c r="AU159" s="226" t="s">
        <v>86</v>
      </c>
      <c r="AV159" s="15" t="s">
        <v>84</v>
      </c>
      <c r="AW159" s="15" t="s">
        <v>37</v>
      </c>
      <c r="AX159" s="15" t="s">
        <v>76</v>
      </c>
      <c r="AY159" s="226" t="s">
        <v>126</v>
      </c>
    </row>
    <row r="160" spans="1:65" s="13" customFormat="1" ht="11.25">
      <c r="B160" s="195"/>
      <c r="C160" s="196"/>
      <c r="D160" s="193" t="s">
        <v>155</v>
      </c>
      <c r="E160" s="197" t="s">
        <v>19</v>
      </c>
      <c r="F160" s="198" t="s">
        <v>84</v>
      </c>
      <c r="G160" s="196"/>
      <c r="H160" s="199">
        <v>1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155</v>
      </c>
      <c r="AU160" s="205" t="s">
        <v>86</v>
      </c>
      <c r="AV160" s="13" t="s">
        <v>86</v>
      </c>
      <c r="AW160" s="13" t="s">
        <v>37</v>
      </c>
      <c r="AX160" s="13" t="s">
        <v>76</v>
      </c>
      <c r="AY160" s="205" t="s">
        <v>126</v>
      </c>
    </row>
    <row r="161" spans="1:65" s="14" customFormat="1" ht="11.25">
      <c r="B161" s="206"/>
      <c r="C161" s="207"/>
      <c r="D161" s="193" t="s">
        <v>155</v>
      </c>
      <c r="E161" s="208" t="s">
        <v>19</v>
      </c>
      <c r="F161" s="209" t="s">
        <v>157</v>
      </c>
      <c r="G161" s="207"/>
      <c r="H161" s="210">
        <v>1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155</v>
      </c>
      <c r="AU161" s="216" t="s">
        <v>86</v>
      </c>
      <c r="AV161" s="14" t="s">
        <v>133</v>
      </c>
      <c r="AW161" s="14" t="s">
        <v>37</v>
      </c>
      <c r="AX161" s="14" t="s">
        <v>84</v>
      </c>
      <c r="AY161" s="216" t="s">
        <v>126</v>
      </c>
    </row>
    <row r="162" spans="1:65" s="12" customFormat="1" ht="22.9" customHeight="1">
      <c r="B162" s="159"/>
      <c r="C162" s="160"/>
      <c r="D162" s="161" t="s">
        <v>75</v>
      </c>
      <c r="E162" s="173" t="s">
        <v>995</v>
      </c>
      <c r="F162" s="173" t="s">
        <v>996</v>
      </c>
      <c r="G162" s="160"/>
      <c r="H162" s="160"/>
      <c r="I162" s="163"/>
      <c r="J162" s="174">
        <f>BK162</f>
        <v>0</v>
      </c>
      <c r="K162" s="160"/>
      <c r="L162" s="165"/>
      <c r="M162" s="166"/>
      <c r="N162" s="167"/>
      <c r="O162" s="167"/>
      <c r="P162" s="168">
        <f>SUM(P163:P166)</f>
        <v>0</v>
      </c>
      <c r="Q162" s="167"/>
      <c r="R162" s="168">
        <f>SUM(R163:R166)</f>
        <v>0</v>
      </c>
      <c r="S162" s="167"/>
      <c r="T162" s="169">
        <f>SUM(T163:T166)</f>
        <v>0</v>
      </c>
      <c r="AR162" s="170" t="s">
        <v>158</v>
      </c>
      <c r="AT162" s="171" t="s">
        <v>75</v>
      </c>
      <c r="AU162" s="171" t="s">
        <v>84</v>
      </c>
      <c r="AY162" s="170" t="s">
        <v>126</v>
      </c>
      <c r="BK162" s="172">
        <f>SUM(BK163:BK166)</f>
        <v>0</v>
      </c>
    </row>
    <row r="163" spans="1:65" s="2" customFormat="1" ht="16.5" customHeight="1">
      <c r="A163" s="36"/>
      <c r="B163" s="37"/>
      <c r="C163" s="175" t="s">
        <v>230</v>
      </c>
      <c r="D163" s="175" t="s">
        <v>128</v>
      </c>
      <c r="E163" s="176" t="s">
        <v>997</v>
      </c>
      <c r="F163" s="177" t="s">
        <v>998</v>
      </c>
      <c r="G163" s="178" t="s">
        <v>919</v>
      </c>
      <c r="H163" s="179">
        <v>1</v>
      </c>
      <c r="I163" s="180"/>
      <c r="J163" s="181">
        <f>ROUND(I163*H163,2)</f>
        <v>0</v>
      </c>
      <c r="K163" s="177" t="s">
        <v>132</v>
      </c>
      <c r="L163" s="41"/>
      <c r="M163" s="182" t="s">
        <v>19</v>
      </c>
      <c r="N163" s="183" t="s">
        <v>47</v>
      </c>
      <c r="O163" s="66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6" t="s">
        <v>133</v>
      </c>
      <c r="AT163" s="186" t="s">
        <v>128</v>
      </c>
      <c r="AU163" s="186" t="s">
        <v>86</v>
      </c>
      <c r="AY163" s="19" t="s">
        <v>126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9" t="s">
        <v>84</v>
      </c>
      <c r="BK163" s="187">
        <f>ROUND(I163*H163,2)</f>
        <v>0</v>
      </c>
      <c r="BL163" s="19" t="s">
        <v>133</v>
      </c>
      <c r="BM163" s="186" t="s">
        <v>999</v>
      </c>
    </row>
    <row r="164" spans="1:65" s="2" customFormat="1" ht="11.25">
      <c r="A164" s="36"/>
      <c r="B164" s="37"/>
      <c r="C164" s="38"/>
      <c r="D164" s="188" t="s">
        <v>135</v>
      </c>
      <c r="E164" s="38"/>
      <c r="F164" s="189" t="s">
        <v>1000</v>
      </c>
      <c r="G164" s="38"/>
      <c r="H164" s="38"/>
      <c r="I164" s="190"/>
      <c r="J164" s="38"/>
      <c r="K164" s="38"/>
      <c r="L164" s="41"/>
      <c r="M164" s="191"/>
      <c r="N164" s="192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135</v>
      </c>
      <c r="AU164" s="19" t="s">
        <v>86</v>
      </c>
    </row>
    <row r="165" spans="1:65" s="2" customFormat="1" ht="16.5" customHeight="1">
      <c r="A165" s="36"/>
      <c r="B165" s="37"/>
      <c r="C165" s="175" t="s">
        <v>236</v>
      </c>
      <c r="D165" s="175" t="s">
        <v>128</v>
      </c>
      <c r="E165" s="176" t="s">
        <v>1001</v>
      </c>
      <c r="F165" s="177" t="s">
        <v>1002</v>
      </c>
      <c r="G165" s="178" t="s">
        <v>919</v>
      </c>
      <c r="H165" s="179">
        <v>1</v>
      </c>
      <c r="I165" s="180"/>
      <c r="J165" s="181">
        <f>ROUND(I165*H165,2)</f>
        <v>0</v>
      </c>
      <c r="K165" s="177" t="s">
        <v>132</v>
      </c>
      <c r="L165" s="41"/>
      <c r="M165" s="182" t="s">
        <v>19</v>
      </c>
      <c r="N165" s="183" t="s">
        <v>47</v>
      </c>
      <c r="O165" s="66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133</v>
      </c>
      <c r="AT165" s="186" t="s">
        <v>128</v>
      </c>
      <c r="AU165" s="186" t="s">
        <v>86</v>
      </c>
      <c r="AY165" s="19" t="s">
        <v>126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84</v>
      </c>
      <c r="BK165" s="187">
        <f>ROUND(I165*H165,2)</f>
        <v>0</v>
      </c>
      <c r="BL165" s="19" t="s">
        <v>133</v>
      </c>
      <c r="BM165" s="186" t="s">
        <v>1003</v>
      </c>
    </row>
    <row r="166" spans="1:65" s="2" customFormat="1" ht="11.25">
      <c r="A166" s="36"/>
      <c r="B166" s="37"/>
      <c r="C166" s="38"/>
      <c r="D166" s="188" t="s">
        <v>135</v>
      </c>
      <c r="E166" s="38"/>
      <c r="F166" s="189" t="s">
        <v>1004</v>
      </c>
      <c r="G166" s="38"/>
      <c r="H166" s="38"/>
      <c r="I166" s="190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135</v>
      </c>
      <c r="AU166" s="19" t="s">
        <v>86</v>
      </c>
    </row>
    <row r="167" spans="1:65" s="12" customFormat="1" ht="22.9" customHeight="1">
      <c r="B167" s="159"/>
      <c r="C167" s="160"/>
      <c r="D167" s="161" t="s">
        <v>75</v>
      </c>
      <c r="E167" s="173" t="s">
        <v>1005</v>
      </c>
      <c r="F167" s="173" t="s">
        <v>1006</v>
      </c>
      <c r="G167" s="160"/>
      <c r="H167" s="160"/>
      <c r="I167" s="163"/>
      <c r="J167" s="174">
        <f>BK167</f>
        <v>0</v>
      </c>
      <c r="K167" s="160"/>
      <c r="L167" s="165"/>
      <c r="M167" s="166"/>
      <c r="N167" s="167"/>
      <c r="O167" s="167"/>
      <c r="P167" s="168">
        <f>SUM(P168:P172)</f>
        <v>0</v>
      </c>
      <c r="Q167" s="167"/>
      <c r="R167" s="168">
        <f>SUM(R168:R172)</f>
        <v>0</v>
      </c>
      <c r="S167" s="167"/>
      <c r="T167" s="169">
        <f>SUM(T168:T172)</f>
        <v>0</v>
      </c>
      <c r="AR167" s="170" t="s">
        <v>158</v>
      </c>
      <c r="AT167" s="171" t="s">
        <v>75</v>
      </c>
      <c r="AU167" s="171" t="s">
        <v>84</v>
      </c>
      <c r="AY167" s="170" t="s">
        <v>126</v>
      </c>
      <c r="BK167" s="172">
        <f>SUM(BK168:BK172)</f>
        <v>0</v>
      </c>
    </row>
    <row r="168" spans="1:65" s="2" customFormat="1" ht="16.5" customHeight="1">
      <c r="A168" s="36"/>
      <c r="B168" s="37"/>
      <c r="C168" s="175" t="s">
        <v>243</v>
      </c>
      <c r="D168" s="175" t="s">
        <v>128</v>
      </c>
      <c r="E168" s="176" t="s">
        <v>1007</v>
      </c>
      <c r="F168" s="177" t="s">
        <v>1008</v>
      </c>
      <c r="G168" s="178" t="s">
        <v>919</v>
      </c>
      <c r="H168" s="179">
        <v>1</v>
      </c>
      <c r="I168" s="180"/>
      <c r="J168" s="181">
        <f>ROUND(I168*H168,2)</f>
        <v>0</v>
      </c>
      <c r="K168" s="177" t="s">
        <v>132</v>
      </c>
      <c r="L168" s="41"/>
      <c r="M168" s="182" t="s">
        <v>19</v>
      </c>
      <c r="N168" s="183" t="s">
        <v>47</v>
      </c>
      <c r="O168" s="66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6" t="s">
        <v>133</v>
      </c>
      <c r="AT168" s="186" t="s">
        <v>128</v>
      </c>
      <c r="AU168" s="186" t="s">
        <v>86</v>
      </c>
      <c r="AY168" s="19" t="s">
        <v>126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9" t="s">
        <v>84</v>
      </c>
      <c r="BK168" s="187">
        <f>ROUND(I168*H168,2)</f>
        <v>0</v>
      </c>
      <c r="BL168" s="19" t="s">
        <v>133</v>
      </c>
      <c r="BM168" s="186" t="s">
        <v>1009</v>
      </c>
    </row>
    <row r="169" spans="1:65" s="2" customFormat="1" ht="11.25">
      <c r="A169" s="36"/>
      <c r="B169" s="37"/>
      <c r="C169" s="38"/>
      <c r="D169" s="188" t="s">
        <v>135</v>
      </c>
      <c r="E169" s="38"/>
      <c r="F169" s="189" t="s">
        <v>1010</v>
      </c>
      <c r="G169" s="38"/>
      <c r="H169" s="38"/>
      <c r="I169" s="190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135</v>
      </c>
      <c r="AU169" s="19" t="s">
        <v>86</v>
      </c>
    </row>
    <row r="170" spans="1:65" s="15" customFormat="1" ht="22.5">
      <c r="B170" s="217"/>
      <c r="C170" s="218"/>
      <c r="D170" s="193" t="s">
        <v>155</v>
      </c>
      <c r="E170" s="219" t="s">
        <v>19</v>
      </c>
      <c r="F170" s="220" t="s">
        <v>1011</v>
      </c>
      <c r="G170" s="218"/>
      <c r="H170" s="219" t="s">
        <v>19</v>
      </c>
      <c r="I170" s="221"/>
      <c r="J170" s="218"/>
      <c r="K170" s="218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155</v>
      </c>
      <c r="AU170" s="226" t="s">
        <v>86</v>
      </c>
      <c r="AV170" s="15" t="s">
        <v>84</v>
      </c>
      <c r="AW170" s="15" t="s">
        <v>37</v>
      </c>
      <c r="AX170" s="15" t="s">
        <v>76</v>
      </c>
      <c r="AY170" s="226" t="s">
        <v>126</v>
      </c>
    </row>
    <row r="171" spans="1:65" s="13" customFormat="1" ht="11.25">
      <c r="B171" s="195"/>
      <c r="C171" s="196"/>
      <c r="D171" s="193" t="s">
        <v>155</v>
      </c>
      <c r="E171" s="197" t="s">
        <v>19</v>
      </c>
      <c r="F171" s="198" t="s">
        <v>84</v>
      </c>
      <c r="G171" s="196"/>
      <c r="H171" s="199">
        <v>1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155</v>
      </c>
      <c r="AU171" s="205" t="s">
        <v>86</v>
      </c>
      <c r="AV171" s="13" t="s">
        <v>86</v>
      </c>
      <c r="AW171" s="13" t="s">
        <v>37</v>
      </c>
      <c r="AX171" s="13" t="s">
        <v>76</v>
      </c>
      <c r="AY171" s="205" t="s">
        <v>126</v>
      </c>
    </row>
    <row r="172" spans="1:65" s="14" customFormat="1" ht="11.25">
      <c r="B172" s="206"/>
      <c r="C172" s="207"/>
      <c r="D172" s="193" t="s">
        <v>155</v>
      </c>
      <c r="E172" s="208" t="s">
        <v>19</v>
      </c>
      <c r="F172" s="209" t="s">
        <v>157</v>
      </c>
      <c r="G172" s="207"/>
      <c r="H172" s="210">
        <v>1</v>
      </c>
      <c r="I172" s="211"/>
      <c r="J172" s="207"/>
      <c r="K172" s="207"/>
      <c r="L172" s="212"/>
      <c r="M172" s="237"/>
      <c r="N172" s="238"/>
      <c r="O172" s="238"/>
      <c r="P172" s="238"/>
      <c r="Q172" s="238"/>
      <c r="R172" s="238"/>
      <c r="S172" s="238"/>
      <c r="T172" s="239"/>
      <c r="AT172" s="216" t="s">
        <v>155</v>
      </c>
      <c r="AU172" s="216" t="s">
        <v>86</v>
      </c>
      <c r="AV172" s="14" t="s">
        <v>133</v>
      </c>
      <c r="AW172" s="14" t="s">
        <v>37</v>
      </c>
      <c r="AX172" s="14" t="s">
        <v>84</v>
      </c>
      <c r="AY172" s="216" t="s">
        <v>126</v>
      </c>
    </row>
    <row r="173" spans="1:65" s="2" customFormat="1" ht="6.95" customHeight="1">
      <c r="A173" s="36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41"/>
      <c r="M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</row>
  </sheetData>
  <sheetProtection algorithmName="SHA-512" hashValue="qXJiaGEbQeCZwoFkLHKvK7j5mNnQVnvpsMDotdA/xbATQbx+8pfyzgqoFAJUCPTGfhCz6pdZJjL4YPV5Q1QNGQ==" saltValue="y2zsVHvqRs2WV0myvnMX+tDIKMSsjpO+l/F/giRlyXFbIU97pTpmG7En8axeK7YCUx9Efuq+Neq82betp7mSZA==" spinCount="100000" sheet="1" objects="1" scenarios="1" formatColumns="0" formatRows="0" autoFilter="0"/>
  <autoFilter ref="C84:K172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1" r:id="rId2"/>
    <hyperlink ref="F97" r:id="rId3"/>
    <hyperlink ref="F103" r:id="rId4"/>
    <hyperlink ref="F108" r:id="rId5"/>
    <hyperlink ref="F114" r:id="rId6"/>
    <hyperlink ref="F119" r:id="rId7"/>
    <hyperlink ref="F126" r:id="rId8"/>
    <hyperlink ref="F132" r:id="rId9"/>
    <hyperlink ref="F138" r:id="rId10"/>
    <hyperlink ref="F145" r:id="rId11"/>
    <hyperlink ref="F151" r:id="rId12"/>
    <hyperlink ref="F158" r:id="rId13"/>
    <hyperlink ref="F164" r:id="rId14"/>
    <hyperlink ref="F166" r:id="rId15"/>
    <hyperlink ref="F169" r:id="rId16"/>
  </hyperlinks>
  <pageMargins left="0.39374999999999999" right="0.39374999999999999" top="0.39374999999999999" bottom="0.39374999999999999" header="0" footer="0"/>
  <pageSetup paperSize="9" scale="76" fitToHeight="100" orientation="portrait" blackAndWhite="1" r:id="rId17"/>
  <headerFooter>
    <oddFooter>&amp;CStrana &amp;P z &amp;N</oddFooter>
  </headerFooter>
  <drawing r:id="rId1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48" customWidth="1"/>
    <col min="2" max="2" width="1.6640625" style="248" customWidth="1"/>
    <col min="3" max="4" width="5" style="248" customWidth="1"/>
    <col min="5" max="5" width="11.6640625" style="248" customWidth="1"/>
    <col min="6" max="6" width="9.1640625" style="248" customWidth="1"/>
    <col min="7" max="7" width="5" style="248" customWidth="1"/>
    <col min="8" max="8" width="77.83203125" style="248" customWidth="1"/>
    <col min="9" max="10" width="20" style="248" customWidth="1"/>
    <col min="11" max="11" width="1.6640625" style="248" customWidth="1"/>
  </cols>
  <sheetData>
    <row r="1" spans="2:11" s="1" customFormat="1" ht="37.5" customHeight="1"/>
    <row r="2" spans="2:11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pans="2:11" s="16" customFormat="1" ht="45" customHeight="1">
      <c r="B3" s="252"/>
      <c r="C3" s="387" t="s">
        <v>1012</v>
      </c>
      <c r="D3" s="387"/>
      <c r="E3" s="387"/>
      <c r="F3" s="387"/>
      <c r="G3" s="387"/>
      <c r="H3" s="387"/>
      <c r="I3" s="387"/>
      <c r="J3" s="387"/>
      <c r="K3" s="253"/>
    </row>
    <row r="4" spans="2:11" s="1" customFormat="1" ht="25.5" customHeight="1">
      <c r="B4" s="254"/>
      <c r="C4" s="386" t="s">
        <v>1013</v>
      </c>
      <c r="D4" s="386"/>
      <c r="E4" s="386"/>
      <c r="F4" s="386"/>
      <c r="G4" s="386"/>
      <c r="H4" s="386"/>
      <c r="I4" s="386"/>
      <c r="J4" s="386"/>
      <c r="K4" s="255"/>
    </row>
    <row r="5" spans="2:11" s="1" customFormat="1" ht="5.25" customHeight="1">
      <c r="B5" s="254"/>
      <c r="C5" s="256"/>
      <c r="D5" s="256"/>
      <c r="E5" s="256"/>
      <c r="F5" s="256"/>
      <c r="G5" s="256"/>
      <c r="H5" s="256"/>
      <c r="I5" s="256"/>
      <c r="J5" s="256"/>
      <c r="K5" s="255"/>
    </row>
    <row r="6" spans="2:11" s="1" customFormat="1" ht="15" customHeight="1">
      <c r="B6" s="254"/>
      <c r="C6" s="385" t="s">
        <v>1014</v>
      </c>
      <c r="D6" s="385"/>
      <c r="E6" s="385"/>
      <c r="F6" s="385"/>
      <c r="G6" s="385"/>
      <c r="H6" s="385"/>
      <c r="I6" s="385"/>
      <c r="J6" s="385"/>
      <c r="K6" s="255"/>
    </row>
    <row r="7" spans="2:11" s="1" customFormat="1" ht="15" customHeight="1">
      <c r="B7" s="258"/>
      <c r="C7" s="385" t="s">
        <v>1015</v>
      </c>
      <c r="D7" s="385"/>
      <c r="E7" s="385"/>
      <c r="F7" s="385"/>
      <c r="G7" s="385"/>
      <c r="H7" s="385"/>
      <c r="I7" s="385"/>
      <c r="J7" s="385"/>
      <c r="K7" s="255"/>
    </row>
    <row r="8" spans="2:11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pans="2:11" s="1" customFormat="1" ht="15" customHeight="1">
      <c r="B9" s="258"/>
      <c r="C9" s="385" t="s">
        <v>1016</v>
      </c>
      <c r="D9" s="385"/>
      <c r="E9" s="385"/>
      <c r="F9" s="385"/>
      <c r="G9" s="385"/>
      <c r="H9" s="385"/>
      <c r="I9" s="385"/>
      <c r="J9" s="385"/>
      <c r="K9" s="255"/>
    </row>
    <row r="10" spans="2:11" s="1" customFormat="1" ht="15" customHeight="1">
      <c r="B10" s="258"/>
      <c r="C10" s="257"/>
      <c r="D10" s="385" t="s">
        <v>1017</v>
      </c>
      <c r="E10" s="385"/>
      <c r="F10" s="385"/>
      <c r="G10" s="385"/>
      <c r="H10" s="385"/>
      <c r="I10" s="385"/>
      <c r="J10" s="385"/>
      <c r="K10" s="255"/>
    </row>
    <row r="11" spans="2:11" s="1" customFormat="1" ht="15" customHeight="1">
      <c r="B11" s="258"/>
      <c r="C11" s="259"/>
      <c r="D11" s="385" t="s">
        <v>1018</v>
      </c>
      <c r="E11" s="385"/>
      <c r="F11" s="385"/>
      <c r="G11" s="385"/>
      <c r="H11" s="385"/>
      <c r="I11" s="385"/>
      <c r="J11" s="385"/>
      <c r="K11" s="255"/>
    </row>
    <row r="12" spans="2:11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pans="2:11" s="1" customFormat="1" ht="15" customHeight="1">
      <c r="B13" s="258"/>
      <c r="C13" s="259"/>
      <c r="D13" s="260" t="s">
        <v>1019</v>
      </c>
      <c r="E13" s="257"/>
      <c r="F13" s="257"/>
      <c r="G13" s="257"/>
      <c r="H13" s="257"/>
      <c r="I13" s="257"/>
      <c r="J13" s="257"/>
      <c r="K13" s="255"/>
    </row>
    <row r="14" spans="2:11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pans="2:11" s="1" customFormat="1" ht="15" customHeight="1">
      <c r="B15" s="258"/>
      <c r="C15" s="259"/>
      <c r="D15" s="385" t="s">
        <v>1020</v>
      </c>
      <c r="E15" s="385"/>
      <c r="F15" s="385"/>
      <c r="G15" s="385"/>
      <c r="H15" s="385"/>
      <c r="I15" s="385"/>
      <c r="J15" s="385"/>
      <c r="K15" s="255"/>
    </row>
    <row r="16" spans="2:11" s="1" customFormat="1" ht="15" customHeight="1">
      <c r="B16" s="258"/>
      <c r="C16" s="259"/>
      <c r="D16" s="385" t="s">
        <v>1021</v>
      </c>
      <c r="E16" s="385"/>
      <c r="F16" s="385"/>
      <c r="G16" s="385"/>
      <c r="H16" s="385"/>
      <c r="I16" s="385"/>
      <c r="J16" s="385"/>
      <c r="K16" s="255"/>
    </row>
    <row r="17" spans="2:11" s="1" customFormat="1" ht="15" customHeight="1">
      <c r="B17" s="258"/>
      <c r="C17" s="259"/>
      <c r="D17" s="385" t="s">
        <v>1022</v>
      </c>
      <c r="E17" s="385"/>
      <c r="F17" s="385"/>
      <c r="G17" s="385"/>
      <c r="H17" s="385"/>
      <c r="I17" s="385"/>
      <c r="J17" s="385"/>
      <c r="K17" s="255"/>
    </row>
    <row r="18" spans="2:11" s="1" customFormat="1" ht="15" customHeight="1">
      <c r="B18" s="258"/>
      <c r="C18" s="259"/>
      <c r="D18" s="259"/>
      <c r="E18" s="261" t="s">
        <v>83</v>
      </c>
      <c r="F18" s="385" t="s">
        <v>1023</v>
      </c>
      <c r="G18" s="385"/>
      <c r="H18" s="385"/>
      <c r="I18" s="385"/>
      <c r="J18" s="385"/>
      <c r="K18" s="255"/>
    </row>
    <row r="19" spans="2:11" s="1" customFormat="1" ht="15" customHeight="1">
      <c r="B19" s="258"/>
      <c r="C19" s="259"/>
      <c r="D19" s="259"/>
      <c r="E19" s="261" t="s">
        <v>1024</v>
      </c>
      <c r="F19" s="385" t="s">
        <v>1025</v>
      </c>
      <c r="G19" s="385"/>
      <c r="H19" s="385"/>
      <c r="I19" s="385"/>
      <c r="J19" s="385"/>
      <c r="K19" s="255"/>
    </row>
    <row r="20" spans="2:11" s="1" customFormat="1" ht="15" customHeight="1">
      <c r="B20" s="258"/>
      <c r="C20" s="259"/>
      <c r="D20" s="259"/>
      <c r="E20" s="261" t="s">
        <v>1026</v>
      </c>
      <c r="F20" s="385" t="s">
        <v>1027</v>
      </c>
      <c r="G20" s="385"/>
      <c r="H20" s="385"/>
      <c r="I20" s="385"/>
      <c r="J20" s="385"/>
      <c r="K20" s="255"/>
    </row>
    <row r="21" spans="2:11" s="1" customFormat="1" ht="15" customHeight="1">
      <c r="B21" s="258"/>
      <c r="C21" s="259"/>
      <c r="D21" s="259"/>
      <c r="E21" s="261" t="s">
        <v>93</v>
      </c>
      <c r="F21" s="385" t="s">
        <v>94</v>
      </c>
      <c r="G21" s="385"/>
      <c r="H21" s="385"/>
      <c r="I21" s="385"/>
      <c r="J21" s="385"/>
      <c r="K21" s="255"/>
    </row>
    <row r="22" spans="2:11" s="1" customFormat="1" ht="15" customHeight="1">
      <c r="B22" s="258"/>
      <c r="C22" s="259"/>
      <c r="D22" s="259"/>
      <c r="E22" s="261" t="s">
        <v>474</v>
      </c>
      <c r="F22" s="385" t="s">
        <v>475</v>
      </c>
      <c r="G22" s="385"/>
      <c r="H22" s="385"/>
      <c r="I22" s="385"/>
      <c r="J22" s="385"/>
      <c r="K22" s="255"/>
    </row>
    <row r="23" spans="2:11" s="1" customFormat="1" ht="15" customHeight="1">
      <c r="B23" s="258"/>
      <c r="C23" s="259"/>
      <c r="D23" s="259"/>
      <c r="E23" s="261" t="s">
        <v>1028</v>
      </c>
      <c r="F23" s="385" t="s">
        <v>1029</v>
      </c>
      <c r="G23" s="385"/>
      <c r="H23" s="385"/>
      <c r="I23" s="385"/>
      <c r="J23" s="385"/>
      <c r="K23" s="255"/>
    </row>
    <row r="24" spans="2:11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pans="2:11" s="1" customFormat="1" ht="15" customHeight="1">
      <c r="B25" s="258"/>
      <c r="C25" s="385" t="s">
        <v>1030</v>
      </c>
      <c r="D25" s="385"/>
      <c r="E25" s="385"/>
      <c r="F25" s="385"/>
      <c r="G25" s="385"/>
      <c r="H25" s="385"/>
      <c r="I25" s="385"/>
      <c r="J25" s="385"/>
      <c r="K25" s="255"/>
    </row>
    <row r="26" spans="2:11" s="1" customFormat="1" ht="15" customHeight="1">
      <c r="B26" s="258"/>
      <c r="C26" s="385" t="s">
        <v>1031</v>
      </c>
      <c r="D26" s="385"/>
      <c r="E26" s="385"/>
      <c r="F26" s="385"/>
      <c r="G26" s="385"/>
      <c r="H26" s="385"/>
      <c r="I26" s="385"/>
      <c r="J26" s="385"/>
      <c r="K26" s="255"/>
    </row>
    <row r="27" spans="2:11" s="1" customFormat="1" ht="15" customHeight="1">
      <c r="B27" s="258"/>
      <c r="C27" s="257"/>
      <c r="D27" s="385" t="s">
        <v>1032</v>
      </c>
      <c r="E27" s="385"/>
      <c r="F27" s="385"/>
      <c r="G27" s="385"/>
      <c r="H27" s="385"/>
      <c r="I27" s="385"/>
      <c r="J27" s="385"/>
      <c r="K27" s="255"/>
    </row>
    <row r="28" spans="2:11" s="1" customFormat="1" ht="15" customHeight="1">
      <c r="B28" s="258"/>
      <c r="C28" s="259"/>
      <c r="D28" s="385" t="s">
        <v>1033</v>
      </c>
      <c r="E28" s="385"/>
      <c r="F28" s="385"/>
      <c r="G28" s="385"/>
      <c r="H28" s="385"/>
      <c r="I28" s="385"/>
      <c r="J28" s="385"/>
      <c r="K28" s="255"/>
    </row>
    <row r="29" spans="2:11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pans="2:11" s="1" customFormat="1" ht="15" customHeight="1">
      <c r="B30" s="258"/>
      <c r="C30" s="259"/>
      <c r="D30" s="385" t="s">
        <v>1034</v>
      </c>
      <c r="E30" s="385"/>
      <c r="F30" s="385"/>
      <c r="G30" s="385"/>
      <c r="H30" s="385"/>
      <c r="I30" s="385"/>
      <c r="J30" s="385"/>
      <c r="K30" s="255"/>
    </row>
    <row r="31" spans="2:11" s="1" customFormat="1" ht="15" customHeight="1">
      <c r="B31" s="258"/>
      <c r="C31" s="259"/>
      <c r="D31" s="385" t="s">
        <v>1035</v>
      </c>
      <c r="E31" s="385"/>
      <c r="F31" s="385"/>
      <c r="G31" s="385"/>
      <c r="H31" s="385"/>
      <c r="I31" s="385"/>
      <c r="J31" s="385"/>
      <c r="K31" s="255"/>
    </row>
    <row r="32" spans="2:11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pans="2:11" s="1" customFormat="1" ht="15" customHeight="1">
      <c r="B33" s="258"/>
      <c r="C33" s="259"/>
      <c r="D33" s="385" t="s">
        <v>1036</v>
      </c>
      <c r="E33" s="385"/>
      <c r="F33" s="385"/>
      <c r="G33" s="385"/>
      <c r="H33" s="385"/>
      <c r="I33" s="385"/>
      <c r="J33" s="385"/>
      <c r="K33" s="255"/>
    </row>
    <row r="34" spans="2:11" s="1" customFormat="1" ht="15" customHeight="1">
      <c r="B34" s="258"/>
      <c r="C34" s="259"/>
      <c r="D34" s="385" t="s">
        <v>1037</v>
      </c>
      <c r="E34" s="385"/>
      <c r="F34" s="385"/>
      <c r="G34" s="385"/>
      <c r="H34" s="385"/>
      <c r="I34" s="385"/>
      <c r="J34" s="385"/>
      <c r="K34" s="255"/>
    </row>
    <row r="35" spans="2:11" s="1" customFormat="1" ht="15" customHeight="1">
      <c r="B35" s="258"/>
      <c r="C35" s="259"/>
      <c r="D35" s="385" t="s">
        <v>1038</v>
      </c>
      <c r="E35" s="385"/>
      <c r="F35" s="385"/>
      <c r="G35" s="385"/>
      <c r="H35" s="385"/>
      <c r="I35" s="385"/>
      <c r="J35" s="385"/>
      <c r="K35" s="255"/>
    </row>
    <row r="36" spans="2:11" s="1" customFormat="1" ht="15" customHeight="1">
      <c r="B36" s="258"/>
      <c r="C36" s="259"/>
      <c r="D36" s="257"/>
      <c r="E36" s="260" t="s">
        <v>112</v>
      </c>
      <c r="F36" s="257"/>
      <c r="G36" s="385" t="s">
        <v>1039</v>
      </c>
      <c r="H36" s="385"/>
      <c r="I36" s="385"/>
      <c r="J36" s="385"/>
      <c r="K36" s="255"/>
    </row>
    <row r="37" spans="2:11" s="1" customFormat="1" ht="30.75" customHeight="1">
      <c r="B37" s="258"/>
      <c r="C37" s="259"/>
      <c r="D37" s="257"/>
      <c r="E37" s="260" t="s">
        <v>1040</v>
      </c>
      <c r="F37" s="257"/>
      <c r="G37" s="385" t="s">
        <v>1041</v>
      </c>
      <c r="H37" s="385"/>
      <c r="I37" s="385"/>
      <c r="J37" s="385"/>
      <c r="K37" s="255"/>
    </row>
    <row r="38" spans="2:11" s="1" customFormat="1" ht="15" customHeight="1">
      <c r="B38" s="258"/>
      <c r="C38" s="259"/>
      <c r="D38" s="257"/>
      <c r="E38" s="260" t="s">
        <v>57</v>
      </c>
      <c r="F38" s="257"/>
      <c r="G38" s="385" t="s">
        <v>1042</v>
      </c>
      <c r="H38" s="385"/>
      <c r="I38" s="385"/>
      <c r="J38" s="385"/>
      <c r="K38" s="255"/>
    </row>
    <row r="39" spans="2:11" s="1" customFormat="1" ht="15" customHeight="1">
      <c r="B39" s="258"/>
      <c r="C39" s="259"/>
      <c r="D39" s="257"/>
      <c r="E39" s="260" t="s">
        <v>58</v>
      </c>
      <c r="F39" s="257"/>
      <c r="G39" s="385" t="s">
        <v>1043</v>
      </c>
      <c r="H39" s="385"/>
      <c r="I39" s="385"/>
      <c r="J39" s="385"/>
      <c r="K39" s="255"/>
    </row>
    <row r="40" spans="2:11" s="1" customFormat="1" ht="15" customHeight="1">
      <c r="B40" s="258"/>
      <c r="C40" s="259"/>
      <c r="D40" s="257"/>
      <c r="E40" s="260" t="s">
        <v>113</v>
      </c>
      <c r="F40" s="257"/>
      <c r="G40" s="385" t="s">
        <v>1044</v>
      </c>
      <c r="H40" s="385"/>
      <c r="I40" s="385"/>
      <c r="J40" s="385"/>
      <c r="K40" s="255"/>
    </row>
    <row r="41" spans="2:11" s="1" customFormat="1" ht="15" customHeight="1">
      <c r="B41" s="258"/>
      <c r="C41" s="259"/>
      <c r="D41" s="257"/>
      <c r="E41" s="260" t="s">
        <v>114</v>
      </c>
      <c r="F41" s="257"/>
      <c r="G41" s="385" t="s">
        <v>1045</v>
      </c>
      <c r="H41" s="385"/>
      <c r="I41" s="385"/>
      <c r="J41" s="385"/>
      <c r="K41" s="255"/>
    </row>
    <row r="42" spans="2:11" s="1" customFormat="1" ht="15" customHeight="1">
      <c r="B42" s="258"/>
      <c r="C42" s="259"/>
      <c r="D42" s="257"/>
      <c r="E42" s="260" t="s">
        <v>1046</v>
      </c>
      <c r="F42" s="257"/>
      <c r="G42" s="385" t="s">
        <v>1047</v>
      </c>
      <c r="H42" s="385"/>
      <c r="I42" s="385"/>
      <c r="J42" s="385"/>
      <c r="K42" s="255"/>
    </row>
    <row r="43" spans="2:11" s="1" customFormat="1" ht="15" customHeight="1">
      <c r="B43" s="258"/>
      <c r="C43" s="259"/>
      <c r="D43" s="257"/>
      <c r="E43" s="260"/>
      <c r="F43" s="257"/>
      <c r="G43" s="385" t="s">
        <v>1048</v>
      </c>
      <c r="H43" s="385"/>
      <c r="I43" s="385"/>
      <c r="J43" s="385"/>
      <c r="K43" s="255"/>
    </row>
    <row r="44" spans="2:11" s="1" customFormat="1" ht="15" customHeight="1">
      <c r="B44" s="258"/>
      <c r="C44" s="259"/>
      <c r="D44" s="257"/>
      <c r="E44" s="260" t="s">
        <v>1049</v>
      </c>
      <c r="F44" s="257"/>
      <c r="G44" s="385" t="s">
        <v>1050</v>
      </c>
      <c r="H44" s="385"/>
      <c r="I44" s="385"/>
      <c r="J44" s="385"/>
      <c r="K44" s="255"/>
    </row>
    <row r="45" spans="2:11" s="1" customFormat="1" ht="15" customHeight="1">
      <c r="B45" s="258"/>
      <c r="C45" s="259"/>
      <c r="D45" s="257"/>
      <c r="E45" s="260" t="s">
        <v>116</v>
      </c>
      <c r="F45" s="257"/>
      <c r="G45" s="385" t="s">
        <v>1051</v>
      </c>
      <c r="H45" s="385"/>
      <c r="I45" s="385"/>
      <c r="J45" s="385"/>
      <c r="K45" s="255"/>
    </row>
    <row r="46" spans="2:11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pans="2:11" s="1" customFormat="1" ht="15" customHeight="1">
      <c r="B47" s="258"/>
      <c r="C47" s="259"/>
      <c r="D47" s="385" t="s">
        <v>1052</v>
      </c>
      <c r="E47" s="385"/>
      <c r="F47" s="385"/>
      <c r="G47" s="385"/>
      <c r="H47" s="385"/>
      <c r="I47" s="385"/>
      <c r="J47" s="385"/>
      <c r="K47" s="255"/>
    </row>
    <row r="48" spans="2:11" s="1" customFormat="1" ht="15" customHeight="1">
      <c r="B48" s="258"/>
      <c r="C48" s="259"/>
      <c r="D48" s="259"/>
      <c r="E48" s="385" t="s">
        <v>1053</v>
      </c>
      <c r="F48" s="385"/>
      <c r="G48" s="385"/>
      <c r="H48" s="385"/>
      <c r="I48" s="385"/>
      <c r="J48" s="385"/>
      <c r="K48" s="255"/>
    </row>
    <row r="49" spans="2:11" s="1" customFormat="1" ht="15" customHeight="1">
      <c r="B49" s="258"/>
      <c r="C49" s="259"/>
      <c r="D49" s="259"/>
      <c r="E49" s="385" t="s">
        <v>1054</v>
      </c>
      <c r="F49" s="385"/>
      <c r="G49" s="385"/>
      <c r="H49" s="385"/>
      <c r="I49" s="385"/>
      <c r="J49" s="385"/>
      <c r="K49" s="255"/>
    </row>
    <row r="50" spans="2:11" s="1" customFormat="1" ht="15" customHeight="1">
      <c r="B50" s="258"/>
      <c r="C50" s="259"/>
      <c r="D50" s="259"/>
      <c r="E50" s="385" t="s">
        <v>1055</v>
      </c>
      <c r="F50" s="385"/>
      <c r="G50" s="385"/>
      <c r="H50" s="385"/>
      <c r="I50" s="385"/>
      <c r="J50" s="385"/>
      <c r="K50" s="255"/>
    </row>
    <row r="51" spans="2:11" s="1" customFormat="1" ht="15" customHeight="1">
      <c r="B51" s="258"/>
      <c r="C51" s="259"/>
      <c r="D51" s="385" t="s">
        <v>1056</v>
      </c>
      <c r="E51" s="385"/>
      <c r="F51" s="385"/>
      <c r="G51" s="385"/>
      <c r="H51" s="385"/>
      <c r="I51" s="385"/>
      <c r="J51" s="385"/>
      <c r="K51" s="255"/>
    </row>
    <row r="52" spans="2:11" s="1" customFormat="1" ht="25.5" customHeight="1">
      <c r="B52" s="254"/>
      <c r="C52" s="386" t="s">
        <v>1057</v>
      </c>
      <c r="D52" s="386"/>
      <c r="E52" s="386"/>
      <c r="F52" s="386"/>
      <c r="G52" s="386"/>
      <c r="H52" s="386"/>
      <c r="I52" s="386"/>
      <c r="J52" s="386"/>
      <c r="K52" s="255"/>
    </row>
    <row r="53" spans="2:11" s="1" customFormat="1" ht="5.25" customHeight="1">
      <c r="B53" s="254"/>
      <c r="C53" s="256"/>
      <c r="D53" s="256"/>
      <c r="E53" s="256"/>
      <c r="F53" s="256"/>
      <c r="G53" s="256"/>
      <c r="H53" s="256"/>
      <c r="I53" s="256"/>
      <c r="J53" s="256"/>
      <c r="K53" s="255"/>
    </row>
    <row r="54" spans="2:11" s="1" customFormat="1" ht="15" customHeight="1">
      <c r="B54" s="254"/>
      <c r="C54" s="385" t="s">
        <v>1058</v>
      </c>
      <c r="D54" s="385"/>
      <c r="E54" s="385"/>
      <c r="F54" s="385"/>
      <c r="G54" s="385"/>
      <c r="H54" s="385"/>
      <c r="I54" s="385"/>
      <c r="J54" s="385"/>
      <c r="K54" s="255"/>
    </row>
    <row r="55" spans="2:11" s="1" customFormat="1" ht="15" customHeight="1">
      <c r="B55" s="254"/>
      <c r="C55" s="385" t="s">
        <v>1059</v>
      </c>
      <c r="D55" s="385"/>
      <c r="E55" s="385"/>
      <c r="F55" s="385"/>
      <c r="G55" s="385"/>
      <c r="H55" s="385"/>
      <c r="I55" s="385"/>
      <c r="J55" s="385"/>
      <c r="K55" s="255"/>
    </row>
    <row r="56" spans="2:11" s="1" customFormat="1" ht="12.75" customHeight="1">
      <c r="B56" s="254"/>
      <c r="C56" s="257"/>
      <c r="D56" s="257"/>
      <c r="E56" s="257"/>
      <c r="F56" s="257"/>
      <c r="G56" s="257"/>
      <c r="H56" s="257"/>
      <c r="I56" s="257"/>
      <c r="J56" s="257"/>
      <c r="K56" s="255"/>
    </row>
    <row r="57" spans="2:11" s="1" customFormat="1" ht="15" customHeight="1">
      <c r="B57" s="254"/>
      <c r="C57" s="385" t="s">
        <v>1060</v>
      </c>
      <c r="D57" s="385"/>
      <c r="E57" s="385"/>
      <c r="F57" s="385"/>
      <c r="G57" s="385"/>
      <c r="H57" s="385"/>
      <c r="I57" s="385"/>
      <c r="J57" s="385"/>
      <c r="K57" s="255"/>
    </row>
    <row r="58" spans="2:11" s="1" customFormat="1" ht="15" customHeight="1">
      <c r="B58" s="254"/>
      <c r="C58" s="259"/>
      <c r="D58" s="385" t="s">
        <v>1061</v>
      </c>
      <c r="E58" s="385"/>
      <c r="F58" s="385"/>
      <c r="G58" s="385"/>
      <c r="H58" s="385"/>
      <c r="I58" s="385"/>
      <c r="J58" s="385"/>
      <c r="K58" s="255"/>
    </row>
    <row r="59" spans="2:11" s="1" customFormat="1" ht="15" customHeight="1">
      <c r="B59" s="254"/>
      <c r="C59" s="259"/>
      <c r="D59" s="385" t="s">
        <v>1062</v>
      </c>
      <c r="E59" s="385"/>
      <c r="F59" s="385"/>
      <c r="G59" s="385"/>
      <c r="H59" s="385"/>
      <c r="I59" s="385"/>
      <c r="J59" s="385"/>
      <c r="K59" s="255"/>
    </row>
    <row r="60" spans="2:11" s="1" customFormat="1" ht="15" customHeight="1">
      <c r="B60" s="254"/>
      <c r="C60" s="259"/>
      <c r="D60" s="385" t="s">
        <v>1063</v>
      </c>
      <c r="E60" s="385"/>
      <c r="F60" s="385"/>
      <c r="G60" s="385"/>
      <c r="H60" s="385"/>
      <c r="I60" s="385"/>
      <c r="J60" s="385"/>
      <c r="K60" s="255"/>
    </row>
    <row r="61" spans="2:11" s="1" customFormat="1" ht="15" customHeight="1">
      <c r="B61" s="254"/>
      <c r="C61" s="259"/>
      <c r="D61" s="385" t="s">
        <v>1064</v>
      </c>
      <c r="E61" s="385"/>
      <c r="F61" s="385"/>
      <c r="G61" s="385"/>
      <c r="H61" s="385"/>
      <c r="I61" s="385"/>
      <c r="J61" s="385"/>
      <c r="K61" s="255"/>
    </row>
    <row r="62" spans="2:11" s="1" customFormat="1" ht="15" customHeight="1">
      <c r="B62" s="254"/>
      <c r="C62" s="259"/>
      <c r="D62" s="388" t="s">
        <v>1065</v>
      </c>
      <c r="E62" s="388"/>
      <c r="F62" s="388"/>
      <c r="G62" s="388"/>
      <c r="H62" s="388"/>
      <c r="I62" s="388"/>
      <c r="J62" s="388"/>
      <c r="K62" s="255"/>
    </row>
    <row r="63" spans="2:11" s="1" customFormat="1" ht="15" customHeight="1">
      <c r="B63" s="254"/>
      <c r="C63" s="259"/>
      <c r="D63" s="385" t="s">
        <v>1066</v>
      </c>
      <c r="E63" s="385"/>
      <c r="F63" s="385"/>
      <c r="G63" s="385"/>
      <c r="H63" s="385"/>
      <c r="I63" s="385"/>
      <c r="J63" s="385"/>
      <c r="K63" s="255"/>
    </row>
    <row r="64" spans="2:11" s="1" customFormat="1" ht="12.75" customHeight="1">
      <c r="B64" s="254"/>
      <c r="C64" s="259"/>
      <c r="D64" s="259"/>
      <c r="E64" s="262"/>
      <c r="F64" s="259"/>
      <c r="G64" s="259"/>
      <c r="H64" s="259"/>
      <c r="I64" s="259"/>
      <c r="J64" s="259"/>
      <c r="K64" s="255"/>
    </row>
    <row r="65" spans="2:11" s="1" customFormat="1" ht="15" customHeight="1">
      <c r="B65" s="254"/>
      <c r="C65" s="259"/>
      <c r="D65" s="385" t="s">
        <v>1067</v>
      </c>
      <c r="E65" s="385"/>
      <c r="F65" s="385"/>
      <c r="G65" s="385"/>
      <c r="H65" s="385"/>
      <c r="I65" s="385"/>
      <c r="J65" s="385"/>
      <c r="K65" s="255"/>
    </row>
    <row r="66" spans="2:11" s="1" customFormat="1" ht="15" customHeight="1">
      <c r="B66" s="254"/>
      <c r="C66" s="259"/>
      <c r="D66" s="388" t="s">
        <v>1068</v>
      </c>
      <c r="E66" s="388"/>
      <c r="F66" s="388"/>
      <c r="G66" s="388"/>
      <c r="H66" s="388"/>
      <c r="I66" s="388"/>
      <c r="J66" s="388"/>
      <c r="K66" s="255"/>
    </row>
    <row r="67" spans="2:11" s="1" customFormat="1" ht="15" customHeight="1">
      <c r="B67" s="254"/>
      <c r="C67" s="259"/>
      <c r="D67" s="385" t="s">
        <v>1069</v>
      </c>
      <c r="E67" s="385"/>
      <c r="F67" s="385"/>
      <c r="G67" s="385"/>
      <c r="H67" s="385"/>
      <c r="I67" s="385"/>
      <c r="J67" s="385"/>
      <c r="K67" s="255"/>
    </row>
    <row r="68" spans="2:11" s="1" customFormat="1" ht="15" customHeight="1">
      <c r="B68" s="254"/>
      <c r="C68" s="259"/>
      <c r="D68" s="385" t="s">
        <v>1070</v>
      </c>
      <c r="E68" s="385"/>
      <c r="F68" s="385"/>
      <c r="G68" s="385"/>
      <c r="H68" s="385"/>
      <c r="I68" s="385"/>
      <c r="J68" s="385"/>
      <c r="K68" s="255"/>
    </row>
    <row r="69" spans="2:11" s="1" customFormat="1" ht="15" customHeight="1">
      <c r="B69" s="254"/>
      <c r="C69" s="259"/>
      <c r="D69" s="385" t="s">
        <v>1071</v>
      </c>
      <c r="E69" s="385"/>
      <c r="F69" s="385"/>
      <c r="G69" s="385"/>
      <c r="H69" s="385"/>
      <c r="I69" s="385"/>
      <c r="J69" s="385"/>
      <c r="K69" s="255"/>
    </row>
    <row r="70" spans="2:11" s="1" customFormat="1" ht="15" customHeight="1">
      <c r="B70" s="254"/>
      <c r="C70" s="259"/>
      <c r="D70" s="385" t="s">
        <v>1072</v>
      </c>
      <c r="E70" s="385"/>
      <c r="F70" s="385"/>
      <c r="G70" s="385"/>
      <c r="H70" s="385"/>
      <c r="I70" s="385"/>
      <c r="J70" s="385"/>
      <c r="K70" s="255"/>
    </row>
    <row r="71" spans="2:1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pans="2:11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pans="2:11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pans="2:11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pans="2:11" s="1" customFormat="1" ht="45" customHeight="1">
      <c r="B75" s="271"/>
      <c r="C75" s="389" t="s">
        <v>1073</v>
      </c>
      <c r="D75" s="389"/>
      <c r="E75" s="389"/>
      <c r="F75" s="389"/>
      <c r="G75" s="389"/>
      <c r="H75" s="389"/>
      <c r="I75" s="389"/>
      <c r="J75" s="389"/>
      <c r="K75" s="272"/>
    </row>
    <row r="76" spans="2:11" s="1" customFormat="1" ht="17.25" customHeight="1">
      <c r="B76" s="271"/>
      <c r="C76" s="273" t="s">
        <v>1074</v>
      </c>
      <c r="D76" s="273"/>
      <c r="E76" s="273"/>
      <c r="F76" s="273" t="s">
        <v>1075</v>
      </c>
      <c r="G76" s="274"/>
      <c r="H76" s="273" t="s">
        <v>58</v>
      </c>
      <c r="I76" s="273" t="s">
        <v>61</v>
      </c>
      <c r="J76" s="273" t="s">
        <v>1076</v>
      </c>
      <c r="K76" s="272"/>
    </row>
    <row r="77" spans="2:11" s="1" customFormat="1" ht="17.25" customHeight="1">
      <c r="B77" s="271"/>
      <c r="C77" s="275" t="s">
        <v>1077</v>
      </c>
      <c r="D77" s="275"/>
      <c r="E77" s="275"/>
      <c r="F77" s="276" t="s">
        <v>1078</v>
      </c>
      <c r="G77" s="277"/>
      <c r="H77" s="275"/>
      <c r="I77" s="275"/>
      <c r="J77" s="275" t="s">
        <v>1079</v>
      </c>
      <c r="K77" s="272"/>
    </row>
    <row r="78" spans="2:11" s="1" customFormat="1" ht="5.25" customHeight="1">
      <c r="B78" s="271"/>
      <c r="C78" s="278"/>
      <c r="D78" s="278"/>
      <c r="E78" s="278"/>
      <c r="F78" s="278"/>
      <c r="G78" s="279"/>
      <c r="H78" s="278"/>
      <c r="I78" s="278"/>
      <c r="J78" s="278"/>
      <c r="K78" s="272"/>
    </row>
    <row r="79" spans="2:11" s="1" customFormat="1" ht="15" customHeight="1">
      <c r="B79" s="271"/>
      <c r="C79" s="260" t="s">
        <v>57</v>
      </c>
      <c r="D79" s="280"/>
      <c r="E79" s="280"/>
      <c r="F79" s="281" t="s">
        <v>1080</v>
      </c>
      <c r="G79" s="282"/>
      <c r="H79" s="260" t="s">
        <v>1081</v>
      </c>
      <c r="I79" s="260" t="s">
        <v>1082</v>
      </c>
      <c r="J79" s="260">
        <v>20</v>
      </c>
      <c r="K79" s="272"/>
    </row>
    <row r="80" spans="2:11" s="1" customFormat="1" ht="15" customHeight="1">
      <c r="B80" s="271"/>
      <c r="C80" s="260" t="s">
        <v>1083</v>
      </c>
      <c r="D80" s="260"/>
      <c r="E80" s="260"/>
      <c r="F80" s="281" t="s">
        <v>1080</v>
      </c>
      <c r="G80" s="282"/>
      <c r="H80" s="260" t="s">
        <v>1084</v>
      </c>
      <c r="I80" s="260" t="s">
        <v>1082</v>
      </c>
      <c r="J80" s="260">
        <v>120</v>
      </c>
      <c r="K80" s="272"/>
    </row>
    <row r="81" spans="2:11" s="1" customFormat="1" ht="15" customHeight="1">
      <c r="B81" s="283"/>
      <c r="C81" s="260" t="s">
        <v>1085</v>
      </c>
      <c r="D81" s="260"/>
      <c r="E81" s="260"/>
      <c r="F81" s="281" t="s">
        <v>1086</v>
      </c>
      <c r="G81" s="282"/>
      <c r="H81" s="260" t="s">
        <v>1087</v>
      </c>
      <c r="I81" s="260" t="s">
        <v>1082</v>
      </c>
      <c r="J81" s="260">
        <v>50</v>
      </c>
      <c r="K81" s="272"/>
    </row>
    <row r="82" spans="2:11" s="1" customFormat="1" ht="15" customHeight="1">
      <c r="B82" s="283"/>
      <c r="C82" s="260" t="s">
        <v>1088</v>
      </c>
      <c r="D82" s="260"/>
      <c r="E82" s="260"/>
      <c r="F82" s="281" t="s">
        <v>1080</v>
      </c>
      <c r="G82" s="282"/>
      <c r="H82" s="260" t="s">
        <v>1089</v>
      </c>
      <c r="I82" s="260" t="s">
        <v>1090</v>
      </c>
      <c r="J82" s="260"/>
      <c r="K82" s="272"/>
    </row>
    <row r="83" spans="2:11" s="1" customFormat="1" ht="15" customHeight="1">
      <c r="B83" s="283"/>
      <c r="C83" s="284" t="s">
        <v>1091</v>
      </c>
      <c r="D83" s="284"/>
      <c r="E83" s="284"/>
      <c r="F83" s="285" t="s">
        <v>1086</v>
      </c>
      <c r="G83" s="284"/>
      <c r="H83" s="284" t="s">
        <v>1092</v>
      </c>
      <c r="I83" s="284" t="s">
        <v>1082</v>
      </c>
      <c r="J83" s="284">
        <v>15</v>
      </c>
      <c r="K83" s="272"/>
    </row>
    <row r="84" spans="2:11" s="1" customFormat="1" ht="15" customHeight="1">
      <c r="B84" s="283"/>
      <c r="C84" s="284" t="s">
        <v>1093</v>
      </c>
      <c r="D84" s="284"/>
      <c r="E84" s="284"/>
      <c r="F84" s="285" t="s">
        <v>1086</v>
      </c>
      <c r="G84" s="284"/>
      <c r="H84" s="284" t="s">
        <v>1094</v>
      </c>
      <c r="I84" s="284" t="s">
        <v>1082</v>
      </c>
      <c r="J84" s="284">
        <v>15</v>
      </c>
      <c r="K84" s="272"/>
    </row>
    <row r="85" spans="2:11" s="1" customFormat="1" ht="15" customHeight="1">
      <c r="B85" s="283"/>
      <c r="C85" s="284" t="s">
        <v>1095</v>
      </c>
      <c r="D85" s="284"/>
      <c r="E85" s="284"/>
      <c r="F85" s="285" t="s">
        <v>1086</v>
      </c>
      <c r="G85" s="284"/>
      <c r="H85" s="284" t="s">
        <v>1096</v>
      </c>
      <c r="I85" s="284" t="s">
        <v>1082</v>
      </c>
      <c r="J85" s="284">
        <v>20</v>
      </c>
      <c r="K85" s="272"/>
    </row>
    <row r="86" spans="2:11" s="1" customFormat="1" ht="15" customHeight="1">
      <c r="B86" s="283"/>
      <c r="C86" s="284" t="s">
        <v>1097</v>
      </c>
      <c r="D86" s="284"/>
      <c r="E86" s="284"/>
      <c r="F86" s="285" t="s">
        <v>1086</v>
      </c>
      <c r="G86" s="284"/>
      <c r="H86" s="284" t="s">
        <v>1098</v>
      </c>
      <c r="I86" s="284" t="s">
        <v>1082</v>
      </c>
      <c r="J86" s="284">
        <v>20</v>
      </c>
      <c r="K86" s="272"/>
    </row>
    <row r="87" spans="2:11" s="1" customFormat="1" ht="15" customHeight="1">
      <c r="B87" s="283"/>
      <c r="C87" s="260" t="s">
        <v>1099</v>
      </c>
      <c r="D87" s="260"/>
      <c r="E87" s="260"/>
      <c r="F87" s="281" t="s">
        <v>1086</v>
      </c>
      <c r="G87" s="282"/>
      <c r="H87" s="260" t="s">
        <v>1100</v>
      </c>
      <c r="I87" s="260" t="s">
        <v>1082</v>
      </c>
      <c r="J87" s="260">
        <v>50</v>
      </c>
      <c r="K87" s="272"/>
    </row>
    <row r="88" spans="2:11" s="1" customFormat="1" ht="15" customHeight="1">
      <c r="B88" s="283"/>
      <c r="C88" s="260" t="s">
        <v>1101</v>
      </c>
      <c r="D88" s="260"/>
      <c r="E88" s="260"/>
      <c r="F88" s="281" t="s">
        <v>1086</v>
      </c>
      <c r="G88" s="282"/>
      <c r="H88" s="260" t="s">
        <v>1102</v>
      </c>
      <c r="I88" s="260" t="s">
        <v>1082</v>
      </c>
      <c r="J88" s="260">
        <v>20</v>
      </c>
      <c r="K88" s="272"/>
    </row>
    <row r="89" spans="2:11" s="1" customFormat="1" ht="15" customHeight="1">
      <c r="B89" s="283"/>
      <c r="C89" s="260" t="s">
        <v>1103</v>
      </c>
      <c r="D89" s="260"/>
      <c r="E89" s="260"/>
      <c r="F89" s="281" t="s">
        <v>1086</v>
      </c>
      <c r="G89" s="282"/>
      <c r="H89" s="260" t="s">
        <v>1104</v>
      </c>
      <c r="I89" s="260" t="s">
        <v>1082</v>
      </c>
      <c r="J89" s="260">
        <v>20</v>
      </c>
      <c r="K89" s="272"/>
    </row>
    <row r="90" spans="2:11" s="1" customFormat="1" ht="15" customHeight="1">
      <c r="B90" s="283"/>
      <c r="C90" s="260" t="s">
        <v>1105</v>
      </c>
      <c r="D90" s="260"/>
      <c r="E90" s="260"/>
      <c r="F90" s="281" t="s">
        <v>1086</v>
      </c>
      <c r="G90" s="282"/>
      <c r="H90" s="260" t="s">
        <v>1106</v>
      </c>
      <c r="I90" s="260" t="s">
        <v>1082</v>
      </c>
      <c r="J90" s="260">
        <v>50</v>
      </c>
      <c r="K90" s="272"/>
    </row>
    <row r="91" spans="2:11" s="1" customFormat="1" ht="15" customHeight="1">
      <c r="B91" s="283"/>
      <c r="C91" s="260" t="s">
        <v>1107</v>
      </c>
      <c r="D91" s="260"/>
      <c r="E91" s="260"/>
      <c r="F91" s="281" t="s">
        <v>1086</v>
      </c>
      <c r="G91" s="282"/>
      <c r="H91" s="260" t="s">
        <v>1107</v>
      </c>
      <c r="I91" s="260" t="s">
        <v>1082</v>
      </c>
      <c r="J91" s="260">
        <v>50</v>
      </c>
      <c r="K91" s="272"/>
    </row>
    <row r="92" spans="2:11" s="1" customFormat="1" ht="15" customHeight="1">
      <c r="B92" s="283"/>
      <c r="C92" s="260" t="s">
        <v>1108</v>
      </c>
      <c r="D92" s="260"/>
      <c r="E92" s="260"/>
      <c r="F92" s="281" t="s">
        <v>1086</v>
      </c>
      <c r="G92" s="282"/>
      <c r="H92" s="260" t="s">
        <v>1109</v>
      </c>
      <c r="I92" s="260" t="s">
        <v>1082</v>
      </c>
      <c r="J92" s="260">
        <v>255</v>
      </c>
      <c r="K92" s="272"/>
    </row>
    <row r="93" spans="2:11" s="1" customFormat="1" ht="15" customHeight="1">
      <c r="B93" s="283"/>
      <c r="C93" s="260" t="s">
        <v>1110</v>
      </c>
      <c r="D93" s="260"/>
      <c r="E93" s="260"/>
      <c r="F93" s="281" t="s">
        <v>1080</v>
      </c>
      <c r="G93" s="282"/>
      <c r="H93" s="260" t="s">
        <v>1111</v>
      </c>
      <c r="I93" s="260" t="s">
        <v>1112</v>
      </c>
      <c r="J93" s="260"/>
      <c r="K93" s="272"/>
    </row>
    <row r="94" spans="2:11" s="1" customFormat="1" ht="15" customHeight="1">
      <c r="B94" s="283"/>
      <c r="C94" s="260" t="s">
        <v>1113</v>
      </c>
      <c r="D94" s="260"/>
      <c r="E94" s="260"/>
      <c r="F94" s="281" t="s">
        <v>1080</v>
      </c>
      <c r="G94" s="282"/>
      <c r="H94" s="260" t="s">
        <v>1114</v>
      </c>
      <c r="I94" s="260" t="s">
        <v>1115</v>
      </c>
      <c r="J94" s="260"/>
      <c r="K94" s="272"/>
    </row>
    <row r="95" spans="2:11" s="1" customFormat="1" ht="15" customHeight="1">
      <c r="B95" s="283"/>
      <c r="C95" s="260" t="s">
        <v>1116</v>
      </c>
      <c r="D95" s="260"/>
      <c r="E95" s="260"/>
      <c r="F95" s="281" t="s">
        <v>1080</v>
      </c>
      <c r="G95" s="282"/>
      <c r="H95" s="260" t="s">
        <v>1116</v>
      </c>
      <c r="I95" s="260" t="s">
        <v>1115</v>
      </c>
      <c r="J95" s="260"/>
      <c r="K95" s="272"/>
    </row>
    <row r="96" spans="2:11" s="1" customFormat="1" ht="15" customHeight="1">
      <c r="B96" s="283"/>
      <c r="C96" s="260" t="s">
        <v>42</v>
      </c>
      <c r="D96" s="260"/>
      <c r="E96" s="260"/>
      <c r="F96" s="281" t="s">
        <v>1080</v>
      </c>
      <c r="G96" s="282"/>
      <c r="H96" s="260" t="s">
        <v>1117</v>
      </c>
      <c r="I96" s="260" t="s">
        <v>1115</v>
      </c>
      <c r="J96" s="260"/>
      <c r="K96" s="272"/>
    </row>
    <row r="97" spans="2:11" s="1" customFormat="1" ht="15" customHeight="1">
      <c r="B97" s="283"/>
      <c r="C97" s="260" t="s">
        <v>52</v>
      </c>
      <c r="D97" s="260"/>
      <c r="E97" s="260"/>
      <c r="F97" s="281" t="s">
        <v>1080</v>
      </c>
      <c r="G97" s="282"/>
      <c r="H97" s="260" t="s">
        <v>1118</v>
      </c>
      <c r="I97" s="260" t="s">
        <v>1115</v>
      </c>
      <c r="J97" s="260"/>
      <c r="K97" s="272"/>
    </row>
    <row r="98" spans="2:11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pans="2:11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pans="2:11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pans="2:1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pans="2:11" s="1" customFormat="1" ht="45" customHeight="1">
      <c r="B102" s="271"/>
      <c r="C102" s="389" t="s">
        <v>1119</v>
      </c>
      <c r="D102" s="389"/>
      <c r="E102" s="389"/>
      <c r="F102" s="389"/>
      <c r="G102" s="389"/>
      <c r="H102" s="389"/>
      <c r="I102" s="389"/>
      <c r="J102" s="389"/>
      <c r="K102" s="272"/>
    </row>
    <row r="103" spans="2:11" s="1" customFormat="1" ht="17.25" customHeight="1">
      <c r="B103" s="271"/>
      <c r="C103" s="273" t="s">
        <v>1074</v>
      </c>
      <c r="D103" s="273"/>
      <c r="E103" s="273"/>
      <c r="F103" s="273" t="s">
        <v>1075</v>
      </c>
      <c r="G103" s="274"/>
      <c r="H103" s="273" t="s">
        <v>58</v>
      </c>
      <c r="I103" s="273" t="s">
        <v>61</v>
      </c>
      <c r="J103" s="273" t="s">
        <v>1076</v>
      </c>
      <c r="K103" s="272"/>
    </row>
    <row r="104" spans="2:11" s="1" customFormat="1" ht="17.25" customHeight="1">
      <c r="B104" s="271"/>
      <c r="C104" s="275" t="s">
        <v>1077</v>
      </c>
      <c r="D104" s="275"/>
      <c r="E104" s="275"/>
      <c r="F104" s="276" t="s">
        <v>1078</v>
      </c>
      <c r="G104" s="277"/>
      <c r="H104" s="275"/>
      <c r="I104" s="275"/>
      <c r="J104" s="275" t="s">
        <v>1079</v>
      </c>
      <c r="K104" s="272"/>
    </row>
    <row r="105" spans="2:11" s="1" customFormat="1" ht="5.25" customHeight="1">
      <c r="B105" s="271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pans="2:11" s="1" customFormat="1" ht="15" customHeight="1">
      <c r="B106" s="271"/>
      <c r="C106" s="260" t="s">
        <v>57</v>
      </c>
      <c r="D106" s="280"/>
      <c r="E106" s="280"/>
      <c r="F106" s="281" t="s">
        <v>1080</v>
      </c>
      <c r="G106" s="260"/>
      <c r="H106" s="260" t="s">
        <v>1120</v>
      </c>
      <c r="I106" s="260" t="s">
        <v>1082</v>
      </c>
      <c r="J106" s="260">
        <v>20</v>
      </c>
      <c r="K106" s="272"/>
    </row>
    <row r="107" spans="2:11" s="1" customFormat="1" ht="15" customHeight="1">
      <c r="B107" s="271"/>
      <c r="C107" s="260" t="s">
        <v>1083</v>
      </c>
      <c r="D107" s="260"/>
      <c r="E107" s="260"/>
      <c r="F107" s="281" t="s">
        <v>1080</v>
      </c>
      <c r="G107" s="260"/>
      <c r="H107" s="260" t="s">
        <v>1120</v>
      </c>
      <c r="I107" s="260" t="s">
        <v>1082</v>
      </c>
      <c r="J107" s="260">
        <v>120</v>
      </c>
      <c r="K107" s="272"/>
    </row>
    <row r="108" spans="2:11" s="1" customFormat="1" ht="15" customHeight="1">
      <c r="B108" s="283"/>
      <c r="C108" s="260" t="s">
        <v>1085</v>
      </c>
      <c r="D108" s="260"/>
      <c r="E108" s="260"/>
      <c r="F108" s="281" t="s">
        <v>1086</v>
      </c>
      <c r="G108" s="260"/>
      <c r="H108" s="260" t="s">
        <v>1120</v>
      </c>
      <c r="I108" s="260" t="s">
        <v>1082</v>
      </c>
      <c r="J108" s="260">
        <v>50</v>
      </c>
      <c r="K108" s="272"/>
    </row>
    <row r="109" spans="2:11" s="1" customFormat="1" ht="15" customHeight="1">
      <c r="B109" s="283"/>
      <c r="C109" s="260" t="s">
        <v>1088</v>
      </c>
      <c r="D109" s="260"/>
      <c r="E109" s="260"/>
      <c r="F109" s="281" t="s">
        <v>1080</v>
      </c>
      <c r="G109" s="260"/>
      <c r="H109" s="260" t="s">
        <v>1120</v>
      </c>
      <c r="I109" s="260" t="s">
        <v>1090</v>
      </c>
      <c r="J109" s="260"/>
      <c r="K109" s="272"/>
    </row>
    <row r="110" spans="2:11" s="1" customFormat="1" ht="15" customHeight="1">
      <c r="B110" s="283"/>
      <c r="C110" s="260" t="s">
        <v>1099</v>
      </c>
      <c r="D110" s="260"/>
      <c r="E110" s="260"/>
      <c r="F110" s="281" t="s">
        <v>1086</v>
      </c>
      <c r="G110" s="260"/>
      <c r="H110" s="260" t="s">
        <v>1120</v>
      </c>
      <c r="I110" s="260" t="s">
        <v>1082</v>
      </c>
      <c r="J110" s="260">
        <v>50</v>
      </c>
      <c r="K110" s="272"/>
    </row>
    <row r="111" spans="2:11" s="1" customFormat="1" ht="15" customHeight="1">
      <c r="B111" s="283"/>
      <c r="C111" s="260" t="s">
        <v>1107</v>
      </c>
      <c r="D111" s="260"/>
      <c r="E111" s="260"/>
      <c r="F111" s="281" t="s">
        <v>1086</v>
      </c>
      <c r="G111" s="260"/>
      <c r="H111" s="260" t="s">
        <v>1120</v>
      </c>
      <c r="I111" s="260" t="s">
        <v>1082</v>
      </c>
      <c r="J111" s="260">
        <v>50</v>
      </c>
      <c r="K111" s="272"/>
    </row>
    <row r="112" spans="2:11" s="1" customFormat="1" ht="15" customHeight="1">
      <c r="B112" s="283"/>
      <c r="C112" s="260" t="s">
        <v>1105</v>
      </c>
      <c r="D112" s="260"/>
      <c r="E112" s="260"/>
      <c r="F112" s="281" t="s">
        <v>1086</v>
      </c>
      <c r="G112" s="260"/>
      <c r="H112" s="260" t="s">
        <v>1120</v>
      </c>
      <c r="I112" s="260" t="s">
        <v>1082</v>
      </c>
      <c r="J112" s="260">
        <v>50</v>
      </c>
      <c r="K112" s="272"/>
    </row>
    <row r="113" spans="2:11" s="1" customFormat="1" ht="15" customHeight="1">
      <c r="B113" s="283"/>
      <c r="C113" s="260" t="s">
        <v>57</v>
      </c>
      <c r="D113" s="260"/>
      <c r="E113" s="260"/>
      <c r="F113" s="281" t="s">
        <v>1080</v>
      </c>
      <c r="G113" s="260"/>
      <c r="H113" s="260" t="s">
        <v>1121</v>
      </c>
      <c r="I113" s="260" t="s">
        <v>1082</v>
      </c>
      <c r="J113" s="260">
        <v>20</v>
      </c>
      <c r="K113" s="272"/>
    </row>
    <row r="114" spans="2:11" s="1" customFormat="1" ht="15" customHeight="1">
      <c r="B114" s="283"/>
      <c r="C114" s="260" t="s">
        <v>1122</v>
      </c>
      <c r="D114" s="260"/>
      <c r="E114" s="260"/>
      <c r="F114" s="281" t="s">
        <v>1080</v>
      </c>
      <c r="G114" s="260"/>
      <c r="H114" s="260" t="s">
        <v>1123</v>
      </c>
      <c r="I114" s="260" t="s">
        <v>1082</v>
      </c>
      <c r="J114" s="260">
        <v>120</v>
      </c>
      <c r="K114" s="272"/>
    </row>
    <row r="115" spans="2:11" s="1" customFormat="1" ht="15" customHeight="1">
      <c r="B115" s="283"/>
      <c r="C115" s="260" t="s">
        <v>42</v>
      </c>
      <c r="D115" s="260"/>
      <c r="E115" s="260"/>
      <c r="F115" s="281" t="s">
        <v>1080</v>
      </c>
      <c r="G115" s="260"/>
      <c r="H115" s="260" t="s">
        <v>1124</v>
      </c>
      <c r="I115" s="260" t="s">
        <v>1115</v>
      </c>
      <c r="J115" s="260"/>
      <c r="K115" s="272"/>
    </row>
    <row r="116" spans="2:11" s="1" customFormat="1" ht="15" customHeight="1">
      <c r="B116" s="283"/>
      <c r="C116" s="260" t="s">
        <v>52</v>
      </c>
      <c r="D116" s="260"/>
      <c r="E116" s="260"/>
      <c r="F116" s="281" t="s">
        <v>1080</v>
      </c>
      <c r="G116" s="260"/>
      <c r="H116" s="260" t="s">
        <v>1125</v>
      </c>
      <c r="I116" s="260" t="s">
        <v>1115</v>
      </c>
      <c r="J116" s="260"/>
      <c r="K116" s="272"/>
    </row>
    <row r="117" spans="2:11" s="1" customFormat="1" ht="15" customHeight="1">
      <c r="B117" s="283"/>
      <c r="C117" s="260" t="s">
        <v>61</v>
      </c>
      <c r="D117" s="260"/>
      <c r="E117" s="260"/>
      <c r="F117" s="281" t="s">
        <v>1080</v>
      </c>
      <c r="G117" s="260"/>
      <c r="H117" s="260" t="s">
        <v>1126</v>
      </c>
      <c r="I117" s="260" t="s">
        <v>1127</v>
      </c>
      <c r="J117" s="260"/>
      <c r="K117" s="272"/>
    </row>
    <row r="118" spans="2:11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pans="2:11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pans="2:11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pans="2:1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pans="2:11" s="1" customFormat="1" ht="45" customHeight="1">
      <c r="B122" s="299"/>
      <c r="C122" s="387" t="s">
        <v>1128</v>
      </c>
      <c r="D122" s="387"/>
      <c r="E122" s="387"/>
      <c r="F122" s="387"/>
      <c r="G122" s="387"/>
      <c r="H122" s="387"/>
      <c r="I122" s="387"/>
      <c r="J122" s="387"/>
      <c r="K122" s="300"/>
    </row>
    <row r="123" spans="2:11" s="1" customFormat="1" ht="17.25" customHeight="1">
      <c r="B123" s="301"/>
      <c r="C123" s="273" t="s">
        <v>1074</v>
      </c>
      <c r="D123" s="273"/>
      <c r="E123" s="273"/>
      <c r="F123" s="273" t="s">
        <v>1075</v>
      </c>
      <c r="G123" s="274"/>
      <c r="H123" s="273" t="s">
        <v>58</v>
      </c>
      <c r="I123" s="273" t="s">
        <v>61</v>
      </c>
      <c r="J123" s="273" t="s">
        <v>1076</v>
      </c>
      <c r="K123" s="302"/>
    </row>
    <row r="124" spans="2:11" s="1" customFormat="1" ht="17.25" customHeight="1">
      <c r="B124" s="301"/>
      <c r="C124" s="275" t="s">
        <v>1077</v>
      </c>
      <c r="D124" s="275"/>
      <c r="E124" s="275"/>
      <c r="F124" s="276" t="s">
        <v>1078</v>
      </c>
      <c r="G124" s="277"/>
      <c r="H124" s="275"/>
      <c r="I124" s="275"/>
      <c r="J124" s="275" t="s">
        <v>1079</v>
      </c>
      <c r="K124" s="302"/>
    </row>
    <row r="125" spans="2:11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pans="2:11" s="1" customFormat="1" ht="15" customHeight="1">
      <c r="B126" s="303"/>
      <c r="C126" s="260" t="s">
        <v>1083</v>
      </c>
      <c r="D126" s="280"/>
      <c r="E126" s="280"/>
      <c r="F126" s="281" t="s">
        <v>1080</v>
      </c>
      <c r="G126" s="260"/>
      <c r="H126" s="260" t="s">
        <v>1120</v>
      </c>
      <c r="I126" s="260" t="s">
        <v>1082</v>
      </c>
      <c r="J126" s="260">
        <v>120</v>
      </c>
      <c r="K126" s="306"/>
    </row>
    <row r="127" spans="2:11" s="1" customFormat="1" ht="15" customHeight="1">
      <c r="B127" s="303"/>
      <c r="C127" s="260" t="s">
        <v>1129</v>
      </c>
      <c r="D127" s="260"/>
      <c r="E127" s="260"/>
      <c r="F127" s="281" t="s">
        <v>1080</v>
      </c>
      <c r="G127" s="260"/>
      <c r="H127" s="260" t="s">
        <v>1130</v>
      </c>
      <c r="I127" s="260" t="s">
        <v>1082</v>
      </c>
      <c r="J127" s="260" t="s">
        <v>1131</v>
      </c>
      <c r="K127" s="306"/>
    </row>
    <row r="128" spans="2:11" s="1" customFormat="1" ht="15" customHeight="1">
      <c r="B128" s="303"/>
      <c r="C128" s="260" t="s">
        <v>1028</v>
      </c>
      <c r="D128" s="260"/>
      <c r="E128" s="260"/>
      <c r="F128" s="281" t="s">
        <v>1080</v>
      </c>
      <c r="G128" s="260"/>
      <c r="H128" s="260" t="s">
        <v>1132</v>
      </c>
      <c r="I128" s="260" t="s">
        <v>1082</v>
      </c>
      <c r="J128" s="260" t="s">
        <v>1131</v>
      </c>
      <c r="K128" s="306"/>
    </row>
    <row r="129" spans="2:11" s="1" customFormat="1" ht="15" customHeight="1">
      <c r="B129" s="303"/>
      <c r="C129" s="260" t="s">
        <v>1091</v>
      </c>
      <c r="D129" s="260"/>
      <c r="E129" s="260"/>
      <c r="F129" s="281" t="s">
        <v>1086</v>
      </c>
      <c r="G129" s="260"/>
      <c r="H129" s="260" t="s">
        <v>1092</v>
      </c>
      <c r="I129" s="260" t="s">
        <v>1082</v>
      </c>
      <c r="J129" s="260">
        <v>15</v>
      </c>
      <c r="K129" s="306"/>
    </row>
    <row r="130" spans="2:11" s="1" customFormat="1" ht="15" customHeight="1">
      <c r="B130" s="303"/>
      <c r="C130" s="284" t="s">
        <v>1093</v>
      </c>
      <c r="D130" s="284"/>
      <c r="E130" s="284"/>
      <c r="F130" s="285" t="s">
        <v>1086</v>
      </c>
      <c r="G130" s="284"/>
      <c r="H130" s="284" t="s">
        <v>1094</v>
      </c>
      <c r="I130" s="284" t="s">
        <v>1082</v>
      </c>
      <c r="J130" s="284">
        <v>15</v>
      </c>
      <c r="K130" s="306"/>
    </row>
    <row r="131" spans="2:11" s="1" customFormat="1" ht="15" customHeight="1">
      <c r="B131" s="303"/>
      <c r="C131" s="284" t="s">
        <v>1095</v>
      </c>
      <c r="D131" s="284"/>
      <c r="E131" s="284"/>
      <c r="F131" s="285" t="s">
        <v>1086</v>
      </c>
      <c r="G131" s="284"/>
      <c r="H131" s="284" t="s">
        <v>1096</v>
      </c>
      <c r="I131" s="284" t="s">
        <v>1082</v>
      </c>
      <c r="J131" s="284">
        <v>20</v>
      </c>
      <c r="K131" s="306"/>
    </row>
    <row r="132" spans="2:11" s="1" customFormat="1" ht="15" customHeight="1">
      <c r="B132" s="303"/>
      <c r="C132" s="284" t="s">
        <v>1097</v>
      </c>
      <c r="D132" s="284"/>
      <c r="E132" s="284"/>
      <c r="F132" s="285" t="s">
        <v>1086</v>
      </c>
      <c r="G132" s="284"/>
      <c r="H132" s="284" t="s">
        <v>1098</v>
      </c>
      <c r="I132" s="284" t="s">
        <v>1082</v>
      </c>
      <c r="J132" s="284">
        <v>20</v>
      </c>
      <c r="K132" s="306"/>
    </row>
    <row r="133" spans="2:11" s="1" customFormat="1" ht="15" customHeight="1">
      <c r="B133" s="303"/>
      <c r="C133" s="260" t="s">
        <v>1085</v>
      </c>
      <c r="D133" s="260"/>
      <c r="E133" s="260"/>
      <c r="F133" s="281" t="s">
        <v>1086</v>
      </c>
      <c r="G133" s="260"/>
      <c r="H133" s="260" t="s">
        <v>1120</v>
      </c>
      <c r="I133" s="260" t="s">
        <v>1082</v>
      </c>
      <c r="J133" s="260">
        <v>50</v>
      </c>
      <c r="K133" s="306"/>
    </row>
    <row r="134" spans="2:11" s="1" customFormat="1" ht="15" customHeight="1">
      <c r="B134" s="303"/>
      <c r="C134" s="260" t="s">
        <v>1099</v>
      </c>
      <c r="D134" s="260"/>
      <c r="E134" s="260"/>
      <c r="F134" s="281" t="s">
        <v>1086</v>
      </c>
      <c r="G134" s="260"/>
      <c r="H134" s="260" t="s">
        <v>1120</v>
      </c>
      <c r="I134" s="260" t="s">
        <v>1082</v>
      </c>
      <c r="J134" s="260">
        <v>50</v>
      </c>
      <c r="K134" s="306"/>
    </row>
    <row r="135" spans="2:11" s="1" customFormat="1" ht="15" customHeight="1">
      <c r="B135" s="303"/>
      <c r="C135" s="260" t="s">
        <v>1105</v>
      </c>
      <c r="D135" s="260"/>
      <c r="E135" s="260"/>
      <c r="F135" s="281" t="s">
        <v>1086</v>
      </c>
      <c r="G135" s="260"/>
      <c r="H135" s="260" t="s">
        <v>1120</v>
      </c>
      <c r="I135" s="260" t="s">
        <v>1082</v>
      </c>
      <c r="J135" s="260">
        <v>50</v>
      </c>
      <c r="K135" s="306"/>
    </row>
    <row r="136" spans="2:11" s="1" customFormat="1" ht="15" customHeight="1">
      <c r="B136" s="303"/>
      <c r="C136" s="260" t="s">
        <v>1107</v>
      </c>
      <c r="D136" s="260"/>
      <c r="E136" s="260"/>
      <c r="F136" s="281" t="s">
        <v>1086</v>
      </c>
      <c r="G136" s="260"/>
      <c r="H136" s="260" t="s">
        <v>1120</v>
      </c>
      <c r="I136" s="260" t="s">
        <v>1082</v>
      </c>
      <c r="J136" s="260">
        <v>50</v>
      </c>
      <c r="K136" s="306"/>
    </row>
    <row r="137" spans="2:11" s="1" customFormat="1" ht="15" customHeight="1">
      <c r="B137" s="303"/>
      <c r="C137" s="260" t="s">
        <v>1108</v>
      </c>
      <c r="D137" s="260"/>
      <c r="E137" s="260"/>
      <c r="F137" s="281" t="s">
        <v>1086</v>
      </c>
      <c r="G137" s="260"/>
      <c r="H137" s="260" t="s">
        <v>1133</v>
      </c>
      <c r="I137" s="260" t="s">
        <v>1082</v>
      </c>
      <c r="J137" s="260">
        <v>255</v>
      </c>
      <c r="K137" s="306"/>
    </row>
    <row r="138" spans="2:11" s="1" customFormat="1" ht="15" customHeight="1">
      <c r="B138" s="303"/>
      <c r="C138" s="260" t="s">
        <v>1110</v>
      </c>
      <c r="D138" s="260"/>
      <c r="E138" s="260"/>
      <c r="F138" s="281" t="s">
        <v>1080</v>
      </c>
      <c r="G138" s="260"/>
      <c r="H138" s="260" t="s">
        <v>1134</v>
      </c>
      <c r="I138" s="260" t="s">
        <v>1112</v>
      </c>
      <c r="J138" s="260"/>
      <c r="K138" s="306"/>
    </row>
    <row r="139" spans="2:11" s="1" customFormat="1" ht="15" customHeight="1">
      <c r="B139" s="303"/>
      <c r="C139" s="260" t="s">
        <v>1113</v>
      </c>
      <c r="D139" s="260"/>
      <c r="E139" s="260"/>
      <c r="F139" s="281" t="s">
        <v>1080</v>
      </c>
      <c r="G139" s="260"/>
      <c r="H139" s="260" t="s">
        <v>1135</v>
      </c>
      <c r="I139" s="260" t="s">
        <v>1115</v>
      </c>
      <c r="J139" s="260"/>
      <c r="K139" s="306"/>
    </row>
    <row r="140" spans="2:11" s="1" customFormat="1" ht="15" customHeight="1">
      <c r="B140" s="303"/>
      <c r="C140" s="260" t="s">
        <v>1116</v>
      </c>
      <c r="D140" s="260"/>
      <c r="E140" s="260"/>
      <c r="F140" s="281" t="s">
        <v>1080</v>
      </c>
      <c r="G140" s="260"/>
      <c r="H140" s="260" t="s">
        <v>1116</v>
      </c>
      <c r="I140" s="260" t="s">
        <v>1115</v>
      </c>
      <c r="J140" s="260"/>
      <c r="K140" s="306"/>
    </row>
    <row r="141" spans="2:11" s="1" customFormat="1" ht="15" customHeight="1">
      <c r="B141" s="303"/>
      <c r="C141" s="260" t="s">
        <v>42</v>
      </c>
      <c r="D141" s="260"/>
      <c r="E141" s="260"/>
      <c r="F141" s="281" t="s">
        <v>1080</v>
      </c>
      <c r="G141" s="260"/>
      <c r="H141" s="260" t="s">
        <v>1136</v>
      </c>
      <c r="I141" s="260" t="s">
        <v>1115</v>
      </c>
      <c r="J141" s="260"/>
      <c r="K141" s="306"/>
    </row>
    <row r="142" spans="2:11" s="1" customFormat="1" ht="15" customHeight="1">
      <c r="B142" s="303"/>
      <c r="C142" s="260" t="s">
        <v>1137</v>
      </c>
      <c r="D142" s="260"/>
      <c r="E142" s="260"/>
      <c r="F142" s="281" t="s">
        <v>1080</v>
      </c>
      <c r="G142" s="260"/>
      <c r="H142" s="260" t="s">
        <v>1138</v>
      </c>
      <c r="I142" s="260" t="s">
        <v>1115</v>
      </c>
      <c r="J142" s="260"/>
      <c r="K142" s="306"/>
    </row>
    <row r="143" spans="2:11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pans="2:11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pans="2:11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pans="2:11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pans="2:11" s="1" customFormat="1" ht="45" customHeight="1">
      <c r="B147" s="271"/>
      <c r="C147" s="389" t="s">
        <v>1139</v>
      </c>
      <c r="D147" s="389"/>
      <c r="E147" s="389"/>
      <c r="F147" s="389"/>
      <c r="G147" s="389"/>
      <c r="H147" s="389"/>
      <c r="I147" s="389"/>
      <c r="J147" s="389"/>
      <c r="K147" s="272"/>
    </row>
    <row r="148" spans="2:11" s="1" customFormat="1" ht="17.25" customHeight="1">
      <c r="B148" s="271"/>
      <c r="C148" s="273" t="s">
        <v>1074</v>
      </c>
      <c r="D148" s="273"/>
      <c r="E148" s="273"/>
      <c r="F148" s="273" t="s">
        <v>1075</v>
      </c>
      <c r="G148" s="274"/>
      <c r="H148" s="273" t="s">
        <v>58</v>
      </c>
      <c r="I148" s="273" t="s">
        <v>61</v>
      </c>
      <c r="J148" s="273" t="s">
        <v>1076</v>
      </c>
      <c r="K148" s="272"/>
    </row>
    <row r="149" spans="2:11" s="1" customFormat="1" ht="17.25" customHeight="1">
      <c r="B149" s="271"/>
      <c r="C149" s="275" t="s">
        <v>1077</v>
      </c>
      <c r="D149" s="275"/>
      <c r="E149" s="275"/>
      <c r="F149" s="276" t="s">
        <v>1078</v>
      </c>
      <c r="G149" s="277"/>
      <c r="H149" s="275"/>
      <c r="I149" s="275"/>
      <c r="J149" s="275" t="s">
        <v>1079</v>
      </c>
      <c r="K149" s="272"/>
    </row>
    <row r="150" spans="2:11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pans="2:11" s="1" customFormat="1" ht="15" customHeight="1">
      <c r="B151" s="283"/>
      <c r="C151" s="310" t="s">
        <v>1083</v>
      </c>
      <c r="D151" s="260"/>
      <c r="E151" s="260"/>
      <c r="F151" s="311" t="s">
        <v>1080</v>
      </c>
      <c r="G151" s="260"/>
      <c r="H151" s="310" t="s">
        <v>1120</v>
      </c>
      <c r="I151" s="310" t="s">
        <v>1082</v>
      </c>
      <c r="J151" s="310">
        <v>120</v>
      </c>
      <c r="K151" s="306"/>
    </row>
    <row r="152" spans="2:11" s="1" customFormat="1" ht="15" customHeight="1">
      <c r="B152" s="283"/>
      <c r="C152" s="310" t="s">
        <v>1129</v>
      </c>
      <c r="D152" s="260"/>
      <c r="E152" s="260"/>
      <c r="F152" s="311" t="s">
        <v>1080</v>
      </c>
      <c r="G152" s="260"/>
      <c r="H152" s="310" t="s">
        <v>1140</v>
      </c>
      <c r="I152" s="310" t="s">
        <v>1082</v>
      </c>
      <c r="J152" s="310" t="s">
        <v>1131</v>
      </c>
      <c r="K152" s="306"/>
    </row>
    <row r="153" spans="2:11" s="1" customFormat="1" ht="15" customHeight="1">
      <c r="B153" s="283"/>
      <c r="C153" s="310" t="s">
        <v>1028</v>
      </c>
      <c r="D153" s="260"/>
      <c r="E153" s="260"/>
      <c r="F153" s="311" t="s">
        <v>1080</v>
      </c>
      <c r="G153" s="260"/>
      <c r="H153" s="310" t="s">
        <v>1141</v>
      </c>
      <c r="I153" s="310" t="s">
        <v>1082</v>
      </c>
      <c r="J153" s="310" t="s">
        <v>1131</v>
      </c>
      <c r="K153" s="306"/>
    </row>
    <row r="154" spans="2:11" s="1" customFormat="1" ht="15" customHeight="1">
      <c r="B154" s="283"/>
      <c r="C154" s="310" t="s">
        <v>1085</v>
      </c>
      <c r="D154" s="260"/>
      <c r="E154" s="260"/>
      <c r="F154" s="311" t="s">
        <v>1086</v>
      </c>
      <c r="G154" s="260"/>
      <c r="H154" s="310" t="s">
        <v>1120</v>
      </c>
      <c r="I154" s="310" t="s">
        <v>1082</v>
      </c>
      <c r="J154" s="310">
        <v>50</v>
      </c>
      <c r="K154" s="306"/>
    </row>
    <row r="155" spans="2:11" s="1" customFormat="1" ht="15" customHeight="1">
      <c r="B155" s="283"/>
      <c r="C155" s="310" t="s">
        <v>1088</v>
      </c>
      <c r="D155" s="260"/>
      <c r="E155" s="260"/>
      <c r="F155" s="311" t="s">
        <v>1080</v>
      </c>
      <c r="G155" s="260"/>
      <c r="H155" s="310" t="s">
        <v>1120</v>
      </c>
      <c r="I155" s="310" t="s">
        <v>1090</v>
      </c>
      <c r="J155" s="310"/>
      <c r="K155" s="306"/>
    </row>
    <row r="156" spans="2:11" s="1" customFormat="1" ht="15" customHeight="1">
      <c r="B156" s="283"/>
      <c r="C156" s="310" t="s">
        <v>1099</v>
      </c>
      <c r="D156" s="260"/>
      <c r="E156" s="260"/>
      <c r="F156" s="311" t="s">
        <v>1086</v>
      </c>
      <c r="G156" s="260"/>
      <c r="H156" s="310" t="s">
        <v>1120</v>
      </c>
      <c r="I156" s="310" t="s">
        <v>1082</v>
      </c>
      <c r="J156" s="310">
        <v>50</v>
      </c>
      <c r="K156" s="306"/>
    </row>
    <row r="157" spans="2:11" s="1" customFormat="1" ht="15" customHeight="1">
      <c r="B157" s="283"/>
      <c r="C157" s="310" t="s">
        <v>1107</v>
      </c>
      <c r="D157" s="260"/>
      <c r="E157" s="260"/>
      <c r="F157" s="311" t="s">
        <v>1086</v>
      </c>
      <c r="G157" s="260"/>
      <c r="H157" s="310" t="s">
        <v>1120</v>
      </c>
      <c r="I157" s="310" t="s">
        <v>1082</v>
      </c>
      <c r="J157" s="310">
        <v>50</v>
      </c>
      <c r="K157" s="306"/>
    </row>
    <row r="158" spans="2:11" s="1" customFormat="1" ht="15" customHeight="1">
      <c r="B158" s="283"/>
      <c r="C158" s="310" t="s">
        <v>1105</v>
      </c>
      <c r="D158" s="260"/>
      <c r="E158" s="260"/>
      <c r="F158" s="311" t="s">
        <v>1086</v>
      </c>
      <c r="G158" s="260"/>
      <c r="H158" s="310" t="s">
        <v>1120</v>
      </c>
      <c r="I158" s="310" t="s">
        <v>1082</v>
      </c>
      <c r="J158" s="310">
        <v>50</v>
      </c>
      <c r="K158" s="306"/>
    </row>
    <row r="159" spans="2:11" s="1" customFormat="1" ht="15" customHeight="1">
      <c r="B159" s="283"/>
      <c r="C159" s="310" t="s">
        <v>100</v>
      </c>
      <c r="D159" s="260"/>
      <c r="E159" s="260"/>
      <c r="F159" s="311" t="s">
        <v>1080</v>
      </c>
      <c r="G159" s="260"/>
      <c r="H159" s="310" t="s">
        <v>1142</v>
      </c>
      <c r="I159" s="310" t="s">
        <v>1082</v>
      </c>
      <c r="J159" s="310" t="s">
        <v>1143</v>
      </c>
      <c r="K159" s="306"/>
    </row>
    <row r="160" spans="2:11" s="1" customFormat="1" ht="15" customHeight="1">
      <c r="B160" s="283"/>
      <c r="C160" s="310" t="s">
        <v>1144</v>
      </c>
      <c r="D160" s="260"/>
      <c r="E160" s="260"/>
      <c r="F160" s="311" t="s">
        <v>1080</v>
      </c>
      <c r="G160" s="260"/>
      <c r="H160" s="310" t="s">
        <v>1145</v>
      </c>
      <c r="I160" s="310" t="s">
        <v>1115</v>
      </c>
      <c r="J160" s="310"/>
      <c r="K160" s="306"/>
    </row>
    <row r="161" spans="2:1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pans="2:11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pans="2:11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pans="2:11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pans="2:11" s="1" customFormat="1" ht="45" customHeight="1">
      <c r="B165" s="252"/>
      <c r="C165" s="387" t="s">
        <v>1146</v>
      </c>
      <c r="D165" s="387"/>
      <c r="E165" s="387"/>
      <c r="F165" s="387"/>
      <c r="G165" s="387"/>
      <c r="H165" s="387"/>
      <c r="I165" s="387"/>
      <c r="J165" s="387"/>
      <c r="K165" s="253"/>
    </row>
    <row r="166" spans="2:11" s="1" customFormat="1" ht="17.25" customHeight="1">
      <c r="B166" s="252"/>
      <c r="C166" s="273" t="s">
        <v>1074</v>
      </c>
      <c r="D166" s="273"/>
      <c r="E166" s="273"/>
      <c r="F166" s="273" t="s">
        <v>1075</v>
      </c>
      <c r="G166" s="315"/>
      <c r="H166" s="316" t="s">
        <v>58</v>
      </c>
      <c r="I166" s="316" t="s">
        <v>61</v>
      </c>
      <c r="J166" s="273" t="s">
        <v>1076</v>
      </c>
      <c r="K166" s="253"/>
    </row>
    <row r="167" spans="2:11" s="1" customFormat="1" ht="17.25" customHeight="1">
      <c r="B167" s="254"/>
      <c r="C167" s="275" t="s">
        <v>1077</v>
      </c>
      <c r="D167" s="275"/>
      <c r="E167" s="275"/>
      <c r="F167" s="276" t="s">
        <v>1078</v>
      </c>
      <c r="G167" s="317"/>
      <c r="H167" s="318"/>
      <c r="I167" s="318"/>
      <c r="J167" s="275" t="s">
        <v>1079</v>
      </c>
      <c r="K167" s="255"/>
    </row>
    <row r="168" spans="2:11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pans="2:11" s="1" customFormat="1" ht="15" customHeight="1">
      <c r="B169" s="283"/>
      <c r="C169" s="260" t="s">
        <v>1083</v>
      </c>
      <c r="D169" s="260"/>
      <c r="E169" s="260"/>
      <c r="F169" s="281" t="s">
        <v>1080</v>
      </c>
      <c r="G169" s="260"/>
      <c r="H169" s="260" t="s">
        <v>1120</v>
      </c>
      <c r="I169" s="260" t="s">
        <v>1082</v>
      </c>
      <c r="J169" s="260">
        <v>120</v>
      </c>
      <c r="K169" s="306"/>
    </row>
    <row r="170" spans="2:11" s="1" customFormat="1" ht="15" customHeight="1">
      <c r="B170" s="283"/>
      <c r="C170" s="260" t="s">
        <v>1129</v>
      </c>
      <c r="D170" s="260"/>
      <c r="E170" s="260"/>
      <c r="F170" s="281" t="s">
        <v>1080</v>
      </c>
      <c r="G170" s="260"/>
      <c r="H170" s="260" t="s">
        <v>1130</v>
      </c>
      <c r="I170" s="260" t="s">
        <v>1082</v>
      </c>
      <c r="J170" s="260" t="s">
        <v>1131</v>
      </c>
      <c r="K170" s="306"/>
    </row>
    <row r="171" spans="2:11" s="1" customFormat="1" ht="15" customHeight="1">
      <c r="B171" s="283"/>
      <c r="C171" s="260" t="s">
        <v>1028</v>
      </c>
      <c r="D171" s="260"/>
      <c r="E171" s="260"/>
      <c r="F171" s="281" t="s">
        <v>1080</v>
      </c>
      <c r="G171" s="260"/>
      <c r="H171" s="260" t="s">
        <v>1147</v>
      </c>
      <c r="I171" s="260" t="s">
        <v>1082</v>
      </c>
      <c r="J171" s="260" t="s">
        <v>1131</v>
      </c>
      <c r="K171" s="306"/>
    </row>
    <row r="172" spans="2:11" s="1" customFormat="1" ht="15" customHeight="1">
      <c r="B172" s="283"/>
      <c r="C172" s="260" t="s">
        <v>1085</v>
      </c>
      <c r="D172" s="260"/>
      <c r="E172" s="260"/>
      <c r="F172" s="281" t="s">
        <v>1086</v>
      </c>
      <c r="G172" s="260"/>
      <c r="H172" s="260" t="s">
        <v>1147</v>
      </c>
      <c r="I172" s="260" t="s">
        <v>1082</v>
      </c>
      <c r="J172" s="260">
        <v>50</v>
      </c>
      <c r="K172" s="306"/>
    </row>
    <row r="173" spans="2:11" s="1" customFormat="1" ht="15" customHeight="1">
      <c r="B173" s="283"/>
      <c r="C173" s="260" t="s">
        <v>1088</v>
      </c>
      <c r="D173" s="260"/>
      <c r="E173" s="260"/>
      <c r="F173" s="281" t="s">
        <v>1080</v>
      </c>
      <c r="G173" s="260"/>
      <c r="H173" s="260" t="s">
        <v>1147</v>
      </c>
      <c r="I173" s="260" t="s">
        <v>1090</v>
      </c>
      <c r="J173" s="260"/>
      <c r="K173" s="306"/>
    </row>
    <row r="174" spans="2:11" s="1" customFormat="1" ht="15" customHeight="1">
      <c r="B174" s="283"/>
      <c r="C174" s="260" t="s">
        <v>1099</v>
      </c>
      <c r="D174" s="260"/>
      <c r="E174" s="260"/>
      <c r="F174" s="281" t="s">
        <v>1086</v>
      </c>
      <c r="G174" s="260"/>
      <c r="H174" s="260" t="s">
        <v>1147</v>
      </c>
      <c r="I174" s="260" t="s">
        <v>1082</v>
      </c>
      <c r="J174" s="260">
        <v>50</v>
      </c>
      <c r="K174" s="306"/>
    </row>
    <row r="175" spans="2:11" s="1" customFormat="1" ht="15" customHeight="1">
      <c r="B175" s="283"/>
      <c r="C175" s="260" t="s">
        <v>1107</v>
      </c>
      <c r="D175" s="260"/>
      <c r="E175" s="260"/>
      <c r="F175" s="281" t="s">
        <v>1086</v>
      </c>
      <c r="G175" s="260"/>
      <c r="H175" s="260" t="s">
        <v>1147</v>
      </c>
      <c r="I175" s="260" t="s">
        <v>1082</v>
      </c>
      <c r="J175" s="260">
        <v>50</v>
      </c>
      <c r="K175" s="306"/>
    </row>
    <row r="176" spans="2:11" s="1" customFormat="1" ht="15" customHeight="1">
      <c r="B176" s="283"/>
      <c r="C176" s="260" t="s">
        <v>1105</v>
      </c>
      <c r="D176" s="260"/>
      <c r="E176" s="260"/>
      <c r="F176" s="281" t="s">
        <v>1086</v>
      </c>
      <c r="G176" s="260"/>
      <c r="H176" s="260" t="s">
        <v>1147</v>
      </c>
      <c r="I176" s="260" t="s">
        <v>1082</v>
      </c>
      <c r="J176" s="260">
        <v>50</v>
      </c>
      <c r="K176" s="306"/>
    </row>
    <row r="177" spans="2:11" s="1" customFormat="1" ht="15" customHeight="1">
      <c r="B177" s="283"/>
      <c r="C177" s="260" t="s">
        <v>112</v>
      </c>
      <c r="D177" s="260"/>
      <c r="E177" s="260"/>
      <c r="F177" s="281" t="s">
        <v>1080</v>
      </c>
      <c r="G177" s="260"/>
      <c r="H177" s="260" t="s">
        <v>1148</v>
      </c>
      <c r="I177" s="260" t="s">
        <v>1149</v>
      </c>
      <c r="J177" s="260"/>
      <c r="K177" s="306"/>
    </row>
    <row r="178" spans="2:11" s="1" customFormat="1" ht="15" customHeight="1">
      <c r="B178" s="283"/>
      <c r="C178" s="260" t="s">
        <v>61</v>
      </c>
      <c r="D178" s="260"/>
      <c r="E178" s="260"/>
      <c r="F178" s="281" t="s">
        <v>1080</v>
      </c>
      <c r="G178" s="260"/>
      <c r="H178" s="260" t="s">
        <v>1150</v>
      </c>
      <c r="I178" s="260" t="s">
        <v>1151</v>
      </c>
      <c r="J178" s="260">
        <v>1</v>
      </c>
      <c r="K178" s="306"/>
    </row>
    <row r="179" spans="2:11" s="1" customFormat="1" ht="15" customHeight="1">
      <c r="B179" s="283"/>
      <c r="C179" s="260" t="s">
        <v>57</v>
      </c>
      <c r="D179" s="260"/>
      <c r="E179" s="260"/>
      <c r="F179" s="281" t="s">
        <v>1080</v>
      </c>
      <c r="G179" s="260"/>
      <c r="H179" s="260" t="s">
        <v>1152</v>
      </c>
      <c r="I179" s="260" t="s">
        <v>1082</v>
      </c>
      <c r="J179" s="260">
        <v>20</v>
      </c>
      <c r="K179" s="306"/>
    </row>
    <row r="180" spans="2:11" s="1" customFormat="1" ht="15" customHeight="1">
      <c r="B180" s="283"/>
      <c r="C180" s="260" t="s">
        <v>58</v>
      </c>
      <c r="D180" s="260"/>
      <c r="E180" s="260"/>
      <c r="F180" s="281" t="s">
        <v>1080</v>
      </c>
      <c r="G180" s="260"/>
      <c r="H180" s="260" t="s">
        <v>1153</v>
      </c>
      <c r="I180" s="260" t="s">
        <v>1082</v>
      </c>
      <c r="J180" s="260">
        <v>255</v>
      </c>
      <c r="K180" s="306"/>
    </row>
    <row r="181" spans="2:11" s="1" customFormat="1" ht="15" customHeight="1">
      <c r="B181" s="283"/>
      <c r="C181" s="260" t="s">
        <v>113</v>
      </c>
      <c r="D181" s="260"/>
      <c r="E181" s="260"/>
      <c r="F181" s="281" t="s">
        <v>1080</v>
      </c>
      <c r="G181" s="260"/>
      <c r="H181" s="260" t="s">
        <v>1044</v>
      </c>
      <c r="I181" s="260" t="s">
        <v>1082</v>
      </c>
      <c r="J181" s="260">
        <v>10</v>
      </c>
      <c r="K181" s="306"/>
    </row>
    <row r="182" spans="2:11" s="1" customFormat="1" ht="15" customHeight="1">
      <c r="B182" s="283"/>
      <c r="C182" s="260" t="s">
        <v>114</v>
      </c>
      <c r="D182" s="260"/>
      <c r="E182" s="260"/>
      <c r="F182" s="281" t="s">
        <v>1080</v>
      </c>
      <c r="G182" s="260"/>
      <c r="H182" s="260" t="s">
        <v>1154</v>
      </c>
      <c r="I182" s="260" t="s">
        <v>1115</v>
      </c>
      <c r="J182" s="260"/>
      <c r="K182" s="306"/>
    </row>
    <row r="183" spans="2:11" s="1" customFormat="1" ht="15" customHeight="1">
      <c r="B183" s="283"/>
      <c r="C183" s="260" t="s">
        <v>1155</v>
      </c>
      <c r="D183" s="260"/>
      <c r="E183" s="260"/>
      <c r="F183" s="281" t="s">
        <v>1080</v>
      </c>
      <c r="G183" s="260"/>
      <c r="H183" s="260" t="s">
        <v>1156</v>
      </c>
      <c r="I183" s="260" t="s">
        <v>1115</v>
      </c>
      <c r="J183" s="260"/>
      <c r="K183" s="306"/>
    </row>
    <row r="184" spans="2:11" s="1" customFormat="1" ht="15" customHeight="1">
      <c r="B184" s="283"/>
      <c r="C184" s="260" t="s">
        <v>1144</v>
      </c>
      <c r="D184" s="260"/>
      <c r="E184" s="260"/>
      <c r="F184" s="281" t="s">
        <v>1080</v>
      </c>
      <c r="G184" s="260"/>
      <c r="H184" s="260" t="s">
        <v>1157</v>
      </c>
      <c r="I184" s="260" t="s">
        <v>1115</v>
      </c>
      <c r="J184" s="260"/>
      <c r="K184" s="306"/>
    </row>
    <row r="185" spans="2:11" s="1" customFormat="1" ht="15" customHeight="1">
      <c r="B185" s="283"/>
      <c r="C185" s="260" t="s">
        <v>116</v>
      </c>
      <c r="D185" s="260"/>
      <c r="E185" s="260"/>
      <c r="F185" s="281" t="s">
        <v>1086</v>
      </c>
      <c r="G185" s="260"/>
      <c r="H185" s="260" t="s">
        <v>1158</v>
      </c>
      <c r="I185" s="260" t="s">
        <v>1082</v>
      </c>
      <c r="J185" s="260">
        <v>50</v>
      </c>
      <c r="K185" s="306"/>
    </row>
    <row r="186" spans="2:11" s="1" customFormat="1" ht="15" customHeight="1">
      <c r="B186" s="283"/>
      <c r="C186" s="260" t="s">
        <v>1159</v>
      </c>
      <c r="D186" s="260"/>
      <c r="E186" s="260"/>
      <c r="F186" s="281" t="s">
        <v>1086</v>
      </c>
      <c r="G186" s="260"/>
      <c r="H186" s="260" t="s">
        <v>1160</v>
      </c>
      <c r="I186" s="260" t="s">
        <v>1161</v>
      </c>
      <c r="J186" s="260"/>
      <c r="K186" s="306"/>
    </row>
    <row r="187" spans="2:11" s="1" customFormat="1" ht="15" customHeight="1">
      <c r="B187" s="283"/>
      <c r="C187" s="260" t="s">
        <v>1162</v>
      </c>
      <c r="D187" s="260"/>
      <c r="E187" s="260"/>
      <c r="F187" s="281" t="s">
        <v>1086</v>
      </c>
      <c r="G187" s="260"/>
      <c r="H187" s="260" t="s">
        <v>1163</v>
      </c>
      <c r="I187" s="260" t="s">
        <v>1161</v>
      </c>
      <c r="J187" s="260"/>
      <c r="K187" s="306"/>
    </row>
    <row r="188" spans="2:11" s="1" customFormat="1" ht="15" customHeight="1">
      <c r="B188" s="283"/>
      <c r="C188" s="260" t="s">
        <v>1164</v>
      </c>
      <c r="D188" s="260"/>
      <c r="E188" s="260"/>
      <c r="F188" s="281" t="s">
        <v>1086</v>
      </c>
      <c r="G188" s="260"/>
      <c r="H188" s="260" t="s">
        <v>1165</v>
      </c>
      <c r="I188" s="260" t="s">
        <v>1161</v>
      </c>
      <c r="J188" s="260"/>
      <c r="K188" s="306"/>
    </row>
    <row r="189" spans="2:11" s="1" customFormat="1" ht="15" customHeight="1">
      <c r="B189" s="283"/>
      <c r="C189" s="319" t="s">
        <v>1166</v>
      </c>
      <c r="D189" s="260"/>
      <c r="E189" s="260"/>
      <c r="F189" s="281" t="s">
        <v>1086</v>
      </c>
      <c r="G189" s="260"/>
      <c r="H189" s="260" t="s">
        <v>1167</v>
      </c>
      <c r="I189" s="260" t="s">
        <v>1168</v>
      </c>
      <c r="J189" s="320" t="s">
        <v>1169</v>
      </c>
      <c r="K189" s="306"/>
    </row>
    <row r="190" spans="2:11" s="17" customFormat="1" ht="15" customHeight="1">
      <c r="B190" s="321"/>
      <c r="C190" s="322" t="s">
        <v>1170</v>
      </c>
      <c r="D190" s="323"/>
      <c r="E190" s="323"/>
      <c r="F190" s="324" t="s">
        <v>1086</v>
      </c>
      <c r="G190" s="323"/>
      <c r="H190" s="323" t="s">
        <v>1171</v>
      </c>
      <c r="I190" s="323" t="s">
        <v>1168</v>
      </c>
      <c r="J190" s="325" t="s">
        <v>1169</v>
      </c>
      <c r="K190" s="326"/>
    </row>
    <row r="191" spans="2:11" s="1" customFormat="1" ht="15" customHeight="1">
      <c r="B191" s="283"/>
      <c r="C191" s="319" t="s">
        <v>46</v>
      </c>
      <c r="D191" s="260"/>
      <c r="E191" s="260"/>
      <c r="F191" s="281" t="s">
        <v>1080</v>
      </c>
      <c r="G191" s="260"/>
      <c r="H191" s="257" t="s">
        <v>1172</v>
      </c>
      <c r="I191" s="260" t="s">
        <v>1173</v>
      </c>
      <c r="J191" s="260"/>
      <c r="K191" s="306"/>
    </row>
    <row r="192" spans="2:11" s="1" customFormat="1" ht="15" customHeight="1">
      <c r="B192" s="283"/>
      <c r="C192" s="319" t="s">
        <v>1174</v>
      </c>
      <c r="D192" s="260"/>
      <c r="E192" s="260"/>
      <c r="F192" s="281" t="s">
        <v>1080</v>
      </c>
      <c r="G192" s="260"/>
      <c r="H192" s="260" t="s">
        <v>1175</v>
      </c>
      <c r="I192" s="260" t="s">
        <v>1115</v>
      </c>
      <c r="J192" s="260"/>
      <c r="K192" s="306"/>
    </row>
    <row r="193" spans="2:11" s="1" customFormat="1" ht="15" customHeight="1">
      <c r="B193" s="283"/>
      <c r="C193" s="319" t="s">
        <v>1176</v>
      </c>
      <c r="D193" s="260"/>
      <c r="E193" s="260"/>
      <c r="F193" s="281" t="s">
        <v>1080</v>
      </c>
      <c r="G193" s="260"/>
      <c r="H193" s="260" t="s">
        <v>1177</v>
      </c>
      <c r="I193" s="260" t="s">
        <v>1115</v>
      </c>
      <c r="J193" s="260"/>
      <c r="K193" s="306"/>
    </row>
    <row r="194" spans="2:11" s="1" customFormat="1" ht="15" customHeight="1">
      <c r="B194" s="283"/>
      <c r="C194" s="319" t="s">
        <v>1178</v>
      </c>
      <c r="D194" s="260"/>
      <c r="E194" s="260"/>
      <c r="F194" s="281" t="s">
        <v>1086</v>
      </c>
      <c r="G194" s="260"/>
      <c r="H194" s="260" t="s">
        <v>1179</v>
      </c>
      <c r="I194" s="260" t="s">
        <v>1115</v>
      </c>
      <c r="J194" s="260"/>
      <c r="K194" s="306"/>
    </row>
    <row r="195" spans="2:11" s="1" customFormat="1" ht="15" customHeight="1">
      <c r="B195" s="312"/>
      <c r="C195" s="327"/>
      <c r="D195" s="292"/>
      <c r="E195" s="292"/>
      <c r="F195" s="292"/>
      <c r="G195" s="292"/>
      <c r="H195" s="292"/>
      <c r="I195" s="292"/>
      <c r="J195" s="292"/>
      <c r="K195" s="313"/>
    </row>
    <row r="196" spans="2:11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pans="2:11" s="1" customFormat="1" ht="18.75" customHeight="1">
      <c r="B197" s="294"/>
      <c r="C197" s="304"/>
      <c r="D197" s="304"/>
      <c r="E197" s="304"/>
      <c r="F197" s="314"/>
      <c r="G197" s="304"/>
      <c r="H197" s="304"/>
      <c r="I197" s="304"/>
      <c r="J197" s="304"/>
      <c r="K197" s="294"/>
    </row>
    <row r="198" spans="2:11" s="1" customFormat="1" ht="18.75" customHeight="1">
      <c r="B198" s="267"/>
      <c r="C198" s="267"/>
      <c r="D198" s="267"/>
      <c r="E198" s="267"/>
      <c r="F198" s="267"/>
      <c r="G198" s="267"/>
      <c r="H198" s="267"/>
      <c r="I198" s="267"/>
      <c r="J198" s="267"/>
      <c r="K198" s="267"/>
    </row>
    <row r="199" spans="2:11" s="1" customFormat="1" ht="13.5">
      <c r="B199" s="249"/>
      <c r="C199" s="250"/>
      <c r="D199" s="250"/>
      <c r="E199" s="250"/>
      <c r="F199" s="250"/>
      <c r="G199" s="250"/>
      <c r="H199" s="250"/>
      <c r="I199" s="250"/>
      <c r="J199" s="250"/>
      <c r="K199" s="251"/>
    </row>
    <row r="200" spans="2:11" s="1" customFormat="1" ht="21">
      <c r="B200" s="252"/>
      <c r="C200" s="387" t="s">
        <v>1180</v>
      </c>
      <c r="D200" s="387"/>
      <c r="E200" s="387"/>
      <c r="F200" s="387"/>
      <c r="G200" s="387"/>
      <c r="H200" s="387"/>
      <c r="I200" s="387"/>
      <c r="J200" s="387"/>
      <c r="K200" s="253"/>
    </row>
    <row r="201" spans="2:11" s="1" customFormat="1" ht="25.5" customHeight="1">
      <c r="B201" s="252"/>
      <c r="C201" s="328" t="s">
        <v>1181</v>
      </c>
      <c r="D201" s="328"/>
      <c r="E201" s="328"/>
      <c r="F201" s="328" t="s">
        <v>1182</v>
      </c>
      <c r="G201" s="329"/>
      <c r="H201" s="390" t="s">
        <v>1183</v>
      </c>
      <c r="I201" s="390"/>
      <c r="J201" s="390"/>
      <c r="K201" s="253"/>
    </row>
    <row r="202" spans="2:11" s="1" customFormat="1" ht="5.25" customHeight="1">
      <c r="B202" s="283"/>
      <c r="C202" s="278"/>
      <c r="D202" s="278"/>
      <c r="E202" s="278"/>
      <c r="F202" s="278"/>
      <c r="G202" s="304"/>
      <c r="H202" s="278"/>
      <c r="I202" s="278"/>
      <c r="J202" s="278"/>
      <c r="K202" s="306"/>
    </row>
    <row r="203" spans="2:11" s="1" customFormat="1" ht="15" customHeight="1">
      <c r="B203" s="283"/>
      <c r="C203" s="260" t="s">
        <v>1173</v>
      </c>
      <c r="D203" s="260"/>
      <c r="E203" s="260"/>
      <c r="F203" s="281" t="s">
        <v>47</v>
      </c>
      <c r="G203" s="260"/>
      <c r="H203" s="391" t="s">
        <v>1184</v>
      </c>
      <c r="I203" s="391"/>
      <c r="J203" s="391"/>
      <c r="K203" s="306"/>
    </row>
    <row r="204" spans="2:11" s="1" customFormat="1" ht="15" customHeight="1">
      <c r="B204" s="283"/>
      <c r="C204" s="260"/>
      <c r="D204" s="260"/>
      <c r="E204" s="260"/>
      <c r="F204" s="281" t="s">
        <v>48</v>
      </c>
      <c r="G204" s="260"/>
      <c r="H204" s="391" t="s">
        <v>1185</v>
      </c>
      <c r="I204" s="391"/>
      <c r="J204" s="391"/>
      <c r="K204" s="306"/>
    </row>
    <row r="205" spans="2:11" s="1" customFormat="1" ht="15" customHeight="1">
      <c r="B205" s="283"/>
      <c r="C205" s="260"/>
      <c r="D205" s="260"/>
      <c r="E205" s="260"/>
      <c r="F205" s="281" t="s">
        <v>51</v>
      </c>
      <c r="G205" s="260"/>
      <c r="H205" s="391" t="s">
        <v>1186</v>
      </c>
      <c r="I205" s="391"/>
      <c r="J205" s="391"/>
      <c r="K205" s="306"/>
    </row>
    <row r="206" spans="2:11" s="1" customFormat="1" ht="15" customHeight="1">
      <c r="B206" s="283"/>
      <c r="C206" s="260"/>
      <c r="D206" s="260"/>
      <c r="E206" s="260"/>
      <c r="F206" s="281" t="s">
        <v>49</v>
      </c>
      <c r="G206" s="260"/>
      <c r="H206" s="391" t="s">
        <v>1187</v>
      </c>
      <c r="I206" s="391"/>
      <c r="J206" s="391"/>
      <c r="K206" s="306"/>
    </row>
    <row r="207" spans="2:11" s="1" customFormat="1" ht="15" customHeight="1">
      <c r="B207" s="283"/>
      <c r="C207" s="260"/>
      <c r="D207" s="260"/>
      <c r="E207" s="260"/>
      <c r="F207" s="281" t="s">
        <v>50</v>
      </c>
      <c r="G207" s="260"/>
      <c r="H207" s="391" t="s">
        <v>1188</v>
      </c>
      <c r="I207" s="391"/>
      <c r="J207" s="391"/>
      <c r="K207" s="306"/>
    </row>
    <row r="208" spans="2:11" s="1" customFormat="1" ht="15" customHeight="1">
      <c r="B208" s="283"/>
      <c r="C208" s="260"/>
      <c r="D208" s="260"/>
      <c r="E208" s="260"/>
      <c r="F208" s="281"/>
      <c r="G208" s="260"/>
      <c r="H208" s="260"/>
      <c r="I208" s="260"/>
      <c r="J208" s="260"/>
      <c r="K208" s="306"/>
    </row>
    <row r="209" spans="2:11" s="1" customFormat="1" ht="15" customHeight="1">
      <c r="B209" s="283"/>
      <c r="C209" s="260" t="s">
        <v>1127</v>
      </c>
      <c r="D209" s="260"/>
      <c r="E209" s="260"/>
      <c r="F209" s="281" t="s">
        <v>83</v>
      </c>
      <c r="G209" s="260"/>
      <c r="H209" s="391" t="s">
        <v>1189</v>
      </c>
      <c r="I209" s="391"/>
      <c r="J209" s="391"/>
      <c r="K209" s="306"/>
    </row>
    <row r="210" spans="2:11" s="1" customFormat="1" ht="15" customHeight="1">
      <c r="B210" s="283"/>
      <c r="C210" s="260"/>
      <c r="D210" s="260"/>
      <c r="E210" s="260"/>
      <c r="F210" s="281" t="s">
        <v>1026</v>
      </c>
      <c r="G210" s="260"/>
      <c r="H210" s="391" t="s">
        <v>1027</v>
      </c>
      <c r="I210" s="391"/>
      <c r="J210" s="391"/>
      <c r="K210" s="306"/>
    </row>
    <row r="211" spans="2:11" s="1" customFormat="1" ht="15" customHeight="1">
      <c r="B211" s="283"/>
      <c r="C211" s="260"/>
      <c r="D211" s="260"/>
      <c r="E211" s="260"/>
      <c r="F211" s="281" t="s">
        <v>1024</v>
      </c>
      <c r="G211" s="260"/>
      <c r="H211" s="391" t="s">
        <v>1190</v>
      </c>
      <c r="I211" s="391"/>
      <c r="J211" s="391"/>
      <c r="K211" s="306"/>
    </row>
    <row r="212" spans="2:11" s="1" customFormat="1" ht="15" customHeight="1">
      <c r="B212" s="330"/>
      <c r="C212" s="260"/>
      <c r="D212" s="260"/>
      <c r="E212" s="260"/>
      <c r="F212" s="281" t="s">
        <v>93</v>
      </c>
      <c r="G212" s="319"/>
      <c r="H212" s="392" t="s">
        <v>94</v>
      </c>
      <c r="I212" s="392"/>
      <c r="J212" s="392"/>
      <c r="K212" s="331"/>
    </row>
    <row r="213" spans="2:11" s="1" customFormat="1" ht="15" customHeight="1">
      <c r="B213" s="330"/>
      <c r="C213" s="260"/>
      <c r="D213" s="260"/>
      <c r="E213" s="260"/>
      <c r="F213" s="281" t="s">
        <v>474</v>
      </c>
      <c r="G213" s="319"/>
      <c r="H213" s="392" t="s">
        <v>1006</v>
      </c>
      <c r="I213" s="392"/>
      <c r="J213" s="392"/>
      <c r="K213" s="331"/>
    </row>
    <row r="214" spans="2:11" s="1" customFormat="1" ht="15" customHeight="1">
      <c r="B214" s="330"/>
      <c r="C214" s="260"/>
      <c r="D214" s="260"/>
      <c r="E214" s="260"/>
      <c r="F214" s="281"/>
      <c r="G214" s="319"/>
      <c r="H214" s="310"/>
      <c r="I214" s="310"/>
      <c r="J214" s="310"/>
      <c r="K214" s="331"/>
    </row>
    <row r="215" spans="2:11" s="1" customFormat="1" ht="15" customHeight="1">
      <c r="B215" s="330"/>
      <c r="C215" s="260" t="s">
        <v>1151</v>
      </c>
      <c r="D215" s="260"/>
      <c r="E215" s="260"/>
      <c r="F215" s="281">
        <v>1</v>
      </c>
      <c r="G215" s="319"/>
      <c r="H215" s="392" t="s">
        <v>1191</v>
      </c>
      <c r="I215" s="392"/>
      <c r="J215" s="392"/>
      <c r="K215" s="331"/>
    </row>
    <row r="216" spans="2:11" s="1" customFormat="1" ht="15" customHeight="1">
      <c r="B216" s="330"/>
      <c r="C216" s="260"/>
      <c r="D216" s="260"/>
      <c r="E216" s="260"/>
      <c r="F216" s="281">
        <v>2</v>
      </c>
      <c r="G216" s="319"/>
      <c r="H216" s="392" t="s">
        <v>1192</v>
      </c>
      <c r="I216" s="392"/>
      <c r="J216" s="392"/>
      <c r="K216" s="331"/>
    </row>
    <row r="217" spans="2:11" s="1" customFormat="1" ht="15" customHeight="1">
      <c r="B217" s="330"/>
      <c r="C217" s="260"/>
      <c r="D217" s="260"/>
      <c r="E217" s="260"/>
      <c r="F217" s="281">
        <v>3</v>
      </c>
      <c r="G217" s="319"/>
      <c r="H217" s="392" t="s">
        <v>1193</v>
      </c>
      <c r="I217" s="392"/>
      <c r="J217" s="392"/>
      <c r="K217" s="331"/>
    </row>
    <row r="218" spans="2:11" s="1" customFormat="1" ht="15" customHeight="1">
      <c r="B218" s="330"/>
      <c r="C218" s="260"/>
      <c r="D218" s="260"/>
      <c r="E218" s="260"/>
      <c r="F218" s="281">
        <v>4</v>
      </c>
      <c r="G218" s="319"/>
      <c r="H218" s="392" t="s">
        <v>1194</v>
      </c>
      <c r="I218" s="392"/>
      <c r="J218" s="392"/>
      <c r="K218" s="331"/>
    </row>
    <row r="219" spans="2:11" s="1" customFormat="1" ht="12.75" customHeight="1">
      <c r="B219" s="332"/>
      <c r="C219" s="333"/>
      <c r="D219" s="333"/>
      <c r="E219" s="333"/>
      <c r="F219" s="333"/>
      <c r="G219" s="333"/>
      <c r="H219" s="333"/>
      <c r="I219" s="333"/>
      <c r="J219" s="333"/>
      <c r="K219" s="33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101 - Komunikace</vt:lpstr>
      <vt:lpstr>SO 102 - Oplocení</vt:lpstr>
      <vt:lpstr>SO 401 - Technologie SSZ</vt:lpstr>
      <vt:lpstr>VON - Vedlejší a ostatní ...</vt:lpstr>
      <vt:lpstr>Pokyny pro vyplnění</vt:lpstr>
      <vt:lpstr>'Rekapitulace stavby'!Názvy_tisku</vt:lpstr>
      <vt:lpstr>'SO 101 - Komunikace'!Názvy_tisku</vt:lpstr>
      <vt:lpstr>'SO 102 - Oplocení'!Názvy_tisku</vt:lpstr>
      <vt:lpstr>'SO 401 - Technologie SSZ'!Názvy_tisku</vt:lpstr>
      <vt:lpstr>'VON - Vedlejší a ostatní ...'!Názvy_tisku</vt:lpstr>
      <vt:lpstr>'Pokyny pro vyplnění'!Oblast_tisku</vt:lpstr>
      <vt:lpstr>'Rekapitulace stavby'!Oblast_tisku</vt:lpstr>
      <vt:lpstr>'SO 101 - Komunikace'!Oblast_tisku</vt:lpstr>
      <vt:lpstr>'SO 102 - Oplocení'!Oblast_tisku</vt:lpstr>
      <vt:lpstr>'SO 401 - Technologie SSZ'!Oblast_tisku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ZAMYKAL-PC\zamykal</dc:creator>
  <cp:lastModifiedBy>zamykal</cp:lastModifiedBy>
  <cp:lastPrinted>2024-08-08T10:37:08Z</cp:lastPrinted>
  <dcterms:created xsi:type="dcterms:W3CDTF">2024-08-08T10:36:17Z</dcterms:created>
  <dcterms:modified xsi:type="dcterms:W3CDTF">2024-08-08T10:37:18Z</dcterms:modified>
</cp:coreProperties>
</file>