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1DC343A1-B9B8-4D32-9265-5BE650151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Komunikace a par..." sheetId="3" r:id="rId3"/>
    <sheet name="SO 191 - Dopravní značení..." sheetId="4" r:id="rId4"/>
    <sheet name="SO 192 - Dopravní značení..." sheetId="5" r:id="rId5"/>
    <sheet name="SO 801 - Sadové úpravy ,j..." sheetId="6" r:id="rId6"/>
    <sheet name="SO 1000 - Ostatní náklady" sheetId="7" r:id="rId7"/>
    <sheet name="SO 1020 - VRN" sheetId="8" r:id="rId8"/>
  </sheets>
  <definedNames>
    <definedName name="_xlnm._FilterDatabase" localSheetId="1" hidden="1">'SO 001 - Příprava území ,...'!$C$122:$K$137</definedName>
    <definedName name="_xlnm._FilterDatabase" localSheetId="6" hidden="1">'SO 1000 - Ostatní náklady'!$C$121:$K$131</definedName>
    <definedName name="_xlnm._FilterDatabase" localSheetId="2" hidden="1">'SO 101 - Komunikace a par...'!$C$126:$K$202</definedName>
    <definedName name="_xlnm._FilterDatabase" localSheetId="7" hidden="1">'SO 1020 - VRN'!$C$121:$K$126</definedName>
    <definedName name="_xlnm._FilterDatabase" localSheetId="3" hidden="1">'SO 191 - Dopravní značení...'!$C$121:$K$139</definedName>
    <definedName name="_xlnm._FilterDatabase" localSheetId="4" hidden="1">'SO 192 - Dopravní značení...'!$C$121:$K$154</definedName>
    <definedName name="_xlnm._FilterDatabase" localSheetId="5" hidden="1">'SO 801 - Sadové úpravy ,j...'!$C$122:$K$140</definedName>
    <definedName name="_xlnm.Print_Titles" localSheetId="0">'Rekapitulace stavby'!$92:$92</definedName>
    <definedName name="_xlnm.Print_Titles" localSheetId="1">'SO 001 - Příprava území ,...'!$122:$122</definedName>
    <definedName name="_xlnm.Print_Titles" localSheetId="6">'SO 1000 - Ostatní náklady'!$121:$121</definedName>
    <definedName name="_xlnm.Print_Titles" localSheetId="2">'SO 101 - Komunikace a par...'!$126:$126</definedName>
    <definedName name="_xlnm.Print_Titles" localSheetId="7">'SO 1020 - VRN'!$121:$121</definedName>
    <definedName name="_xlnm.Print_Titles" localSheetId="3">'SO 191 - Dopravní značení...'!$121:$121</definedName>
    <definedName name="_xlnm.Print_Titles" localSheetId="4">'SO 192 - Dopravní značení...'!$121:$121</definedName>
    <definedName name="_xlnm.Print_Titles" localSheetId="5">'SO 801 - Sadové úpravy ,j...'!$122:$122</definedName>
    <definedName name="_xlnm.Print_Area" localSheetId="0">'Rekapitulace stavby'!$D$4:$AO$76,'Rekapitulace stavby'!$C$82:$AQ$103</definedName>
    <definedName name="_xlnm.Print_Area" localSheetId="1">'SO 001 - Příprava území ,...'!$C$4:$J$76,'SO 001 - Příprava území ,...'!$C$82:$J$102,'SO 001 - Příprava území ,...'!$C$108:$K$137</definedName>
    <definedName name="_xlnm.Print_Area" localSheetId="6">'SO 1000 - Ostatní náklady'!$C$4:$J$76,'SO 1000 - Ostatní náklady'!$C$82:$J$101,'SO 1000 - Ostatní náklady'!$C$107:$K$131</definedName>
    <definedName name="_xlnm.Print_Area" localSheetId="2">'SO 101 - Komunikace a par...'!$C$4:$J$76,'SO 101 - Komunikace a par...'!$C$82:$J$106,'SO 101 - Komunikace a par...'!$C$112:$K$202</definedName>
    <definedName name="_xlnm.Print_Area" localSheetId="7">'SO 1020 - VRN'!$C$4:$J$76,'SO 1020 - VRN'!$C$82:$J$101,'SO 1020 - VRN'!$C$107:$K$126</definedName>
    <definedName name="_xlnm.Print_Area" localSheetId="3">'SO 191 - Dopravní značení...'!$C$4:$J$76,'SO 191 - Dopravní značení...'!$C$82:$J$101,'SO 191 - Dopravní značení...'!$C$107:$K$139</definedName>
    <definedName name="_xlnm.Print_Area" localSheetId="4">'SO 192 - Dopravní značení...'!$C$4:$J$76,'SO 192 - Dopravní značení...'!$C$82:$J$101,'SO 192 - Dopravní značení...'!$C$107:$K$154</definedName>
    <definedName name="_xlnm.Print_Area" localSheetId="5">'SO 801 - Sadové úpravy ,j...'!$C$4:$J$76,'SO 801 - Sadové úpravy ,j...'!$C$82:$J$102,'SO 801 - Sadové úpravy ,j...'!$C$108:$K$140</definedName>
  </definedNames>
  <calcPr calcId="181029"/>
</workbook>
</file>

<file path=xl/calcChain.xml><?xml version="1.0" encoding="utf-8"?>
<calcChain xmlns="http://schemas.openxmlformats.org/spreadsheetml/2006/main">
  <c r="J39" i="8" l="1"/>
  <c r="J38" i="8"/>
  <c r="AY102" i="1" s="1"/>
  <c r="J37" i="8"/>
  <c r="AX102" i="1" s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4" i="8"/>
  <c r="J93" i="8"/>
  <c r="F93" i="8"/>
  <c r="F91" i="8"/>
  <c r="E89" i="8"/>
  <c r="J20" i="8"/>
  <c r="E20" i="8"/>
  <c r="F119" i="8"/>
  <c r="J19" i="8"/>
  <c r="J14" i="8"/>
  <c r="J116" i="8"/>
  <c r="E7" i="8"/>
  <c r="E110" i="8" s="1"/>
  <c r="J39" i="7"/>
  <c r="J38" i="7"/>
  <c r="AY101" i="1"/>
  <c r="J37" i="7"/>
  <c r="AX101" i="1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94" i="7"/>
  <c r="J19" i="7"/>
  <c r="J14" i="7"/>
  <c r="J91" i="7" s="1"/>
  <c r="E7" i="7"/>
  <c r="E110" i="7"/>
  <c r="J39" i="6"/>
  <c r="J38" i="6"/>
  <c r="AY100" i="1"/>
  <c r="J37" i="6"/>
  <c r="AX100" i="1"/>
  <c r="BI140" i="6"/>
  <c r="BH140" i="6"/>
  <c r="BG140" i="6"/>
  <c r="BF140" i="6"/>
  <c r="T140" i="6"/>
  <c r="T139" i="6"/>
  <c r="R140" i="6"/>
  <c r="R139" i="6"/>
  <c r="P140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4" i="6"/>
  <c r="J93" i="6"/>
  <c r="F93" i="6"/>
  <c r="F91" i="6"/>
  <c r="E89" i="6"/>
  <c r="J20" i="6"/>
  <c r="E20" i="6"/>
  <c r="F94" i="6"/>
  <c r="J19" i="6"/>
  <c r="J14" i="6"/>
  <c r="J117" i="6"/>
  <c r="E7" i="6"/>
  <c r="E111" i="6"/>
  <c r="J39" i="5"/>
  <c r="J38" i="5"/>
  <c r="AY99" i="1"/>
  <c r="J37" i="5"/>
  <c r="AX99" i="1" s="1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94" i="5"/>
  <c r="J19" i="5"/>
  <c r="J14" i="5"/>
  <c r="J91" i="5" s="1"/>
  <c r="E7" i="5"/>
  <c r="E110" i="5" s="1"/>
  <c r="J39" i="4"/>
  <c r="J38" i="4"/>
  <c r="AY98" i="1"/>
  <c r="J37" i="4"/>
  <c r="AX98" i="1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/>
  <c r="J19" i="4"/>
  <c r="J14" i="4"/>
  <c r="J116" i="4" s="1"/>
  <c r="E7" i="4"/>
  <c r="E110" i="4" s="1"/>
  <c r="J39" i="3"/>
  <c r="J38" i="3"/>
  <c r="AY97" i="1"/>
  <c r="J37" i="3"/>
  <c r="AX97" i="1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/>
  <c r="J19" i="3"/>
  <c r="J14" i="3"/>
  <c r="J121" i="3" s="1"/>
  <c r="E7" i="3"/>
  <c r="E115" i="3" s="1"/>
  <c r="J39" i="2"/>
  <c r="J38" i="2"/>
  <c r="AY96" i="1"/>
  <c r="J37" i="2"/>
  <c r="AX96" i="1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F38" i="2" s="1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4" i="2"/>
  <c r="J93" i="2"/>
  <c r="F93" i="2"/>
  <c r="F91" i="2"/>
  <c r="E89" i="2"/>
  <c r="J20" i="2"/>
  <c r="E20" i="2"/>
  <c r="F120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135" i="2"/>
  <c r="BK130" i="2"/>
  <c r="BK134" i="2"/>
  <c r="J126" i="2"/>
  <c r="J133" i="2"/>
  <c r="J128" i="2"/>
  <c r="J202" i="3"/>
  <c r="BK195" i="3"/>
  <c r="J181" i="3"/>
  <c r="BK166" i="3"/>
  <c r="J157" i="3"/>
  <c r="BK132" i="3"/>
  <c r="J198" i="3"/>
  <c r="J191" i="3"/>
  <c r="BK180" i="3"/>
  <c r="J173" i="3"/>
  <c r="BK161" i="3"/>
  <c r="BK156" i="3"/>
  <c r="BK143" i="3"/>
  <c r="J137" i="3"/>
  <c r="J201" i="3"/>
  <c r="J192" i="3"/>
  <c r="BK171" i="3"/>
  <c r="BK164" i="3"/>
  <c r="BK152" i="3"/>
  <c r="J149" i="3"/>
  <c r="BK135" i="3"/>
  <c r="BK179" i="3"/>
  <c r="BK173" i="3"/>
  <c r="BK167" i="3"/>
  <c r="J162" i="3"/>
  <c r="BK151" i="3"/>
  <c r="J141" i="3"/>
  <c r="BK129" i="4"/>
  <c r="BK138" i="4"/>
  <c r="J125" i="4"/>
  <c r="J131" i="5"/>
  <c r="J141" i="5"/>
  <c r="BK125" i="5"/>
  <c r="J146" i="5"/>
  <c r="J133" i="5"/>
  <c r="BK133" i="6"/>
  <c r="BK136" i="6"/>
  <c r="J140" i="6"/>
  <c r="BK132" i="6"/>
  <c r="J130" i="7"/>
  <c r="J128" i="7"/>
  <c r="BK126" i="8"/>
  <c r="J137" i="2"/>
  <c r="J127" i="2"/>
  <c r="J130" i="2"/>
  <c r="J184" i="3"/>
  <c r="J167" i="3"/>
  <c r="BK158" i="3"/>
  <c r="BK139" i="3"/>
  <c r="J200" i="3"/>
  <c r="BK192" i="3"/>
  <c r="BK181" i="3"/>
  <c r="BK177" i="3"/>
  <c r="BK169" i="3"/>
  <c r="J158" i="3"/>
  <c r="BK150" i="3"/>
  <c r="J138" i="3"/>
  <c r="BK202" i="3"/>
  <c r="J183" i="3"/>
  <c r="J169" i="3"/>
  <c r="J163" i="3"/>
  <c r="J151" i="3"/>
  <c r="BK138" i="3"/>
  <c r="BK184" i="3"/>
  <c r="J182" i="3"/>
  <c r="BK174" i="3"/>
  <c r="BK168" i="3"/>
  <c r="BK163" i="3"/>
  <c r="J152" i="3"/>
  <c r="J146" i="3"/>
  <c r="J132" i="3"/>
  <c r="J138" i="4"/>
  <c r="J133" i="4"/>
  <c r="BK125" i="4"/>
  <c r="BK133" i="4"/>
  <c r="J129" i="4"/>
  <c r="J148" i="5"/>
  <c r="BK133" i="5"/>
  <c r="J127" i="5"/>
  <c r="BK148" i="5"/>
  <c r="BK137" i="5"/>
  <c r="BK127" i="5"/>
  <c r="BK152" i="5"/>
  <c r="BK141" i="5"/>
  <c r="J152" i="5"/>
  <c r="J137" i="6"/>
  <c r="J135" i="6"/>
  <c r="BK128" i="6"/>
  <c r="BK137" i="6"/>
  <c r="J128" i="6"/>
  <c r="J126" i="6"/>
  <c r="J133" i="6"/>
  <c r="J131" i="7"/>
  <c r="J125" i="7"/>
  <c r="J129" i="7"/>
  <c r="BK130" i="7"/>
  <c r="BK125" i="8"/>
  <c r="J125" i="8"/>
  <c r="BK133" i="2"/>
  <c r="BK137" i="2"/>
  <c r="BK128" i="2"/>
  <c r="J135" i="2"/>
  <c r="J131" i="2"/>
  <c r="BK127" i="2"/>
  <c r="J196" i="3"/>
  <c r="BK191" i="3"/>
  <c r="J172" i="3"/>
  <c r="J160" i="3"/>
  <c r="BK146" i="3"/>
  <c r="J130" i="3"/>
  <c r="BK196" i="3"/>
  <c r="BK190" i="3"/>
  <c r="J179" i="3"/>
  <c r="J176" i="3"/>
  <c r="BK170" i="3"/>
  <c r="BK157" i="3"/>
  <c r="J139" i="3"/>
  <c r="J134" i="3"/>
  <c r="BK198" i="3"/>
  <c r="J174" i="3"/>
  <c r="J165" i="3"/>
  <c r="J156" i="3"/>
  <c r="J143" i="3"/>
  <c r="J190" i="3"/>
  <c r="BK183" i="3"/>
  <c r="BK176" i="3"/>
  <c r="J170" i="3"/>
  <c r="J164" i="3"/>
  <c r="BK155" i="3"/>
  <c r="BK147" i="3"/>
  <c r="BK134" i="3"/>
  <c r="F38" i="4"/>
  <c r="J134" i="2"/>
  <c r="BK126" i="2"/>
  <c r="BK131" i="2"/>
  <c r="AS95" i="1"/>
  <c r="BK200" i="3"/>
  <c r="BK194" i="3"/>
  <c r="J177" i="3"/>
  <c r="J161" i="3"/>
  <c r="BK141" i="3"/>
  <c r="BK201" i="3"/>
  <c r="J195" i="3"/>
  <c r="BK182" i="3"/>
  <c r="BK178" i="3"/>
  <c r="J171" i="3"/>
  <c r="BK165" i="3"/>
  <c r="J155" i="3"/>
  <c r="J147" i="3"/>
  <c r="BK130" i="3"/>
  <c r="J194" i="3"/>
  <c r="J178" i="3"/>
  <c r="J168" i="3"/>
  <c r="BK162" i="3"/>
  <c r="J150" i="3"/>
  <c r="BK137" i="3"/>
  <c r="J180" i="3"/>
  <c r="BK172" i="3"/>
  <c r="J166" i="3"/>
  <c r="BK160" i="3"/>
  <c r="BK149" i="3"/>
  <c r="J135" i="3"/>
  <c r="J131" i="4"/>
  <c r="BK131" i="4"/>
  <c r="J150" i="5"/>
  <c r="BK145" i="5"/>
  <c r="BK153" i="5"/>
  <c r="BK146" i="5"/>
  <c r="BK131" i="5"/>
  <c r="J153" i="5"/>
  <c r="BK150" i="5"/>
  <c r="J145" i="5"/>
  <c r="J137" i="5"/>
  <c r="J125" i="5"/>
  <c r="J136" i="6"/>
  <c r="J132" i="6"/>
  <c r="BK140" i="6"/>
  <c r="BK130" i="6"/>
  <c r="BK126" i="6"/>
  <c r="BK135" i="6"/>
  <c r="J130" i="6"/>
  <c r="BK128" i="7"/>
  <c r="BK131" i="7"/>
  <c r="BK125" i="7"/>
  <c r="BK129" i="7"/>
  <c r="J126" i="8"/>
  <c r="P125" i="2" l="1"/>
  <c r="P124" i="2"/>
  <c r="P123" i="2"/>
  <c r="AU96" i="1"/>
  <c r="P129" i="2"/>
  <c r="P129" i="3"/>
  <c r="BK145" i="3"/>
  <c r="J145" i="3"/>
  <c r="J101" i="3" s="1"/>
  <c r="R154" i="3"/>
  <c r="P175" i="3"/>
  <c r="P193" i="3"/>
  <c r="BK199" i="3"/>
  <c r="J199" i="3"/>
  <c r="J105" i="3"/>
  <c r="BK124" i="4"/>
  <c r="J124" i="4" s="1"/>
  <c r="J100" i="4" s="1"/>
  <c r="BK124" i="5"/>
  <c r="J124" i="5"/>
  <c r="J100" i="5" s="1"/>
  <c r="BK125" i="6"/>
  <c r="J125" i="6"/>
  <c r="J100" i="6"/>
  <c r="BK125" i="2"/>
  <c r="J125" i="2"/>
  <c r="J100" i="2"/>
  <c r="BK129" i="2"/>
  <c r="J129" i="2" s="1"/>
  <c r="J101" i="2" s="1"/>
  <c r="BK129" i="3"/>
  <c r="J129" i="3"/>
  <c r="J100" i="3" s="1"/>
  <c r="R145" i="3"/>
  <c r="BK154" i="3"/>
  <c r="J154" i="3"/>
  <c r="J102" i="3" s="1"/>
  <c r="BK175" i="3"/>
  <c r="J175" i="3"/>
  <c r="J103" i="3"/>
  <c r="BK193" i="3"/>
  <c r="J193" i="3"/>
  <c r="J104" i="3"/>
  <c r="R199" i="3"/>
  <c r="R124" i="4"/>
  <c r="R123" i="4"/>
  <c r="R122" i="4"/>
  <c r="P124" i="5"/>
  <c r="P123" i="5" s="1"/>
  <c r="P122" i="5" s="1"/>
  <c r="AU99" i="1" s="1"/>
  <c r="P125" i="6"/>
  <c r="P124" i="6" s="1"/>
  <c r="P123" i="6" s="1"/>
  <c r="AU100" i="1" s="1"/>
  <c r="BK124" i="7"/>
  <c r="J124" i="7" s="1"/>
  <c r="J100" i="7" s="1"/>
  <c r="T124" i="7"/>
  <c r="T123" i="7"/>
  <c r="T122" i="7" s="1"/>
  <c r="R125" i="2"/>
  <c r="T129" i="2"/>
  <c r="R129" i="3"/>
  <c r="P145" i="3"/>
  <c r="T154" i="3"/>
  <c r="T175" i="3"/>
  <c r="T193" i="3"/>
  <c r="T199" i="3"/>
  <c r="P124" i="4"/>
  <c r="P123" i="4"/>
  <c r="P122" i="4"/>
  <c r="AU98" i="1" s="1"/>
  <c r="T124" i="5"/>
  <c r="T123" i="5"/>
  <c r="T122" i="5"/>
  <c r="R125" i="6"/>
  <c r="R124" i="6"/>
  <c r="R123" i="6"/>
  <c r="R124" i="7"/>
  <c r="R123" i="7" s="1"/>
  <c r="R122" i="7" s="1"/>
  <c r="T125" i="2"/>
  <c r="T124" i="2"/>
  <c r="T123" i="2" s="1"/>
  <c r="R129" i="2"/>
  <c r="T129" i="3"/>
  <c r="T128" i="3"/>
  <c r="T127" i="3" s="1"/>
  <c r="T145" i="3"/>
  <c r="P154" i="3"/>
  <c r="R175" i="3"/>
  <c r="R193" i="3"/>
  <c r="P199" i="3"/>
  <c r="T124" i="4"/>
  <c r="T123" i="4"/>
  <c r="T122" i="4" s="1"/>
  <c r="R124" i="5"/>
  <c r="R123" i="5"/>
  <c r="R122" i="5"/>
  <c r="T125" i="6"/>
  <c r="T124" i="6"/>
  <c r="T123" i="6"/>
  <c r="P124" i="7"/>
  <c r="P123" i="7" s="1"/>
  <c r="P122" i="7" s="1"/>
  <c r="AU101" i="1" s="1"/>
  <c r="BK124" i="8"/>
  <c r="J124" i="8" s="1"/>
  <c r="J100" i="8" s="1"/>
  <c r="P124" i="8"/>
  <c r="P123" i="8"/>
  <c r="P122" i="8" s="1"/>
  <c r="AU102" i="1" s="1"/>
  <c r="R124" i="8"/>
  <c r="R123" i="8"/>
  <c r="R122" i="8" s="1"/>
  <c r="T124" i="8"/>
  <c r="T123" i="8"/>
  <c r="T122" i="8"/>
  <c r="BK139" i="6"/>
  <c r="J139" i="6"/>
  <c r="J101" i="6"/>
  <c r="E85" i="8"/>
  <c r="J91" i="8"/>
  <c r="F94" i="8"/>
  <c r="BE125" i="8"/>
  <c r="BE126" i="8"/>
  <c r="E85" i="7"/>
  <c r="J116" i="7"/>
  <c r="F119" i="7"/>
  <c r="BE125" i="7"/>
  <c r="BE128" i="7"/>
  <c r="BE129" i="7"/>
  <c r="BE130" i="7"/>
  <c r="BE131" i="7"/>
  <c r="BE126" i="6"/>
  <c r="J91" i="6"/>
  <c r="F120" i="6"/>
  <c r="BE128" i="6"/>
  <c r="BE135" i="6"/>
  <c r="BE136" i="6"/>
  <c r="BE137" i="6"/>
  <c r="E85" i="6"/>
  <c r="BE132" i="6"/>
  <c r="BE133" i="6"/>
  <c r="BE130" i="6"/>
  <c r="BE140" i="6"/>
  <c r="E85" i="5"/>
  <c r="J116" i="5"/>
  <c r="F119" i="5"/>
  <c r="BE131" i="5"/>
  <c r="BE145" i="5"/>
  <c r="BE146" i="5"/>
  <c r="BE152" i="5"/>
  <c r="BE125" i="5"/>
  <c r="BE127" i="5"/>
  <c r="BE141" i="5"/>
  <c r="BE148" i="5"/>
  <c r="BE150" i="5"/>
  <c r="BE133" i="5"/>
  <c r="BE137" i="5"/>
  <c r="BE153" i="5"/>
  <c r="J91" i="4"/>
  <c r="F94" i="4"/>
  <c r="BE125" i="4"/>
  <c r="BE129" i="4"/>
  <c r="BE131" i="4"/>
  <c r="BE138" i="4"/>
  <c r="BC98" i="1"/>
  <c r="BK128" i="3"/>
  <c r="J128" i="3"/>
  <c r="J99" i="3" s="1"/>
  <c r="E85" i="4"/>
  <c r="BE133" i="4"/>
  <c r="BK124" i="2"/>
  <c r="J124" i="2" s="1"/>
  <c r="J99" i="2" s="1"/>
  <c r="BE130" i="3"/>
  <c r="BE138" i="3"/>
  <c r="BE139" i="3"/>
  <c r="BE143" i="3"/>
  <c r="BE156" i="3"/>
  <c r="BE157" i="3"/>
  <c r="BE158" i="3"/>
  <c r="BE177" i="3"/>
  <c r="BE191" i="3"/>
  <c r="BE196" i="3"/>
  <c r="BE198" i="3"/>
  <c r="BE200" i="3"/>
  <c r="J91" i="3"/>
  <c r="BE132" i="3"/>
  <c r="BE160" i="3"/>
  <c r="BE165" i="3"/>
  <c r="BE169" i="3"/>
  <c r="BE171" i="3"/>
  <c r="BE172" i="3"/>
  <c r="BE176" i="3"/>
  <c r="BE180" i="3"/>
  <c r="BE184" i="3"/>
  <c r="BE190" i="3"/>
  <c r="BE195" i="3"/>
  <c r="BE202" i="3"/>
  <c r="E85" i="3"/>
  <c r="BE141" i="3"/>
  <c r="BE146" i="3"/>
  <c r="BE151" i="3"/>
  <c r="BE166" i="3"/>
  <c r="BE167" i="3"/>
  <c r="BE173" i="3"/>
  <c r="BE182" i="3"/>
  <c r="BE183" i="3"/>
  <c r="BE194" i="3"/>
  <c r="F94" i="3"/>
  <c r="BE134" i="3"/>
  <c r="BE135" i="3"/>
  <c r="BE137" i="3"/>
  <c r="BE147" i="3"/>
  <c r="BE149" i="3"/>
  <c r="BE150" i="3"/>
  <c r="BE152" i="3"/>
  <c r="BE155" i="3"/>
  <c r="BE161" i="3"/>
  <c r="BE162" i="3"/>
  <c r="BE163" i="3"/>
  <c r="BE164" i="3"/>
  <c r="BE168" i="3"/>
  <c r="BE170" i="3"/>
  <c r="BE174" i="3"/>
  <c r="BE178" i="3"/>
  <c r="BE179" i="3"/>
  <c r="BE181" i="3"/>
  <c r="BE192" i="3"/>
  <c r="BE201" i="3"/>
  <c r="E111" i="2"/>
  <c r="BE128" i="2"/>
  <c r="BE130" i="2"/>
  <c r="F94" i="2"/>
  <c r="J117" i="2"/>
  <c r="BE127" i="2"/>
  <c r="BE133" i="2"/>
  <c r="BE135" i="2"/>
  <c r="BE126" i="2"/>
  <c r="BE131" i="2"/>
  <c r="BE134" i="2"/>
  <c r="BE137" i="2"/>
  <c r="BC96" i="1"/>
  <c r="F37" i="2"/>
  <c r="BB96" i="1" s="1"/>
  <c r="AS94" i="1"/>
  <c r="F38" i="3"/>
  <c r="BC97" i="1"/>
  <c r="F36" i="4"/>
  <c r="BA98" i="1" s="1"/>
  <c r="F37" i="5"/>
  <c r="BB99" i="1" s="1"/>
  <c r="J36" i="5"/>
  <c r="AW99" i="1" s="1"/>
  <c r="F39" i="6"/>
  <c r="BD100" i="1" s="1"/>
  <c r="F37" i="6"/>
  <c r="BB100" i="1" s="1"/>
  <c r="F36" i="7"/>
  <c r="BA101" i="1" s="1"/>
  <c r="J36" i="2"/>
  <c r="AW96" i="1" s="1"/>
  <c r="F37" i="3"/>
  <c r="BB97" i="1" s="1"/>
  <c r="F39" i="4"/>
  <c r="BD98" i="1" s="1"/>
  <c r="F37" i="4"/>
  <c r="BB98" i="1" s="1"/>
  <c r="F39" i="5"/>
  <c r="BD99" i="1" s="1"/>
  <c r="J36" i="6"/>
  <c r="AW100" i="1" s="1"/>
  <c r="J36" i="7"/>
  <c r="AW101" i="1" s="1"/>
  <c r="F37" i="7"/>
  <c r="BB101" i="1" s="1"/>
  <c r="F37" i="8"/>
  <c r="BB102" i="1" s="1"/>
  <c r="F39" i="2"/>
  <c r="BD96" i="1" s="1"/>
  <c r="J36" i="3"/>
  <c r="AW97" i="1" s="1"/>
  <c r="J36" i="4"/>
  <c r="AW98" i="1" s="1"/>
  <c r="F36" i="5"/>
  <c r="BA99" i="1" s="1"/>
  <c r="F38" i="5"/>
  <c r="BC99" i="1" s="1"/>
  <c r="F36" i="6"/>
  <c r="BA100" i="1" s="1"/>
  <c r="F38" i="7"/>
  <c r="BC101" i="1" s="1"/>
  <c r="F39" i="8"/>
  <c r="BD102" i="1" s="1"/>
  <c r="F38" i="8"/>
  <c r="BC102" i="1" s="1"/>
  <c r="F36" i="2"/>
  <c r="BA96" i="1" s="1"/>
  <c r="F36" i="3"/>
  <c r="BA97" i="1" s="1"/>
  <c r="F39" i="3"/>
  <c r="BD97" i="1" s="1"/>
  <c r="F38" i="6"/>
  <c r="BC100" i="1" s="1"/>
  <c r="F39" i="7"/>
  <c r="BD101" i="1" s="1"/>
  <c r="F36" i="8"/>
  <c r="BA102" i="1" s="1"/>
  <c r="J36" i="8"/>
  <c r="AW102" i="1" s="1"/>
  <c r="R128" i="3" l="1"/>
  <c r="R127" i="3"/>
  <c r="P128" i="3"/>
  <c r="P127" i="3"/>
  <c r="AU97" i="1" s="1"/>
  <c r="AU95" i="1" s="1"/>
  <c r="AU94" i="1" s="1"/>
  <c r="R124" i="2"/>
  <c r="R123" i="2"/>
  <c r="BK123" i="4"/>
  <c r="J123" i="4" s="1"/>
  <c r="J99" i="4" s="1"/>
  <c r="BK123" i="7"/>
  <c r="J123" i="7"/>
  <c r="J99" i="7" s="1"/>
  <c r="BK123" i="5"/>
  <c r="J123" i="5"/>
  <c r="J99" i="5"/>
  <c r="BK123" i="8"/>
  <c r="J123" i="8"/>
  <c r="J99" i="8"/>
  <c r="BK124" i="6"/>
  <c r="J124" i="6" s="1"/>
  <c r="J99" i="6" s="1"/>
  <c r="BK127" i="3"/>
  <c r="J127" i="3"/>
  <c r="J98" i="3" s="1"/>
  <c r="BK123" i="2"/>
  <c r="J123" i="2"/>
  <c r="J98" i="2"/>
  <c r="J35" i="2"/>
  <c r="AV96" i="1" s="1"/>
  <c r="AT96" i="1" s="1"/>
  <c r="F35" i="4"/>
  <c r="AZ98" i="1"/>
  <c r="J35" i="5"/>
  <c r="AV99" i="1"/>
  <c r="AT99" i="1"/>
  <c r="J35" i="7"/>
  <c r="AV101" i="1"/>
  <c r="AT101" i="1"/>
  <c r="J35" i="8"/>
  <c r="AV102" i="1" s="1"/>
  <c r="AT102" i="1" s="1"/>
  <c r="BD95" i="1"/>
  <c r="BD94" i="1"/>
  <c r="W33" i="1" s="1"/>
  <c r="F35" i="2"/>
  <c r="AZ96" i="1"/>
  <c r="J35" i="4"/>
  <c r="AV98" i="1" s="1"/>
  <c r="AT98" i="1" s="1"/>
  <c r="F35" i="5"/>
  <c r="AZ99" i="1"/>
  <c r="F35" i="7"/>
  <c r="AZ101" i="1"/>
  <c r="BB95" i="1"/>
  <c r="AX95" i="1"/>
  <c r="J35" i="3"/>
  <c r="AV97" i="1"/>
  <c r="AT97" i="1"/>
  <c r="J35" i="6"/>
  <c r="AV100" i="1" s="1"/>
  <c r="AT100" i="1" s="1"/>
  <c r="BC95" i="1"/>
  <c r="AY95" i="1"/>
  <c r="BA95" i="1"/>
  <c r="AW95" i="1"/>
  <c r="F35" i="3"/>
  <c r="AZ97" i="1"/>
  <c r="F35" i="6"/>
  <c r="AZ100" i="1"/>
  <c r="F35" i="8"/>
  <c r="AZ102" i="1"/>
  <c r="BK122" i="5" l="1"/>
  <c r="J122" i="5"/>
  <c r="J98" i="5"/>
  <c r="BK122" i="4"/>
  <c r="J122" i="4" s="1"/>
  <c r="J98" i="4" s="1"/>
  <c r="BK123" i="6"/>
  <c r="J123" i="6"/>
  <c r="J98" i="6" s="1"/>
  <c r="BK122" i="7"/>
  <c r="J122" i="7"/>
  <c r="J98" i="7"/>
  <c r="BK122" i="8"/>
  <c r="J122" i="8"/>
  <c r="J98" i="8"/>
  <c r="BC94" i="1"/>
  <c r="W32" i="1" s="1"/>
  <c r="BA94" i="1"/>
  <c r="W30" i="1"/>
  <c r="J32" i="2"/>
  <c r="AG96" i="1" s="1"/>
  <c r="BB94" i="1"/>
  <c r="AX94" i="1"/>
  <c r="AZ95" i="1"/>
  <c r="AV95" i="1" s="1"/>
  <c r="AT95" i="1" s="1"/>
  <c r="J32" i="3"/>
  <c r="AG97" i="1"/>
  <c r="AN97" i="1"/>
  <c r="J41" i="3" l="1"/>
  <c r="J41" i="2"/>
  <c r="AN96" i="1"/>
  <c r="J32" i="6"/>
  <c r="AG100" i="1" s="1"/>
  <c r="J32" i="4"/>
  <c r="AG98" i="1"/>
  <c r="J32" i="7"/>
  <c r="AG101" i="1" s="1"/>
  <c r="J32" i="5"/>
  <c r="AG99" i="1"/>
  <c r="J32" i="8"/>
  <c r="AG102" i="1" s="1"/>
  <c r="AY94" i="1"/>
  <c r="AW94" i="1"/>
  <c r="AK30" i="1"/>
  <c r="AZ94" i="1"/>
  <c r="W29" i="1"/>
  <c r="W31" i="1"/>
  <c r="J41" i="4" l="1"/>
  <c r="J41" i="6"/>
  <c r="J41" i="8"/>
  <c r="J41" i="7"/>
  <c r="J41" i="5"/>
  <c r="AN99" i="1"/>
  <c r="AN101" i="1"/>
  <c r="AN102" i="1"/>
  <c r="AN98" i="1"/>
  <c r="AN100" i="1"/>
  <c r="AG95" i="1"/>
  <c r="AG94" i="1"/>
  <c r="AK26" i="1" s="1"/>
  <c r="AK35" i="1" s="1"/>
  <c r="AV94" i="1"/>
  <c r="AK29" i="1"/>
  <c r="AN95" i="1" l="1"/>
  <c r="AT94" i="1"/>
  <c r="AN94" i="1" l="1"/>
</calcChain>
</file>

<file path=xl/sharedStrings.xml><?xml version="1.0" encoding="utf-8"?>
<sst xmlns="http://schemas.openxmlformats.org/spreadsheetml/2006/main" count="3038" uniqueCount="543">
  <si>
    <t>Export Komplet</t>
  </si>
  <si>
    <t/>
  </si>
  <si>
    <t>2.0</t>
  </si>
  <si>
    <t>ZAMOK</t>
  </si>
  <si>
    <t>False</t>
  </si>
  <si>
    <t>{5f690e5d-cd8e-487c-9923-daa49a869b99}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</si>
  <si>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</si>
  <si>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</si>
  <si>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</si>
  <si>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</si>
  <si>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</si>
  <si>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</si>
  <si>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</si>
  <si>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</si>
  <si>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ZahradniIIB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</si>
  <si>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</si>
  <si>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</si>
  <si>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 a parkoviště na ul. Zahradní – II. etapa – 2. část, Šumperk</t>
  </si>
  <si>
    <t>KSO:</t>
  </si>
  <si>
    <t>CC-CZ:</t>
  </si>
  <si>
    <t>Místo:</t>
  </si>
  <si>
    <t>Šumperk</t>
  </si>
  <si>
    <t>Datum:</t>
  </si>
  <si>
    <t>2. 9. 2024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</si>
  <si>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</si>
  <si>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</si>
  <si>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</si>
  <si>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</si>
  <si>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</si>
  <si>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</si>
  <si>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</si>
  <si>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Vitásek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</si>
  <si>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</si>
  <si>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</si>
  <si>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</si>
  <si>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</si>
  <si>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</si>
  <si>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</si>
  <si>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</si>
  <si>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</si>
  <si>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</si>
  <si>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</si>
  <si>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</si>
  <si>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</si>
  <si>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</si>
  <si>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</si>
  <si>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</si>
  <si>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</si>
  <si>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</si>
  <si>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</si>
  <si>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</si>
  <si>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</si>
  <si>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</si>
  <si>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</si>
  <si>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</si>
  <si>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</si>
  <si>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</si>
  <si>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</si>
  <si>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</si>
  <si>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</si>
  <si>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</si>
  <si>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</si>
  <si>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</si>
  <si>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</si>
  <si>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</si>
  <si>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</si>
  <si>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</si>
  <si>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</si>
  <si>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</si>
  <si>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</si>
  <si>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</si>
  <si>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</si>
  <si>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</si>
  <si>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</si>
  <si>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</si>
  <si>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</si>
  <si>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</si>
  <si>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</si>
  <si>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</si>
  <si>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</si>
  <si>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</si>
  <si>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Oprava  komunikace</t>
  </si>
  <si>
    <t>STA</t>
  </si>
  <si>
    <t>1</t>
  </si>
  <si>
    <t>{e8245484-e6b0-4204-83ed-873fb1ebc476}</t>
  </si>
  <si>
    <t>2</t>
  </si>
  <si>
    <t>/</t>
  </si>
  <si>
    <t>SO 001</t>
  </si>
  <si>
    <t>Příprava území , demolice stávající živice</t>
  </si>
  <si>
    <t>Soupis</t>
  </si>
  <si>
    <t>{049a6d68-1c70-4b44-a9d9-a1b4f9e288f6}</t>
  </si>
  <si>
    <t>SO 101</t>
  </si>
  <si>
    <t>Komunikace a parkoviště</t>
  </si>
  <si>
    <t>{f1aa2940-29b3-4adc-816e-b89066a46e17}</t>
  </si>
  <si>
    <t>SO 191</t>
  </si>
  <si>
    <t>Dopravní značení trvalé</t>
  </si>
  <si>
    <t>{5c244ae4-bc3b-4001-befc-7940ba0f3e97}</t>
  </si>
  <si>
    <t>SO 192</t>
  </si>
  <si>
    <t>Dopravní značení  provizorní - DIO</t>
  </si>
  <si>
    <t>{075875cd-85e1-421c-974f-66a868ab9bec}</t>
  </si>
  <si>
    <t>SO 801</t>
  </si>
  <si>
    <t>Sadové úpravy ,jemné terénní úpravy  kolem zpevněných ploch</t>
  </si>
  <si>
    <t>{dc7d00d9-5c91-4402-af1f-cf53d018433b}</t>
  </si>
  <si>
    <t>SO 1000</t>
  </si>
  <si>
    <t>Ostatní náklady</t>
  </si>
  <si>
    <t>{e179dd5a-7692-4ab3-afbc-83bf29114976}</t>
  </si>
  <si>
    <t>SO 1020</t>
  </si>
  <si>
    <t>VRN</t>
  </si>
  <si>
    <t>{103cd9dc-8f8f-4006-a6c6-c70c14fddef0}</t>
  </si>
  <si>
    <t>KRYCÍ LIST SOUPISU PRACÍ</t>
  </si>
  <si>
    <t>Objekt:</t>
  </si>
  <si>
    <t>001 - Oprava  komunikace</t>
  </si>
  <si>
    <t>Soupis:</t>
  </si>
  <si>
    <t>SO 001 - Příprava území , demolice stávající živice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</si>
  <si>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</si>
  <si>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</si>
  <si>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</si>
  <si>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</si>
  <si>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</si>
  <si>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</si>
  <si>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</si>
  <si>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</si>
  <si>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</si>
  <si>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</si>
  <si>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</si>
  <si>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</si>
  <si>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</si>
  <si>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</si>
  <si>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</si>
  <si>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</si>
  <si>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</si>
  <si>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</si>
  <si>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</si>
  <si>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</si>
  <si>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</si>
  <si>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</si>
  <si>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</si>
  <si>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</si>
  <si>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</si>
  <si>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</si>
  <si>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113154538</t>
  </si>
  <si>
    <t>Frézování živičného podkladu nebo krytu s naložením hmot na dopravní prostředek plochy přes 500 do 2 000 m2 pruhu šířky do 1 m, tloušťky vrstvy 100 mm</t>
  </si>
  <si>
    <t>m2</t>
  </si>
  <si>
    <t>CS ÚRS 2024 02</t>
  </si>
  <si>
    <t>4</t>
  </si>
  <si>
    <t>-2056073469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</si>
  <si>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</si>
  <si>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</si>
  <si>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</si>
  <si>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1526221604</t>
  </si>
  <si>
    <t>3</t>
  </si>
  <si>
    <t>113202111</t>
  </si>
  <si>
    <t>Vytrhání obrub s vybouráním lože, s přemístěním hmot na skládku na vzdálenost do 3 m nebo s naložením na dopravní prostředek z krajníků nebo obrubníků stojatých</t>
  </si>
  <si>
    <t>808100352</t>
  </si>
  <si>
    <t>997</t>
  </si>
  <si>
    <t>Přesun sutě</t>
  </si>
  <si>
    <t>997221561</t>
  </si>
  <si>
    <t>Vodorovná doprava suti bez naložení, ale se složením a s hrubým urovnáním z kusových materiálů, na vzdálenost do 1 km</t>
  </si>
  <si>
    <t>t</t>
  </si>
  <si>
    <t>-958240103</t>
  </si>
  <si>
    <t>5</t>
  </si>
  <si>
    <t>997221569</t>
  </si>
  <si>
    <t>Vodorovná doprava suti bez naložení, ale se složením a s hrubým urovnáním Příplatek k ceně za každý další započatý 1 km přes 1 km</t>
  </si>
  <si>
    <t>1519407336</t>
  </si>
  <si>
    <t>VV</t>
  </si>
  <si>
    <t>491,75*3 'Přepočtené koeficientem množství</t>
  </si>
  <si>
    <t>6</t>
  </si>
  <si>
    <t>997221611</t>
  </si>
  <si>
    <t>Nakládání na dopravní prostředky pro vodorovnou dopravu suti</t>
  </si>
  <si>
    <t>-1548535029</t>
  </si>
  <si>
    <t>7</t>
  </si>
  <si>
    <t>997221861</t>
  </si>
  <si>
    <t>Poplatek za uložení stavebního odpadu na recyklační skládce (skládkovné) z prostého betonu zatříděného do Katalogu odpadů pod kódem 17 01 01</t>
  </si>
  <si>
    <t>2059689531</t>
  </si>
  <si>
    <t>8</t>
  </si>
  <si>
    <t>997221873</t>
  </si>
  <si>
    <t>Poplatek za uložení stavebního odpadu na recyklační skládce (skládkovné) zeminy a kamení zatříděného do Katalogu odpadů pod kódem 17 05 04</t>
  </si>
  <si>
    <t>899526623</t>
  </si>
  <si>
    <t>98,6+38,95</t>
  </si>
  <si>
    <t>9</t>
  </si>
  <si>
    <t>997221875</t>
  </si>
  <si>
    <t>Poplatek za uložení stavebního odpadu na recyklační skládce (skládkovné) asfaltového bez obsahu dehtu zatříděného do Katalogu odpadů pod kódem 17 03 02</t>
  </si>
  <si>
    <t>-768775818</t>
  </si>
  <si>
    <t>SO 101 - Komunikace a parkoviště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</si>
  <si>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</si>
  <si>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</si>
  <si>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</si>
  <si>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</si>
  <si>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132312132</t>
  </si>
  <si>
    <t>Hloubení nezapažených rýh šířky do 800 mm ručně s urovnáním dna do předepsaného profilu a spádu v hornině třídy těžitelnosti II skupiny 4 nesoudržných</t>
  </si>
  <si>
    <t>m3</t>
  </si>
  <si>
    <t>-2109629921</t>
  </si>
  <si>
    <t>8*2*0,6*1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</si>
  <si>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</si>
  <si>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</si>
  <si>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105408321</t>
  </si>
  <si>
    <t>167151101</t>
  </si>
  <si>
    <t>Nakládání, skládání a překládání neulehlého výkopku nebo sypaniny strojně nakládání, množství do 100 m3, z horniny třídy těžitelnosti I, skupiny 1 až 3</t>
  </si>
  <si>
    <t>-956387890</t>
  </si>
  <si>
    <t>171201231</t>
  </si>
  <si>
    <t>CS ÚRS 2024 01</t>
  </si>
  <si>
    <t>-1290556171</t>
  </si>
  <si>
    <t>9,6*2 'Přepočtené koeficientem množství</t>
  </si>
  <si>
    <t>171251201</t>
  </si>
  <si>
    <t>Uložení sypaniny na skládky nebo meziskládky bez hutnění s upravením uložené sypaniny do předepsaného tvaru</t>
  </si>
  <si>
    <t>2107621571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</si>
  <si>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</si>
  <si>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</si>
  <si>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-1323665433</t>
  </si>
  <si>
    <t>M</t>
  </si>
  <si>
    <t>58331351</t>
  </si>
  <si>
    <t>kamenivo těžené drobné frakce 0/4</t>
  </si>
  <si>
    <t>1152789435</t>
  </si>
  <si>
    <t>8*2*0,6*0,45*2</t>
  </si>
  <si>
    <t>58344171</t>
  </si>
  <si>
    <t>štěrkodrť frakce 0/32</t>
  </si>
  <si>
    <t>-1432825847</t>
  </si>
  <si>
    <t>8*2*0,6*0,55*2</t>
  </si>
  <si>
    <t>181951112</t>
  </si>
  <si>
    <t>Úprava pláně vyrovnáním výškových rozdílů strojně v hornině třídy těžitelnosti I, skupiny 1 až 3 se zhutněním</t>
  </si>
  <si>
    <t>-1747820169</t>
  </si>
  <si>
    <t>1540</t>
  </si>
  <si>
    <t>Komunikace pozemní</t>
  </si>
  <si>
    <t>10</t>
  </si>
  <si>
    <t>565135111</t>
  </si>
  <si>
    <t>Asfaltový beton vrstva podkladní ACP 16 (obalované kamenivo střednězrnné - OKS) s rozprostřením a zhutněním v pruhu šířky přes 1,5 do 3 m, po zhutnění tl. 50 mm</t>
  </si>
  <si>
    <t>2100914188</t>
  </si>
  <si>
    <t>11</t>
  </si>
  <si>
    <t>573111112</t>
  </si>
  <si>
    <t>Postřik infiltrační PI z asfaltu silničního s posypem kamenivem, v množství 1,00 kg/m2</t>
  </si>
  <si>
    <t>1762184872</t>
  </si>
  <si>
    <t>573231108</t>
  </si>
  <si>
    <t>Postřik spojovací PS bez posypu kamenivem ze silniční emulze, v množství 0,50 kg/m2</t>
  </si>
  <si>
    <t>1931128555</t>
  </si>
  <si>
    <t>13</t>
  </si>
  <si>
    <t>577144111</t>
  </si>
  <si>
    <t>Asfaltový beton vrstva obrusná ACO 11 (ABS) s rozprostřením a se zhutněním z nemodifikovaného asfaltu v pruhu šířky do 3 m tř. I (ACO 11+), po zhutnění tl. 50 mm</t>
  </si>
  <si>
    <t>599318253</t>
  </si>
  <si>
    <t>14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</si>
  <si>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</si>
  <si>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</si>
  <si>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-1078244537</t>
  </si>
  <si>
    <t>15</t>
  </si>
  <si>
    <t>59245006</t>
  </si>
  <si>
    <t>dlažba pro nevidomé betonová 200x100mm tl 60mm barevná</t>
  </si>
  <si>
    <t>1484302886</t>
  </si>
  <si>
    <t>4*1,03 'Přepočtené koeficientem množství</t>
  </si>
  <si>
    <t>Trubní vedení</t>
  </si>
  <si>
    <t>16</t>
  </si>
  <si>
    <t>871275811</t>
  </si>
  <si>
    <t>Bourání stávajícího potrubí z PVC nebo polypropylenu PP v otevřeném výkopu DN do 150</t>
  </si>
  <si>
    <t>-1514077911</t>
  </si>
  <si>
    <t>17</t>
  </si>
  <si>
    <t>871313123</t>
  </si>
  <si>
    <t>Montáž kanalizačního potrubí z tvrdého PVC-U hladkého plnostěnného tuhost SN 12 DN 160</t>
  </si>
  <si>
    <t>1693336476</t>
  </si>
  <si>
    <t>18</t>
  </si>
  <si>
    <t>28611106</t>
  </si>
  <si>
    <t>trubka kanalizační PVC-U plnostěnná jednovrstvá s rázovou odolností DN 160x6000mm SN12</t>
  </si>
  <si>
    <t>715784819</t>
  </si>
  <si>
    <t>19</t>
  </si>
  <si>
    <t>890411811</t>
  </si>
  <si>
    <t>Bourání šachet a jímek ručně velikosti obestavěného prostoru do 1,5 m3 z prefabrikovaných skruží</t>
  </si>
  <si>
    <t>-521060724</t>
  </si>
  <si>
    <t>0,3*0,3*3,14*1*8</t>
  </si>
  <si>
    <t>20</t>
  </si>
  <si>
    <t>892351111</t>
  </si>
  <si>
    <t>Tlakové zkoušky vodou na potrubí DN 150 nebo 200</t>
  </si>
  <si>
    <t>-724788648</t>
  </si>
  <si>
    <t>892372111</t>
  </si>
  <si>
    <t>Tlakové zkoušky vodou zabezpečení konců potrubí při tlakových zkouškách DN do 300</t>
  </si>
  <si>
    <t>kus</t>
  </si>
  <si>
    <t>674836486</t>
  </si>
  <si>
    <t>22</t>
  </si>
  <si>
    <t>895941301</t>
  </si>
  <si>
    <t>Osazení vpusti uliční z betonových dílců DN 450 dno s výtokem</t>
  </si>
  <si>
    <t>-591989514</t>
  </si>
  <si>
    <t>23</t>
  </si>
  <si>
    <t>59224498</t>
  </si>
  <si>
    <t>vpusť uliční DN 450 kaliště s odtokem 200mm 450/250x50mm</t>
  </si>
  <si>
    <t>-204900339</t>
  </si>
  <si>
    <t>24</t>
  </si>
  <si>
    <t>895941313</t>
  </si>
  <si>
    <t>Osazení vpusti uliční z betonových dílců DN 450 skruž horní 295 mm</t>
  </si>
  <si>
    <t>-1479703173</t>
  </si>
  <si>
    <t>25</t>
  </si>
  <si>
    <t>59223857</t>
  </si>
  <si>
    <t>skruž betonová horní pro uliční vpusť 450x295x50mm</t>
  </si>
  <si>
    <t>-897559765</t>
  </si>
  <si>
    <t>26</t>
  </si>
  <si>
    <t>59223864</t>
  </si>
  <si>
    <t>prstenec pro uliční vpusť vyrovnávací betonový 390x60x130mm</t>
  </si>
  <si>
    <t>-1681621804</t>
  </si>
  <si>
    <t>27</t>
  </si>
  <si>
    <t>895941322</t>
  </si>
  <si>
    <t>Osazení vpusti uliční z betonových dílců DN 450 skruž středová 295 mm</t>
  </si>
  <si>
    <t>-1721546950</t>
  </si>
  <si>
    <t>28</t>
  </si>
  <si>
    <t>59223862</t>
  </si>
  <si>
    <t>skruž betonová středová pro uliční vpusť 450x295x50mm</t>
  </si>
  <si>
    <t>505761264</t>
  </si>
  <si>
    <t>29</t>
  </si>
  <si>
    <t>899132121</t>
  </si>
  <si>
    <t>Výměna (výšková úprava) poklopu kanalizačního s rámem pevným s ošetřením podkladních vrstev hloubky do 25 cm</t>
  </si>
  <si>
    <t>-1810432332</t>
  </si>
  <si>
    <t>30</t>
  </si>
  <si>
    <t>899132212</t>
  </si>
  <si>
    <t>Výměna (výšková úprava) poklopu vodovodního samonivelačního nebo pevného šoupátkového</t>
  </si>
  <si>
    <t>-1157864230</t>
  </si>
  <si>
    <t>31</t>
  </si>
  <si>
    <t>899204112</t>
  </si>
  <si>
    <t>Osazení mříží litinových včetně rámů a košů na bahno pro třídu zatížení D400, E600</t>
  </si>
  <si>
    <t>-971580479</t>
  </si>
  <si>
    <t>32</t>
  </si>
  <si>
    <t>59224481</t>
  </si>
  <si>
    <t>mříž vtoková s rámem pro uliční vpusť 500x500, zatížení 40 tun</t>
  </si>
  <si>
    <t>564119629</t>
  </si>
  <si>
    <t>33</t>
  </si>
  <si>
    <t>899204211</t>
  </si>
  <si>
    <t>Demontáž mříží litinových včetně rámů, hmotnosti jednotlivě přes 150 Kg</t>
  </si>
  <si>
    <t>-1332620109</t>
  </si>
  <si>
    <t>34</t>
  </si>
  <si>
    <t>899722113</t>
  </si>
  <si>
    <t>Krytí potrubí z plastů výstražnou fólií z PVC šířky přes 25 do 34 cm</t>
  </si>
  <si>
    <t>-242418731</t>
  </si>
  <si>
    <t>Ostatní konstrukce a práce, bourání</t>
  </si>
  <si>
    <t>35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</si>
  <si>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</si>
  <si>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</si>
  <si>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710169450</t>
  </si>
  <si>
    <t>36</t>
  </si>
  <si>
    <t>59217031</t>
  </si>
  <si>
    <t>obrubník silniční betonový 1000x150x250mm</t>
  </si>
  <si>
    <t>1125701837</t>
  </si>
  <si>
    <t>37</t>
  </si>
  <si>
    <t>1153611591</t>
  </si>
  <si>
    <t>38</t>
  </si>
  <si>
    <t>59217032</t>
  </si>
  <si>
    <t>obrubník silniční betonový 1000x150x150mm</t>
  </si>
  <si>
    <t>1975611430</t>
  </si>
  <si>
    <t>39</t>
  </si>
  <si>
    <t>-453751474</t>
  </si>
  <si>
    <t>40</t>
  </si>
  <si>
    <t>59217076</t>
  </si>
  <si>
    <t>obrubník silniční betonový přechodový 1000x150x250mm</t>
  </si>
  <si>
    <t>-1556093745</t>
  </si>
  <si>
    <t>41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</si>
  <si>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</si>
  <si>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</si>
  <si>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-1383070461</t>
  </si>
  <si>
    <t>42</t>
  </si>
  <si>
    <t>59218001</t>
  </si>
  <si>
    <t>krajník betonový silniční 500x250x80mm</t>
  </si>
  <si>
    <t>-229688751</t>
  </si>
  <si>
    <t>43</t>
  </si>
  <si>
    <t>916991121</t>
  </si>
  <si>
    <t>Lože pod obrubníky, krajníky nebo obruby z dlažebních kostek z betonu prostého</t>
  </si>
  <si>
    <t>1769264742</t>
  </si>
  <si>
    <t>176*0,3*0,15</t>
  </si>
  <si>
    <t>10*0,3*0,1</t>
  </si>
  <si>
    <t>4*0,3*0,15</t>
  </si>
  <si>
    <t>340*0,25*0,1</t>
  </si>
  <si>
    <t>Součet</t>
  </si>
  <si>
    <t>44</t>
  </si>
  <si>
    <t>919125111</t>
  </si>
  <si>
    <t>Těsnění svislé spáry mezi živičným krytem a ostatními prvky asfaltovou páskou samolepicí šířky 35 mm tl. 8 mm</t>
  </si>
  <si>
    <t>-1305796231</t>
  </si>
  <si>
    <t>45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</si>
  <si>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</si>
  <si>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</si>
  <si>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-1870657480</t>
  </si>
  <si>
    <t>46</t>
  </si>
  <si>
    <t>919735112</t>
  </si>
  <si>
    <t>Řezání stávajícího živičného krytu nebo podkladu hloubky přes 50 do 100 mm</t>
  </si>
  <si>
    <t>1621658732</t>
  </si>
  <si>
    <t>47</t>
  </si>
  <si>
    <t>997013111</t>
  </si>
  <si>
    <t>Vnitrostaveništní doprava suti a vybouraných hmot vodorovně do 50 m s naložením základní pro budovy a haly výšky do 6 m</t>
  </si>
  <si>
    <t>-1688281281</t>
  </si>
  <si>
    <t>48</t>
  </si>
  <si>
    <t>997013501</t>
  </si>
  <si>
    <t>Odvoz suti a vybouraných hmot na skládku nebo meziskládku se složením, na vzdálenost do 1 km</t>
  </si>
  <si>
    <t>1253154352</t>
  </si>
  <si>
    <t>49</t>
  </si>
  <si>
    <t>997013509</t>
  </si>
  <si>
    <t>Odvoz suti a vybouraných hmot na skládku nebo meziskládku se složením, na vzdálenost Příplatek k ceně za každý další započatý 1 km přes 1 km</t>
  </si>
  <si>
    <t>1501535247</t>
  </si>
  <si>
    <t>12,001*3 'Přepočtené koeficientem množství</t>
  </si>
  <si>
    <t>50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</si>
  <si>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</si>
  <si>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</si>
  <si>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-1619318283</t>
  </si>
  <si>
    <t>998</t>
  </si>
  <si>
    <t>Přesun hmot</t>
  </si>
  <si>
    <t>51</t>
  </si>
  <si>
    <t>998225111</t>
  </si>
  <si>
    <t>Přesun hmot pro komunikace s krytem z kameniva, monolitickým betonovým nebo živičným dopravní vzdálenost do 200 m jakékoliv délky objektu</t>
  </si>
  <si>
    <t>-441785780</t>
  </si>
  <si>
    <t>52</t>
  </si>
  <si>
    <t>998225194</t>
  </si>
  <si>
    <t>Přesun hmot pro komunikace s krytem z kameniva, monolitickým betonovým nebo živičným Příplatek k ceně za zvětšený přesun přes vymezenou vodorovnou dopravní vzdálenost do 5000 m</t>
  </si>
  <si>
    <t>752701958</t>
  </si>
  <si>
    <t>53</t>
  </si>
  <si>
    <t>998225195</t>
  </si>
  <si>
    <t>Přesun hmot pro komunikace s krytem z kameniva, monolitickým betonovým nebo živičným Příplatek k ceně za zvětšený přesun přes vymezenou vodorovnou dopravní vzdálenost za každých dalších 5000 m přes 5000 m</t>
  </si>
  <si>
    <t>1729991721</t>
  </si>
  <si>
    <t>SO 191 - Dopravní značení trvalé</t>
  </si>
  <si>
    <t>915111111</t>
  </si>
  <si>
    <t>Vodorovné dopravní značení stříkané barvou dělící čára šířky 125 mm souvislá bílá základní</t>
  </si>
  <si>
    <t>2046354945</t>
  </si>
  <si>
    <t>"V10b"  220</t>
  </si>
  <si>
    <t>"V10a"   38</t>
  </si>
  <si>
    <t>915111115</t>
  </si>
  <si>
    <t>Vodorovné dopravní značení stříkané barvou dělící čára šířky 125 mm souvislá žlutá základní</t>
  </si>
  <si>
    <t>1911716852</t>
  </si>
  <si>
    <t>"V12a"  110</t>
  </si>
  <si>
    <t>915131111</t>
  </si>
  <si>
    <t>Vodorovné dopravní značení stříkané barvou přechody pro chodce, šipky, symboly bílé základní</t>
  </si>
  <si>
    <t>1194125994</t>
  </si>
  <si>
    <t>"v10F "  4*3</t>
  </si>
  <si>
    <t>915611111</t>
  </si>
  <si>
    <t>Předznačení pro vodorovné značení stříkané barvou nebo prováděné z nátěrových hmot liniové dělicí čáry, vodicí proužky</t>
  </si>
  <si>
    <t>1012754225</t>
  </si>
  <si>
    <t>915621111</t>
  </si>
  <si>
    <t>Předznačení pro vodorovné značení stříkané barvou nebo prováděné z nátěrových hmot plošné šipky, symboly, nápisy</t>
  </si>
  <si>
    <t>718179106</t>
  </si>
  <si>
    <t>SO 192 - Dopravní značení  provizorní - DIO</t>
  </si>
  <si>
    <t>913111111</t>
  </si>
  <si>
    <t>Montáž a demontáž dočasných dopravních značek zařízení pro upevnění samostatných značek podstavce plastového</t>
  </si>
  <si>
    <t>1222594214</t>
  </si>
  <si>
    <t>"Z4a"  10</t>
  </si>
  <si>
    <t>913111115</t>
  </si>
  <si>
    <t>Montáž a demontáž dočasných dopravních značek samostatných značek základních</t>
  </si>
  <si>
    <t>1334845317</t>
  </si>
  <si>
    <t>"E13"   2</t>
  </si>
  <si>
    <t>"A15"  2</t>
  </si>
  <si>
    <t>913111211</t>
  </si>
  <si>
    <t>Montáž a demontáž dočasných dopravních značek Příplatek za první a každý další den použití dočasných dopravních značek k ceně 11-1111</t>
  </si>
  <si>
    <t>1619077007</t>
  </si>
  <si>
    <t>"Z4a"  10*7*8</t>
  </si>
  <si>
    <t>913111215</t>
  </si>
  <si>
    <t>Montáž a demontáž dočasných dopravních značek Příplatek za první a každý další den použití dočasných dopravních značek k ceně 11-1115</t>
  </si>
  <si>
    <t>1197051193</t>
  </si>
  <si>
    <t>"E13" 2*7*8</t>
  </si>
  <si>
    <t>"A15"  2*7*8</t>
  </si>
  <si>
    <t>913121111</t>
  </si>
  <si>
    <t>Montáž a demontáž dočasných dopravních značek kompletních značek vč. podstavce a sloupku základních</t>
  </si>
  <si>
    <t>529223562</t>
  </si>
  <si>
    <t>"B1" 2</t>
  </si>
  <si>
    <t>"B20a" 2</t>
  </si>
  <si>
    <t>913121211</t>
  </si>
  <si>
    <t>Montáž a demontáž dočasných dopravních značek Příplatek za první a každý další den použití dočasných dopravních značek k ceně 12-1111</t>
  </si>
  <si>
    <t>-1426328489</t>
  </si>
  <si>
    <t>"B1" 2*7*8</t>
  </si>
  <si>
    <t>"B20a" 2*7*8</t>
  </si>
  <si>
    <t>913221111</t>
  </si>
  <si>
    <t>Montáž a demontáž dočasných dopravních zábran světelných včetně zásobníku na akumulátor, šířky 1,5 m, 3 světla</t>
  </si>
  <si>
    <t>-1152786592</t>
  </si>
  <si>
    <t>913221211</t>
  </si>
  <si>
    <t>Montáž a demontáž dočasných dopravních zábran Příplatek za první a každý další den použití dočasných dopravních zábran k ceně 22-1111</t>
  </si>
  <si>
    <t>-742784095</t>
  </si>
  <si>
    <t>"Z2" 2*7*8</t>
  </si>
  <si>
    <t>913321111</t>
  </si>
  <si>
    <t>Montáž a demontáž dočasných dopravních vodících zařízení směrové desky základní</t>
  </si>
  <si>
    <t>508443676</t>
  </si>
  <si>
    <t>913321211</t>
  </si>
  <si>
    <t>Montáž a demontáž dočasných dopravních vodících zařízení Příplatek za první a každý další den použití dočasných dopravních vodících zařízení k ceně 32-1111</t>
  </si>
  <si>
    <t>-1633487357</t>
  </si>
  <si>
    <t>913911113</t>
  </si>
  <si>
    <t>Montáž a demontáž akumulátorů a zásobníků dočasného dopravního značení akumulátoru olověného 12V/180 Ah</t>
  </si>
  <si>
    <t>1194766063</t>
  </si>
  <si>
    <t>913911213</t>
  </si>
  <si>
    <t>Montáž a demontáž akumulátorů a zásobníků dočasného dopravního značení Příplatek za první a každý další den použití akumulátorů a zásobníků dočasného dopravního značení k ceně 91-1113</t>
  </si>
  <si>
    <t>-1317585704</t>
  </si>
  <si>
    <t>2*7*8</t>
  </si>
  <si>
    <t>SO 801 - Sadové úpravy ,jemné terénní úpravy  kolem zpevněných ploch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</si>
  <si>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</si>
  <si>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</si>
  <si>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1944587143</t>
  </si>
  <si>
    <t>130*1</t>
  </si>
  <si>
    <t>181411131</t>
  </si>
  <si>
    <t>Založení trávníku na půdě předem připravené plochy do 1000 m2 výsevem včetně utažení parkového v rovině nebo na svahu do 1:5</t>
  </si>
  <si>
    <t>150017762</t>
  </si>
  <si>
    <t>00572420</t>
  </si>
  <si>
    <t>osivo směs travní parková okrasná</t>
  </si>
  <si>
    <t>kg</t>
  </si>
  <si>
    <t>-346320211</t>
  </si>
  <si>
    <t>130*0,02 'Přepočtené koeficientem množství</t>
  </si>
  <si>
    <t>182303111</t>
  </si>
  <si>
    <t>Doplnění zeminy nebo substrátu na travnatých plochách tloušťky do 50 mm v rovině nebo na svahu do 1:5</t>
  </si>
  <si>
    <t>898610248</t>
  </si>
  <si>
    <t>10371500</t>
  </si>
  <si>
    <t>substrát pro trávníky VL</t>
  </si>
  <si>
    <t>1819181885</t>
  </si>
  <si>
    <t>130*0,051 'Přepočtené koeficientem množství</t>
  </si>
  <si>
    <t>183402121</t>
  </si>
  <si>
    <t>Rozrušení půdy na hloubku přes 50 do 150 mm souvislé plochy do 500 m2 v rovině nebo na svahu do 1:5</t>
  </si>
  <si>
    <t>-593876894</t>
  </si>
  <si>
    <t>183403111</t>
  </si>
  <si>
    <t>Obdělání půdy nakopáním hl. přes 50 do 100 mm v rovině nebo na svahu do 1:5</t>
  </si>
  <si>
    <t>-1371486283</t>
  </si>
  <si>
    <t>185851121</t>
  </si>
  <si>
    <t>Dovoz vody pro zálivku rostlin na vzdálenost do 1000 m</t>
  </si>
  <si>
    <t>-40850151</t>
  </si>
  <si>
    <t>130*0,01*3</t>
  </si>
  <si>
    <t>998231311</t>
  </si>
  <si>
    <t>Přesun hmot pro sadovnické a krajinářské úpravy strojně dopravní vzdálenost do 5000 m</t>
  </si>
  <si>
    <t>-901256309</t>
  </si>
  <si>
    <t>SO 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</si>
  <si>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</si>
  <si>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</si>
  <si>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</si>
  <si>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</si>
  <si>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</si>
  <si>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</si>
  <si>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Dokumentace skutečného provedení</t>
  </si>
  <si>
    <t>kpl</t>
  </si>
  <si>
    <t>262144</t>
  </si>
  <si>
    <t>-303720259</t>
  </si>
  <si>
    <t>"  vytýčení  stávajících podzemních inženýrských sítí před zahájením zemních prací a přeložek"</t>
  </si>
  <si>
    <t>311600000</t>
  </si>
  <si>
    <t>Geodetické zaměření stavby</t>
  </si>
  <si>
    <t>1711182800</t>
  </si>
  <si>
    <t>711800000</t>
  </si>
  <si>
    <t>Průkazné a kontrolní zkoušky</t>
  </si>
  <si>
    <t>-164041180</t>
  </si>
  <si>
    <t>823800000</t>
  </si>
  <si>
    <t>Fotodokumentace stavby</t>
  </si>
  <si>
    <t>1285176924</t>
  </si>
  <si>
    <t>823800001</t>
  </si>
  <si>
    <t>417448457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</si>
  <si>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</si>
  <si>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</si>
  <si>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</si>
  <si>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</si>
  <si>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</si>
  <si>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</si>
  <si>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</si>
  <si>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</si>
  <si>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-409932707</t>
  </si>
  <si>
    <t>034002000</t>
  </si>
  <si>
    <t>Zabezpečení staveniště</t>
  </si>
  <si>
    <t>-669085107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</si>
</sst>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4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ZahradniIIB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místní komunikace a parkoviště na ul. Zahradní – II. etapa – 2. část, 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2. 9. 2024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2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2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ROUND(SUM(AG96:AG102),2)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ROUND(SUM(AS96:AS102),2)</f>
        <v>0</v>
      </c>
      <c r="AT95" s="78">
        <f t="shared" si="1"/>
        <v>0</v>
      </c>
      <c r="AU95" s="79">
        <f>ROUND(SUM(AU96:AU102),5)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ROUND(SUM(AZ96:AZ102),2)</f>
        <v>0</v>
      </c>
      <c r="BA95" s="78">
        <f>ROUND(SUM(BA96:BA102),2)</f>
        <v>0</v>
      </c>
      <c r="BB95" s="78">
        <f>ROUND(SUM(BB96:BB102),2)</f>
        <v>0</v>
      </c>
      <c r="BC95" s="78">
        <f>ROUND(SUM(BC96:BC102),2)</f>
        <v>0</v>
      </c>
      <c r="BD95" s="80">
        <f>ROUND(SUM(BD96:BD102),2)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16.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,...'!P123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Komunikace a par...'!J32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Komunikace a par...'!P127</f>
        <v>0</v>
      </c>
      <c r="AV97" s="85">
        <f>'SO 101 - Komunikace a par...'!J35</f>
        <v>0</v>
      </c>
      <c r="AW97" s="85">
        <f>'SO 101 - Komunikace a par...'!J36</f>
        <v>0</v>
      </c>
      <c r="AX97" s="85">
        <f>'SO 101 - Komunikace a par...'!J37</f>
        <v>0</v>
      </c>
      <c r="AY97" s="85">
        <f>'SO 101 - Komunikace a par...'!J38</f>
        <v>0</v>
      </c>
      <c r="AZ97" s="85">
        <f>'SO 101 - Komunikace a par...'!F35</f>
        <v>0</v>
      </c>
      <c r="BA97" s="85">
        <f>'SO 101 - Komunikace a par...'!F36</f>
        <v>0</v>
      </c>
      <c r="BB97" s="85">
        <f>'SO 101 - Komunikace a par...'!F37</f>
        <v>0</v>
      </c>
      <c r="BC97" s="85">
        <f>'SO 101 - Komunikace a par...'!F38</f>
        <v>0</v>
      </c>
      <c r="BD97" s="87">
        <f>'SO 101 - Komunikace a par...'!F39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191 - Dopravní značení...'!J32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191 - Dopravní značení...'!P122</f>
        <v>0</v>
      </c>
      <c r="AV98" s="85">
        <f>'SO 191 - Dopravní značení...'!J35</f>
        <v>0</v>
      </c>
      <c r="AW98" s="85">
        <f>'SO 191 - Dopravní značení...'!J36</f>
        <v>0</v>
      </c>
      <c r="AX98" s="85">
        <f>'SO 191 - Dopravní značení...'!J37</f>
        <v>0</v>
      </c>
      <c r="AY98" s="85">
        <f>'SO 191 - Dopravní značení...'!J38</f>
        <v>0</v>
      </c>
      <c r="AZ98" s="85">
        <f>'SO 191 - Dopravní značení...'!F35</f>
        <v>0</v>
      </c>
      <c r="BA98" s="85">
        <f>'SO 191 - Dopravní značení...'!F36</f>
        <v>0</v>
      </c>
      <c r="BB98" s="85">
        <f>'SO 191 - Dopravní značení...'!F37</f>
        <v>0</v>
      </c>
      <c r="BC98" s="85">
        <f>'SO 191 - Dopravní značení...'!F38</f>
        <v>0</v>
      </c>
      <c r="BD98" s="87">
        <f>'SO 191 - Dopravní značení...'!F39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192 - Dopravní značení...'!J32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192 - Dopravní značení...'!P122</f>
        <v>0</v>
      </c>
      <c r="AV99" s="85">
        <f>'SO 192 - Dopravní značení...'!J35</f>
        <v>0</v>
      </c>
      <c r="AW99" s="85">
        <f>'SO 192 - Dopravní značení...'!J36</f>
        <v>0</v>
      </c>
      <c r="AX99" s="85">
        <f>'SO 192 - Dopravní značení...'!J37</f>
        <v>0</v>
      </c>
      <c r="AY99" s="85">
        <f>'SO 192 - Dopravní značení...'!J38</f>
        <v>0</v>
      </c>
      <c r="AZ99" s="85">
        <f>'SO 192 - Dopravní značení...'!F35</f>
        <v>0</v>
      </c>
      <c r="BA99" s="85">
        <f>'SO 192 - Dopravní značení...'!F36</f>
        <v>0</v>
      </c>
      <c r="BB99" s="85">
        <f>'SO 192 - Dopravní značení...'!F37</f>
        <v>0</v>
      </c>
      <c r="BC99" s="85">
        <f>'SO 192 - Dopravní značení...'!F38</f>
        <v>0</v>
      </c>
      <c r="BD99" s="87">
        <f>'SO 192 - Dopravní značení...'!F39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801 - Sadové úpravy ,j...'!J32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4">
        <v>0</v>
      </c>
      <c r="AT100" s="85">
        <f t="shared" si="1"/>
        <v>0</v>
      </c>
      <c r="AU100" s="86">
        <f>'SO 801 - Sadové úpravy ,j...'!P123</f>
        <v>0</v>
      </c>
      <c r="AV100" s="85">
        <f>'SO 801 - Sadové úpravy ,j...'!J35</f>
        <v>0</v>
      </c>
      <c r="AW100" s="85">
        <f>'SO 801 - Sadové úpravy ,j...'!J36</f>
        <v>0</v>
      </c>
      <c r="AX100" s="85">
        <f>'SO 801 - Sadové úpravy ,j...'!J37</f>
        <v>0</v>
      </c>
      <c r="AY100" s="85">
        <f>'SO 801 - Sadové úpravy ,j...'!J38</f>
        <v>0</v>
      </c>
      <c r="AZ100" s="85">
        <f>'SO 801 - Sadové úpravy ,j...'!F35</f>
        <v>0</v>
      </c>
      <c r="BA100" s="85">
        <f>'SO 801 - Sadové úpravy ,j...'!F36</f>
        <v>0</v>
      </c>
      <c r="BB100" s="85">
        <f>'SO 801 - Sadové úpravy ,j...'!F37</f>
        <v>0</v>
      </c>
      <c r="BC100" s="85">
        <f>'SO 801 - Sadové úpravy ,j...'!F38</f>
        <v>0</v>
      </c>
      <c r="BD100" s="87">
        <f>'SO 801 - Sadové úpravy ,j...'!F39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7" t="s">
        <v>103</v>
      </c>
      <c r="F101" s="207"/>
      <c r="G101" s="207"/>
      <c r="H101" s="207"/>
      <c r="I101" s="207"/>
      <c r="J101" s="9"/>
      <c r="K101" s="207" t="s">
        <v>104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'SO 1000 - Ostatní náklady'!J32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3" t="s">
        <v>89</v>
      </c>
      <c r="AR101" s="47"/>
      <c r="AS101" s="84">
        <v>0</v>
      </c>
      <c r="AT101" s="85">
        <f t="shared" si="1"/>
        <v>0</v>
      </c>
      <c r="AU101" s="86">
        <f>'SO 1000 - Ostatní náklady'!P122</f>
        <v>0</v>
      </c>
      <c r="AV101" s="85">
        <f>'SO 1000 - Ostatní náklady'!J35</f>
        <v>0</v>
      </c>
      <c r="AW101" s="85">
        <f>'SO 1000 - Ostatní náklady'!J36</f>
        <v>0</v>
      </c>
      <c r="AX101" s="85">
        <f>'SO 1000 - Ostatní náklady'!J37</f>
        <v>0</v>
      </c>
      <c r="AY101" s="85">
        <f>'SO 1000 - Ostatní náklady'!J38</f>
        <v>0</v>
      </c>
      <c r="AZ101" s="85">
        <f>'SO 1000 - Ostatní náklady'!F35</f>
        <v>0</v>
      </c>
      <c r="BA101" s="85">
        <f>'SO 1000 - Ostatní náklady'!F36</f>
        <v>0</v>
      </c>
      <c r="BB101" s="85">
        <f>'SO 1000 - Ostatní náklady'!F37</f>
        <v>0</v>
      </c>
      <c r="BC101" s="85">
        <f>'SO 1000 - Ostatní náklady'!F38</f>
        <v>0</v>
      </c>
      <c r="BD101" s="87">
        <f>'SO 1000 - Ostatní náklady'!F39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3" customFormat="1" ht="23.25" customHeight="1">
      <c r="A102" s="82" t="s">
        <v>86</v>
      </c>
      <c r="B102" s="47"/>
      <c r="C102" s="9"/>
      <c r="D102" s="9"/>
      <c r="E102" s="207" t="s">
        <v>106</v>
      </c>
      <c r="F102" s="207"/>
      <c r="G102" s="207"/>
      <c r="H102" s="207"/>
      <c r="I102" s="207"/>
      <c r="J102" s="9"/>
      <c r="K102" s="207" t="s">
        <v>107</v>
      </c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5">
        <f>'SO 1020 - VRN'!J32</f>
        <v>0</v>
      </c>
      <c r="AH102" s="206"/>
      <c r="AI102" s="206"/>
      <c r="AJ102" s="206"/>
      <c r="AK102" s="206"/>
      <c r="AL102" s="206"/>
      <c r="AM102" s="206"/>
      <c r="AN102" s="205">
        <f t="shared" si="0"/>
        <v>0</v>
      </c>
      <c r="AO102" s="206"/>
      <c r="AP102" s="206"/>
      <c r="AQ102" s="83" t="s">
        <v>89</v>
      </c>
      <c r="AR102" s="47"/>
      <c r="AS102" s="88">
        <v>0</v>
      </c>
      <c r="AT102" s="89">
        <f t="shared" si="1"/>
        <v>0</v>
      </c>
      <c r="AU102" s="90">
        <f>'SO 1020 - VRN'!P122</f>
        <v>0</v>
      </c>
      <c r="AV102" s="89">
        <f>'SO 1020 - VRN'!J35</f>
        <v>0</v>
      </c>
      <c r="AW102" s="89">
        <f>'SO 1020 - VRN'!J36</f>
        <v>0</v>
      </c>
      <c r="AX102" s="89">
        <f>'SO 1020 - VRN'!J37</f>
        <v>0</v>
      </c>
      <c r="AY102" s="89">
        <f>'SO 1020 - VRN'!J38</f>
        <v>0</v>
      </c>
      <c r="AZ102" s="89">
        <f>'SO 1020 - VRN'!F35</f>
        <v>0</v>
      </c>
      <c r="BA102" s="89">
        <f>'SO 1020 - VRN'!F36</f>
        <v>0</v>
      </c>
      <c r="BB102" s="89">
        <f>'SO 1020 - VRN'!F37</f>
        <v>0</v>
      </c>
      <c r="BC102" s="89">
        <f>'SO 1020 - VRN'!F38</f>
        <v>0</v>
      </c>
      <c r="BD102" s="91">
        <f>'SO 1020 - VRN'!F39</f>
        <v>0</v>
      </c>
      <c r="BT102" s="24" t="s">
        <v>85</v>
      </c>
      <c r="BV102" s="24" t="s">
        <v>78</v>
      </c>
      <c r="BW102" s="24" t="s">
        <v>108</v>
      </c>
      <c r="BX102" s="24" t="s">
        <v>84</v>
      </c>
      <c r="CL102" s="24" t="s">
        <v>1</v>
      </c>
    </row>
    <row r="103" spans="1:90" s="1" customFormat="1" ht="30" customHeight="1">
      <c r="B103" s="31"/>
      <c r="AR103" s="31"/>
    </row>
    <row r="104" spans="1:90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dCu1KWIWkL9g4oSWnI6uRyOCAVEQ6P+iNqyTd8Ft2w5ZwkcA8a1q+x6Muoo/F1XYkhDxceE+3hZayCajI5g1Lg==" saltValue="15d8q6iwpzouL3CMQtuY8cQ10/bn8OCzpVO6l8a7VJDHq86lrWiRYRhhwf5AxsNbbZmD3jkvRSL3SHmox6y4SA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Komunikace a par...'!C2" display="/" xr:uid="{00000000-0004-0000-0000-000001000000}"/>
    <hyperlink ref="A98" location="'SO 191 - Dopravní značení...'!C2" display="/" xr:uid="{00000000-0004-0000-0000-000002000000}"/>
    <hyperlink ref="A99" location="'SO 192 - Dopravní značení...'!C2" display="/" xr:uid="{00000000-0004-0000-0000-000003000000}"/>
    <hyperlink ref="A100" location="'SO 801 - Sadové úpravy ,j...'!C2" display="/" xr:uid="{00000000-0004-0000-0000-000004000000}"/>
    <hyperlink ref="A101" location="'SO 1000 - Ostatní náklady'!C2" display="/" xr:uid="{00000000-0004-0000-0000-000005000000}"/>
    <hyperlink ref="A102" location="'SO 1020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8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Oprava místní komunikace a parkoviště na ul. Zahradní – II. etapa – 2. část, 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113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ROUND((SUM(BE123:BE137)),  2)</f>
        <v>0</v>
      </c>
      <c r="I35" s="95">
        <v>0.21</v>
      </c>
      <c r="J35" s="85">
        <f>ROUND(((SUM(BE123:BE137))*I35),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ROUND((SUM(BF123:BF137)),  2)</f>
        <v>0</v>
      </c>
      <c r="I36" s="95">
        <v>0.12</v>
      </c>
      <c r="J36" s="85">
        <f>ROUND(((SUM(BF123:BF137))*I36),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ROUND((SUM(BG123:BG137)),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ROUND((SUM(BH123:BH137)),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ROUND((SUM(BI123:BI137)),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Oprava místní komunikace a parkoviště na ul. Zahradní – II. etapa – 2. část, 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001 - Příprava území , demolice stávající živice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J123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121</v>
      </c>
      <c r="E101" s="113"/>
      <c r="F101" s="113"/>
      <c r="G101" s="113"/>
      <c r="H101" s="113"/>
      <c r="I101" s="113"/>
      <c r="J101" s="114">
        <f>J129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122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26.25" customHeight="1">
      <c r="B111" s="31"/>
      <c r="E111" s="229" t="str">
        <f>E7</f>
        <v>Oprava místní komunikace a parkoviště na ul. Zahradní – II. etapa – 2. část, Šumperk</v>
      </c>
      <c r="F111" s="230"/>
      <c r="G111" s="230"/>
      <c r="H111" s="230"/>
      <c r="L111" s="31"/>
    </row>
    <row r="112" spans="2:47" ht="12" customHeight="1">
      <c r="B112" s="19"/>
      <c r="C112" s="26" t="s">
        <v>110</v>
      </c>
      <c r="L112" s="19"/>
    </row>
    <row r="113" spans="2:65" s="1" customFormat="1" ht="16.5" customHeight="1">
      <c r="B113" s="31"/>
      <c r="E113" s="229" t="s">
        <v>111</v>
      </c>
      <c r="F113" s="231"/>
      <c r="G113" s="231"/>
      <c r="H113" s="231"/>
      <c r="L113" s="31"/>
    </row>
    <row r="114" spans="2:65" s="1" customFormat="1" ht="12" customHeight="1">
      <c r="B114" s="31"/>
      <c r="C114" s="26" t="s">
        <v>112</v>
      </c>
      <c r="L114" s="31"/>
    </row>
    <row r="115" spans="2:65" s="1" customFormat="1" ht="16.5" customHeight="1">
      <c r="B115" s="31"/>
      <c r="E115" s="187" t="str">
        <f>E11</f>
        <v>SO 001 - Příprava území , demolice stávající živice</v>
      </c>
      <c r="F115" s="231"/>
      <c r="G115" s="231"/>
      <c r="H115" s="231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>Šumperk</v>
      </c>
      <c r="I117" s="26" t="s">
        <v>22</v>
      </c>
      <c r="J117" s="51" t="str">
        <f>IF(J14="","",J14)</f>
        <v>2. 9. 2024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>Město  Šumperk</v>
      </c>
      <c r="I119" s="26" t="s">
        <v>30</v>
      </c>
      <c r="J119" s="29" t="str">
        <f>E23</f>
        <v>Ing.Zdeněk Vitásek</v>
      </c>
      <c r="L119" s="31"/>
    </row>
    <row r="120" spans="2:65" s="1" customFormat="1" ht="15.2" customHeight="1">
      <c r="B120" s="31"/>
      <c r="C120" s="26" t="s">
        <v>28</v>
      </c>
      <c r="F120" s="24" t="str">
        <f>IF(E20="","",E20)</f>
        <v>Vyplň údaj</v>
      </c>
      <c r="I120" s="26" t="s">
        <v>33</v>
      </c>
      <c r="J120" s="29" t="str">
        <f>E26</f>
        <v>Martin Pniok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123</v>
      </c>
      <c r="D122" s="117" t="s">
        <v>61</v>
      </c>
      <c r="E122" s="117" t="s">
        <v>57</v>
      </c>
      <c r="F122" s="117" t="s">
        <v>58</v>
      </c>
      <c r="G122" s="117" t="s">
        <v>124</v>
      </c>
      <c r="H122" s="117" t="s">
        <v>125</v>
      </c>
      <c r="I122" s="117" t="s">
        <v>126</v>
      </c>
      <c r="J122" s="117" t="s">
        <v>116</v>
      </c>
      <c r="K122" s="118" t="s">
        <v>127</v>
      </c>
      <c r="L122" s="115"/>
      <c r="M122" s="58" t="s">
        <v>1</v>
      </c>
      <c r="N122" s="59" t="s">
        <v>40</v>
      </c>
      <c r="O122" s="59" t="s">
        <v>128</v>
      </c>
      <c r="P122" s="59" t="s">
        <v>129</v>
      </c>
      <c r="Q122" s="59" t="s">
        <v>130</v>
      </c>
      <c r="R122" s="59" t="s">
        <v>131</v>
      </c>
      <c r="S122" s="59" t="s">
        <v>132</v>
      </c>
      <c r="T122" s="60" t="s">
        <v>133</v>
      </c>
    </row>
    <row r="123" spans="2:65" s="1" customFormat="1" ht="22.9" customHeight="1">
      <c r="B123" s="31"/>
      <c r="C123" s="63" t="s">
        <v>134</v>
      </c>
      <c r="J123" s="119">
        <f>BK123</f>
        <v>0</v>
      </c>
      <c r="L123" s="31"/>
      <c r="M123" s="61"/>
      <c r="N123" s="52"/>
      <c r="O123" s="52"/>
      <c r="P123" s="120">
        <f>P124</f>
        <v>0</v>
      </c>
      <c r="Q123" s="52"/>
      <c r="R123" s="120">
        <f>R124</f>
        <v>4.6199999999999998E-2</v>
      </c>
      <c r="S123" s="52"/>
      <c r="T123" s="121">
        <f>T124</f>
        <v>491.74999999999994</v>
      </c>
      <c r="AT123" s="16" t="s">
        <v>75</v>
      </c>
      <c r="AU123" s="16" t="s">
        <v>118</v>
      </c>
      <c r="BK123" s="122">
        <f>BK124</f>
        <v>0</v>
      </c>
    </row>
    <row r="124" spans="2:65" s="11" customFormat="1" ht="25.9" customHeight="1">
      <c r="B124" s="123"/>
      <c r="D124" s="124" t="s">
        <v>75</v>
      </c>
      <c r="E124" s="125" t="s">
        <v>135</v>
      </c>
      <c r="F124" s="125" t="s">
        <v>136</v>
      </c>
      <c r="I124" s="126"/>
      <c r="J124" s="127">
        <f>BK124</f>
        <v>0</v>
      </c>
      <c r="L124" s="123"/>
      <c r="M124" s="128"/>
      <c r="P124" s="129">
        <f>P125+P129</f>
        <v>0</v>
      </c>
      <c r="R124" s="129">
        <f>R125+R129</f>
        <v>4.6199999999999998E-2</v>
      </c>
      <c r="T124" s="130">
        <f>T125+T129</f>
        <v>491.74999999999994</v>
      </c>
      <c r="AR124" s="124" t="s">
        <v>83</v>
      </c>
      <c r="AT124" s="131" t="s">
        <v>75</v>
      </c>
      <c r="AU124" s="131" t="s">
        <v>76</v>
      </c>
      <c r="AY124" s="124" t="s">
        <v>137</v>
      </c>
      <c r="BK124" s="132">
        <f>BK125+BK129</f>
        <v>0</v>
      </c>
    </row>
    <row r="125" spans="2:65" s="11" customFormat="1" ht="22.9" customHeight="1">
      <c r="B125" s="123"/>
      <c r="D125" s="124" t="s">
        <v>75</v>
      </c>
      <c r="E125" s="133" t="s">
        <v>83</v>
      </c>
      <c r="F125" s="133" t="s">
        <v>138</v>
      </c>
      <c r="I125" s="126"/>
      <c r="J125" s="134">
        <f>BK125</f>
        <v>0</v>
      </c>
      <c r="L125" s="123"/>
      <c r="M125" s="128"/>
      <c r="P125" s="129">
        <f>SUM(P126:P128)</f>
        <v>0</v>
      </c>
      <c r="R125" s="129">
        <f>SUM(R126:R128)</f>
        <v>4.6199999999999998E-2</v>
      </c>
      <c r="T125" s="130">
        <f>SUM(T126:T128)</f>
        <v>491.74999999999994</v>
      </c>
      <c r="AR125" s="124" t="s">
        <v>83</v>
      </c>
      <c r="AT125" s="131" t="s">
        <v>75</v>
      </c>
      <c r="AU125" s="131" t="s">
        <v>83</v>
      </c>
      <c r="AY125" s="124" t="s">
        <v>137</v>
      </c>
      <c r="BK125" s="132">
        <f>SUM(BK126:BK128)</f>
        <v>0</v>
      </c>
    </row>
    <row r="126" spans="2:65" s="1" customFormat="1" ht="44.25" customHeight="1">
      <c r="B126" s="31"/>
      <c r="C126" s="135" t="s">
        <v>83</v>
      </c>
      <c r="D126" s="135" t="s">
        <v>139</v>
      </c>
      <c r="E126" s="136" t="s">
        <v>140</v>
      </c>
      <c r="F126" s="137" t="s">
        <v>141</v>
      </c>
      <c r="G126" s="138" t="s">
        <v>142</v>
      </c>
      <c r="H126" s="139">
        <v>1540</v>
      </c>
      <c r="I126" s="140"/>
      <c r="J126" s="141">
        <f>ROUND(I126*H126,2)</f>
        <v>0</v>
      </c>
      <c r="K126" s="137" t="s">
        <v>143</v>
      </c>
      <c r="L126" s="31"/>
      <c r="M126" s="142" t="s">
        <v>1</v>
      </c>
      <c r="N126" s="143" t="s">
        <v>41</v>
      </c>
      <c r="P126" s="144">
        <f>O126*H126</f>
        <v>0</v>
      </c>
      <c r="Q126" s="144">
        <v>3.0000000000000001E-5</v>
      </c>
      <c r="R126" s="144">
        <f>Q126*H126</f>
        <v>4.6199999999999998E-2</v>
      </c>
      <c r="S126" s="144">
        <v>0.23</v>
      </c>
      <c r="T126" s="145">
        <f>S126*H126</f>
        <v>354.2</v>
      </c>
      <c r="AR126" s="146" t="s">
        <v>144</v>
      </c>
      <c r="AT126" s="146" t="s">
        <v>139</v>
      </c>
      <c r="AU126" s="146" t="s">
        <v>85</v>
      </c>
      <c r="AY126" s="16" t="s">
        <v>137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144</v>
      </c>
      <c r="BM126" s="146" t="s">
        <v>145</v>
      </c>
    </row>
    <row r="127" spans="2:65" s="1" customFormat="1" ht="44.25" customHeight="1">
      <c r="B127" s="31"/>
      <c r="C127" s="135" t="s">
        <v>85</v>
      </c>
      <c r="D127" s="135" t="s">
        <v>139</v>
      </c>
      <c r="E127" s="136" t="s">
        <v>146</v>
      </c>
      <c r="F127" s="137" t="s">
        <v>147</v>
      </c>
      <c r="G127" s="138" t="s">
        <v>148</v>
      </c>
      <c r="H127" s="139">
        <v>340</v>
      </c>
      <c r="I127" s="140"/>
      <c r="J127" s="141">
        <f>ROUND(I127*H127,2)</f>
        <v>0</v>
      </c>
      <c r="K127" s="137" t="s">
        <v>143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0.28999999999999998</v>
      </c>
      <c r="T127" s="145">
        <f>S127*H127</f>
        <v>98.6</v>
      </c>
      <c r="AR127" s="146" t="s">
        <v>144</v>
      </c>
      <c r="AT127" s="146" t="s">
        <v>139</v>
      </c>
      <c r="AU127" s="146" t="s">
        <v>85</v>
      </c>
      <c r="AY127" s="16" t="s">
        <v>137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144</v>
      </c>
      <c r="BM127" s="146" t="s">
        <v>149</v>
      </c>
    </row>
    <row r="128" spans="2:65" s="1" customFormat="1" ht="49.15" customHeight="1">
      <c r="B128" s="31"/>
      <c r="C128" s="135" t="s">
        <v>150</v>
      </c>
      <c r="D128" s="135" t="s">
        <v>139</v>
      </c>
      <c r="E128" s="136" t="s">
        <v>151</v>
      </c>
      <c r="F128" s="137" t="s">
        <v>152</v>
      </c>
      <c r="G128" s="138" t="s">
        <v>148</v>
      </c>
      <c r="H128" s="139">
        <v>190</v>
      </c>
      <c r="I128" s="140"/>
      <c r="J128" s="141">
        <f>ROUND(I128*H128,2)</f>
        <v>0</v>
      </c>
      <c r="K128" s="137" t="s">
        <v>143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0.20499999999999999</v>
      </c>
      <c r="T128" s="145">
        <f>S128*H128</f>
        <v>38.949999999999996</v>
      </c>
      <c r="AR128" s="146" t="s">
        <v>144</v>
      </c>
      <c r="AT128" s="146" t="s">
        <v>139</v>
      </c>
      <c r="AU128" s="146" t="s">
        <v>85</v>
      </c>
      <c r="AY128" s="16" t="s">
        <v>137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144</v>
      </c>
      <c r="BM128" s="146" t="s">
        <v>153</v>
      </c>
    </row>
    <row r="129" spans="2:65" s="11" customFormat="1" ht="22.9" customHeight="1">
      <c r="B129" s="123"/>
      <c r="D129" s="124" t="s">
        <v>75</v>
      </c>
      <c r="E129" s="133" t="s">
        <v>154</v>
      </c>
      <c r="F129" s="133" t="s">
        <v>155</v>
      </c>
      <c r="I129" s="126"/>
      <c r="J129" s="134">
        <f>BK129</f>
        <v>0</v>
      </c>
      <c r="L129" s="123"/>
      <c r="M129" s="128"/>
      <c r="P129" s="129">
        <f>SUM(P130:P137)</f>
        <v>0</v>
      </c>
      <c r="R129" s="129">
        <f>SUM(R130:R137)</f>
        <v>0</v>
      </c>
      <c r="T129" s="130">
        <f>SUM(T130:T137)</f>
        <v>0</v>
      </c>
      <c r="AR129" s="124" t="s">
        <v>83</v>
      </c>
      <c r="AT129" s="131" t="s">
        <v>75</v>
      </c>
      <c r="AU129" s="131" t="s">
        <v>83</v>
      </c>
      <c r="AY129" s="124" t="s">
        <v>137</v>
      </c>
      <c r="BK129" s="132">
        <f>SUM(BK130:BK137)</f>
        <v>0</v>
      </c>
    </row>
    <row r="130" spans="2:65" s="1" customFormat="1" ht="37.9" customHeight="1">
      <c r="B130" s="31"/>
      <c r="C130" s="135" t="s">
        <v>144</v>
      </c>
      <c r="D130" s="135" t="s">
        <v>139</v>
      </c>
      <c r="E130" s="136" t="s">
        <v>156</v>
      </c>
      <c r="F130" s="137" t="s">
        <v>157</v>
      </c>
      <c r="G130" s="138" t="s">
        <v>158</v>
      </c>
      <c r="H130" s="139">
        <v>491.75</v>
      </c>
      <c r="I130" s="140"/>
      <c r="J130" s="141">
        <f>ROUND(I130*H130,2)</f>
        <v>0</v>
      </c>
      <c r="K130" s="137" t="s">
        <v>143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144</v>
      </c>
      <c r="AT130" s="146" t="s">
        <v>139</v>
      </c>
      <c r="AU130" s="146" t="s">
        <v>85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144</v>
      </c>
      <c r="BM130" s="146" t="s">
        <v>159</v>
      </c>
    </row>
    <row r="131" spans="2:65" s="1" customFormat="1" ht="37.9" customHeight="1">
      <c r="B131" s="31"/>
      <c r="C131" s="135" t="s">
        <v>160</v>
      </c>
      <c r="D131" s="135" t="s">
        <v>139</v>
      </c>
      <c r="E131" s="136" t="s">
        <v>161</v>
      </c>
      <c r="F131" s="137" t="s">
        <v>162</v>
      </c>
      <c r="G131" s="138" t="s">
        <v>158</v>
      </c>
      <c r="H131" s="139">
        <v>1475.25</v>
      </c>
      <c r="I131" s="140"/>
      <c r="J131" s="141">
        <f>ROUND(I131*H131,2)</f>
        <v>0</v>
      </c>
      <c r="K131" s="137" t="s">
        <v>143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144</v>
      </c>
      <c r="AT131" s="146" t="s">
        <v>139</v>
      </c>
      <c r="AU131" s="146" t="s">
        <v>85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144</v>
      </c>
      <c r="BM131" s="146" t="s">
        <v>163</v>
      </c>
    </row>
    <row r="132" spans="2:65" s="12" customFormat="1" ht="11.25">
      <c r="B132" s="148"/>
      <c r="D132" s="149" t="s">
        <v>164</v>
      </c>
      <c r="F132" s="150" t="s">
        <v>165</v>
      </c>
      <c r="H132" s="151">
        <v>1475.25</v>
      </c>
      <c r="I132" s="152"/>
      <c r="L132" s="148"/>
      <c r="M132" s="153"/>
      <c r="T132" s="154"/>
      <c r="AT132" s="155" t="s">
        <v>164</v>
      </c>
      <c r="AU132" s="155" t="s">
        <v>85</v>
      </c>
      <c r="AV132" s="12" t="s">
        <v>85</v>
      </c>
      <c r="AW132" s="12" t="s">
        <v>4</v>
      </c>
      <c r="AX132" s="12" t="s">
        <v>83</v>
      </c>
      <c r="AY132" s="155" t="s">
        <v>137</v>
      </c>
    </row>
    <row r="133" spans="2:65" s="1" customFormat="1" ht="24.2" customHeight="1">
      <c r="B133" s="31"/>
      <c r="C133" s="135" t="s">
        <v>166</v>
      </c>
      <c r="D133" s="135" t="s">
        <v>139</v>
      </c>
      <c r="E133" s="136" t="s">
        <v>167</v>
      </c>
      <c r="F133" s="137" t="s">
        <v>168</v>
      </c>
      <c r="G133" s="138" t="s">
        <v>158</v>
      </c>
      <c r="H133" s="139">
        <v>491.75</v>
      </c>
      <c r="I133" s="140"/>
      <c r="J133" s="141">
        <f>ROUND(I133*H133,2)</f>
        <v>0</v>
      </c>
      <c r="K133" s="137" t="s">
        <v>143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144</v>
      </c>
      <c r="AT133" s="146" t="s">
        <v>139</v>
      </c>
      <c r="AU133" s="146" t="s">
        <v>85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144</v>
      </c>
      <c r="BM133" s="146" t="s">
        <v>169</v>
      </c>
    </row>
    <row r="134" spans="2:65" s="1" customFormat="1" ht="44.25" customHeight="1">
      <c r="B134" s="31"/>
      <c r="C134" s="135" t="s">
        <v>170</v>
      </c>
      <c r="D134" s="135" t="s">
        <v>139</v>
      </c>
      <c r="E134" s="136" t="s">
        <v>171</v>
      </c>
      <c r="F134" s="137" t="s">
        <v>172</v>
      </c>
      <c r="G134" s="138" t="s">
        <v>158</v>
      </c>
      <c r="H134" s="139">
        <v>476.375</v>
      </c>
      <c r="I134" s="140"/>
      <c r="J134" s="141">
        <f>ROUND(I134*H134,2)</f>
        <v>0</v>
      </c>
      <c r="K134" s="137" t="s">
        <v>143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144</v>
      </c>
      <c r="AT134" s="146" t="s">
        <v>139</v>
      </c>
      <c r="AU134" s="146" t="s">
        <v>85</v>
      </c>
      <c r="AY134" s="16" t="s">
        <v>137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144</v>
      </c>
      <c r="BM134" s="146" t="s">
        <v>173</v>
      </c>
    </row>
    <row r="135" spans="2:65" s="1" customFormat="1" ht="44.25" customHeight="1">
      <c r="B135" s="31"/>
      <c r="C135" s="135" t="s">
        <v>174</v>
      </c>
      <c r="D135" s="135" t="s">
        <v>139</v>
      </c>
      <c r="E135" s="136" t="s">
        <v>175</v>
      </c>
      <c r="F135" s="137" t="s">
        <v>176</v>
      </c>
      <c r="G135" s="138" t="s">
        <v>158</v>
      </c>
      <c r="H135" s="139">
        <v>137.55000000000001</v>
      </c>
      <c r="I135" s="140"/>
      <c r="J135" s="141">
        <f>ROUND(I135*H135,2)</f>
        <v>0</v>
      </c>
      <c r="K135" s="137" t="s">
        <v>143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144</v>
      </c>
      <c r="AT135" s="146" t="s">
        <v>139</v>
      </c>
      <c r="AU135" s="146" t="s">
        <v>85</v>
      </c>
      <c r="AY135" s="16" t="s">
        <v>137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144</v>
      </c>
      <c r="BM135" s="146" t="s">
        <v>177</v>
      </c>
    </row>
    <row r="136" spans="2:65" s="12" customFormat="1" ht="11.25">
      <c r="B136" s="148"/>
      <c r="D136" s="149" t="s">
        <v>164</v>
      </c>
      <c r="E136" s="155" t="s">
        <v>1</v>
      </c>
      <c r="F136" s="150" t="s">
        <v>178</v>
      </c>
      <c r="H136" s="151">
        <v>137.55000000000001</v>
      </c>
      <c r="I136" s="152"/>
      <c r="L136" s="148"/>
      <c r="M136" s="153"/>
      <c r="T136" s="154"/>
      <c r="AT136" s="155" t="s">
        <v>164</v>
      </c>
      <c r="AU136" s="155" t="s">
        <v>85</v>
      </c>
      <c r="AV136" s="12" t="s">
        <v>85</v>
      </c>
      <c r="AW136" s="12" t="s">
        <v>32</v>
      </c>
      <c r="AX136" s="12" t="s">
        <v>83</v>
      </c>
      <c r="AY136" s="155" t="s">
        <v>137</v>
      </c>
    </row>
    <row r="137" spans="2:65" s="1" customFormat="1" ht="44.25" customHeight="1">
      <c r="B137" s="31"/>
      <c r="C137" s="135" t="s">
        <v>179</v>
      </c>
      <c r="D137" s="135" t="s">
        <v>139</v>
      </c>
      <c r="E137" s="136" t="s">
        <v>180</v>
      </c>
      <c r="F137" s="137" t="s">
        <v>181</v>
      </c>
      <c r="G137" s="138" t="s">
        <v>158</v>
      </c>
      <c r="H137" s="139">
        <v>0</v>
      </c>
      <c r="I137" s="140"/>
      <c r="J137" s="141">
        <f>ROUND(I137*H137,2)</f>
        <v>0</v>
      </c>
      <c r="K137" s="137" t="s">
        <v>143</v>
      </c>
      <c r="L137" s="31"/>
      <c r="M137" s="156" t="s">
        <v>1</v>
      </c>
      <c r="N137" s="157" t="s">
        <v>41</v>
      </c>
      <c r="O137" s="158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46" t="s">
        <v>144</v>
      </c>
      <c r="AT137" s="146" t="s">
        <v>139</v>
      </c>
      <c r="AU137" s="146" t="s">
        <v>85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144</v>
      </c>
      <c r="BM137" s="146" t="s">
        <v>182</v>
      </c>
    </row>
    <row r="138" spans="2:65" s="1" customFormat="1" ht="6.95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31"/>
    </row>
  </sheetData>
  <sheetProtection algorithmName="SHA-512" hashValue="fl/aDi84MERYJOvyUkzNpQPB+FyPlQnUvGIjiqb4oelQkDlOlirLWBW/uLx1hc71C//t30PYSNoRA55Zx4IAQA==" saltValue="wmNl0a3FnFGU4aEZBtHAfcC+5w9FPieB46IJTQVCrWIajLcOu/nQOfyepoYTVrAT5TRx+5LfK7pY/lJ10mLUoQ==" spinCount="100000" sheet="1" objects="1" scenarios="1" formatColumns="0" formatRows="0" autoFilter="0"/>
  <autoFilter ref="C122:K137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3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Oprava místní komunikace a parkoviště na ul. Zahradní – II. etapa – 2. část, 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183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ROUND(J127,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ROUND((SUM(BE127:BE202)),  2)</f>
        <v>0</v>
      </c>
      <c r="I35" s="95">
        <v>0.21</v>
      </c>
      <c r="J35" s="85">
        <f>ROUND(((SUM(BE127:BE202))*I35),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ROUND((SUM(BF127:BF202)),  2)</f>
        <v>0</v>
      </c>
      <c r="I36" s="95">
        <v>0.12</v>
      </c>
      <c r="J36" s="85">
        <f>ROUND(((SUM(BF127:BF202))*I36),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ROUND((SUM(BG127:BG202)),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ROUND((SUM(BH127:BH202)),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ROUND((SUM(BI127:BI202)),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Oprava místní komunikace a parkoviště na ul. Zahradní – II. etapa – 2. část, 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101 - Komunikace a parkoviště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J127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899999999999999" customHeight="1">
      <c r="B101" s="111"/>
      <c r="D101" s="112" t="s">
        <v>184</v>
      </c>
      <c r="E101" s="113"/>
      <c r="F101" s="113"/>
      <c r="G101" s="113"/>
      <c r="H101" s="113"/>
      <c r="I101" s="113"/>
      <c r="J101" s="114">
        <f>J145</f>
        <v>0</v>
      </c>
      <c r="L101" s="111"/>
    </row>
    <row r="102" spans="2:47" s="9" customFormat="1" ht="19.899999999999999" customHeight="1">
      <c r="B102" s="111"/>
      <c r="D102" s="112" t="s">
        <v>185</v>
      </c>
      <c r="E102" s="113"/>
      <c r="F102" s="113"/>
      <c r="G102" s="113"/>
      <c r="H102" s="113"/>
      <c r="I102" s="113"/>
      <c r="J102" s="114">
        <f>J154</f>
        <v>0</v>
      </c>
      <c r="L102" s="111"/>
    </row>
    <row r="103" spans="2:47" s="9" customFormat="1" ht="19.899999999999999" customHeight="1">
      <c r="B103" s="111"/>
      <c r="D103" s="112" t="s">
        <v>186</v>
      </c>
      <c r="E103" s="113"/>
      <c r="F103" s="113"/>
      <c r="G103" s="113"/>
      <c r="H103" s="113"/>
      <c r="I103" s="113"/>
      <c r="J103" s="114">
        <f>J175</f>
        <v>0</v>
      </c>
      <c r="L103" s="111"/>
    </row>
    <row r="104" spans="2:47" s="9" customFormat="1" ht="19.899999999999999" customHeight="1">
      <c r="B104" s="111"/>
      <c r="D104" s="112" t="s">
        <v>121</v>
      </c>
      <c r="E104" s="113"/>
      <c r="F104" s="113"/>
      <c r="G104" s="113"/>
      <c r="H104" s="113"/>
      <c r="I104" s="113"/>
      <c r="J104" s="114">
        <f>J193</f>
        <v>0</v>
      </c>
      <c r="L104" s="111"/>
    </row>
    <row r="105" spans="2:47" s="9" customFormat="1" ht="19.899999999999999" customHeight="1">
      <c r="B105" s="111"/>
      <c r="D105" s="112" t="s">
        <v>187</v>
      </c>
      <c r="E105" s="113"/>
      <c r="F105" s="113"/>
      <c r="G105" s="113"/>
      <c r="H105" s="113"/>
      <c r="I105" s="113"/>
      <c r="J105" s="114">
        <f>J199</f>
        <v>0</v>
      </c>
      <c r="L105" s="111"/>
    </row>
    <row r="106" spans="2:47" s="1" customFormat="1" ht="21.75" customHeight="1">
      <c r="B106" s="31"/>
      <c r="L106" s="31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5" customHeight="1">
      <c r="B112" s="31"/>
      <c r="C112" s="20" t="s">
        <v>122</v>
      </c>
      <c r="L112" s="31"/>
    </row>
    <row r="113" spans="2:63" s="1" customFormat="1" ht="6.95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26.25" customHeight="1">
      <c r="B115" s="31"/>
      <c r="E115" s="229" t="str">
        <f>E7</f>
        <v>Oprava místní komunikace a parkoviště na ul. Zahradní – II. etapa – 2. část, Šumperk</v>
      </c>
      <c r="F115" s="230"/>
      <c r="G115" s="230"/>
      <c r="H115" s="230"/>
      <c r="L115" s="31"/>
    </row>
    <row r="116" spans="2:63" ht="12" customHeight="1">
      <c r="B116" s="19"/>
      <c r="C116" s="26" t="s">
        <v>110</v>
      </c>
      <c r="L116" s="19"/>
    </row>
    <row r="117" spans="2:63" s="1" customFormat="1" ht="16.5" customHeight="1">
      <c r="B117" s="31"/>
      <c r="E117" s="229" t="s">
        <v>111</v>
      </c>
      <c r="F117" s="231"/>
      <c r="G117" s="231"/>
      <c r="H117" s="231"/>
      <c r="L117" s="31"/>
    </row>
    <row r="118" spans="2:63" s="1" customFormat="1" ht="12" customHeight="1">
      <c r="B118" s="31"/>
      <c r="C118" s="26" t="s">
        <v>112</v>
      </c>
      <c r="L118" s="31"/>
    </row>
    <row r="119" spans="2:63" s="1" customFormat="1" ht="16.5" customHeight="1">
      <c r="B119" s="31"/>
      <c r="E119" s="187" t="str">
        <f>E11</f>
        <v>SO 101 - Komunikace a parkoviště</v>
      </c>
      <c r="F119" s="231"/>
      <c r="G119" s="231"/>
      <c r="H119" s="231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>Šumperk</v>
      </c>
      <c r="I121" s="26" t="s">
        <v>22</v>
      </c>
      <c r="J121" s="51" t="str">
        <f>IF(J14="","",J14)</f>
        <v>2. 9. 2024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E17</f>
        <v>Město  Šumperk</v>
      </c>
      <c r="I123" s="26" t="s">
        <v>30</v>
      </c>
      <c r="J123" s="29" t="str">
        <f>E23</f>
        <v>Ing.Zdeněk Vitásek</v>
      </c>
      <c r="L123" s="31"/>
    </row>
    <row r="124" spans="2:63" s="1" customFormat="1" ht="15.2" customHeight="1">
      <c r="B124" s="31"/>
      <c r="C124" s="26" t="s">
        <v>28</v>
      </c>
      <c r="F124" s="24" t="str">
        <f>IF(E20="","",E20)</f>
        <v>Vyplň údaj</v>
      </c>
      <c r="I124" s="26" t="s">
        <v>33</v>
      </c>
      <c r="J124" s="29" t="str">
        <f>E26</f>
        <v>Martin Pniok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5"/>
      <c r="C126" s="116" t="s">
        <v>123</v>
      </c>
      <c r="D126" s="117" t="s">
        <v>61</v>
      </c>
      <c r="E126" s="117" t="s">
        <v>57</v>
      </c>
      <c r="F126" s="117" t="s">
        <v>58</v>
      </c>
      <c r="G126" s="117" t="s">
        <v>124</v>
      </c>
      <c r="H126" s="117" t="s">
        <v>125</v>
      </c>
      <c r="I126" s="117" t="s">
        <v>126</v>
      </c>
      <c r="J126" s="117" t="s">
        <v>116</v>
      </c>
      <c r="K126" s="118" t="s">
        <v>127</v>
      </c>
      <c r="L126" s="115"/>
      <c r="M126" s="58" t="s">
        <v>1</v>
      </c>
      <c r="N126" s="59" t="s">
        <v>40</v>
      </c>
      <c r="O126" s="59" t="s">
        <v>128</v>
      </c>
      <c r="P126" s="59" t="s">
        <v>129</v>
      </c>
      <c r="Q126" s="59" t="s">
        <v>130</v>
      </c>
      <c r="R126" s="59" t="s">
        <v>131</v>
      </c>
      <c r="S126" s="59" t="s">
        <v>132</v>
      </c>
      <c r="T126" s="60" t="s">
        <v>133</v>
      </c>
    </row>
    <row r="127" spans="2:63" s="1" customFormat="1" ht="22.9" customHeight="1">
      <c r="B127" s="31"/>
      <c r="C127" s="63" t="s">
        <v>134</v>
      </c>
      <c r="J127" s="119">
        <f>BK127</f>
        <v>0</v>
      </c>
      <c r="L127" s="31"/>
      <c r="M127" s="61"/>
      <c r="N127" s="52"/>
      <c r="O127" s="52"/>
      <c r="P127" s="120">
        <f>P128</f>
        <v>0</v>
      </c>
      <c r="Q127" s="52"/>
      <c r="R127" s="120">
        <f>R128</f>
        <v>584.88710600000002</v>
      </c>
      <c r="S127" s="52"/>
      <c r="T127" s="121">
        <f>T128</f>
        <v>12.001119999999998</v>
      </c>
      <c r="AT127" s="16" t="s">
        <v>75</v>
      </c>
      <c r="AU127" s="16" t="s">
        <v>118</v>
      </c>
      <c r="BK127" s="122">
        <f>BK128</f>
        <v>0</v>
      </c>
    </row>
    <row r="128" spans="2:63" s="11" customFormat="1" ht="25.9" customHeight="1">
      <c r="B128" s="123"/>
      <c r="D128" s="124" t="s">
        <v>75</v>
      </c>
      <c r="E128" s="125" t="s">
        <v>135</v>
      </c>
      <c r="F128" s="125" t="s">
        <v>136</v>
      </c>
      <c r="I128" s="126"/>
      <c r="J128" s="127">
        <f>BK128</f>
        <v>0</v>
      </c>
      <c r="L128" s="123"/>
      <c r="M128" s="128"/>
      <c r="P128" s="129">
        <f>P129+P145+P154+P175+P193+P199</f>
        <v>0</v>
      </c>
      <c r="R128" s="129">
        <f>R129+R145+R154+R175+R193+R199</f>
        <v>584.88710600000002</v>
      </c>
      <c r="T128" s="130">
        <f>T129+T145+T154+T175+T193+T199</f>
        <v>12.001119999999998</v>
      </c>
      <c r="AR128" s="124" t="s">
        <v>83</v>
      </c>
      <c r="AT128" s="131" t="s">
        <v>75</v>
      </c>
      <c r="AU128" s="131" t="s">
        <v>76</v>
      </c>
      <c r="AY128" s="124" t="s">
        <v>137</v>
      </c>
      <c r="BK128" s="132">
        <f>BK129+BK145+BK154+BK175+BK193+BK199</f>
        <v>0</v>
      </c>
    </row>
    <row r="129" spans="2:65" s="11" customFormat="1" ht="22.9" customHeight="1">
      <c r="B129" s="123"/>
      <c r="D129" s="124" t="s">
        <v>75</v>
      </c>
      <c r="E129" s="133" t="s">
        <v>83</v>
      </c>
      <c r="F129" s="133" t="s">
        <v>138</v>
      </c>
      <c r="I129" s="126"/>
      <c r="J129" s="134">
        <f>BK129</f>
        <v>0</v>
      </c>
      <c r="L129" s="123"/>
      <c r="M129" s="128"/>
      <c r="P129" s="129">
        <f>SUM(P130:P144)</f>
        <v>0</v>
      </c>
      <c r="R129" s="129">
        <f>SUM(R130:R144)</f>
        <v>19.200000000000003</v>
      </c>
      <c r="T129" s="130">
        <f>SUM(T130:T144)</f>
        <v>0</v>
      </c>
      <c r="AR129" s="124" t="s">
        <v>83</v>
      </c>
      <c r="AT129" s="131" t="s">
        <v>75</v>
      </c>
      <c r="AU129" s="131" t="s">
        <v>83</v>
      </c>
      <c r="AY129" s="124" t="s">
        <v>137</v>
      </c>
      <c r="BK129" s="132">
        <f>SUM(BK130:BK144)</f>
        <v>0</v>
      </c>
    </row>
    <row r="130" spans="2:65" s="1" customFormat="1" ht="44.25" customHeight="1">
      <c r="B130" s="31"/>
      <c r="C130" s="135" t="s">
        <v>83</v>
      </c>
      <c r="D130" s="135" t="s">
        <v>139</v>
      </c>
      <c r="E130" s="136" t="s">
        <v>188</v>
      </c>
      <c r="F130" s="137" t="s">
        <v>189</v>
      </c>
      <c r="G130" s="138" t="s">
        <v>190</v>
      </c>
      <c r="H130" s="139">
        <v>9.6</v>
      </c>
      <c r="I130" s="140"/>
      <c r="J130" s="141">
        <f>ROUND(I130*H130,2)</f>
        <v>0</v>
      </c>
      <c r="K130" s="137" t="s">
        <v>143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144</v>
      </c>
      <c r="AT130" s="146" t="s">
        <v>139</v>
      </c>
      <c r="AU130" s="146" t="s">
        <v>85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144</v>
      </c>
      <c r="BM130" s="146" t="s">
        <v>191</v>
      </c>
    </row>
    <row r="131" spans="2:65" s="12" customFormat="1" ht="11.25">
      <c r="B131" s="148"/>
      <c r="D131" s="149" t="s">
        <v>164</v>
      </c>
      <c r="E131" s="155" t="s">
        <v>1</v>
      </c>
      <c r="F131" s="150" t="s">
        <v>192</v>
      </c>
      <c r="H131" s="151">
        <v>9.6</v>
      </c>
      <c r="I131" s="152"/>
      <c r="L131" s="148"/>
      <c r="M131" s="153"/>
      <c r="T131" s="154"/>
      <c r="AT131" s="155" t="s">
        <v>164</v>
      </c>
      <c r="AU131" s="155" t="s">
        <v>85</v>
      </c>
      <c r="AV131" s="12" t="s">
        <v>85</v>
      </c>
      <c r="AW131" s="12" t="s">
        <v>32</v>
      </c>
      <c r="AX131" s="12" t="s">
        <v>83</v>
      </c>
      <c r="AY131" s="155" t="s">
        <v>137</v>
      </c>
    </row>
    <row r="132" spans="2:65" s="1" customFormat="1" ht="62.65" customHeight="1">
      <c r="B132" s="31"/>
      <c r="C132" s="135" t="s">
        <v>85</v>
      </c>
      <c r="D132" s="135" t="s">
        <v>139</v>
      </c>
      <c r="E132" s="136" t="s">
        <v>193</v>
      </c>
      <c r="F132" s="137" t="s">
        <v>194</v>
      </c>
      <c r="G132" s="138" t="s">
        <v>190</v>
      </c>
      <c r="H132" s="139">
        <v>9.6</v>
      </c>
      <c r="I132" s="140"/>
      <c r="J132" s="141">
        <f>ROUND(I132*H132,2)</f>
        <v>0</v>
      </c>
      <c r="K132" s="137" t="s">
        <v>143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144</v>
      </c>
      <c r="AT132" s="146" t="s">
        <v>139</v>
      </c>
      <c r="AU132" s="146" t="s">
        <v>85</v>
      </c>
      <c r="AY132" s="16" t="s">
        <v>137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144</v>
      </c>
      <c r="BM132" s="146" t="s">
        <v>195</v>
      </c>
    </row>
    <row r="133" spans="2:65" s="12" customFormat="1" ht="11.25">
      <c r="B133" s="148"/>
      <c r="D133" s="149" t="s">
        <v>164</v>
      </c>
      <c r="E133" s="155" t="s">
        <v>1</v>
      </c>
      <c r="F133" s="150" t="s">
        <v>192</v>
      </c>
      <c r="H133" s="151">
        <v>9.6</v>
      </c>
      <c r="I133" s="152"/>
      <c r="L133" s="148"/>
      <c r="M133" s="153"/>
      <c r="T133" s="154"/>
      <c r="AT133" s="155" t="s">
        <v>164</v>
      </c>
      <c r="AU133" s="155" t="s">
        <v>85</v>
      </c>
      <c r="AV133" s="12" t="s">
        <v>85</v>
      </c>
      <c r="AW133" s="12" t="s">
        <v>32</v>
      </c>
      <c r="AX133" s="12" t="s">
        <v>83</v>
      </c>
      <c r="AY133" s="155" t="s">
        <v>137</v>
      </c>
    </row>
    <row r="134" spans="2:65" s="1" customFormat="1" ht="44.25" customHeight="1">
      <c r="B134" s="31"/>
      <c r="C134" s="135" t="s">
        <v>150</v>
      </c>
      <c r="D134" s="135" t="s">
        <v>139</v>
      </c>
      <c r="E134" s="136" t="s">
        <v>196</v>
      </c>
      <c r="F134" s="137" t="s">
        <v>197</v>
      </c>
      <c r="G134" s="138" t="s">
        <v>190</v>
      </c>
      <c r="H134" s="139">
        <v>9.6</v>
      </c>
      <c r="I134" s="140"/>
      <c r="J134" s="141">
        <f>ROUND(I134*H134,2)</f>
        <v>0</v>
      </c>
      <c r="K134" s="137" t="s">
        <v>143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144</v>
      </c>
      <c r="AT134" s="146" t="s">
        <v>139</v>
      </c>
      <c r="AU134" s="146" t="s">
        <v>85</v>
      </c>
      <c r="AY134" s="16" t="s">
        <v>137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144</v>
      </c>
      <c r="BM134" s="146" t="s">
        <v>198</v>
      </c>
    </row>
    <row r="135" spans="2:65" s="1" customFormat="1" ht="44.25" customHeight="1">
      <c r="B135" s="31"/>
      <c r="C135" s="135" t="s">
        <v>144</v>
      </c>
      <c r="D135" s="135" t="s">
        <v>139</v>
      </c>
      <c r="E135" s="136" t="s">
        <v>199</v>
      </c>
      <c r="F135" s="137" t="s">
        <v>176</v>
      </c>
      <c r="G135" s="138" t="s">
        <v>158</v>
      </c>
      <c r="H135" s="139">
        <v>19.2</v>
      </c>
      <c r="I135" s="140"/>
      <c r="J135" s="141">
        <f>ROUND(I135*H135,2)</f>
        <v>0</v>
      </c>
      <c r="K135" s="137" t="s">
        <v>200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144</v>
      </c>
      <c r="AT135" s="146" t="s">
        <v>139</v>
      </c>
      <c r="AU135" s="146" t="s">
        <v>85</v>
      </c>
      <c r="AY135" s="16" t="s">
        <v>137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144</v>
      </c>
      <c r="BM135" s="146" t="s">
        <v>201</v>
      </c>
    </row>
    <row r="136" spans="2:65" s="12" customFormat="1" ht="11.25">
      <c r="B136" s="148"/>
      <c r="D136" s="149" t="s">
        <v>164</v>
      </c>
      <c r="F136" s="150" t="s">
        <v>202</v>
      </c>
      <c r="H136" s="151">
        <v>19.2</v>
      </c>
      <c r="I136" s="152"/>
      <c r="L136" s="148"/>
      <c r="M136" s="153"/>
      <c r="T136" s="154"/>
      <c r="AT136" s="155" t="s">
        <v>164</v>
      </c>
      <c r="AU136" s="155" t="s">
        <v>85</v>
      </c>
      <c r="AV136" s="12" t="s">
        <v>85</v>
      </c>
      <c r="AW136" s="12" t="s">
        <v>4</v>
      </c>
      <c r="AX136" s="12" t="s">
        <v>83</v>
      </c>
      <c r="AY136" s="155" t="s">
        <v>137</v>
      </c>
    </row>
    <row r="137" spans="2:65" s="1" customFormat="1" ht="37.9" customHeight="1">
      <c r="B137" s="31"/>
      <c r="C137" s="135" t="s">
        <v>160</v>
      </c>
      <c r="D137" s="135" t="s">
        <v>139</v>
      </c>
      <c r="E137" s="136" t="s">
        <v>203</v>
      </c>
      <c r="F137" s="137" t="s">
        <v>204</v>
      </c>
      <c r="G137" s="138" t="s">
        <v>190</v>
      </c>
      <c r="H137" s="139">
        <v>9.6</v>
      </c>
      <c r="I137" s="140"/>
      <c r="J137" s="141">
        <f>ROUND(I137*H137,2)</f>
        <v>0</v>
      </c>
      <c r="K137" s="137" t="s">
        <v>200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144</v>
      </c>
      <c r="AT137" s="146" t="s">
        <v>139</v>
      </c>
      <c r="AU137" s="146" t="s">
        <v>85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144</v>
      </c>
      <c r="BM137" s="146" t="s">
        <v>205</v>
      </c>
    </row>
    <row r="138" spans="2:65" s="1" customFormat="1" ht="66.75" customHeight="1">
      <c r="B138" s="31"/>
      <c r="C138" s="135" t="s">
        <v>166</v>
      </c>
      <c r="D138" s="135" t="s">
        <v>139</v>
      </c>
      <c r="E138" s="136" t="s">
        <v>206</v>
      </c>
      <c r="F138" s="137" t="s">
        <v>207</v>
      </c>
      <c r="G138" s="138" t="s">
        <v>190</v>
      </c>
      <c r="H138" s="139">
        <v>9.6</v>
      </c>
      <c r="I138" s="140"/>
      <c r="J138" s="141">
        <f>ROUND(I138*H138,2)</f>
        <v>0</v>
      </c>
      <c r="K138" s="137" t="s">
        <v>143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144</v>
      </c>
      <c r="AT138" s="146" t="s">
        <v>139</v>
      </c>
      <c r="AU138" s="146" t="s">
        <v>85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144</v>
      </c>
      <c r="BM138" s="146" t="s">
        <v>208</v>
      </c>
    </row>
    <row r="139" spans="2:65" s="1" customFormat="1" ht="16.5" customHeight="1">
      <c r="B139" s="31"/>
      <c r="C139" s="161" t="s">
        <v>170</v>
      </c>
      <c r="D139" s="161" t="s">
        <v>209</v>
      </c>
      <c r="E139" s="162" t="s">
        <v>210</v>
      </c>
      <c r="F139" s="163" t="s">
        <v>211</v>
      </c>
      <c r="G139" s="164" t="s">
        <v>158</v>
      </c>
      <c r="H139" s="165">
        <v>8.64</v>
      </c>
      <c r="I139" s="166"/>
      <c r="J139" s="167">
        <f>ROUND(I139*H139,2)</f>
        <v>0</v>
      </c>
      <c r="K139" s="163" t="s">
        <v>143</v>
      </c>
      <c r="L139" s="168"/>
      <c r="M139" s="169" t="s">
        <v>1</v>
      </c>
      <c r="N139" s="170" t="s">
        <v>41</v>
      </c>
      <c r="P139" s="144">
        <f>O139*H139</f>
        <v>0</v>
      </c>
      <c r="Q139" s="144">
        <v>1</v>
      </c>
      <c r="R139" s="144">
        <f>Q139*H139</f>
        <v>8.64</v>
      </c>
      <c r="S139" s="144">
        <v>0</v>
      </c>
      <c r="T139" s="145">
        <f>S139*H139</f>
        <v>0</v>
      </c>
      <c r="AR139" s="146" t="s">
        <v>174</v>
      </c>
      <c r="AT139" s="146" t="s">
        <v>209</v>
      </c>
      <c r="AU139" s="146" t="s">
        <v>85</v>
      </c>
      <c r="AY139" s="16" t="s">
        <v>137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144</v>
      </c>
      <c r="BM139" s="146" t="s">
        <v>212</v>
      </c>
    </row>
    <row r="140" spans="2:65" s="12" customFormat="1" ht="11.25">
      <c r="B140" s="148"/>
      <c r="D140" s="149" t="s">
        <v>164</v>
      </c>
      <c r="E140" s="155" t="s">
        <v>1</v>
      </c>
      <c r="F140" s="150" t="s">
        <v>213</v>
      </c>
      <c r="H140" s="151">
        <v>8.64</v>
      </c>
      <c r="I140" s="152"/>
      <c r="L140" s="148"/>
      <c r="M140" s="153"/>
      <c r="T140" s="154"/>
      <c r="AT140" s="155" t="s">
        <v>164</v>
      </c>
      <c r="AU140" s="155" t="s">
        <v>85</v>
      </c>
      <c r="AV140" s="12" t="s">
        <v>85</v>
      </c>
      <c r="AW140" s="12" t="s">
        <v>32</v>
      </c>
      <c r="AX140" s="12" t="s">
        <v>83</v>
      </c>
      <c r="AY140" s="155" t="s">
        <v>137</v>
      </c>
    </row>
    <row r="141" spans="2:65" s="1" customFormat="1" ht="16.5" customHeight="1">
      <c r="B141" s="31"/>
      <c r="C141" s="161" t="s">
        <v>174</v>
      </c>
      <c r="D141" s="161" t="s">
        <v>209</v>
      </c>
      <c r="E141" s="162" t="s">
        <v>214</v>
      </c>
      <c r="F141" s="163" t="s">
        <v>215</v>
      </c>
      <c r="G141" s="164" t="s">
        <v>158</v>
      </c>
      <c r="H141" s="165">
        <v>10.56</v>
      </c>
      <c r="I141" s="166"/>
      <c r="J141" s="167">
        <f>ROUND(I141*H141,2)</f>
        <v>0</v>
      </c>
      <c r="K141" s="163" t="s">
        <v>143</v>
      </c>
      <c r="L141" s="168"/>
      <c r="M141" s="169" t="s">
        <v>1</v>
      </c>
      <c r="N141" s="170" t="s">
        <v>41</v>
      </c>
      <c r="P141" s="144">
        <f>O141*H141</f>
        <v>0</v>
      </c>
      <c r="Q141" s="144">
        <v>1</v>
      </c>
      <c r="R141" s="144">
        <f>Q141*H141</f>
        <v>10.56</v>
      </c>
      <c r="S141" s="144">
        <v>0</v>
      </c>
      <c r="T141" s="145">
        <f>S141*H141</f>
        <v>0</v>
      </c>
      <c r="AR141" s="146" t="s">
        <v>174</v>
      </c>
      <c r="AT141" s="146" t="s">
        <v>209</v>
      </c>
      <c r="AU141" s="146" t="s">
        <v>85</v>
      </c>
      <c r="AY141" s="16" t="s">
        <v>137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144</v>
      </c>
      <c r="BM141" s="146" t="s">
        <v>216</v>
      </c>
    </row>
    <row r="142" spans="2:65" s="12" customFormat="1" ht="11.25">
      <c r="B142" s="148"/>
      <c r="D142" s="149" t="s">
        <v>164</v>
      </c>
      <c r="E142" s="155" t="s">
        <v>1</v>
      </c>
      <c r="F142" s="150" t="s">
        <v>217</v>
      </c>
      <c r="H142" s="151">
        <v>10.56</v>
      </c>
      <c r="I142" s="152"/>
      <c r="L142" s="148"/>
      <c r="M142" s="153"/>
      <c r="T142" s="154"/>
      <c r="AT142" s="155" t="s">
        <v>164</v>
      </c>
      <c r="AU142" s="155" t="s">
        <v>85</v>
      </c>
      <c r="AV142" s="12" t="s">
        <v>85</v>
      </c>
      <c r="AW142" s="12" t="s">
        <v>32</v>
      </c>
      <c r="AX142" s="12" t="s">
        <v>83</v>
      </c>
      <c r="AY142" s="155" t="s">
        <v>137</v>
      </c>
    </row>
    <row r="143" spans="2:65" s="1" customFormat="1" ht="33" customHeight="1">
      <c r="B143" s="31"/>
      <c r="C143" s="135" t="s">
        <v>179</v>
      </c>
      <c r="D143" s="135" t="s">
        <v>139</v>
      </c>
      <c r="E143" s="136" t="s">
        <v>218</v>
      </c>
      <c r="F143" s="137" t="s">
        <v>219</v>
      </c>
      <c r="G143" s="138" t="s">
        <v>142</v>
      </c>
      <c r="H143" s="139">
        <v>1540</v>
      </c>
      <c r="I143" s="140"/>
      <c r="J143" s="141">
        <f>ROUND(I143*H143,2)</f>
        <v>0</v>
      </c>
      <c r="K143" s="137" t="s">
        <v>143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144</v>
      </c>
      <c r="AT143" s="146" t="s">
        <v>139</v>
      </c>
      <c r="AU143" s="146" t="s">
        <v>85</v>
      </c>
      <c r="AY143" s="16" t="s">
        <v>137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144</v>
      </c>
      <c r="BM143" s="146" t="s">
        <v>220</v>
      </c>
    </row>
    <row r="144" spans="2:65" s="12" customFormat="1" ht="11.25">
      <c r="B144" s="148"/>
      <c r="D144" s="149" t="s">
        <v>164</v>
      </c>
      <c r="E144" s="155" t="s">
        <v>1</v>
      </c>
      <c r="F144" s="150" t="s">
        <v>221</v>
      </c>
      <c r="H144" s="151">
        <v>1540</v>
      </c>
      <c r="I144" s="152"/>
      <c r="L144" s="148"/>
      <c r="M144" s="153"/>
      <c r="T144" s="154"/>
      <c r="AT144" s="155" t="s">
        <v>164</v>
      </c>
      <c r="AU144" s="155" t="s">
        <v>85</v>
      </c>
      <c r="AV144" s="12" t="s">
        <v>85</v>
      </c>
      <c r="AW144" s="12" t="s">
        <v>32</v>
      </c>
      <c r="AX144" s="12" t="s">
        <v>83</v>
      </c>
      <c r="AY144" s="155" t="s">
        <v>137</v>
      </c>
    </row>
    <row r="145" spans="2:65" s="11" customFormat="1" ht="22.9" customHeight="1">
      <c r="B145" s="123"/>
      <c r="D145" s="124" t="s">
        <v>75</v>
      </c>
      <c r="E145" s="133" t="s">
        <v>160</v>
      </c>
      <c r="F145" s="133" t="s">
        <v>222</v>
      </c>
      <c r="I145" s="126"/>
      <c r="J145" s="134">
        <f>BK145</f>
        <v>0</v>
      </c>
      <c r="L145" s="123"/>
      <c r="M145" s="128"/>
      <c r="P145" s="129">
        <f>SUM(P146:P153)</f>
        <v>0</v>
      </c>
      <c r="R145" s="129">
        <f>SUM(R146:R153)</f>
        <v>413.709</v>
      </c>
      <c r="T145" s="130">
        <f>SUM(T146:T153)</f>
        <v>0</v>
      </c>
      <c r="AR145" s="124" t="s">
        <v>83</v>
      </c>
      <c r="AT145" s="131" t="s">
        <v>75</v>
      </c>
      <c r="AU145" s="131" t="s">
        <v>83</v>
      </c>
      <c r="AY145" s="124" t="s">
        <v>137</v>
      </c>
      <c r="BK145" s="132">
        <f>SUM(BK146:BK153)</f>
        <v>0</v>
      </c>
    </row>
    <row r="146" spans="2:65" s="1" customFormat="1" ht="49.15" customHeight="1">
      <c r="B146" s="31"/>
      <c r="C146" s="135" t="s">
        <v>223</v>
      </c>
      <c r="D146" s="135" t="s">
        <v>139</v>
      </c>
      <c r="E146" s="136" t="s">
        <v>224</v>
      </c>
      <c r="F146" s="137" t="s">
        <v>225</v>
      </c>
      <c r="G146" s="138" t="s">
        <v>142</v>
      </c>
      <c r="H146" s="139">
        <v>1540</v>
      </c>
      <c r="I146" s="140"/>
      <c r="J146" s="141">
        <f>ROUND(I146*H146,2)</f>
        <v>0</v>
      </c>
      <c r="K146" s="137" t="s">
        <v>143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0.13188</v>
      </c>
      <c r="R146" s="144">
        <f>Q146*H146</f>
        <v>203.09520000000001</v>
      </c>
      <c r="S146" s="144">
        <v>0</v>
      </c>
      <c r="T146" s="145">
        <f>S146*H146</f>
        <v>0</v>
      </c>
      <c r="AR146" s="146" t="s">
        <v>144</v>
      </c>
      <c r="AT146" s="146" t="s">
        <v>139</v>
      </c>
      <c r="AU146" s="146" t="s">
        <v>85</v>
      </c>
      <c r="AY146" s="16" t="s">
        <v>137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144</v>
      </c>
      <c r="BM146" s="146" t="s">
        <v>226</v>
      </c>
    </row>
    <row r="147" spans="2:65" s="1" customFormat="1" ht="24.2" customHeight="1">
      <c r="B147" s="31"/>
      <c r="C147" s="135" t="s">
        <v>227</v>
      </c>
      <c r="D147" s="135" t="s">
        <v>139</v>
      </c>
      <c r="E147" s="136" t="s">
        <v>228</v>
      </c>
      <c r="F147" s="137" t="s">
        <v>229</v>
      </c>
      <c r="G147" s="138" t="s">
        <v>142</v>
      </c>
      <c r="H147" s="139">
        <v>1540</v>
      </c>
      <c r="I147" s="140"/>
      <c r="J147" s="141">
        <f>ROUND(I147*H147,2)</f>
        <v>0</v>
      </c>
      <c r="K147" s="137" t="s">
        <v>143</v>
      </c>
      <c r="L147" s="31"/>
      <c r="M147" s="142" t="s">
        <v>1</v>
      </c>
      <c r="N147" s="143" t="s">
        <v>41</v>
      </c>
      <c r="P147" s="144">
        <f>O147*H147</f>
        <v>0</v>
      </c>
      <c r="Q147" s="144">
        <v>6.0099999999999997E-3</v>
      </c>
      <c r="R147" s="144">
        <f>Q147*H147</f>
        <v>9.2553999999999998</v>
      </c>
      <c r="S147" s="144">
        <v>0</v>
      </c>
      <c r="T147" s="145">
        <f>S147*H147</f>
        <v>0</v>
      </c>
      <c r="AR147" s="146" t="s">
        <v>144</v>
      </c>
      <c r="AT147" s="146" t="s">
        <v>139</v>
      </c>
      <c r="AU147" s="146" t="s">
        <v>85</v>
      </c>
      <c r="AY147" s="16" t="s">
        <v>137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144</v>
      </c>
      <c r="BM147" s="146" t="s">
        <v>230</v>
      </c>
    </row>
    <row r="148" spans="2:65" s="12" customFormat="1" ht="11.25">
      <c r="B148" s="148"/>
      <c r="D148" s="149" t="s">
        <v>164</v>
      </c>
      <c r="E148" s="155" t="s">
        <v>1</v>
      </c>
      <c r="F148" s="150" t="s">
        <v>221</v>
      </c>
      <c r="H148" s="151">
        <v>1540</v>
      </c>
      <c r="I148" s="152"/>
      <c r="L148" s="148"/>
      <c r="M148" s="153"/>
      <c r="T148" s="154"/>
      <c r="AT148" s="155" t="s">
        <v>164</v>
      </c>
      <c r="AU148" s="155" t="s">
        <v>85</v>
      </c>
      <c r="AV148" s="12" t="s">
        <v>85</v>
      </c>
      <c r="AW148" s="12" t="s">
        <v>32</v>
      </c>
      <c r="AX148" s="12" t="s">
        <v>83</v>
      </c>
      <c r="AY148" s="155" t="s">
        <v>137</v>
      </c>
    </row>
    <row r="149" spans="2:65" s="1" customFormat="1" ht="24.2" customHeight="1">
      <c r="B149" s="31"/>
      <c r="C149" s="135" t="s">
        <v>8</v>
      </c>
      <c r="D149" s="135" t="s">
        <v>139</v>
      </c>
      <c r="E149" s="136" t="s">
        <v>231</v>
      </c>
      <c r="F149" s="137" t="s">
        <v>232</v>
      </c>
      <c r="G149" s="138" t="s">
        <v>142</v>
      </c>
      <c r="H149" s="139">
        <v>1540</v>
      </c>
      <c r="I149" s="140"/>
      <c r="J149" s="141">
        <f>ROUND(I149*H149,2)</f>
        <v>0</v>
      </c>
      <c r="K149" s="137" t="s">
        <v>143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5.1000000000000004E-4</v>
      </c>
      <c r="R149" s="144">
        <f>Q149*H149</f>
        <v>0.7854000000000001</v>
      </c>
      <c r="S149" s="144">
        <v>0</v>
      </c>
      <c r="T149" s="145">
        <f>S149*H149</f>
        <v>0</v>
      </c>
      <c r="AR149" s="146" t="s">
        <v>144</v>
      </c>
      <c r="AT149" s="146" t="s">
        <v>139</v>
      </c>
      <c r="AU149" s="146" t="s">
        <v>85</v>
      </c>
      <c r="AY149" s="16" t="s">
        <v>137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144</v>
      </c>
      <c r="BM149" s="146" t="s">
        <v>233</v>
      </c>
    </row>
    <row r="150" spans="2:65" s="1" customFormat="1" ht="49.15" customHeight="1">
      <c r="B150" s="31"/>
      <c r="C150" s="135" t="s">
        <v>234</v>
      </c>
      <c r="D150" s="135" t="s">
        <v>139</v>
      </c>
      <c r="E150" s="136" t="s">
        <v>235</v>
      </c>
      <c r="F150" s="137" t="s">
        <v>236</v>
      </c>
      <c r="G150" s="138" t="s">
        <v>142</v>
      </c>
      <c r="H150" s="139">
        <v>1540</v>
      </c>
      <c r="I150" s="140"/>
      <c r="J150" s="141">
        <f>ROUND(I150*H150,2)</f>
        <v>0</v>
      </c>
      <c r="K150" s="137" t="s">
        <v>143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0.12966</v>
      </c>
      <c r="R150" s="144">
        <f>Q150*H150</f>
        <v>199.6764</v>
      </c>
      <c r="S150" s="144">
        <v>0</v>
      </c>
      <c r="T150" s="145">
        <f>S150*H150</f>
        <v>0</v>
      </c>
      <c r="AR150" s="146" t="s">
        <v>144</v>
      </c>
      <c r="AT150" s="146" t="s">
        <v>139</v>
      </c>
      <c r="AU150" s="146" t="s">
        <v>85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144</v>
      </c>
      <c r="BM150" s="146" t="s">
        <v>237</v>
      </c>
    </row>
    <row r="151" spans="2:65" s="1" customFormat="1" ht="78" customHeight="1">
      <c r="B151" s="31"/>
      <c r="C151" s="135" t="s">
        <v>238</v>
      </c>
      <c r="D151" s="135" t="s">
        <v>139</v>
      </c>
      <c r="E151" s="136" t="s">
        <v>239</v>
      </c>
      <c r="F151" s="137" t="s">
        <v>240</v>
      </c>
      <c r="G151" s="138" t="s">
        <v>142</v>
      </c>
      <c r="H151" s="139">
        <v>4</v>
      </c>
      <c r="I151" s="140"/>
      <c r="J151" s="141">
        <f>ROUND(I151*H151,2)</f>
        <v>0</v>
      </c>
      <c r="K151" s="137" t="s">
        <v>143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8.9219999999999994E-2</v>
      </c>
      <c r="R151" s="144">
        <f>Q151*H151</f>
        <v>0.35687999999999998</v>
      </c>
      <c r="S151" s="144">
        <v>0</v>
      </c>
      <c r="T151" s="145">
        <f>S151*H151</f>
        <v>0</v>
      </c>
      <c r="AR151" s="146" t="s">
        <v>144</v>
      </c>
      <c r="AT151" s="146" t="s">
        <v>139</v>
      </c>
      <c r="AU151" s="146" t="s">
        <v>85</v>
      </c>
      <c r="AY151" s="16" t="s">
        <v>137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144</v>
      </c>
      <c r="BM151" s="146" t="s">
        <v>241</v>
      </c>
    </row>
    <row r="152" spans="2:65" s="1" customFormat="1" ht="24.2" customHeight="1">
      <c r="B152" s="31"/>
      <c r="C152" s="161" t="s">
        <v>242</v>
      </c>
      <c r="D152" s="161" t="s">
        <v>209</v>
      </c>
      <c r="E152" s="162" t="s">
        <v>243</v>
      </c>
      <c r="F152" s="163" t="s">
        <v>244</v>
      </c>
      <c r="G152" s="164" t="s">
        <v>142</v>
      </c>
      <c r="H152" s="165">
        <v>4.12</v>
      </c>
      <c r="I152" s="166"/>
      <c r="J152" s="167">
        <f>ROUND(I152*H152,2)</f>
        <v>0</v>
      </c>
      <c r="K152" s="163" t="s">
        <v>143</v>
      </c>
      <c r="L152" s="168"/>
      <c r="M152" s="169" t="s">
        <v>1</v>
      </c>
      <c r="N152" s="170" t="s">
        <v>41</v>
      </c>
      <c r="P152" s="144">
        <f>O152*H152</f>
        <v>0</v>
      </c>
      <c r="Q152" s="144">
        <v>0.13100000000000001</v>
      </c>
      <c r="R152" s="144">
        <f>Q152*H152</f>
        <v>0.53972000000000009</v>
      </c>
      <c r="S152" s="144">
        <v>0</v>
      </c>
      <c r="T152" s="145">
        <f>S152*H152</f>
        <v>0</v>
      </c>
      <c r="AR152" s="146" t="s">
        <v>174</v>
      </c>
      <c r="AT152" s="146" t="s">
        <v>209</v>
      </c>
      <c r="AU152" s="146" t="s">
        <v>85</v>
      </c>
      <c r="AY152" s="16" t="s">
        <v>137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144</v>
      </c>
      <c r="BM152" s="146" t="s">
        <v>245</v>
      </c>
    </row>
    <row r="153" spans="2:65" s="12" customFormat="1" ht="11.25">
      <c r="B153" s="148"/>
      <c r="D153" s="149" t="s">
        <v>164</v>
      </c>
      <c r="F153" s="150" t="s">
        <v>246</v>
      </c>
      <c r="H153" s="151">
        <v>4.12</v>
      </c>
      <c r="I153" s="152"/>
      <c r="L153" s="148"/>
      <c r="M153" s="153"/>
      <c r="T153" s="154"/>
      <c r="AT153" s="155" t="s">
        <v>164</v>
      </c>
      <c r="AU153" s="155" t="s">
        <v>85</v>
      </c>
      <c r="AV153" s="12" t="s">
        <v>85</v>
      </c>
      <c r="AW153" s="12" t="s">
        <v>4</v>
      </c>
      <c r="AX153" s="12" t="s">
        <v>83</v>
      </c>
      <c r="AY153" s="155" t="s">
        <v>137</v>
      </c>
    </row>
    <row r="154" spans="2:65" s="11" customFormat="1" ht="22.9" customHeight="1">
      <c r="B154" s="123"/>
      <c r="D154" s="124" t="s">
        <v>75</v>
      </c>
      <c r="E154" s="133" t="s">
        <v>174</v>
      </c>
      <c r="F154" s="133" t="s">
        <v>247</v>
      </c>
      <c r="I154" s="126"/>
      <c r="J154" s="134">
        <f>BK154</f>
        <v>0</v>
      </c>
      <c r="L154" s="123"/>
      <c r="M154" s="128"/>
      <c r="P154" s="129">
        <f>SUM(P155:P174)</f>
        <v>0</v>
      </c>
      <c r="R154" s="129">
        <f>SUM(R155:R174)</f>
        <v>12.572360000000003</v>
      </c>
      <c r="T154" s="130">
        <f>SUM(T155:T174)</f>
        <v>12.001119999999998</v>
      </c>
      <c r="AR154" s="124" t="s">
        <v>83</v>
      </c>
      <c r="AT154" s="131" t="s">
        <v>75</v>
      </c>
      <c r="AU154" s="131" t="s">
        <v>83</v>
      </c>
      <c r="AY154" s="124" t="s">
        <v>137</v>
      </c>
      <c r="BK154" s="132">
        <f>SUM(BK155:BK174)</f>
        <v>0</v>
      </c>
    </row>
    <row r="155" spans="2:65" s="1" customFormat="1" ht="33" customHeight="1">
      <c r="B155" s="31"/>
      <c r="C155" s="135" t="s">
        <v>248</v>
      </c>
      <c r="D155" s="135" t="s">
        <v>139</v>
      </c>
      <c r="E155" s="136" t="s">
        <v>249</v>
      </c>
      <c r="F155" s="137" t="s">
        <v>250</v>
      </c>
      <c r="G155" s="138" t="s">
        <v>148</v>
      </c>
      <c r="H155" s="139">
        <v>16</v>
      </c>
      <c r="I155" s="140"/>
      <c r="J155" s="141">
        <f>ROUND(I155*H155,2)</f>
        <v>0</v>
      </c>
      <c r="K155" s="137" t="s">
        <v>143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0</v>
      </c>
      <c r="R155" s="144">
        <f>Q155*H155</f>
        <v>0</v>
      </c>
      <c r="S155" s="144">
        <v>5.0000000000000001E-3</v>
      </c>
      <c r="T155" s="145">
        <f>S155*H155</f>
        <v>0.08</v>
      </c>
      <c r="AR155" s="146" t="s">
        <v>144</v>
      </c>
      <c r="AT155" s="146" t="s">
        <v>139</v>
      </c>
      <c r="AU155" s="146" t="s">
        <v>85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144</v>
      </c>
      <c r="BM155" s="146" t="s">
        <v>251</v>
      </c>
    </row>
    <row r="156" spans="2:65" s="1" customFormat="1" ht="24.2" customHeight="1">
      <c r="B156" s="31"/>
      <c r="C156" s="135" t="s">
        <v>252</v>
      </c>
      <c r="D156" s="135" t="s">
        <v>139</v>
      </c>
      <c r="E156" s="136" t="s">
        <v>253</v>
      </c>
      <c r="F156" s="137" t="s">
        <v>254</v>
      </c>
      <c r="G156" s="138" t="s">
        <v>148</v>
      </c>
      <c r="H156" s="139">
        <v>16</v>
      </c>
      <c r="I156" s="140"/>
      <c r="J156" s="141">
        <f>ROUND(I156*H156,2)</f>
        <v>0</v>
      </c>
      <c r="K156" s="137" t="s">
        <v>143</v>
      </c>
      <c r="L156" s="31"/>
      <c r="M156" s="142" t="s">
        <v>1</v>
      </c>
      <c r="N156" s="143" t="s">
        <v>41</v>
      </c>
      <c r="P156" s="144">
        <f>O156*H156</f>
        <v>0</v>
      </c>
      <c r="Q156" s="144">
        <v>1.0000000000000001E-5</v>
      </c>
      <c r="R156" s="144">
        <f>Q156*H156</f>
        <v>1.6000000000000001E-4</v>
      </c>
      <c r="S156" s="144">
        <v>0</v>
      </c>
      <c r="T156" s="145">
        <f>S156*H156</f>
        <v>0</v>
      </c>
      <c r="AR156" s="146" t="s">
        <v>144</v>
      </c>
      <c r="AT156" s="146" t="s">
        <v>139</v>
      </c>
      <c r="AU156" s="146" t="s">
        <v>85</v>
      </c>
      <c r="AY156" s="16" t="s">
        <v>137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83</v>
      </c>
      <c r="BK156" s="147">
        <f>ROUND(I156*H156,2)</f>
        <v>0</v>
      </c>
      <c r="BL156" s="16" t="s">
        <v>144</v>
      </c>
      <c r="BM156" s="146" t="s">
        <v>255</v>
      </c>
    </row>
    <row r="157" spans="2:65" s="1" customFormat="1" ht="24.2" customHeight="1">
      <c r="B157" s="31"/>
      <c r="C157" s="161" t="s">
        <v>256</v>
      </c>
      <c r="D157" s="161" t="s">
        <v>209</v>
      </c>
      <c r="E157" s="162" t="s">
        <v>257</v>
      </c>
      <c r="F157" s="163" t="s">
        <v>258</v>
      </c>
      <c r="G157" s="164" t="s">
        <v>148</v>
      </c>
      <c r="H157" s="165">
        <v>16</v>
      </c>
      <c r="I157" s="166"/>
      <c r="J157" s="167">
        <f>ROUND(I157*H157,2)</f>
        <v>0</v>
      </c>
      <c r="K157" s="163" t="s">
        <v>143</v>
      </c>
      <c r="L157" s="168"/>
      <c r="M157" s="169" t="s">
        <v>1</v>
      </c>
      <c r="N157" s="170" t="s">
        <v>41</v>
      </c>
      <c r="P157" s="144">
        <f>O157*H157</f>
        <v>0</v>
      </c>
      <c r="Q157" s="144">
        <v>4.3099999999999996E-3</v>
      </c>
      <c r="R157" s="144">
        <f>Q157*H157</f>
        <v>6.8959999999999994E-2</v>
      </c>
      <c r="S157" s="144">
        <v>0</v>
      </c>
      <c r="T157" s="145">
        <f>S157*H157</f>
        <v>0</v>
      </c>
      <c r="AR157" s="146" t="s">
        <v>174</v>
      </c>
      <c r="AT157" s="146" t="s">
        <v>209</v>
      </c>
      <c r="AU157" s="146" t="s">
        <v>85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83</v>
      </c>
      <c r="BK157" s="147">
        <f>ROUND(I157*H157,2)</f>
        <v>0</v>
      </c>
      <c r="BL157" s="16" t="s">
        <v>144</v>
      </c>
      <c r="BM157" s="146" t="s">
        <v>259</v>
      </c>
    </row>
    <row r="158" spans="2:65" s="1" customFormat="1" ht="33" customHeight="1">
      <c r="B158" s="31"/>
      <c r="C158" s="135" t="s">
        <v>260</v>
      </c>
      <c r="D158" s="135" t="s">
        <v>139</v>
      </c>
      <c r="E158" s="136" t="s">
        <v>261</v>
      </c>
      <c r="F158" s="137" t="s">
        <v>262</v>
      </c>
      <c r="G158" s="138" t="s">
        <v>190</v>
      </c>
      <c r="H158" s="139">
        <v>2.2610000000000001</v>
      </c>
      <c r="I158" s="140"/>
      <c r="J158" s="141">
        <f>ROUND(I158*H158,2)</f>
        <v>0</v>
      </c>
      <c r="K158" s="137" t="s">
        <v>143</v>
      </c>
      <c r="L158" s="31"/>
      <c r="M158" s="142" t="s">
        <v>1</v>
      </c>
      <c r="N158" s="143" t="s">
        <v>41</v>
      </c>
      <c r="P158" s="144">
        <f>O158*H158</f>
        <v>0</v>
      </c>
      <c r="Q158" s="144">
        <v>0</v>
      </c>
      <c r="R158" s="144">
        <f>Q158*H158</f>
        <v>0</v>
      </c>
      <c r="S158" s="144">
        <v>1.92</v>
      </c>
      <c r="T158" s="145">
        <f>S158*H158</f>
        <v>4.3411200000000001</v>
      </c>
      <c r="AR158" s="146" t="s">
        <v>144</v>
      </c>
      <c r="AT158" s="146" t="s">
        <v>139</v>
      </c>
      <c r="AU158" s="146" t="s">
        <v>85</v>
      </c>
      <c r="AY158" s="16" t="s">
        <v>137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83</v>
      </c>
      <c r="BK158" s="147">
        <f>ROUND(I158*H158,2)</f>
        <v>0</v>
      </c>
      <c r="BL158" s="16" t="s">
        <v>144</v>
      </c>
      <c r="BM158" s="146" t="s">
        <v>263</v>
      </c>
    </row>
    <row r="159" spans="2:65" s="12" customFormat="1" ht="11.25">
      <c r="B159" s="148"/>
      <c r="D159" s="149" t="s">
        <v>164</v>
      </c>
      <c r="E159" s="155" t="s">
        <v>1</v>
      </c>
      <c r="F159" s="150" t="s">
        <v>264</v>
      </c>
      <c r="H159" s="151">
        <v>2.2610000000000001</v>
      </c>
      <c r="I159" s="152"/>
      <c r="L159" s="148"/>
      <c r="M159" s="153"/>
      <c r="T159" s="154"/>
      <c r="AT159" s="155" t="s">
        <v>164</v>
      </c>
      <c r="AU159" s="155" t="s">
        <v>85</v>
      </c>
      <c r="AV159" s="12" t="s">
        <v>85</v>
      </c>
      <c r="AW159" s="12" t="s">
        <v>32</v>
      </c>
      <c r="AX159" s="12" t="s">
        <v>83</v>
      </c>
      <c r="AY159" s="155" t="s">
        <v>137</v>
      </c>
    </row>
    <row r="160" spans="2:65" s="1" customFormat="1" ht="21.75" customHeight="1">
      <c r="B160" s="31"/>
      <c r="C160" s="135" t="s">
        <v>265</v>
      </c>
      <c r="D160" s="135" t="s">
        <v>139</v>
      </c>
      <c r="E160" s="136" t="s">
        <v>266</v>
      </c>
      <c r="F160" s="137" t="s">
        <v>267</v>
      </c>
      <c r="G160" s="138" t="s">
        <v>148</v>
      </c>
      <c r="H160" s="139">
        <v>16</v>
      </c>
      <c r="I160" s="140"/>
      <c r="J160" s="141">
        <f t="shared" ref="J160:J174" si="0">ROUND(I160*H160,2)</f>
        <v>0</v>
      </c>
      <c r="K160" s="137" t="s">
        <v>143</v>
      </c>
      <c r="L160" s="31"/>
      <c r="M160" s="142" t="s">
        <v>1</v>
      </c>
      <c r="N160" s="143" t="s">
        <v>41</v>
      </c>
      <c r="P160" s="144">
        <f t="shared" ref="P160:P174" si="1">O160*H160</f>
        <v>0</v>
      </c>
      <c r="Q160" s="144">
        <v>0</v>
      </c>
      <c r="R160" s="144">
        <f t="shared" ref="R160:R174" si="2">Q160*H160</f>
        <v>0</v>
      </c>
      <c r="S160" s="144">
        <v>0</v>
      </c>
      <c r="T160" s="145">
        <f t="shared" ref="T160:T174" si="3">S160*H160</f>
        <v>0</v>
      </c>
      <c r="AR160" s="146" t="s">
        <v>144</v>
      </c>
      <c r="AT160" s="146" t="s">
        <v>139</v>
      </c>
      <c r="AU160" s="146" t="s">
        <v>85</v>
      </c>
      <c r="AY160" s="16" t="s">
        <v>137</v>
      </c>
      <c r="BE160" s="147">
        <f t="shared" ref="BE160:BE174" si="4">IF(N160="základní",J160,0)</f>
        <v>0</v>
      </c>
      <c r="BF160" s="147">
        <f t="shared" ref="BF160:BF174" si="5">IF(N160="snížená",J160,0)</f>
        <v>0</v>
      </c>
      <c r="BG160" s="147">
        <f t="shared" ref="BG160:BG174" si="6">IF(N160="zákl. přenesená",J160,0)</f>
        <v>0</v>
      </c>
      <c r="BH160" s="147">
        <f t="shared" ref="BH160:BH174" si="7">IF(N160="sníž. přenesená",J160,0)</f>
        <v>0</v>
      </c>
      <c r="BI160" s="147">
        <f t="shared" ref="BI160:BI174" si="8">IF(N160="nulová",J160,0)</f>
        <v>0</v>
      </c>
      <c r="BJ160" s="16" t="s">
        <v>83</v>
      </c>
      <c r="BK160" s="147">
        <f t="shared" ref="BK160:BK174" si="9">ROUND(I160*H160,2)</f>
        <v>0</v>
      </c>
      <c r="BL160" s="16" t="s">
        <v>144</v>
      </c>
      <c r="BM160" s="146" t="s">
        <v>268</v>
      </c>
    </row>
    <row r="161" spans="2:65" s="1" customFormat="1" ht="24.2" customHeight="1">
      <c r="B161" s="31"/>
      <c r="C161" s="135" t="s">
        <v>7</v>
      </c>
      <c r="D161" s="135" t="s">
        <v>139</v>
      </c>
      <c r="E161" s="136" t="s">
        <v>269</v>
      </c>
      <c r="F161" s="137" t="s">
        <v>270</v>
      </c>
      <c r="G161" s="138" t="s">
        <v>271</v>
      </c>
      <c r="H161" s="139">
        <v>1</v>
      </c>
      <c r="I161" s="140"/>
      <c r="J161" s="141">
        <f t="shared" si="0"/>
        <v>0</v>
      </c>
      <c r="K161" s="137" t="s">
        <v>143</v>
      </c>
      <c r="L161" s="31"/>
      <c r="M161" s="142" t="s">
        <v>1</v>
      </c>
      <c r="N161" s="143" t="s">
        <v>41</v>
      </c>
      <c r="P161" s="144">
        <f t="shared" si="1"/>
        <v>0</v>
      </c>
      <c r="Q161" s="144">
        <v>0.45937</v>
      </c>
      <c r="R161" s="144">
        <f t="shared" si="2"/>
        <v>0.45937</v>
      </c>
      <c r="S161" s="144">
        <v>0</v>
      </c>
      <c r="T161" s="145">
        <f t="shared" si="3"/>
        <v>0</v>
      </c>
      <c r="AR161" s="146" t="s">
        <v>144</v>
      </c>
      <c r="AT161" s="146" t="s">
        <v>139</v>
      </c>
      <c r="AU161" s="146" t="s">
        <v>85</v>
      </c>
      <c r="AY161" s="16" t="s">
        <v>137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6" t="s">
        <v>83</v>
      </c>
      <c r="BK161" s="147">
        <f t="shared" si="9"/>
        <v>0</v>
      </c>
      <c r="BL161" s="16" t="s">
        <v>144</v>
      </c>
      <c r="BM161" s="146" t="s">
        <v>272</v>
      </c>
    </row>
    <row r="162" spans="2:65" s="1" customFormat="1" ht="24.2" customHeight="1">
      <c r="B162" s="31"/>
      <c r="C162" s="135" t="s">
        <v>273</v>
      </c>
      <c r="D162" s="135" t="s">
        <v>139</v>
      </c>
      <c r="E162" s="136" t="s">
        <v>274</v>
      </c>
      <c r="F162" s="137" t="s">
        <v>275</v>
      </c>
      <c r="G162" s="138" t="s">
        <v>271</v>
      </c>
      <c r="H162" s="139">
        <v>8</v>
      </c>
      <c r="I162" s="140"/>
      <c r="J162" s="141">
        <f t="shared" si="0"/>
        <v>0</v>
      </c>
      <c r="K162" s="137" t="s">
        <v>143</v>
      </c>
      <c r="L162" s="31"/>
      <c r="M162" s="142" t="s">
        <v>1</v>
      </c>
      <c r="N162" s="143" t="s">
        <v>41</v>
      </c>
      <c r="P162" s="144">
        <f t="shared" si="1"/>
        <v>0</v>
      </c>
      <c r="Q162" s="144">
        <v>0.12422</v>
      </c>
      <c r="R162" s="144">
        <f t="shared" si="2"/>
        <v>0.99375999999999998</v>
      </c>
      <c r="S162" s="144">
        <v>0</v>
      </c>
      <c r="T162" s="145">
        <f t="shared" si="3"/>
        <v>0</v>
      </c>
      <c r="AR162" s="146" t="s">
        <v>144</v>
      </c>
      <c r="AT162" s="146" t="s">
        <v>139</v>
      </c>
      <c r="AU162" s="146" t="s">
        <v>85</v>
      </c>
      <c r="AY162" s="16" t="s">
        <v>137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6" t="s">
        <v>83</v>
      </c>
      <c r="BK162" s="147">
        <f t="shared" si="9"/>
        <v>0</v>
      </c>
      <c r="BL162" s="16" t="s">
        <v>144</v>
      </c>
      <c r="BM162" s="146" t="s">
        <v>276</v>
      </c>
    </row>
    <row r="163" spans="2:65" s="1" customFormat="1" ht="24.2" customHeight="1">
      <c r="B163" s="31"/>
      <c r="C163" s="161" t="s">
        <v>277</v>
      </c>
      <c r="D163" s="161" t="s">
        <v>209</v>
      </c>
      <c r="E163" s="162" t="s">
        <v>278</v>
      </c>
      <c r="F163" s="163" t="s">
        <v>279</v>
      </c>
      <c r="G163" s="164" t="s">
        <v>271</v>
      </c>
      <c r="H163" s="165">
        <v>8</v>
      </c>
      <c r="I163" s="166"/>
      <c r="J163" s="167">
        <f t="shared" si="0"/>
        <v>0</v>
      </c>
      <c r="K163" s="163" t="s">
        <v>143</v>
      </c>
      <c r="L163" s="168"/>
      <c r="M163" s="169" t="s">
        <v>1</v>
      </c>
      <c r="N163" s="170" t="s">
        <v>41</v>
      </c>
      <c r="P163" s="144">
        <f t="shared" si="1"/>
        <v>0</v>
      </c>
      <c r="Q163" s="144">
        <v>0.108</v>
      </c>
      <c r="R163" s="144">
        <f t="shared" si="2"/>
        <v>0.86399999999999999</v>
      </c>
      <c r="S163" s="144">
        <v>0</v>
      </c>
      <c r="T163" s="145">
        <f t="shared" si="3"/>
        <v>0</v>
      </c>
      <c r="AR163" s="146" t="s">
        <v>174</v>
      </c>
      <c r="AT163" s="146" t="s">
        <v>209</v>
      </c>
      <c r="AU163" s="146" t="s">
        <v>85</v>
      </c>
      <c r="AY163" s="16" t="s">
        <v>137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6" t="s">
        <v>83</v>
      </c>
      <c r="BK163" s="147">
        <f t="shared" si="9"/>
        <v>0</v>
      </c>
      <c r="BL163" s="16" t="s">
        <v>144</v>
      </c>
      <c r="BM163" s="146" t="s">
        <v>280</v>
      </c>
    </row>
    <row r="164" spans="2:65" s="1" customFormat="1" ht="24.2" customHeight="1">
      <c r="B164" s="31"/>
      <c r="C164" s="135" t="s">
        <v>281</v>
      </c>
      <c r="D164" s="135" t="s">
        <v>139</v>
      </c>
      <c r="E164" s="136" t="s">
        <v>282</v>
      </c>
      <c r="F164" s="137" t="s">
        <v>283</v>
      </c>
      <c r="G164" s="138" t="s">
        <v>271</v>
      </c>
      <c r="H164" s="139">
        <v>8</v>
      </c>
      <c r="I164" s="140"/>
      <c r="J164" s="141">
        <f t="shared" si="0"/>
        <v>0</v>
      </c>
      <c r="K164" s="137" t="s">
        <v>143</v>
      </c>
      <c r="L164" s="31"/>
      <c r="M164" s="142" t="s">
        <v>1</v>
      </c>
      <c r="N164" s="143" t="s">
        <v>41</v>
      </c>
      <c r="P164" s="144">
        <f t="shared" si="1"/>
        <v>0</v>
      </c>
      <c r="Q164" s="144">
        <v>2.972E-2</v>
      </c>
      <c r="R164" s="144">
        <f t="shared" si="2"/>
        <v>0.23776</v>
      </c>
      <c r="S164" s="144">
        <v>0</v>
      </c>
      <c r="T164" s="145">
        <f t="shared" si="3"/>
        <v>0</v>
      </c>
      <c r="AR164" s="146" t="s">
        <v>144</v>
      </c>
      <c r="AT164" s="146" t="s">
        <v>139</v>
      </c>
      <c r="AU164" s="146" t="s">
        <v>85</v>
      </c>
      <c r="AY164" s="16" t="s">
        <v>137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6" t="s">
        <v>83</v>
      </c>
      <c r="BK164" s="147">
        <f t="shared" si="9"/>
        <v>0</v>
      </c>
      <c r="BL164" s="16" t="s">
        <v>144</v>
      </c>
      <c r="BM164" s="146" t="s">
        <v>284</v>
      </c>
    </row>
    <row r="165" spans="2:65" s="1" customFormat="1" ht="21.75" customHeight="1">
      <c r="B165" s="31"/>
      <c r="C165" s="161" t="s">
        <v>285</v>
      </c>
      <c r="D165" s="161" t="s">
        <v>209</v>
      </c>
      <c r="E165" s="162" t="s">
        <v>286</v>
      </c>
      <c r="F165" s="163" t="s">
        <v>287</v>
      </c>
      <c r="G165" s="164" t="s">
        <v>271</v>
      </c>
      <c r="H165" s="165">
        <v>8</v>
      </c>
      <c r="I165" s="166"/>
      <c r="J165" s="167">
        <f t="shared" si="0"/>
        <v>0</v>
      </c>
      <c r="K165" s="163" t="s">
        <v>143</v>
      </c>
      <c r="L165" s="168"/>
      <c r="M165" s="169" t="s">
        <v>1</v>
      </c>
      <c r="N165" s="170" t="s">
        <v>41</v>
      </c>
      <c r="P165" s="144">
        <f t="shared" si="1"/>
        <v>0</v>
      </c>
      <c r="Q165" s="144">
        <v>5.8000000000000003E-2</v>
      </c>
      <c r="R165" s="144">
        <f t="shared" si="2"/>
        <v>0.46400000000000002</v>
      </c>
      <c r="S165" s="144">
        <v>0</v>
      </c>
      <c r="T165" s="145">
        <f t="shared" si="3"/>
        <v>0</v>
      </c>
      <c r="AR165" s="146" t="s">
        <v>174</v>
      </c>
      <c r="AT165" s="146" t="s">
        <v>209</v>
      </c>
      <c r="AU165" s="146" t="s">
        <v>85</v>
      </c>
      <c r="AY165" s="16" t="s">
        <v>137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6" t="s">
        <v>83</v>
      </c>
      <c r="BK165" s="147">
        <f t="shared" si="9"/>
        <v>0</v>
      </c>
      <c r="BL165" s="16" t="s">
        <v>144</v>
      </c>
      <c r="BM165" s="146" t="s">
        <v>288</v>
      </c>
    </row>
    <row r="166" spans="2:65" s="1" customFormat="1" ht="24.2" customHeight="1">
      <c r="B166" s="31"/>
      <c r="C166" s="161" t="s">
        <v>289</v>
      </c>
      <c r="D166" s="161" t="s">
        <v>209</v>
      </c>
      <c r="E166" s="162" t="s">
        <v>290</v>
      </c>
      <c r="F166" s="163" t="s">
        <v>291</v>
      </c>
      <c r="G166" s="164" t="s">
        <v>271</v>
      </c>
      <c r="H166" s="165">
        <v>8</v>
      </c>
      <c r="I166" s="166"/>
      <c r="J166" s="167">
        <f t="shared" si="0"/>
        <v>0</v>
      </c>
      <c r="K166" s="163" t="s">
        <v>143</v>
      </c>
      <c r="L166" s="168"/>
      <c r="M166" s="169" t="s">
        <v>1</v>
      </c>
      <c r="N166" s="170" t="s">
        <v>41</v>
      </c>
      <c r="P166" s="144">
        <f t="shared" si="1"/>
        <v>0</v>
      </c>
      <c r="Q166" s="144">
        <v>2.7E-2</v>
      </c>
      <c r="R166" s="144">
        <f t="shared" si="2"/>
        <v>0.216</v>
      </c>
      <c r="S166" s="144">
        <v>0</v>
      </c>
      <c r="T166" s="145">
        <f t="shared" si="3"/>
        <v>0</v>
      </c>
      <c r="AR166" s="146" t="s">
        <v>174</v>
      </c>
      <c r="AT166" s="146" t="s">
        <v>209</v>
      </c>
      <c r="AU166" s="146" t="s">
        <v>85</v>
      </c>
      <c r="AY166" s="16" t="s">
        <v>137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6" t="s">
        <v>83</v>
      </c>
      <c r="BK166" s="147">
        <f t="shared" si="9"/>
        <v>0</v>
      </c>
      <c r="BL166" s="16" t="s">
        <v>144</v>
      </c>
      <c r="BM166" s="146" t="s">
        <v>292</v>
      </c>
    </row>
    <row r="167" spans="2:65" s="1" customFormat="1" ht="24.2" customHeight="1">
      <c r="B167" s="31"/>
      <c r="C167" s="135" t="s">
        <v>293</v>
      </c>
      <c r="D167" s="135" t="s">
        <v>139</v>
      </c>
      <c r="E167" s="136" t="s">
        <v>294</v>
      </c>
      <c r="F167" s="137" t="s">
        <v>295</v>
      </c>
      <c r="G167" s="138" t="s">
        <v>271</v>
      </c>
      <c r="H167" s="139">
        <v>8</v>
      </c>
      <c r="I167" s="140"/>
      <c r="J167" s="141">
        <f t="shared" si="0"/>
        <v>0</v>
      </c>
      <c r="K167" s="137" t="s">
        <v>143</v>
      </c>
      <c r="L167" s="31"/>
      <c r="M167" s="142" t="s">
        <v>1</v>
      </c>
      <c r="N167" s="143" t="s">
        <v>41</v>
      </c>
      <c r="P167" s="144">
        <f t="shared" si="1"/>
        <v>0</v>
      </c>
      <c r="Q167" s="144">
        <v>2.972E-2</v>
      </c>
      <c r="R167" s="144">
        <f t="shared" si="2"/>
        <v>0.23776</v>
      </c>
      <c r="S167" s="144">
        <v>0</v>
      </c>
      <c r="T167" s="145">
        <f t="shared" si="3"/>
        <v>0</v>
      </c>
      <c r="AR167" s="146" t="s">
        <v>144</v>
      </c>
      <c r="AT167" s="146" t="s">
        <v>139</v>
      </c>
      <c r="AU167" s="146" t="s">
        <v>85</v>
      </c>
      <c r="AY167" s="16" t="s">
        <v>137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6" t="s">
        <v>83</v>
      </c>
      <c r="BK167" s="147">
        <f t="shared" si="9"/>
        <v>0</v>
      </c>
      <c r="BL167" s="16" t="s">
        <v>144</v>
      </c>
      <c r="BM167" s="146" t="s">
        <v>296</v>
      </c>
    </row>
    <row r="168" spans="2:65" s="1" customFormat="1" ht="24.2" customHeight="1">
      <c r="B168" s="31"/>
      <c r="C168" s="161" t="s">
        <v>297</v>
      </c>
      <c r="D168" s="161" t="s">
        <v>209</v>
      </c>
      <c r="E168" s="162" t="s">
        <v>298</v>
      </c>
      <c r="F168" s="163" t="s">
        <v>299</v>
      </c>
      <c r="G168" s="164" t="s">
        <v>271</v>
      </c>
      <c r="H168" s="165">
        <v>8</v>
      </c>
      <c r="I168" s="166"/>
      <c r="J168" s="167">
        <f t="shared" si="0"/>
        <v>0</v>
      </c>
      <c r="K168" s="163" t="s">
        <v>143</v>
      </c>
      <c r="L168" s="168"/>
      <c r="M168" s="169" t="s">
        <v>1</v>
      </c>
      <c r="N168" s="170" t="s">
        <v>41</v>
      </c>
      <c r="P168" s="144">
        <f t="shared" si="1"/>
        <v>0</v>
      </c>
      <c r="Q168" s="144">
        <v>5.7000000000000002E-2</v>
      </c>
      <c r="R168" s="144">
        <f t="shared" si="2"/>
        <v>0.45600000000000002</v>
      </c>
      <c r="S168" s="144">
        <v>0</v>
      </c>
      <c r="T168" s="145">
        <f t="shared" si="3"/>
        <v>0</v>
      </c>
      <c r="AR168" s="146" t="s">
        <v>174</v>
      </c>
      <c r="AT168" s="146" t="s">
        <v>209</v>
      </c>
      <c r="AU168" s="146" t="s">
        <v>85</v>
      </c>
      <c r="AY168" s="16" t="s">
        <v>137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6" t="s">
        <v>83</v>
      </c>
      <c r="BK168" s="147">
        <f t="shared" si="9"/>
        <v>0</v>
      </c>
      <c r="BL168" s="16" t="s">
        <v>144</v>
      </c>
      <c r="BM168" s="146" t="s">
        <v>300</v>
      </c>
    </row>
    <row r="169" spans="2:65" s="1" customFormat="1" ht="37.9" customHeight="1">
      <c r="B169" s="31"/>
      <c r="C169" s="135" t="s">
        <v>301</v>
      </c>
      <c r="D169" s="135" t="s">
        <v>139</v>
      </c>
      <c r="E169" s="136" t="s">
        <v>302</v>
      </c>
      <c r="F169" s="137" t="s">
        <v>303</v>
      </c>
      <c r="G169" s="138" t="s">
        <v>271</v>
      </c>
      <c r="H169" s="139">
        <v>8</v>
      </c>
      <c r="I169" s="140"/>
      <c r="J169" s="141">
        <f t="shared" si="0"/>
        <v>0</v>
      </c>
      <c r="K169" s="137" t="s">
        <v>143</v>
      </c>
      <c r="L169" s="31"/>
      <c r="M169" s="142" t="s">
        <v>1</v>
      </c>
      <c r="N169" s="143" t="s">
        <v>41</v>
      </c>
      <c r="P169" s="144">
        <f t="shared" si="1"/>
        <v>0</v>
      </c>
      <c r="Q169" s="144">
        <v>0.65847999999999995</v>
      </c>
      <c r="R169" s="144">
        <f t="shared" si="2"/>
        <v>5.2678399999999996</v>
      </c>
      <c r="S169" s="144">
        <v>0.66</v>
      </c>
      <c r="T169" s="145">
        <f t="shared" si="3"/>
        <v>5.28</v>
      </c>
      <c r="AR169" s="146" t="s">
        <v>144</v>
      </c>
      <c r="AT169" s="146" t="s">
        <v>139</v>
      </c>
      <c r="AU169" s="146" t="s">
        <v>85</v>
      </c>
      <c r="AY169" s="16" t="s">
        <v>137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6" t="s">
        <v>83</v>
      </c>
      <c r="BK169" s="147">
        <f t="shared" si="9"/>
        <v>0</v>
      </c>
      <c r="BL169" s="16" t="s">
        <v>144</v>
      </c>
      <c r="BM169" s="146" t="s">
        <v>304</v>
      </c>
    </row>
    <row r="170" spans="2:65" s="1" customFormat="1" ht="24.2" customHeight="1">
      <c r="B170" s="31"/>
      <c r="C170" s="135" t="s">
        <v>305</v>
      </c>
      <c r="D170" s="135" t="s">
        <v>139</v>
      </c>
      <c r="E170" s="136" t="s">
        <v>306</v>
      </c>
      <c r="F170" s="137" t="s">
        <v>307</v>
      </c>
      <c r="G170" s="138" t="s">
        <v>271</v>
      </c>
      <c r="H170" s="139">
        <v>7</v>
      </c>
      <c r="I170" s="140"/>
      <c r="J170" s="141">
        <f t="shared" si="0"/>
        <v>0</v>
      </c>
      <c r="K170" s="137" t="s">
        <v>143</v>
      </c>
      <c r="L170" s="31"/>
      <c r="M170" s="142" t="s">
        <v>1</v>
      </c>
      <c r="N170" s="143" t="s">
        <v>41</v>
      </c>
      <c r="P170" s="144">
        <f t="shared" si="1"/>
        <v>0</v>
      </c>
      <c r="Q170" s="144">
        <v>0.10037</v>
      </c>
      <c r="R170" s="144">
        <f t="shared" si="2"/>
        <v>0.70259000000000005</v>
      </c>
      <c r="S170" s="144">
        <v>0.1</v>
      </c>
      <c r="T170" s="145">
        <f t="shared" si="3"/>
        <v>0.70000000000000007</v>
      </c>
      <c r="AR170" s="146" t="s">
        <v>144</v>
      </c>
      <c r="AT170" s="146" t="s">
        <v>139</v>
      </c>
      <c r="AU170" s="146" t="s">
        <v>85</v>
      </c>
      <c r="AY170" s="16" t="s">
        <v>137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6" t="s">
        <v>83</v>
      </c>
      <c r="BK170" s="147">
        <f t="shared" si="9"/>
        <v>0</v>
      </c>
      <c r="BL170" s="16" t="s">
        <v>144</v>
      </c>
      <c r="BM170" s="146" t="s">
        <v>308</v>
      </c>
    </row>
    <row r="171" spans="2:65" s="1" customFormat="1" ht="24.2" customHeight="1">
      <c r="B171" s="31"/>
      <c r="C171" s="135" t="s">
        <v>309</v>
      </c>
      <c r="D171" s="135" t="s">
        <v>139</v>
      </c>
      <c r="E171" s="136" t="s">
        <v>310</v>
      </c>
      <c r="F171" s="137" t="s">
        <v>311</v>
      </c>
      <c r="G171" s="138" t="s">
        <v>271</v>
      </c>
      <c r="H171" s="139">
        <v>8</v>
      </c>
      <c r="I171" s="140"/>
      <c r="J171" s="141">
        <f t="shared" si="0"/>
        <v>0</v>
      </c>
      <c r="K171" s="137" t="s">
        <v>143</v>
      </c>
      <c r="L171" s="31"/>
      <c r="M171" s="142" t="s">
        <v>1</v>
      </c>
      <c r="N171" s="143" t="s">
        <v>41</v>
      </c>
      <c r="P171" s="144">
        <f t="shared" si="1"/>
        <v>0</v>
      </c>
      <c r="Q171" s="144">
        <v>0.21734000000000001</v>
      </c>
      <c r="R171" s="144">
        <f t="shared" si="2"/>
        <v>1.73872</v>
      </c>
      <c r="S171" s="144">
        <v>0</v>
      </c>
      <c r="T171" s="145">
        <f t="shared" si="3"/>
        <v>0</v>
      </c>
      <c r="AR171" s="146" t="s">
        <v>144</v>
      </c>
      <c r="AT171" s="146" t="s">
        <v>139</v>
      </c>
      <c r="AU171" s="146" t="s">
        <v>85</v>
      </c>
      <c r="AY171" s="16" t="s">
        <v>137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6" t="s">
        <v>83</v>
      </c>
      <c r="BK171" s="147">
        <f t="shared" si="9"/>
        <v>0</v>
      </c>
      <c r="BL171" s="16" t="s">
        <v>144</v>
      </c>
      <c r="BM171" s="146" t="s">
        <v>312</v>
      </c>
    </row>
    <row r="172" spans="2:65" s="1" customFormat="1" ht="24.2" customHeight="1">
      <c r="B172" s="31"/>
      <c r="C172" s="161" t="s">
        <v>313</v>
      </c>
      <c r="D172" s="161" t="s">
        <v>209</v>
      </c>
      <c r="E172" s="162" t="s">
        <v>314</v>
      </c>
      <c r="F172" s="163" t="s">
        <v>315</v>
      </c>
      <c r="G172" s="164" t="s">
        <v>271</v>
      </c>
      <c r="H172" s="165">
        <v>8</v>
      </c>
      <c r="I172" s="166"/>
      <c r="J172" s="167">
        <f t="shared" si="0"/>
        <v>0</v>
      </c>
      <c r="K172" s="163" t="s">
        <v>143</v>
      </c>
      <c r="L172" s="168"/>
      <c r="M172" s="169" t="s">
        <v>1</v>
      </c>
      <c r="N172" s="170" t="s">
        <v>41</v>
      </c>
      <c r="P172" s="144">
        <f t="shared" si="1"/>
        <v>0</v>
      </c>
      <c r="Q172" s="144">
        <v>0.108</v>
      </c>
      <c r="R172" s="144">
        <f t="shared" si="2"/>
        <v>0.86399999999999999</v>
      </c>
      <c r="S172" s="144">
        <v>0</v>
      </c>
      <c r="T172" s="145">
        <f t="shared" si="3"/>
        <v>0</v>
      </c>
      <c r="AR172" s="146" t="s">
        <v>174</v>
      </c>
      <c r="AT172" s="146" t="s">
        <v>209</v>
      </c>
      <c r="AU172" s="146" t="s">
        <v>85</v>
      </c>
      <c r="AY172" s="16" t="s">
        <v>137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6" t="s">
        <v>83</v>
      </c>
      <c r="BK172" s="147">
        <f t="shared" si="9"/>
        <v>0</v>
      </c>
      <c r="BL172" s="16" t="s">
        <v>144</v>
      </c>
      <c r="BM172" s="146" t="s">
        <v>316</v>
      </c>
    </row>
    <row r="173" spans="2:65" s="1" customFormat="1" ht="24.2" customHeight="1">
      <c r="B173" s="31"/>
      <c r="C173" s="135" t="s">
        <v>317</v>
      </c>
      <c r="D173" s="135" t="s">
        <v>139</v>
      </c>
      <c r="E173" s="136" t="s">
        <v>318</v>
      </c>
      <c r="F173" s="137" t="s">
        <v>319</v>
      </c>
      <c r="G173" s="138" t="s">
        <v>271</v>
      </c>
      <c r="H173" s="139">
        <v>8</v>
      </c>
      <c r="I173" s="140"/>
      <c r="J173" s="141">
        <f t="shared" si="0"/>
        <v>0</v>
      </c>
      <c r="K173" s="137" t="s">
        <v>143</v>
      </c>
      <c r="L173" s="31"/>
      <c r="M173" s="142" t="s">
        <v>1</v>
      </c>
      <c r="N173" s="143" t="s">
        <v>41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0.2</v>
      </c>
      <c r="T173" s="145">
        <f t="shared" si="3"/>
        <v>1.6</v>
      </c>
      <c r="AR173" s="146" t="s">
        <v>144</v>
      </c>
      <c r="AT173" s="146" t="s">
        <v>139</v>
      </c>
      <c r="AU173" s="146" t="s">
        <v>85</v>
      </c>
      <c r="AY173" s="16" t="s">
        <v>137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6" t="s">
        <v>83</v>
      </c>
      <c r="BK173" s="147">
        <f t="shared" si="9"/>
        <v>0</v>
      </c>
      <c r="BL173" s="16" t="s">
        <v>144</v>
      </c>
      <c r="BM173" s="146" t="s">
        <v>320</v>
      </c>
    </row>
    <row r="174" spans="2:65" s="1" customFormat="1" ht="24.2" customHeight="1">
      <c r="B174" s="31"/>
      <c r="C174" s="135" t="s">
        <v>321</v>
      </c>
      <c r="D174" s="135" t="s">
        <v>139</v>
      </c>
      <c r="E174" s="136" t="s">
        <v>322</v>
      </c>
      <c r="F174" s="137" t="s">
        <v>323</v>
      </c>
      <c r="G174" s="138" t="s">
        <v>148</v>
      </c>
      <c r="H174" s="139">
        <v>16</v>
      </c>
      <c r="I174" s="140"/>
      <c r="J174" s="141">
        <f t="shared" si="0"/>
        <v>0</v>
      </c>
      <c r="K174" s="137" t="s">
        <v>143</v>
      </c>
      <c r="L174" s="31"/>
      <c r="M174" s="142" t="s">
        <v>1</v>
      </c>
      <c r="N174" s="143" t="s">
        <v>41</v>
      </c>
      <c r="P174" s="144">
        <f t="shared" si="1"/>
        <v>0</v>
      </c>
      <c r="Q174" s="144">
        <v>9.0000000000000006E-5</v>
      </c>
      <c r="R174" s="144">
        <f t="shared" si="2"/>
        <v>1.4400000000000001E-3</v>
      </c>
      <c r="S174" s="144">
        <v>0</v>
      </c>
      <c r="T174" s="145">
        <f t="shared" si="3"/>
        <v>0</v>
      </c>
      <c r="AR174" s="146" t="s">
        <v>144</v>
      </c>
      <c r="AT174" s="146" t="s">
        <v>139</v>
      </c>
      <c r="AU174" s="146" t="s">
        <v>85</v>
      </c>
      <c r="AY174" s="16" t="s">
        <v>137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6" t="s">
        <v>83</v>
      </c>
      <c r="BK174" s="147">
        <f t="shared" si="9"/>
        <v>0</v>
      </c>
      <c r="BL174" s="16" t="s">
        <v>144</v>
      </c>
      <c r="BM174" s="146" t="s">
        <v>324</v>
      </c>
    </row>
    <row r="175" spans="2:65" s="11" customFormat="1" ht="22.9" customHeight="1">
      <c r="B175" s="123"/>
      <c r="D175" s="124" t="s">
        <v>75</v>
      </c>
      <c r="E175" s="133" t="s">
        <v>179</v>
      </c>
      <c r="F175" s="133" t="s">
        <v>325</v>
      </c>
      <c r="I175" s="126"/>
      <c r="J175" s="134">
        <f>BK175</f>
        <v>0</v>
      </c>
      <c r="L175" s="123"/>
      <c r="M175" s="128"/>
      <c r="P175" s="129">
        <f>SUM(P176:P192)</f>
        <v>0</v>
      </c>
      <c r="R175" s="129">
        <f>SUM(R176:R192)</f>
        <v>139.40574599999999</v>
      </c>
      <c r="T175" s="130">
        <f>SUM(T176:T192)</f>
        <v>0</v>
      </c>
      <c r="AR175" s="124" t="s">
        <v>83</v>
      </c>
      <c r="AT175" s="131" t="s">
        <v>75</v>
      </c>
      <c r="AU175" s="131" t="s">
        <v>83</v>
      </c>
      <c r="AY175" s="124" t="s">
        <v>137</v>
      </c>
      <c r="BK175" s="132">
        <f>SUM(BK176:BK192)</f>
        <v>0</v>
      </c>
    </row>
    <row r="176" spans="2:65" s="1" customFormat="1" ht="49.15" customHeight="1">
      <c r="B176" s="31"/>
      <c r="C176" s="135" t="s">
        <v>326</v>
      </c>
      <c r="D176" s="135" t="s">
        <v>139</v>
      </c>
      <c r="E176" s="136" t="s">
        <v>327</v>
      </c>
      <c r="F176" s="137" t="s">
        <v>328</v>
      </c>
      <c r="G176" s="138" t="s">
        <v>148</v>
      </c>
      <c r="H176" s="139">
        <v>176</v>
      </c>
      <c r="I176" s="140"/>
      <c r="J176" s="141">
        <f t="shared" ref="J176:J184" si="10">ROUND(I176*H176,2)</f>
        <v>0</v>
      </c>
      <c r="K176" s="137" t="s">
        <v>143</v>
      </c>
      <c r="L176" s="31"/>
      <c r="M176" s="142" t="s">
        <v>1</v>
      </c>
      <c r="N176" s="143" t="s">
        <v>41</v>
      </c>
      <c r="P176" s="144">
        <f t="shared" ref="P176:P184" si="11">O176*H176</f>
        <v>0</v>
      </c>
      <c r="Q176" s="144">
        <v>0.15540000000000001</v>
      </c>
      <c r="R176" s="144">
        <f t="shared" ref="R176:R184" si="12">Q176*H176</f>
        <v>27.3504</v>
      </c>
      <c r="S176" s="144">
        <v>0</v>
      </c>
      <c r="T176" s="145">
        <f t="shared" ref="T176:T184" si="13">S176*H176</f>
        <v>0</v>
      </c>
      <c r="AR176" s="146" t="s">
        <v>144</v>
      </c>
      <c r="AT176" s="146" t="s">
        <v>139</v>
      </c>
      <c r="AU176" s="146" t="s">
        <v>85</v>
      </c>
      <c r="AY176" s="16" t="s">
        <v>137</v>
      </c>
      <c r="BE176" s="147">
        <f t="shared" ref="BE176:BE184" si="14">IF(N176="základní",J176,0)</f>
        <v>0</v>
      </c>
      <c r="BF176" s="147">
        <f t="shared" ref="BF176:BF184" si="15">IF(N176="snížená",J176,0)</f>
        <v>0</v>
      </c>
      <c r="BG176" s="147">
        <f t="shared" ref="BG176:BG184" si="16">IF(N176="zákl. přenesená",J176,0)</f>
        <v>0</v>
      </c>
      <c r="BH176" s="147">
        <f t="shared" ref="BH176:BH184" si="17">IF(N176="sníž. přenesená",J176,0)</f>
        <v>0</v>
      </c>
      <c r="BI176" s="147">
        <f t="shared" ref="BI176:BI184" si="18">IF(N176="nulová",J176,0)</f>
        <v>0</v>
      </c>
      <c r="BJ176" s="16" t="s">
        <v>83</v>
      </c>
      <c r="BK176" s="147">
        <f t="shared" ref="BK176:BK184" si="19">ROUND(I176*H176,2)</f>
        <v>0</v>
      </c>
      <c r="BL176" s="16" t="s">
        <v>144</v>
      </c>
      <c r="BM176" s="146" t="s">
        <v>329</v>
      </c>
    </row>
    <row r="177" spans="2:65" s="1" customFormat="1" ht="16.5" customHeight="1">
      <c r="B177" s="31"/>
      <c r="C177" s="161" t="s">
        <v>330</v>
      </c>
      <c r="D177" s="161" t="s">
        <v>209</v>
      </c>
      <c r="E177" s="162" t="s">
        <v>331</v>
      </c>
      <c r="F177" s="163" t="s">
        <v>332</v>
      </c>
      <c r="G177" s="164" t="s">
        <v>148</v>
      </c>
      <c r="H177" s="165">
        <v>176</v>
      </c>
      <c r="I177" s="166"/>
      <c r="J177" s="167">
        <f t="shared" si="10"/>
        <v>0</v>
      </c>
      <c r="K177" s="163" t="s">
        <v>143</v>
      </c>
      <c r="L177" s="168"/>
      <c r="M177" s="169" t="s">
        <v>1</v>
      </c>
      <c r="N177" s="170" t="s">
        <v>41</v>
      </c>
      <c r="P177" s="144">
        <f t="shared" si="11"/>
        <v>0</v>
      </c>
      <c r="Q177" s="144">
        <v>0.08</v>
      </c>
      <c r="R177" s="144">
        <f t="shared" si="12"/>
        <v>14.08</v>
      </c>
      <c r="S177" s="144">
        <v>0</v>
      </c>
      <c r="T177" s="145">
        <f t="shared" si="13"/>
        <v>0</v>
      </c>
      <c r="AR177" s="146" t="s">
        <v>174</v>
      </c>
      <c r="AT177" s="146" t="s">
        <v>209</v>
      </c>
      <c r="AU177" s="146" t="s">
        <v>85</v>
      </c>
      <c r="AY177" s="16" t="s">
        <v>137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6" t="s">
        <v>83</v>
      </c>
      <c r="BK177" s="147">
        <f t="shared" si="19"/>
        <v>0</v>
      </c>
      <c r="BL177" s="16" t="s">
        <v>144</v>
      </c>
      <c r="BM177" s="146" t="s">
        <v>333</v>
      </c>
    </row>
    <row r="178" spans="2:65" s="1" customFormat="1" ht="49.15" customHeight="1">
      <c r="B178" s="31"/>
      <c r="C178" s="135" t="s">
        <v>334</v>
      </c>
      <c r="D178" s="135" t="s">
        <v>139</v>
      </c>
      <c r="E178" s="136" t="s">
        <v>327</v>
      </c>
      <c r="F178" s="137" t="s">
        <v>328</v>
      </c>
      <c r="G178" s="138" t="s">
        <v>148</v>
      </c>
      <c r="H178" s="139">
        <v>10</v>
      </c>
      <c r="I178" s="140"/>
      <c r="J178" s="141">
        <f t="shared" si="10"/>
        <v>0</v>
      </c>
      <c r="K178" s="137" t="s">
        <v>143</v>
      </c>
      <c r="L178" s="31"/>
      <c r="M178" s="142" t="s">
        <v>1</v>
      </c>
      <c r="N178" s="143" t="s">
        <v>41</v>
      </c>
      <c r="P178" s="144">
        <f t="shared" si="11"/>
        <v>0</v>
      </c>
      <c r="Q178" s="144">
        <v>0.15540000000000001</v>
      </c>
      <c r="R178" s="144">
        <f t="shared" si="12"/>
        <v>1.554</v>
      </c>
      <c r="S178" s="144">
        <v>0</v>
      </c>
      <c r="T178" s="145">
        <f t="shared" si="13"/>
        <v>0</v>
      </c>
      <c r="AR178" s="146" t="s">
        <v>144</v>
      </c>
      <c r="AT178" s="146" t="s">
        <v>139</v>
      </c>
      <c r="AU178" s="146" t="s">
        <v>85</v>
      </c>
      <c r="AY178" s="16" t="s">
        <v>137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6" t="s">
        <v>83</v>
      </c>
      <c r="BK178" s="147">
        <f t="shared" si="19"/>
        <v>0</v>
      </c>
      <c r="BL178" s="16" t="s">
        <v>144</v>
      </c>
      <c r="BM178" s="146" t="s">
        <v>335</v>
      </c>
    </row>
    <row r="179" spans="2:65" s="1" customFormat="1" ht="16.5" customHeight="1">
      <c r="B179" s="31"/>
      <c r="C179" s="161" t="s">
        <v>336</v>
      </c>
      <c r="D179" s="161" t="s">
        <v>209</v>
      </c>
      <c r="E179" s="162" t="s">
        <v>337</v>
      </c>
      <c r="F179" s="163" t="s">
        <v>338</v>
      </c>
      <c r="G179" s="164" t="s">
        <v>148</v>
      </c>
      <c r="H179" s="165">
        <v>10</v>
      </c>
      <c r="I179" s="166"/>
      <c r="J179" s="167">
        <f t="shared" si="10"/>
        <v>0</v>
      </c>
      <c r="K179" s="163" t="s">
        <v>143</v>
      </c>
      <c r="L179" s="168"/>
      <c r="M179" s="169" t="s">
        <v>1</v>
      </c>
      <c r="N179" s="170" t="s">
        <v>41</v>
      </c>
      <c r="P179" s="144">
        <f t="shared" si="11"/>
        <v>0</v>
      </c>
      <c r="Q179" s="144">
        <v>5.5E-2</v>
      </c>
      <c r="R179" s="144">
        <f t="shared" si="12"/>
        <v>0.55000000000000004</v>
      </c>
      <c r="S179" s="144">
        <v>0</v>
      </c>
      <c r="T179" s="145">
        <f t="shared" si="13"/>
        <v>0</v>
      </c>
      <c r="AR179" s="146" t="s">
        <v>174</v>
      </c>
      <c r="AT179" s="146" t="s">
        <v>209</v>
      </c>
      <c r="AU179" s="146" t="s">
        <v>85</v>
      </c>
      <c r="AY179" s="16" t="s">
        <v>137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6" t="s">
        <v>83</v>
      </c>
      <c r="BK179" s="147">
        <f t="shared" si="19"/>
        <v>0</v>
      </c>
      <c r="BL179" s="16" t="s">
        <v>144</v>
      </c>
      <c r="BM179" s="146" t="s">
        <v>339</v>
      </c>
    </row>
    <row r="180" spans="2:65" s="1" customFormat="1" ht="49.15" customHeight="1">
      <c r="B180" s="31"/>
      <c r="C180" s="135" t="s">
        <v>340</v>
      </c>
      <c r="D180" s="135" t="s">
        <v>139</v>
      </c>
      <c r="E180" s="136" t="s">
        <v>327</v>
      </c>
      <c r="F180" s="137" t="s">
        <v>328</v>
      </c>
      <c r="G180" s="138" t="s">
        <v>148</v>
      </c>
      <c r="H180" s="139">
        <v>4</v>
      </c>
      <c r="I180" s="140"/>
      <c r="J180" s="141">
        <f t="shared" si="10"/>
        <v>0</v>
      </c>
      <c r="K180" s="137" t="s">
        <v>143</v>
      </c>
      <c r="L180" s="31"/>
      <c r="M180" s="142" t="s">
        <v>1</v>
      </c>
      <c r="N180" s="143" t="s">
        <v>41</v>
      </c>
      <c r="P180" s="144">
        <f t="shared" si="11"/>
        <v>0</v>
      </c>
      <c r="Q180" s="144">
        <v>0.15540000000000001</v>
      </c>
      <c r="R180" s="144">
        <f t="shared" si="12"/>
        <v>0.62160000000000004</v>
      </c>
      <c r="S180" s="144">
        <v>0</v>
      </c>
      <c r="T180" s="145">
        <f t="shared" si="13"/>
        <v>0</v>
      </c>
      <c r="AR180" s="146" t="s">
        <v>144</v>
      </c>
      <c r="AT180" s="146" t="s">
        <v>139</v>
      </c>
      <c r="AU180" s="146" t="s">
        <v>85</v>
      </c>
      <c r="AY180" s="16" t="s">
        <v>137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6" t="s">
        <v>83</v>
      </c>
      <c r="BK180" s="147">
        <f t="shared" si="19"/>
        <v>0</v>
      </c>
      <c r="BL180" s="16" t="s">
        <v>144</v>
      </c>
      <c r="BM180" s="146" t="s">
        <v>341</v>
      </c>
    </row>
    <row r="181" spans="2:65" s="1" customFormat="1" ht="24.2" customHeight="1">
      <c r="B181" s="31"/>
      <c r="C181" s="161" t="s">
        <v>342</v>
      </c>
      <c r="D181" s="161" t="s">
        <v>209</v>
      </c>
      <c r="E181" s="162" t="s">
        <v>343</v>
      </c>
      <c r="F181" s="163" t="s">
        <v>344</v>
      </c>
      <c r="G181" s="164" t="s">
        <v>148</v>
      </c>
      <c r="H181" s="165">
        <v>4</v>
      </c>
      <c r="I181" s="166"/>
      <c r="J181" s="167">
        <f t="shared" si="10"/>
        <v>0</v>
      </c>
      <c r="K181" s="163" t="s">
        <v>143</v>
      </c>
      <c r="L181" s="168"/>
      <c r="M181" s="169" t="s">
        <v>1</v>
      </c>
      <c r="N181" s="170" t="s">
        <v>41</v>
      </c>
      <c r="P181" s="144">
        <f t="shared" si="11"/>
        <v>0</v>
      </c>
      <c r="Q181" s="144">
        <v>8.5999999999999993E-2</v>
      </c>
      <c r="R181" s="144">
        <f t="shared" si="12"/>
        <v>0.34399999999999997</v>
      </c>
      <c r="S181" s="144">
        <v>0</v>
      </c>
      <c r="T181" s="145">
        <f t="shared" si="13"/>
        <v>0</v>
      </c>
      <c r="AR181" s="146" t="s">
        <v>174</v>
      </c>
      <c r="AT181" s="146" t="s">
        <v>209</v>
      </c>
      <c r="AU181" s="146" t="s">
        <v>85</v>
      </c>
      <c r="AY181" s="16" t="s">
        <v>137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6" t="s">
        <v>83</v>
      </c>
      <c r="BK181" s="147">
        <f t="shared" si="19"/>
        <v>0</v>
      </c>
      <c r="BL181" s="16" t="s">
        <v>144</v>
      </c>
      <c r="BM181" s="146" t="s">
        <v>345</v>
      </c>
    </row>
    <row r="182" spans="2:65" s="1" customFormat="1" ht="55.5" customHeight="1">
      <c r="B182" s="31"/>
      <c r="C182" s="135" t="s">
        <v>346</v>
      </c>
      <c r="D182" s="135" t="s">
        <v>139</v>
      </c>
      <c r="E182" s="136" t="s">
        <v>347</v>
      </c>
      <c r="F182" s="137" t="s">
        <v>348</v>
      </c>
      <c r="G182" s="138" t="s">
        <v>148</v>
      </c>
      <c r="H182" s="139">
        <v>340</v>
      </c>
      <c r="I182" s="140"/>
      <c r="J182" s="141">
        <f t="shared" si="10"/>
        <v>0</v>
      </c>
      <c r="K182" s="137" t="s">
        <v>200</v>
      </c>
      <c r="L182" s="31"/>
      <c r="M182" s="142" t="s">
        <v>1</v>
      </c>
      <c r="N182" s="143" t="s">
        <v>41</v>
      </c>
      <c r="P182" s="144">
        <f t="shared" si="11"/>
        <v>0</v>
      </c>
      <c r="Q182" s="144">
        <v>0.12095</v>
      </c>
      <c r="R182" s="144">
        <f t="shared" si="12"/>
        <v>41.122999999999998</v>
      </c>
      <c r="S182" s="144">
        <v>0</v>
      </c>
      <c r="T182" s="145">
        <f t="shared" si="13"/>
        <v>0</v>
      </c>
      <c r="AR182" s="146" t="s">
        <v>144</v>
      </c>
      <c r="AT182" s="146" t="s">
        <v>139</v>
      </c>
      <c r="AU182" s="146" t="s">
        <v>85</v>
      </c>
      <c r="AY182" s="16" t="s">
        <v>137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6" t="s">
        <v>83</v>
      </c>
      <c r="BK182" s="147">
        <f t="shared" si="19"/>
        <v>0</v>
      </c>
      <c r="BL182" s="16" t="s">
        <v>144</v>
      </c>
      <c r="BM182" s="146" t="s">
        <v>349</v>
      </c>
    </row>
    <row r="183" spans="2:65" s="1" customFormat="1" ht="16.5" customHeight="1">
      <c r="B183" s="31"/>
      <c r="C183" s="161" t="s">
        <v>350</v>
      </c>
      <c r="D183" s="161" t="s">
        <v>209</v>
      </c>
      <c r="E183" s="162" t="s">
        <v>351</v>
      </c>
      <c r="F183" s="163" t="s">
        <v>352</v>
      </c>
      <c r="G183" s="164" t="s">
        <v>148</v>
      </c>
      <c r="H183" s="165">
        <v>340</v>
      </c>
      <c r="I183" s="166"/>
      <c r="J183" s="167">
        <f t="shared" si="10"/>
        <v>0</v>
      </c>
      <c r="K183" s="163" t="s">
        <v>200</v>
      </c>
      <c r="L183" s="168"/>
      <c r="M183" s="169" t="s">
        <v>1</v>
      </c>
      <c r="N183" s="170" t="s">
        <v>41</v>
      </c>
      <c r="P183" s="144">
        <f t="shared" si="11"/>
        <v>0</v>
      </c>
      <c r="Q183" s="144">
        <v>4.5999999999999999E-2</v>
      </c>
      <c r="R183" s="144">
        <f t="shared" si="12"/>
        <v>15.64</v>
      </c>
      <c r="S183" s="144">
        <v>0</v>
      </c>
      <c r="T183" s="145">
        <f t="shared" si="13"/>
        <v>0</v>
      </c>
      <c r="AR183" s="146" t="s">
        <v>174</v>
      </c>
      <c r="AT183" s="146" t="s">
        <v>209</v>
      </c>
      <c r="AU183" s="146" t="s">
        <v>85</v>
      </c>
      <c r="AY183" s="16" t="s">
        <v>137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6" t="s">
        <v>83</v>
      </c>
      <c r="BK183" s="147">
        <f t="shared" si="19"/>
        <v>0</v>
      </c>
      <c r="BL183" s="16" t="s">
        <v>144</v>
      </c>
      <c r="BM183" s="146" t="s">
        <v>353</v>
      </c>
    </row>
    <row r="184" spans="2:65" s="1" customFormat="1" ht="24.2" customHeight="1">
      <c r="B184" s="31"/>
      <c r="C184" s="135" t="s">
        <v>354</v>
      </c>
      <c r="D184" s="135" t="s">
        <v>139</v>
      </c>
      <c r="E184" s="136" t="s">
        <v>355</v>
      </c>
      <c r="F184" s="137" t="s">
        <v>356</v>
      </c>
      <c r="G184" s="138" t="s">
        <v>190</v>
      </c>
      <c r="H184" s="139">
        <v>16.899999999999999</v>
      </c>
      <c r="I184" s="140"/>
      <c r="J184" s="141">
        <f t="shared" si="10"/>
        <v>0</v>
      </c>
      <c r="K184" s="137" t="s">
        <v>143</v>
      </c>
      <c r="L184" s="31"/>
      <c r="M184" s="142" t="s">
        <v>1</v>
      </c>
      <c r="N184" s="143" t="s">
        <v>41</v>
      </c>
      <c r="P184" s="144">
        <f t="shared" si="11"/>
        <v>0</v>
      </c>
      <c r="Q184" s="144">
        <v>2.2563399999999998</v>
      </c>
      <c r="R184" s="144">
        <f t="shared" si="12"/>
        <v>38.132145999999992</v>
      </c>
      <c r="S184" s="144">
        <v>0</v>
      </c>
      <c r="T184" s="145">
        <f t="shared" si="13"/>
        <v>0</v>
      </c>
      <c r="AR184" s="146" t="s">
        <v>144</v>
      </c>
      <c r="AT184" s="146" t="s">
        <v>139</v>
      </c>
      <c r="AU184" s="146" t="s">
        <v>85</v>
      </c>
      <c r="AY184" s="16" t="s">
        <v>137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6" t="s">
        <v>83</v>
      </c>
      <c r="BK184" s="147">
        <f t="shared" si="19"/>
        <v>0</v>
      </c>
      <c r="BL184" s="16" t="s">
        <v>144</v>
      </c>
      <c r="BM184" s="146" t="s">
        <v>357</v>
      </c>
    </row>
    <row r="185" spans="2:65" s="12" customFormat="1" ht="11.25">
      <c r="B185" s="148"/>
      <c r="D185" s="149" t="s">
        <v>164</v>
      </c>
      <c r="E185" s="155" t="s">
        <v>1</v>
      </c>
      <c r="F185" s="150" t="s">
        <v>358</v>
      </c>
      <c r="H185" s="151">
        <v>7.92</v>
      </c>
      <c r="I185" s="152"/>
      <c r="L185" s="148"/>
      <c r="M185" s="153"/>
      <c r="T185" s="154"/>
      <c r="AT185" s="155" t="s">
        <v>164</v>
      </c>
      <c r="AU185" s="155" t="s">
        <v>85</v>
      </c>
      <c r="AV185" s="12" t="s">
        <v>85</v>
      </c>
      <c r="AW185" s="12" t="s">
        <v>32</v>
      </c>
      <c r="AX185" s="12" t="s">
        <v>76</v>
      </c>
      <c r="AY185" s="155" t="s">
        <v>137</v>
      </c>
    </row>
    <row r="186" spans="2:65" s="12" customFormat="1" ht="11.25">
      <c r="B186" s="148"/>
      <c r="D186" s="149" t="s">
        <v>164</v>
      </c>
      <c r="E186" s="155" t="s">
        <v>1</v>
      </c>
      <c r="F186" s="150" t="s">
        <v>359</v>
      </c>
      <c r="H186" s="151">
        <v>0.3</v>
      </c>
      <c r="I186" s="152"/>
      <c r="L186" s="148"/>
      <c r="M186" s="153"/>
      <c r="T186" s="154"/>
      <c r="AT186" s="155" t="s">
        <v>164</v>
      </c>
      <c r="AU186" s="155" t="s">
        <v>85</v>
      </c>
      <c r="AV186" s="12" t="s">
        <v>85</v>
      </c>
      <c r="AW186" s="12" t="s">
        <v>32</v>
      </c>
      <c r="AX186" s="12" t="s">
        <v>76</v>
      </c>
      <c r="AY186" s="155" t="s">
        <v>137</v>
      </c>
    </row>
    <row r="187" spans="2:65" s="12" customFormat="1" ht="11.25">
      <c r="B187" s="148"/>
      <c r="D187" s="149" t="s">
        <v>164</v>
      </c>
      <c r="E187" s="155" t="s">
        <v>1</v>
      </c>
      <c r="F187" s="150" t="s">
        <v>360</v>
      </c>
      <c r="H187" s="151">
        <v>0.18</v>
      </c>
      <c r="I187" s="152"/>
      <c r="L187" s="148"/>
      <c r="M187" s="153"/>
      <c r="T187" s="154"/>
      <c r="AT187" s="155" t="s">
        <v>164</v>
      </c>
      <c r="AU187" s="155" t="s">
        <v>85</v>
      </c>
      <c r="AV187" s="12" t="s">
        <v>85</v>
      </c>
      <c r="AW187" s="12" t="s">
        <v>32</v>
      </c>
      <c r="AX187" s="12" t="s">
        <v>76</v>
      </c>
      <c r="AY187" s="155" t="s">
        <v>137</v>
      </c>
    </row>
    <row r="188" spans="2:65" s="12" customFormat="1" ht="11.25">
      <c r="B188" s="148"/>
      <c r="D188" s="149" t="s">
        <v>164</v>
      </c>
      <c r="E188" s="155" t="s">
        <v>1</v>
      </c>
      <c r="F188" s="150" t="s">
        <v>361</v>
      </c>
      <c r="H188" s="151">
        <v>8.5</v>
      </c>
      <c r="I188" s="152"/>
      <c r="L188" s="148"/>
      <c r="M188" s="153"/>
      <c r="T188" s="154"/>
      <c r="AT188" s="155" t="s">
        <v>164</v>
      </c>
      <c r="AU188" s="155" t="s">
        <v>85</v>
      </c>
      <c r="AV188" s="12" t="s">
        <v>85</v>
      </c>
      <c r="AW188" s="12" t="s">
        <v>32</v>
      </c>
      <c r="AX188" s="12" t="s">
        <v>76</v>
      </c>
      <c r="AY188" s="155" t="s">
        <v>137</v>
      </c>
    </row>
    <row r="189" spans="2:65" s="13" customFormat="1" ht="11.25">
      <c r="B189" s="171"/>
      <c r="D189" s="149" t="s">
        <v>164</v>
      </c>
      <c r="E189" s="172" t="s">
        <v>1</v>
      </c>
      <c r="F189" s="173" t="s">
        <v>362</v>
      </c>
      <c r="H189" s="174">
        <v>16.899999999999999</v>
      </c>
      <c r="I189" s="175"/>
      <c r="L189" s="171"/>
      <c r="M189" s="176"/>
      <c r="T189" s="177"/>
      <c r="AT189" s="172" t="s">
        <v>164</v>
      </c>
      <c r="AU189" s="172" t="s">
        <v>85</v>
      </c>
      <c r="AV189" s="13" t="s">
        <v>144</v>
      </c>
      <c r="AW189" s="13" t="s">
        <v>32</v>
      </c>
      <c r="AX189" s="13" t="s">
        <v>83</v>
      </c>
      <c r="AY189" s="172" t="s">
        <v>137</v>
      </c>
    </row>
    <row r="190" spans="2:65" s="1" customFormat="1" ht="37.9" customHeight="1">
      <c r="B190" s="31"/>
      <c r="C190" s="135" t="s">
        <v>363</v>
      </c>
      <c r="D190" s="135" t="s">
        <v>139</v>
      </c>
      <c r="E190" s="136" t="s">
        <v>364</v>
      </c>
      <c r="F190" s="137" t="s">
        <v>365</v>
      </c>
      <c r="G190" s="138" t="s">
        <v>148</v>
      </c>
      <c r="H190" s="139">
        <v>10</v>
      </c>
      <c r="I190" s="140"/>
      <c r="J190" s="141">
        <f>ROUND(I190*H190,2)</f>
        <v>0</v>
      </c>
      <c r="K190" s="137" t="s">
        <v>143</v>
      </c>
      <c r="L190" s="31"/>
      <c r="M190" s="142" t="s">
        <v>1</v>
      </c>
      <c r="N190" s="143" t="s">
        <v>41</v>
      </c>
      <c r="P190" s="144">
        <f>O190*H190</f>
        <v>0</v>
      </c>
      <c r="Q190" s="144">
        <v>4.4999999999999999E-4</v>
      </c>
      <c r="R190" s="144">
        <f>Q190*H190</f>
        <v>4.4999999999999997E-3</v>
      </c>
      <c r="S190" s="144">
        <v>0</v>
      </c>
      <c r="T190" s="145">
        <f>S190*H190</f>
        <v>0</v>
      </c>
      <c r="AR190" s="146" t="s">
        <v>144</v>
      </c>
      <c r="AT190" s="146" t="s">
        <v>139</v>
      </c>
      <c r="AU190" s="146" t="s">
        <v>85</v>
      </c>
      <c r="AY190" s="16" t="s">
        <v>137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6" t="s">
        <v>83</v>
      </c>
      <c r="BK190" s="147">
        <f>ROUND(I190*H190,2)</f>
        <v>0</v>
      </c>
      <c r="BL190" s="16" t="s">
        <v>144</v>
      </c>
      <c r="BM190" s="146" t="s">
        <v>366</v>
      </c>
    </row>
    <row r="191" spans="2:65" s="1" customFormat="1" ht="62.65" customHeight="1">
      <c r="B191" s="31"/>
      <c r="C191" s="135" t="s">
        <v>367</v>
      </c>
      <c r="D191" s="135" t="s">
        <v>139</v>
      </c>
      <c r="E191" s="136" t="s">
        <v>368</v>
      </c>
      <c r="F191" s="137" t="s">
        <v>369</v>
      </c>
      <c r="G191" s="138" t="s">
        <v>148</v>
      </c>
      <c r="H191" s="139">
        <v>10</v>
      </c>
      <c r="I191" s="140"/>
      <c r="J191" s="141">
        <f>ROUND(I191*H191,2)</f>
        <v>0</v>
      </c>
      <c r="K191" s="137" t="s">
        <v>143</v>
      </c>
      <c r="L191" s="31"/>
      <c r="M191" s="142" t="s">
        <v>1</v>
      </c>
      <c r="N191" s="143" t="s">
        <v>41</v>
      </c>
      <c r="P191" s="144">
        <f>O191*H191</f>
        <v>0</v>
      </c>
      <c r="Q191" s="144">
        <v>6.0999999999999997E-4</v>
      </c>
      <c r="R191" s="144">
        <f>Q191*H191</f>
        <v>6.0999999999999995E-3</v>
      </c>
      <c r="S191" s="144">
        <v>0</v>
      </c>
      <c r="T191" s="145">
        <f>S191*H191</f>
        <v>0</v>
      </c>
      <c r="AR191" s="146" t="s">
        <v>144</v>
      </c>
      <c r="AT191" s="146" t="s">
        <v>139</v>
      </c>
      <c r="AU191" s="146" t="s">
        <v>85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83</v>
      </c>
      <c r="BK191" s="147">
        <f>ROUND(I191*H191,2)</f>
        <v>0</v>
      </c>
      <c r="BL191" s="16" t="s">
        <v>144</v>
      </c>
      <c r="BM191" s="146" t="s">
        <v>370</v>
      </c>
    </row>
    <row r="192" spans="2:65" s="1" customFormat="1" ht="24.2" customHeight="1">
      <c r="B192" s="31"/>
      <c r="C192" s="135" t="s">
        <v>371</v>
      </c>
      <c r="D192" s="135" t="s">
        <v>139</v>
      </c>
      <c r="E192" s="136" t="s">
        <v>372</v>
      </c>
      <c r="F192" s="137" t="s">
        <v>373</v>
      </c>
      <c r="G192" s="138" t="s">
        <v>148</v>
      </c>
      <c r="H192" s="139">
        <v>10</v>
      </c>
      <c r="I192" s="140"/>
      <c r="J192" s="141">
        <f>ROUND(I192*H192,2)</f>
        <v>0</v>
      </c>
      <c r="K192" s="137" t="s">
        <v>143</v>
      </c>
      <c r="L192" s="31"/>
      <c r="M192" s="142" t="s">
        <v>1</v>
      </c>
      <c r="N192" s="143" t="s">
        <v>41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144</v>
      </c>
      <c r="AT192" s="146" t="s">
        <v>139</v>
      </c>
      <c r="AU192" s="146" t="s">
        <v>85</v>
      </c>
      <c r="AY192" s="16" t="s">
        <v>137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6" t="s">
        <v>83</v>
      </c>
      <c r="BK192" s="147">
        <f>ROUND(I192*H192,2)</f>
        <v>0</v>
      </c>
      <c r="BL192" s="16" t="s">
        <v>144</v>
      </c>
      <c r="BM192" s="146" t="s">
        <v>374</v>
      </c>
    </row>
    <row r="193" spans="2:65" s="11" customFormat="1" ht="22.9" customHeight="1">
      <c r="B193" s="123"/>
      <c r="D193" s="124" t="s">
        <v>75</v>
      </c>
      <c r="E193" s="133" t="s">
        <v>154</v>
      </c>
      <c r="F193" s="133" t="s">
        <v>155</v>
      </c>
      <c r="I193" s="126"/>
      <c r="J193" s="134">
        <f>BK193</f>
        <v>0</v>
      </c>
      <c r="L193" s="123"/>
      <c r="M193" s="128"/>
      <c r="P193" s="129">
        <f>SUM(P194:P198)</f>
        <v>0</v>
      </c>
      <c r="R193" s="129">
        <f>SUM(R194:R198)</f>
        <v>0</v>
      </c>
      <c r="T193" s="130">
        <f>SUM(T194:T198)</f>
        <v>0</v>
      </c>
      <c r="AR193" s="124" t="s">
        <v>83</v>
      </c>
      <c r="AT193" s="131" t="s">
        <v>75</v>
      </c>
      <c r="AU193" s="131" t="s">
        <v>83</v>
      </c>
      <c r="AY193" s="124" t="s">
        <v>137</v>
      </c>
      <c r="BK193" s="132">
        <f>SUM(BK194:BK198)</f>
        <v>0</v>
      </c>
    </row>
    <row r="194" spans="2:65" s="1" customFormat="1" ht="37.9" customHeight="1">
      <c r="B194" s="31"/>
      <c r="C194" s="135" t="s">
        <v>375</v>
      </c>
      <c r="D194" s="135" t="s">
        <v>139</v>
      </c>
      <c r="E194" s="136" t="s">
        <v>376</v>
      </c>
      <c r="F194" s="137" t="s">
        <v>377</v>
      </c>
      <c r="G194" s="138" t="s">
        <v>158</v>
      </c>
      <c r="H194" s="139">
        <v>12.000999999999999</v>
      </c>
      <c r="I194" s="140"/>
      <c r="J194" s="141">
        <f>ROUND(I194*H194,2)</f>
        <v>0</v>
      </c>
      <c r="K194" s="137" t="s">
        <v>143</v>
      </c>
      <c r="L194" s="31"/>
      <c r="M194" s="142" t="s">
        <v>1</v>
      </c>
      <c r="N194" s="143" t="s">
        <v>41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AR194" s="146" t="s">
        <v>144</v>
      </c>
      <c r="AT194" s="146" t="s">
        <v>139</v>
      </c>
      <c r="AU194" s="146" t="s">
        <v>85</v>
      </c>
      <c r="AY194" s="16" t="s">
        <v>137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83</v>
      </c>
      <c r="BK194" s="147">
        <f>ROUND(I194*H194,2)</f>
        <v>0</v>
      </c>
      <c r="BL194" s="16" t="s">
        <v>144</v>
      </c>
      <c r="BM194" s="146" t="s">
        <v>378</v>
      </c>
    </row>
    <row r="195" spans="2:65" s="1" customFormat="1" ht="33" customHeight="1">
      <c r="B195" s="31"/>
      <c r="C195" s="135" t="s">
        <v>379</v>
      </c>
      <c r="D195" s="135" t="s">
        <v>139</v>
      </c>
      <c r="E195" s="136" t="s">
        <v>380</v>
      </c>
      <c r="F195" s="137" t="s">
        <v>381</v>
      </c>
      <c r="G195" s="138" t="s">
        <v>158</v>
      </c>
      <c r="H195" s="139">
        <v>12.000999999999999</v>
      </c>
      <c r="I195" s="140"/>
      <c r="J195" s="141">
        <f>ROUND(I195*H195,2)</f>
        <v>0</v>
      </c>
      <c r="K195" s="137" t="s">
        <v>143</v>
      </c>
      <c r="L195" s="31"/>
      <c r="M195" s="142" t="s">
        <v>1</v>
      </c>
      <c r="N195" s="143" t="s">
        <v>41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144</v>
      </c>
      <c r="AT195" s="146" t="s">
        <v>139</v>
      </c>
      <c r="AU195" s="146" t="s">
        <v>85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83</v>
      </c>
      <c r="BK195" s="147">
        <f>ROUND(I195*H195,2)</f>
        <v>0</v>
      </c>
      <c r="BL195" s="16" t="s">
        <v>144</v>
      </c>
      <c r="BM195" s="146" t="s">
        <v>382</v>
      </c>
    </row>
    <row r="196" spans="2:65" s="1" customFormat="1" ht="44.25" customHeight="1">
      <c r="B196" s="31"/>
      <c r="C196" s="135" t="s">
        <v>383</v>
      </c>
      <c r="D196" s="135" t="s">
        <v>139</v>
      </c>
      <c r="E196" s="136" t="s">
        <v>384</v>
      </c>
      <c r="F196" s="137" t="s">
        <v>385</v>
      </c>
      <c r="G196" s="138" t="s">
        <v>158</v>
      </c>
      <c r="H196" s="139">
        <v>36.003</v>
      </c>
      <c r="I196" s="140"/>
      <c r="J196" s="141">
        <f>ROUND(I196*H196,2)</f>
        <v>0</v>
      </c>
      <c r="K196" s="137" t="s">
        <v>143</v>
      </c>
      <c r="L196" s="31"/>
      <c r="M196" s="142" t="s">
        <v>1</v>
      </c>
      <c r="N196" s="143" t="s">
        <v>41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144</v>
      </c>
      <c r="AT196" s="146" t="s">
        <v>139</v>
      </c>
      <c r="AU196" s="146" t="s">
        <v>85</v>
      </c>
      <c r="AY196" s="16" t="s">
        <v>137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83</v>
      </c>
      <c r="BK196" s="147">
        <f>ROUND(I196*H196,2)</f>
        <v>0</v>
      </c>
      <c r="BL196" s="16" t="s">
        <v>144</v>
      </c>
      <c r="BM196" s="146" t="s">
        <v>386</v>
      </c>
    </row>
    <row r="197" spans="2:65" s="12" customFormat="1" ht="11.25">
      <c r="B197" s="148"/>
      <c r="D197" s="149" t="s">
        <v>164</v>
      </c>
      <c r="F197" s="150" t="s">
        <v>387</v>
      </c>
      <c r="H197" s="151">
        <v>36.003</v>
      </c>
      <c r="I197" s="152"/>
      <c r="L197" s="148"/>
      <c r="M197" s="153"/>
      <c r="T197" s="154"/>
      <c r="AT197" s="155" t="s">
        <v>164</v>
      </c>
      <c r="AU197" s="155" t="s">
        <v>85</v>
      </c>
      <c r="AV197" s="12" t="s">
        <v>85</v>
      </c>
      <c r="AW197" s="12" t="s">
        <v>4</v>
      </c>
      <c r="AX197" s="12" t="s">
        <v>83</v>
      </c>
      <c r="AY197" s="155" t="s">
        <v>137</v>
      </c>
    </row>
    <row r="198" spans="2:65" s="1" customFormat="1" ht="55.5" customHeight="1">
      <c r="B198" s="31"/>
      <c r="C198" s="135" t="s">
        <v>388</v>
      </c>
      <c r="D198" s="135" t="s">
        <v>139</v>
      </c>
      <c r="E198" s="136" t="s">
        <v>389</v>
      </c>
      <c r="F198" s="137" t="s">
        <v>390</v>
      </c>
      <c r="G198" s="138" t="s">
        <v>158</v>
      </c>
      <c r="H198" s="139">
        <v>12.000999999999999</v>
      </c>
      <c r="I198" s="140"/>
      <c r="J198" s="141">
        <f>ROUND(I198*H198,2)</f>
        <v>0</v>
      </c>
      <c r="K198" s="137" t="s">
        <v>143</v>
      </c>
      <c r="L198" s="31"/>
      <c r="M198" s="142" t="s">
        <v>1</v>
      </c>
      <c r="N198" s="143" t="s">
        <v>41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144</v>
      </c>
      <c r="AT198" s="146" t="s">
        <v>139</v>
      </c>
      <c r="AU198" s="146" t="s">
        <v>85</v>
      </c>
      <c r="AY198" s="16" t="s">
        <v>137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83</v>
      </c>
      <c r="BK198" s="147">
        <f>ROUND(I198*H198,2)</f>
        <v>0</v>
      </c>
      <c r="BL198" s="16" t="s">
        <v>144</v>
      </c>
      <c r="BM198" s="146" t="s">
        <v>391</v>
      </c>
    </row>
    <row r="199" spans="2:65" s="11" customFormat="1" ht="22.9" customHeight="1">
      <c r="B199" s="123"/>
      <c r="D199" s="124" t="s">
        <v>75</v>
      </c>
      <c r="E199" s="133" t="s">
        <v>392</v>
      </c>
      <c r="F199" s="133" t="s">
        <v>393</v>
      </c>
      <c r="I199" s="126"/>
      <c r="J199" s="134">
        <f>BK199</f>
        <v>0</v>
      </c>
      <c r="L199" s="123"/>
      <c r="M199" s="128"/>
      <c r="P199" s="129">
        <f>SUM(P200:P202)</f>
        <v>0</v>
      </c>
      <c r="R199" s="129">
        <f>SUM(R200:R202)</f>
        <v>0</v>
      </c>
      <c r="T199" s="130">
        <f>SUM(T200:T202)</f>
        <v>0</v>
      </c>
      <c r="AR199" s="124" t="s">
        <v>83</v>
      </c>
      <c r="AT199" s="131" t="s">
        <v>75</v>
      </c>
      <c r="AU199" s="131" t="s">
        <v>83</v>
      </c>
      <c r="AY199" s="124" t="s">
        <v>137</v>
      </c>
      <c r="BK199" s="132">
        <f>SUM(BK200:BK202)</f>
        <v>0</v>
      </c>
    </row>
    <row r="200" spans="2:65" s="1" customFormat="1" ht="44.25" customHeight="1">
      <c r="B200" s="31"/>
      <c r="C200" s="135" t="s">
        <v>394</v>
      </c>
      <c r="D200" s="135" t="s">
        <v>139</v>
      </c>
      <c r="E200" s="136" t="s">
        <v>395</v>
      </c>
      <c r="F200" s="137" t="s">
        <v>396</v>
      </c>
      <c r="G200" s="138" t="s">
        <v>158</v>
      </c>
      <c r="H200" s="139">
        <v>584.88699999999994</v>
      </c>
      <c r="I200" s="140"/>
      <c r="J200" s="141">
        <f>ROUND(I200*H200,2)</f>
        <v>0</v>
      </c>
      <c r="K200" s="137" t="s">
        <v>200</v>
      </c>
      <c r="L200" s="31"/>
      <c r="M200" s="142" t="s">
        <v>1</v>
      </c>
      <c r="N200" s="143" t="s">
        <v>41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144</v>
      </c>
      <c r="AT200" s="146" t="s">
        <v>139</v>
      </c>
      <c r="AU200" s="146" t="s">
        <v>85</v>
      </c>
      <c r="AY200" s="16" t="s">
        <v>137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83</v>
      </c>
      <c r="BK200" s="147">
        <f>ROUND(I200*H200,2)</f>
        <v>0</v>
      </c>
      <c r="BL200" s="16" t="s">
        <v>144</v>
      </c>
      <c r="BM200" s="146" t="s">
        <v>397</v>
      </c>
    </row>
    <row r="201" spans="2:65" s="1" customFormat="1" ht="55.5" customHeight="1">
      <c r="B201" s="31"/>
      <c r="C201" s="135" t="s">
        <v>398</v>
      </c>
      <c r="D201" s="135" t="s">
        <v>139</v>
      </c>
      <c r="E201" s="136" t="s">
        <v>399</v>
      </c>
      <c r="F201" s="137" t="s">
        <v>400</v>
      </c>
      <c r="G201" s="138" t="s">
        <v>158</v>
      </c>
      <c r="H201" s="139">
        <v>584.88699999999994</v>
      </c>
      <c r="I201" s="140"/>
      <c r="J201" s="141">
        <f>ROUND(I201*H201,2)</f>
        <v>0</v>
      </c>
      <c r="K201" s="137" t="s">
        <v>200</v>
      </c>
      <c r="L201" s="31"/>
      <c r="M201" s="142" t="s">
        <v>1</v>
      </c>
      <c r="N201" s="143" t="s">
        <v>41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144</v>
      </c>
      <c r="AT201" s="146" t="s">
        <v>139</v>
      </c>
      <c r="AU201" s="146" t="s">
        <v>85</v>
      </c>
      <c r="AY201" s="16" t="s">
        <v>137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83</v>
      </c>
      <c r="BK201" s="147">
        <f>ROUND(I201*H201,2)</f>
        <v>0</v>
      </c>
      <c r="BL201" s="16" t="s">
        <v>144</v>
      </c>
      <c r="BM201" s="146" t="s">
        <v>401</v>
      </c>
    </row>
    <row r="202" spans="2:65" s="1" customFormat="1" ht="62.65" customHeight="1">
      <c r="B202" s="31"/>
      <c r="C202" s="135" t="s">
        <v>402</v>
      </c>
      <c r="D202" s="135" t="s">
        <v>139</v>
      </c>
      <c r="E202" s="136" t="s">
        <v>403</v>
      </c>
      <c r="F202" s="137" t="s">
        <v>404</v>
      </c>
      <c r="G202" s="138" t="s">
        <v>158</v>
      </c>
      <c r="H202" s="139">
        <v>584.88699999999994</v>
      </c>
      <c r="I202" s="140"/>
      <c r="J202" s="141">
        <f>ROUND(I202*H202,2)</f>
        <v>0</v>
      </c>
      <c r="K202" s="137" t="s">
        <v>143</v>
      </c>
      <c r="L202" s="31"/>
      <c r="M202" s="156" t="s">
        <v>1</v>
      </c>
      <c r="N202" s="157" t="s">
        <v>41</v>
      </c>
      <c r="O202" s="158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146" t="s">
        <v>144</v>
      </c>
      <c r="AT202" s="146" t="s">
        <v>139</v>
      </c>
      <c r="AU202" s="146" t="s">
        <v>85</v>
      </c>
      <c r="AY202" s="16" t="s">
        <v>137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83</v>
      </c>
      <c r="BK202" s="147">
        <f>ROUND(I202*H202,2)</f>
        <v>0</v>
      </c>
      <c r="BL202" s="16" t="s">
        <v>144</v>
      </c>
      <c r="BM202" s="146" t="s">
        <v>405</v>
      </c>
    </row>
    <row r="203" spans="2:65" s="1" customFormat="1" ht="6.95" customHeight="1">
      <c r="B203" s="43"/>
      <c r="C203" s="44"/>
      <c r="D203" s="44"/>
      <c r="E203" s="44"/>
      <c r="F203" s="44"/>
      <c r="G203" s="44"/>
      <c r="H203" s="44"/>
      <c r="I203" s="44"/>
      <c r="J203" s="44"/>
      <c r="K203" s="44"/>
      <c r="L203" s="31"/>
    </row>
  </sheetData>
  <sheetProtection algorithmName="SHA-512" hashValue="kH0XMuAdJQpucKZiCts82XicbyrUMWSNkxcJM7ei6t8EqXaks5CifA0eDnI6914x/jrzA1Fahoha0LokcYMf3w==" saltValue="ytNmDaoXNO59hasS/o5oAlT/tIScGIOP4naJbtiCREr/2MO0m3Lciy8Fj5+GYeQjPu0FqUGdt+O1IQX55JRloQ==" spinCount="100000" sheet="1" objects="1" scenarios="1" formatColumns="0" formatRows="0" autoFilter="0"/>
  <autoFilter ref="C126:K202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Oprava místní komunikace a parkoviště na ul. Zahradní – II. etapa – 2. část, 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406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ROUND((SUM(BE122:BE139)),  2)</f>
        <v>0</v>
      </c>
      <c r="I35" s="95">
        <v>0.21</v>
      </c>
      <c r="J35" s="85">
        <f>ROUND(((SUM(BE122:BE139))*I35),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ROUND((SUM(BF122:BF139)),  2)</f>
        <v>0</v>
      </c>
      <c r="I36" s="95">
        <v>0.12</v>
      </c>
      <c r="J36" s="85">
        <f>ROUND(((SUM(BF122:BF139))*I36),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Oprava místní komunikace a parkoviště na ul. Zahradní – II. etapa – 2. část, 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191 - Dopravní značení trvalé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186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122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26.25" customHeight="1">
      <c r="B110" s="31"/>
      <c r="E110" s="229" t="str">
        <f>E7</f>
        <v>Oprava místní komunikace a parkoviště na ul. Zahradní – II. etapa – 2. část, 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191 - Dopravní značení trvalé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123</v>
      </c>
      <c r="D121" s="117" t="s">
        <v>61</v>
      </c>
      <c r="E121" s="117" t="s">
        <v>57</v>
      </c>
      <c r="F121" s="117" t="s">
        <v>58</v>
      </c>
      <c r="G121" s="117" t="s">
        <v>124</v>
      </c>
      <c r="H121" s="117" t="s">
        <v>125</v>
      </c>
      <c r="I121" s="117" t="s">
        <v>126</v>
      </c>
      <c r="J121" s="117" t="s">
        <v>116</v>
      </c>
      <c r="K121" s="118" t="s">
        <v>127</v>
      </c>
      <c r="L121" s="115"/>
      <c r="M121" s="58" t="s">
        <v>1</v>
      </c>
      <c r="N121" s="59" t="s">
        <v>40</v>
      </c>
      <c r="O121" s="59" t="s">
        <v>128</v>
      </c>
      <c r="P121" s="59" t="s">
        <v>129</v>
      </c>
      <c r="Q121" s="59" t="s">
        <v>130</v>
      </c>
      <c r="R121" s="59" t="s">
        <v>131</v>
      </c>
      <c r="S121" s="59" t="s">
        <v>132</v>
      </c>
      <c r="T121" s="60" t="s">
        <v>133</v>
      </c>
    </row>
    <row r="122" spans="2:65" s="1" customFormat="1" ht="22.9" customHeight="1">
      <c r="B122" s="31"/>
      <c r="C122" s="63" t="s">
        <v>134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5.1319999999999998E-2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135</v>
      </c>
      <c r="F123" s="125" t="s">
        <v>136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5.1319999999999998E-2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137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179</v>
      </c>
      <c r="F124" s="133" t="s">
        <v>325</v>
      </c>
      <c r="I124" s="126"/>
      <c r="J124" s="134">
        <f>BK124</f>
        <v>0</v>
      </c>
      <c r="L124" s="123"/>
      <c r="M124" s="128"/>
      <c r="P124" s="129">
        <f>SUM(P125:P139)</f>
        <v>0</v>
      </c>
      <c r="R124" s="129">
        <f>SUM(R125:R139)</f>
        <v>5.1319999999999998E-2</v>
      </c>
      <c r="T124" s="130">
        <f>SUM(T125:T139)</f>
        <v>0</v>
      </c>
      <c r="AR124" s="124" t="s">
        <v>83</v>
      </c>
      <c r="AT124" s="131" t="s">
        <v>75</v>
      </c>
      <c r="AU124" s="131" t="s">
        <v>83</v>
      </c>
      <c r="AY124" s="124" t="s">
        <v>137</v>
      </c>
      <c r="BK124" s="132">
        <f>SUM(BK125:BK139)</f>
        <v>0</v>
      </c>
    </row>
    <row r="125" spans="2:65" s="1" customFormat="1" ht="24.2" customHeight="1">
      <c r="B125" s="31"/>
      <c r="C125" s="135" t="s">
        <v>83</v>
      </c>
      <c r="D125" s="135" t="s">
        <v>139</v>
      </c>
      <c r="E125" s="136" t="s">
        <v>407</v>
      </c>
      <c r="F125" s="137" t="s">
        <v>408</v>
      </c>
      <c r="G125" s="138" t="s">
        <v>148</v>
      </c>
      <c r="H125" s="139">
        <v>258</v>
      </c>
      <c r="I125" s="140"/>
      <c r="J125" s="141">
        <f>ROUND(I125*H125,2)</f>
        <v>0</v>
      </c>
      <c r="K125" s="137" t="s">
        <v>143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1E-4</v>
      </c>
      <c r="R125" s="144">
        <f>Q125*H125</f>
        <v>2.58E-2</v>
      </c>
      <c r="S125" s="144">
        <v>0</v>
      </c>
      <c r="T125" s="145">
        <f>S125*H125</f>
        <v>0</v>
      </c>
      <c r="AR125" s="146" t="s">
        <v>144</v>
      </c>
      <c r="AT125" s="146" t="s">
        <v>139</v>
      </c>
      <c r="AU125" s="146" t="s">
        <v>85</v>
      </c>
      <c r="AY125" s="16" t="s">
        <v>137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144</v>
      </c>
      <c r="BM125" s="146" t="s">
        <v>409</v>
      </c>
    </row>
    <row r="126" spans="2:65" s="12" customFormat="1" ht="11.25">
      <c r="B126" s="148"/>
      <c r="D126" s="149" t="s">
        <v>164</v>
      </c>
      <c r="E126" s="155" t="s">
        <v>1</v>
      </c>
      <c r="F126" s="150" t="s">
        <v>410</v>
      </c>
      <c r="H126" s="151">
        <v>220</v>
      </c>
      <c r="I126" s="152"/>
      <c r="L126" s="148"/>
      <c r="M126" s="153"/>
      <c r="T126" s="154"/>
      <c r="AT126" s="155" t="s">
        <v>164</v>
      </c>
      <c r="AU126" s="155" t="s">
        <v>85</v>
      </c>
      <c r="AV126" s="12" t="s">
        <v>85</v>
      </c>
      <c r="AW126" s="12" t="s">
        <v>32</v>
      </c>
      <c r="AX126" s="12" t="s">
        <v>76</v>
      </c>
      <c r="AY126" s="155" t="s">
        <v>137</v>
      </c>
    </row>
    <row r="127" spans="2:65" s="12" customFormat="1" ht="11.25">
      <c r="B127" s="148"/>
      <c r="D127" s="149" t="s">
        <v>164</v>
      </c>
      <c r="E127" s="155" t="s">
        <v>1</v>
      </c>
      <c r="F127" s="150" t="s">
        <v>411</v>
      </c>
      <c r="H127" s="151">
        <v>38</v>
      </c>
      <c r="I127" s="152"/>
      <c r="L127" s="148"/>
      <c r="M127" s="153"/>
      <c r="T127" s="154"/>
      <c r="AT127" s="155" t="s">
        <v>164</v>
      </c>
      <c r="AU127" s="155" t="s">
        <v>85</v>
      </c>
      <c r="AV127" s="12" t="s">
        <v>85</v>
      </c>
      <c r="AW127" s="12" t="s">
        <v>32</v>
      </c>
      <c r="AX127" s="12" t="s">
        <v>76</v>
      </c>
      <c r="AY127" s="155" t="s">
        <v>137</v>
      </c>
    </row>
    <row r="128" spans="2:65" s="13" customFormat="1" ht="11.25">
      <c r="B128" s="171"/>
      <c r="D128" s="149" t="s">
        <v>164</v>
      </c>
      <c r="E128" s="172" t="s">
        <v>1</v>
      </c>
      <c r="F128" s="173" t="s">
        <v>362</v>
      </c>
      <c r="H128" s="174">
        <v>258</v>
      </c>
      <c r="I128" s="175"/>
      <c r="L128" s="171"/>
      <c r="M128" s="176"/>
      <c r="T128" s="177"/>
      <c r="AT128" s="172" t="s">
        <v>164</v>
      </c>
      <c r="AU128" s="172" t="s">
        <v>85</v>
      </c>
      <c r="AV128" s="13" t="s">
        <v>144</v>
      </c>
      <c r="AW128" s="13" t="s">
        <v>32</v>
      </c>
      <c r="AX128" s="13" t="s">
        <v>83</v>
      </c>
      <c r="AY128" s="172" t="s">
        <v>137</v>
      </c>
    </row>
    <row r="129" spans="2:65" s="1" customFormat="1" ht="24.2" customHeight="1">
      <c r="B129" s="31"/>
      <c r="C129" s="135" t="s">
        <v>85</v>
      </c>
      <c r="D129" s="135" t="s">
        <v>139</v>
      </c>
      <c r="E129" s="136" t="s">
        <v>412</v>
      </c>
      <c r="F129" s="137" t="s">
        <v>413</v>
      </c>
      <c r="G129" s="138" t="s">
        <v>148</v>
      </c>
      <c r="H129" s="139">
        <v>110</v>
      </c>
      <c r="I129" s="140"/>
      <c r="J129" s="141">
        <f>ROUND(I129*H129,2)</f>
        <v>0</v>
      </c>
      <c r="K129" s="137" t="s">
        <v>143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1E-4</v>
      </c>
      <c r="R129" s="144">
        <f>Q129*H129</f>
        <v>1.1000000000000001E-2</v>
      </c>
      <c r="S129" s="144">
        <v>0</v>
      </c>
      <c r="T129" s="145">
        <f>S129*H129</f>
        <v>0</v>
      </c>
      <c r="AR129" s="146" t="s">
        <v>144</v>
      </c>
      <c r="AT129" s="146" t="s">
        <v>139</v>
      </c>
      <c r="AU129" s="146" t="s">
        <v>85</v>
      </c>
      <c r="AY129" s="16" t="s">
        <v>137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144</v>
      </c>
      <c r="BM129" s="146" t="s">
        <v>414</v>
      </c>
    </row>
    <row r="130" spans="2:65" s="12" customFormat="1" ht="11.25">
      <c r="B130" s="148"/>
      <c r="D130" s="149" t="s">
        <v>164</v>
      </c>
      <c r="E130" s="155" t="s">
        <v>1</v>
      </c>
      <c r="F130" s="150" t="s">
        <v>415</v>
      </c>
      <c r="H130" s="151">
        <v>110</v>
      </c>
      <c r="I130" s="152"/>
      <c r="L130" s="148"/>
      <c r="M130" s="153"/>
      <c r="T130" s="154"/>
      <c r="AT130" s="155" t="s">
        <v>164</v>
      </c>
      <c r="AU130" s="155" t="s">
        <v>85</v>
      </c>
      <c r="AV130" s="12" t="s">
        <v>85</v>
      </c>
      <c r="AW130" s="12" t="s">
        <v>32</v>
      </c>
      <c r="AX130" s="12" t="s">
        <v>83</v>
      </c>
      <c r="AY130" s="155" t="s">
        <v>137</v>
      </c>
    </row>
    <row r="131" spans="2:65" s="1" customFormat="1" ht="33" customHeight="1">
      <c r="B131" s="31"/>
      <c r="C131" s="135" t="s">
        <v>150</v>
      </c>
      <c r="D131" s="135" t="s">
        <v>139</v>
      </c>
      <c r="E131" s="136" t="s">
        <v>416</v>
      </c>
      <c r="F131" s="137" t="s">
        <v>417</v>
      </c>
      <c r="G131" s="138" t="s">
        <v>142</v>
      </c>
      <c r="H131" s="139">
        <v>12</v>
      </c>
      <c r="I131" s="140"/>
      <c r="J131" s="141">
        <f>ROUND(I131*H131,2)</f>
        <v>0</v>
      </c>
      <c r="K131" s="137" t="s">
        <v>143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1.1999999999999999E-3</v>
      </c>
      <c r="R131" s="144">
        <f>Q131*H131</f>
        <v>1.44E-2</v>
      </c>
      <c r="S131" s="144">
        <v>0</v>
      </c>
      <c r="T131" s="145">
        <f>S131*H131</f>
        <v>0</v>
      </c>
      <c r="AR131" s="146" t="s">
        <v>144</v>
      </c>
      <c r="AT131" s="146" t="s">
        <v>139</v>
      </c>
      <c r="AU131" s="146" t="s">
        <v>85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144</v>
      </c>
      <c r="BM131" s="146" t="s">
        <v>418</v>
      </c>
    </row>
    <row r="132" spans="2:65" s="12" customFormat="1" ht="11.25">
      <c r="B132" s="148"/>
      <c r="D132" s="149" t="s">
        <v>164</v>
      </c>
      <c r="E132" s="155" t="s">
        <v>1</v>
      </c>
      <c r="F132" s="150" t="s">
        <v>419</v>
      </c>
      <c r="H132" s="151">
        <v>12</v>
      </c>
      <c r="I132" s="152"/>
      <c r="L132" s="148"/>
      <c r="M132" s="153"/>
      <c r="T132" s="154"/>
      <c r="AT132" s="155" t="s">
        <v>164</v>
      </c>
      <c r="AU132" s="155" t="s">
        <v>85</v>
      </c>
      <c r="AV132" s="12" t="s">
        <v>85</v>
      </c>
      <c r="AW132" s="12" t="s">
        <v>32</v>
      </c>
      <c r="AX132" s="12" t="s">
        <v>83</v>
      </c>
      <c r="AY132" s="155" t="s">
        <v>137</v>
      </c>
    </row>
    <row r="133" spans="2:65" s="1" customFormat="1" ht="37.9" customHeight="1">
      <c r="B133" s="31"/>
      <c r="C133" s="135" t="s">
        <v>144</v>
      </c>
      <c r="D133" s="135" t="s">
        <v>139</v>
      </c>
      <c r="E133" s="136" t="s">
        <v>420</v>
      </c>
      <c r="F133" s="137" t="s">
        <v>421</v>
      </c>
      <c r="G133" s="138" t="s">
        <v>148</v>
      </c>
      <c r="H133" s="139">
        <v>368</v>
      </c>
      <c r="I133" s="140"/>
      <c r="J133" s="141">
        <f>ROUND(I133*H133,2)</f>
        <v>0</v>
      </c>
      <c r="K133" s="137" t="s">
        <v>143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144</v>
      </c>
      <c r="AT133" s="146" t="s">
        <v>139</v>
      </c>
      <c r="AU133" s="146" t="s">
        <v>85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144</v>
      </c>
      <c r="BM133" s="146" t="s">
        <v>422</v>
      </c>
    </row>
    <row r="134" spans="2:65" s="12" customFormat="1" ht="11.25">
      <c r="B134" s="148"/>
      <c r="D134" s="149" t="s">
        <v>164</v>
      </c>
      <c r="E134" s="155" t="s">
        <v>1</v>
      </c>
      <c r="F134" s="150" t="s">
        <v>410</v>
      </c>
      <c r="H134" s="151">
        <v>220</v>
      </c>
      <c r="I134" s="152"/>
      <c r="L134" s="148"/>
      <c r="M134" s="153"/>
      <c r="T134" s="154"/>
      <c r="AT134" s="155" t="s">
        <v>164</v>
      </c>
      <c r="AU134" s="155" t="s">
        <v>85</v>
      </c>
      <c r="AV134" s="12" t="s">
        <v>85</v>
      </c>
      <c r="AW134" s="12" t="s">
        <v>32</v>
      </c>
      <c r="AX134" s="12" t="s">
        <v>76</v>
      </c>
      <c r="AY134" s="155" t="s">
        <v>137</v>
      </c>
    </row>
    <row r="135" spans="2:65" s="12" customFormat="1" ht="11.25">
      <c r="B135" s="148"/>
      <c r="D135" s="149" t="s">
        <v>164</v>
      </c>
      <c r="E135" s="155" t="s">
        <v>1</v>
      </c>
      <c r="F135" s="150" t="s">
        <v>411</v>
      </c>
      <c r="H135" s="151">
        <v>38</v>
      </c>
      <c r="I135" s="152"/>
      <c r="L135" s="148"/>
      <c r="M135" s="153"/>
      <c r="T135" s="154"/>
      <c r="AT135" s="155" t="s">
        <v>164</v>
      </c>
      <c r="AU135" s="155" t="s">
        <v>85</v>
      </c>
      <c r="AV135" s="12" t="s">
        <v>85</v>
      </c>
      <c r="AW135" s="12" t="s">
        <v>32</v>
      </c>
      <c r="AX135" s="12" t="s">
        <v>76</v>
      </c>
      <c r="AY135" s="155" t="s">
        <v>137</v>
      </c>
    </row>
    <row r="136" spans="2:65" s="12" customFormat="1" ht="11.25">
      <c r="B136" s="148"/>
      <c r="D136" s="149" t="s">
        <v>164</v>
      </c>
      <c r="E136" s="155" t="s">
        <v>1</v>
      </c>
      <c r="F136" s="150" t="s">
        <v>415</v>
      </c>
      <c r="H136" s="151">
        <v>110</v>
      </c>
      <c r="I136" s="152"/>
      <c r="L136" s="148"/>
      <c r="M136" s="153"/>
      <c r="T136" s="154"/>
      <c r="AT136" s="155" t="s">
        <v>164</v>
      </c>
      <c r="AU136" s="155" t="s">
        <v>85</v>
      </c>
      <c r="AV136" s="12" t="s">
        <v>85</v>
      </c>
      <c r="AW136" s="12" t="s">
        <v>32</v>
      </c>
      <c r="AX136" s="12" t="s">
        <v>76</v>
      </c>
      <c r="AY136" s="155" t="s">
        <v>137</v>
      </c>
    </row>
    <row r="137" spans="2:65" s="13" customFormat="1" ht="11.25">
      <c r="B137" s="171"/>
      <c r="D137" s="149" t="s">
        <v>164</v>
      </c>
      <c r="E137" s="172" t="s">
        <v>1</v>
      </c>
      <c r="F137" s="173" t="s">
        <v>362</v>
      </c>
      <c r="H137" s="174">
        <v>368</v>
      </c>
      <c r="I137" s="175"/>
      <c r="L137" s="171"/>
      <c r="M137" s="176"/>
      <c r="T137" s="177"/>
      <c r="AT137" s="172" t="s">
        <v>164</v>
      </c>
      <c r="AU137" s="172" t="s">
        <v>85</v>
      </c>
      <c r="AV137" s="13" t="s">
        <v>144</v>
      </c>
      <c r="AW137" s="13" t="s">
        <v>32</v>
      </c>
      <c r="AX137" s="13" t="s">
        <v>83</v>
      </c>
      <c r="AY137" s="172" t="s">
        <v>137</v>
      </c>
    </row>
    <row r="138" spans="2:65" s="1" customFormat="1" ht="37.9" customHeight="1">
      <c r="B138" s="31"/>
      <c r="C138" s="135" t="s">
        <v>160</v>
      </c>
      <c r="D138" s="135" t="s">
        <v>139</v>
      </c>
      <c r="E138" s="136" t="s">
        <v>423</v>
      </c>
      <c r="F138" s="137" t="s">
        <v>424</v>
      </c>
      <c r="G138" s="138" t="s">
        <v>142</v>
      </c>
      <c r="H138" s="139">
        <v>12</v>
      </c>
      <c r="I138" s="140"/>
      <c r="J138" s="141">
        <f>ROUND(I138*H138,2)</f>
        <v>0</v>
      </c>
      <c r="K138" s="137" t="s">
        <v>143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1.0000000000000001E-5</v>
      </c>
      <c r="R138" s="144">
        <f>Q138*H138</f>
        <v>1.2000000000000002E-4</v>
      </c>
      <c r="S138" s="144">
        <v>0</v>
      </c>
      <c r="T138" s="145">
        <f>S138*H138</f>
        <v>0</v>
      </c>
      <c r="AR138" s="146" t="s">
        <v>144</v>
      </c>
      <c r="AT138" s="146" t="s">
        <v>139</v>
      </c>
      <c r="AU138" s="146" t="s">
        <v>85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144</v>
      </c>
      <c r="BM138" s="146" t="s">
        <v>425</v>
      </c>
    </row>
    <row r="139" spans="2:65" s="12" customFormat="1" ht="11.25">
      <c r="B139" s="148"/>
      <c r="D139" s="149" t="s">
        <v>164</v>
      </c>
      <c r="E139" s="155" t="s">
        <v>1</v>
      </c>
      <c r="F139" s="150" t="s">
        <v>419</v>
      </c>
      <c r="H139" s="151">
        <v>12</v>
      </c>
      <c r="I139" s="152"/>
      <c r="L139" s="148"/>
      <c r="M139" s="178"/>
      <c r="N139" s="179"/>
      <c r="O139" s="179"/>
      <c r="P139" s="179"/>
      <c r="Q139" s="179"/>
      <c r="R139" s="179"/>
      <c r="S139" s="179"/>
      <c r="T139" s="180"/>
      <c r="AT139" s="155" t="s">
        <v>164</v>
      </c>
      <c r="AU139" s="155" t="s">
        <v>85</v>
      </c>
      <c r="AV139" s="12" t="s">
        <v>85</v>
      </c>
      <c r="AW139" s="12" t="s">
        <v>32</v>
      </c>
      <c r="AX139" s="12" t="s">
        <v>83</v>
      </c>
      <c r="AY139" s="155" t="s">
        <v>137</v>
      </c>
    </row>
    <row r="140" spans="2:65" s="1" customFormat="1" ht="6.95" customHeight="1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31"/>
    </row>
  </sheetData>
  <sheetProtection algorithmName="SHA-512" hashValue="3PbPEqW9gW8AuidMjikf0dxODRo+BNrg1BGzuFqiODeLOwkyQoa1Oe7P/g9xBYu/ue+fjV7/mIwrOaXfxnOafQ==" saltValue="/X09SUiL3ET3aqJtoIfLV+jIhofGTyZhwRjba+xOVazO5bfNLVvyc1ha5GFF1Xu4TYBdTEgPhsE/cYFok47LPg==" spinCount="100000" sheet="1" objects="1" scenarios="1" formatColumns="0" formatRows="0" autoFilter="0"/>
  <autoFilter ref="C121:K139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Oprava místní komunikace a parkoviště na ul. Zahradní – II. etapa – 2. část, 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426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ROUND((SUM(BE122:BE154)),  2)</f>
        <v>0</v>
      </c>
      <c r="I35" s="95">
        <v>0.21</v>
      </c>
      <c r="J35" s="85">
        <f>ROUND(((SUM(BE122:BE154))*I35),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ROUND((SUM(BF122:BF154)),  2)</f>
        <v>0</v>
      </c>
      <c r="I36" s="95">
        <v>0.12</v>
      </c>
      <c r="J36" s="85">
        <f>ROUND(((SUM(BF122:BF154))*I36),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ROUND((SUM(BG122:BG154)),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ROUND((SUM(BH122:BH154)),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ROUND((SUM(BI122:BI154)),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Oprava místní komunikace a parkoviště na ul. Zahradní – II. etapa – 2. část, 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192 - Dopravní značení  provizorní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186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122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26.25" customHeight="1">
      <c r="B110" s="31"/>
      <c r="E110" s="229" t="str">
        <f>E7</f>
        <v>Oprava místní komunikace a parkoviště na ul. Zahradní – II. etapa – 2. část, 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192 - Dopravní značení  provizorní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123</v>
      </c>
      <c r="D121" s="117" t="s">
        <v>61</v>
      </c>
      <c r="E121" s="117" t="s">
        <v>57</v>
      </c>
      <c r="F121" s="117" t="s">
        <v>58</v>
      </c>
      <c r="G121" s="117" t="s">
        <v>124</v>
      </c>
      <c r="H121" s="117" t="s">
        <v>125</v>
      </c>
      <c r="I121" s="117" t="s">
        <v>126</v>
      </c>
      <c r="J121" s="117" t="s">
        <v>116</v>
      </c>
      <c r="K121" s="118" t="s">
        <v>127</v>
      </c>
      <c r="L121" s="115"/>
      <c r="M121" s="58" t="s">
        <v>1</v>
      </c>
      <c r="N121" s="59" t="s">
        <v>40</v>
      </c>
      <c r="O121" s="59" t="s">
        <v>128</v>
      </c>
      <c r="P121" s="59" t="s">
        <v>129</v>
      </c>
      <c r="Q121" s="59" t="s">
        <v>130</v>
      </c>
      <c r="R121" s="59" t="s">
        <v>131</v>
      </c>
      <c r="S121" s="59" t="s">
        <v>132</v>
      </c>
      <c r="T121" s="60" t="s">
        <v>133</v>
      </c>
    </row>
    <row r="122" spans="2:65" s="1" customFormat="1" ht="22.9" customHeight="1">
      <c r="B122" s="31"/>
      <c r="C122" s="63" t="s">
        <v>134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135</v>
      </c>
      <c r="F123" s="125" t="s">
        <v>136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137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179</v>
      </c>
      <c r="F124" s="133" t="s">
        <v>325</v>
      </c>
      <c r="I124" s="126"/>
      <c r="J124" s="134">
        <f>BK124</f>
        <v>0</v>
      </c>
      <c r="L124" s="123"/>
      <c r="M124" s="128"/>
      <c r="P124" s="129">
        <f>SUM(P125:P154)</f>
        <v>0</v>
      </c>
      <c r="R124" s="129">
        <f>SUM(R125:R154)</f>
        <v>0</v>
      </c>
      <c r="T124" s="130">
        <f>SUM(T125:T154)</f>
        <v>0</v>
      </c>
      <c r="AR124" s="124" t="s">
        <v>83</v>
      </c>
      <c r="AT124" s="131" t="s">
        <v>75</v>
      </c>
      <c r="AU124" s="131" t="s">
        <v>83</v>
      </c>
      <c r="AY124" s="124" t="s">
        <v>137</v>
      </c>
      <c r="BK124" s="132">
        <f>SUM(BK125:BK154)</f>
        <v>0</v>
      </c>
    </row>
    <row r="125" spans="2:65" s="1" customFormat="1" ht="37.9" customHeight="1">
      <c r="B125" s="31"/>
      <c r="C125" s="135" t="s">
        <v>83</v>
      </c>
      <c r="D125" s="135" t="s">
        <v>139</v>
      </c>
      <c r="E125" s="136" t="s">
        <v>427</v>
      </c>
      <c r="F125" s="137" t="s">
        <v>428</v>
      </c>
      <c r="G125" s="138" t="s">
        <v>271</v>
      </c>
      <c r="H125" s="139">
        <v>10</v>
      </c>
      <c r="I125" s="140"/>
      <c r="J125" s="141">
        <f>ROUND(I125*H125,2)</f>
        <v>0</v>
      </c>
      <c r="K125" s="137" t="s">
        <v>143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144</v>
      </c>
      <c r="AT125" s="146" t="s">
        <v>139</v>
      </c>
      <c r="AU125" s="146" t="s">
        <v>85</v>
      </c>
      <c r="AY125" s="16" t="s">
        <v>137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144</v>
      </c>
      <c r="BM125" s="146" t="s">
        <v>429</v>
      </c>
    </row>
    <row r="126" spans="2:65" s="12" customFormat="1" ht="11.25">
      <c r="B126" s="148"/>
      <c r="D126" s="149" t="s">
        <v>164</v>
      </c>
      <c r="E126" s="155" t="s">
        <v>1</v>
      </c>
      <c r="F126" s="150" t="s">
        <v>430</v>
      </c>
      <c r="H126" s="151">
        <v>10</v>
      </c>
      <c r="I126" s="152"/>
      <c r="L126" s="148"/>
      <c r="M126" s="153"/>
      <c r="T126" s="154"/>
      <c r="AT126" s="155" t="s">
        <v>164</v>
      </c>
      <c r="AU126" s="155" t="s">
        <v>85</v>
      </c>
      <c r="AV126" s="12" t="s">
        <v>85</v>
      </c>
      <c r="AW126" s="12" t="s">
        <v>32</v>
      </c>
      <c r="AX126" s="12" t="s">
        <v>83</v>
      </c>
      <c r="AY126" s="155" t="s">
        <v>137</v>
      </c>
    </row>
    <row r="127" spans="2:65" s="1" customFormat="1" ht="24.2" customHeight="1">
      <c r="B127" s="31"/>
      <c r="C127" s="135" t="s">
        <v>85</v>
      </c>
      <c r="D127" s="135" t="s">
        <v>139</v>
      </c>
      <c r="E127" s="136" t="s">
        <v>431</v>
      </c>
      <c r="F127" s="137" t="s">
        <v>432</v>
      </c>
      <c r="G127" s="138" t="s">
        <v>271</v>
      </c>
      <c r="H127" s="139">
        <v>4</v>
      </c>
      <c r="I127" s="140"/>
      <c r="J127" s="141">
        <f>ROUND(I127*H127,2)</f>
        <v>0</v>
      </c>
      <c r="K127" s="137" t="s">
        <v>143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144</v>
      </c>
      <c r="AT127" s="146" t="s">
        <v>139</v>
      </c>
      <c r="AU127" s="146" t="s">
        <v>85</v>
      </c>
      <c r="AY127" s="16" t="s">
        <v>137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144</v>
      </c>
      <c r="BM127" s="146" t="s">
        <v>433</v>
      </c>
    </row>
    <row r="128" spans="2:65" s="12" customFormat="1" ht="11.25">
      <c r="B128" s="148"/>
      <c r="D128" s="149" t="s">
        <v>164</v>
      </c>
      <c r="E128" s="155" t="s">
        <v>1</v>
      </c>
      <c r="F128" s="150" t="s">
        <v>434</v>
      </c>
      <c r="H128" s="151">
        <v>2</v>
      </c>
      <c r="I128" s="152"/>
      <c r="L128" s="148"/>
      <c r="M128" s="153"/>
      <c r="T128" s="154"/>
      <c r="AT128" s="155" t="s">
        <v>164</v>
      </c>
      <c r="AU128" s="155" t="s">
        <v>85</v>
      </c>
      <c r="AV128" s="12" t="s">
        <v>85</v>
      </c>
      <c r="AW128" s="12" t="s">
        <v>32</v>
      </c>
      <c r="AX128" s="12" t="s">
        <v>76</v>
      </c>
      <c r="AY128" s="155" t="s">
        <v>137</v>
      </c>
    </row>
    <row r="129" spans="2:65" s="12" customFormat="1" ht="11.25">
      <c r="B129" s="148"/>
      <c r="D129" s="149" t="s">
        <v>164</v>
      </c>
      <c r="E129" s="155" t="s">
        <v>1</v>
      </c>
      <c r="F129" s="150" t="s">
        <v>435</v>
      </c>
      <c r="H129" s="151">
        <v>2</v>
      </c>
      <c r="I129" s="152"/>
      <c r="L129" s="148"/>
      <c r="M129" s="153"/>
      <c r="T129" s="154"/>
      <c r="AT129" s="155" t="s">
        <v>164</v>
      </c>
      <c r="AU129" s="155" t="s">
        <v>85</v>
      </c>
      <c r="AV129" s="12" t="s">
        <v>85</v>
      </c>
      <c r="AW129" s="12" t="s">
        <v>32</v>
      </c>
      <c r="AX129" s="12" t="s">
        <v>76</v>
      </c>
      <c r="AY129" s="155" t="s">
        <v>137</v>
      </c>
    </row>
    <row r="130" spans="2:65" s="13" customFormat="1" ht="11.25">
      <c r="B130" s="171"/>
      <c r="D130" s="149" t="s">
        <v>164</v>
      </c>
      <c r="E130" s="172" t="s">
        <v>1</v>
      </c>
      <c r="F130" s="173" t="s">
        <v>362</v>
      </c>
      <c r="H130" s="174">
        <v>4</v>
      </c>
      <c r="I130" s="175"/>
      <c r="L130" s="171"/>
      <c r="M130" s="176"/>
      <c r="T130" s="177"/>
      <c r="AT130" s="172" t="s">
        <v>164</v>
      </c>
      <c r="AU130" s="172" t="s">
        <v>85</v>
      </c>
      <c r="AV130" s="13" t="s">
        <v>144</v>
      </c>
      <c r="AW130" s="13" t="s">
        <v>32</v>
      </c>
      <c r="AX130" s="13" t="s">
        <v>83</v>
      </c>
      <c r="AY130" s="172" t="s">
        <v>137</v>
      </c>
    </row>
    <row r="131" spans="2:65" s="1" customFormat="1" ht="44.25" customHeight="1">
      <c r="B131" s="31"/>
      <c r="C131" s="135" t="s">
        <v>150</v>
      </c>
      <c r="D131" s="135" t="s">
        <v>139</v>
      </c>
      <c r="E131" s="136" t="s">
        <v>436</v>
      </c>
      <c r="F131" s="137" t="s">
        <v>437</v>
      </c>
      <c r="G131" s="138" t="s">
        <v>271</v>
      </c>
      <c r="H131" s="139">
        <v>560</v>
      </c>
      <c r="I131" s="140"/>
      <c r="J131" s="141">
        <f>ROUND(I131*H131,2)</f>
        <v>0</v>
      </c>
      <c r="K131" s="137" t="s">
        <v>143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144</v>
      </c>
      <c r="AT131" s="146" t="s">
        <v>139</v>
      </c>
      <c r="AU131" s="146" t="s">
        <v>85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144</v>
      </c>
      <c r="BM131" s="146" t="s">
        <v>438</v>
      </c>
    </row>
    <row r="132" spans="2:65" s="12" customFormat="1" ht="11.25">
      <c r="B132" s="148"/>
      <c r="D132" s="149" t="s">
        <v>164</v>
      </c>
      <c r="E132" s="155" t="s">
        <v>1</v>
      </c>
      <c r="F132" s="150" t="s">
        <v>439</v>
      </c>
      <c r="H132" s="151">
        <v>560</v>
      </c>
      <c r="I132" s="152"/>
      <c r="L132" s="148"/>
      <c r="M132" s="153"/>
      <c r="T132" s="154"/>
      <c r="AT132" s="155" t="s">
        <v>164</v>
      </c>
      <c r="AU132" s="155" t="s">
        <v>85</v>
      </c>
      <c r="AV132" s="12" t="s">
        <v>85</v>
      </c>
      <c r="AW132" s="12" t="s">
        <v>32</v>
      </c>
      <c r="AX132" s="12" t="s">
        <v>83</v>
      </c>
      <c r="AY132" s="155" t="s">
        <v>137</v>
      </c>
    </row>
    <row r="133" spans="2:65" s="1" customFormat="1" ht="44.25" customHeight="1">
      <c r="B133" s="31"/>
      <c r="C133" s="135" t="s">
        <v>144</v>
      </c>
      <c r="D133" s="135" t="s">
        <v>139</v>
      </c>
      <c r="E133" s="136" t="s">
        <v>440</v>
      </c>
      <c r="F133" s="137" t="s">
        <v>441</v>
      </c>
      <c r="G133" s="138" t="s">
        <v>271</v>
      </c>
      <c r="H133" s="139">
        <v>224</v>
      </c>
      <c r="I133" s="140"/>
      <c r="J133" s="141">
        <f>ROUND(I133*H133,2)</f>
        <v>0</v>
      </c>
      <c r="K133" s="137" t="s">
        <v>143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144</v>
      </c>
      <c r="AT133" s="146" t="s">
        <v>139</v>
      </c>
      <c r="AU133" s="146" t="s">
        <v>85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144</v>
      </c>
      <c r="BM133" s="146" t="s">
        <v>442</v>
      </c>
    </row>
    <row r="134" spans="2:65" s="12" customFormat="1" ht="11.25">
      <c r="B134" s="148"/>
      <c r="D134" s="149" t="s">
        <v>164</v>
      </c>
      <c r="E134" s="155" t="s">
        <v>1</v>
      </c>
      <c r="F134" s="150" t="s">
        <v>443</v>
      </c>
      <c r="H134" s="151">
        <v>112</v>
      </c>
      <c r="I134" s="152"/>
      <c r="L134" s="148"/>
      <c r="M134" s="153"/>
      <c r="T134" s="154"/>
      <c r="AT134" s="155" t="s">
        <v>164</v>
      </c>
      <c r="AU134" s="155" t="s">
        <v>85</v>
      </c>
      <c r="AV134" s="12" t="s">
        <v>85</v>
      </c>
      <c r="AW134" s="12" t="s">
        <v>32</v>
      </c>
      <c r="AX134" s="12" t="s">
        <v>76</v>
      </c>
      <c r="AY134" s="155" t="s">
        <v>137</v>
      </c>
    </row>
    <row r="135" spans="2:65" s="12" customFormat="1" ht="11.25">
      <c r="B135" s="148"/>
      <c r="D135" s="149" t="s">
        <v>164</v>
      </c>
      <c r="E135" s="155" t="s">
        <v>1</v>
      </c>
      <c r="F135" s="150" t="s">
        <v>444</v>
      </c>
      <c r="H135" s="151">
        <v>112</v>
      </c>
      <c r="I135" s="152"/>
      <c r="L135" s="148"/>
      <c r="M135" s="153"/>
      <c r="T135" s="154"/>
      <c r="AT135" s="155" t="s">
        <v>164</v>
      </c>
      <c r="AU135" s="155" t="s">
        <v>85</v>
      </c>
      <c r="AV135" s="12" t="s">
        <v>85</v>
      </c>
      <c r="AW135" s="12" t="s">
        <v>32</v>
      </c>
      <c r="AX135" s="12" t="s">
        <v>76</v>
      </c>
      <c r="AY135" s="155" t="s">
        <v>137</v>
      </c>
    </row>
    <row r="136" spans="2:65" s="13" customFormat="1" ht="11.25">
      <c r="B136" s="171"/>
      <c r="D136" s="149" t="s">
        <v>164</v>
      </c>
      <c r="E136" s="172" t="s">
        <v>1</v>
      </c>
      <c r="F136" s="173" t="s">
        <v>362</v>
      </c>
      <c r="H136" s="174">
        <v>224</v>
      </c>
      <c r="I136" s="175"/>
      <c r="L136" s="171"/>
      <c r="M136" s="176"/>
      <c r="T136" s="177"/>
      <c r="AT136" s="172" t="s">
        <v>164</v>
      </c>
      <c r="AU136" s="172" t="s">
        <v>85</v>
      </c>
      <c r="AV136" s="13" t="s">
        <v>144</v>
      </c>
      <c r="AW136" s="13" t="s">
        <v>32</v>
      </c>
      <c r="AX136" s="13" t="s">
        <v>83</v>
      </c>
      <c r="AY136" s="172" t="s">
        <v>137</v>
      </c>
    </row>
    <row r="137" spans="2:65" s="1" customFormat="1" ht="37.9" customHeight="1">
      <c r="B137" s="31"/>
      <c r="C137" s="135" t="s">
        <v>160</v>
      </c>
      <c r="D137" s="135" t="s">
        <v>139</v>
      </c>
      <c r="E137" s="136" t="s">
        <v>445</v>
      </c>
      <c r="F137" s="137" t="s">
        <v>446</v>
      </c>
      <c r="G137" s="138" t="s">
        <v>271</v>
      </c>
      <c r="H137" s="139">
        <v>4</v>
      </c>
      <c r="I137" s="140"/>
      <c r="J137" s="141">
        <f>ROUND(I137*H137,2)</f>
        <v>0</v>
      </c>
      <c r="K137" s="137" t="s">
        <v>143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144</v>
      </c>
      <c r="AT137" s="146" t="s">
        <v>139</v>
      </c>
      <c r="AU137" s="146" t="s">
        <v>85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144</v>
      </c>
      <c r="BM137" s="146" t="s">
        <v>447</v>
      </c>
    </row>
    <row r="138" spans="2:65" s="12" customFormat="1" ht="11.25">
      <c r="B138" s="148"/>
      <c r="D138" s="149" t="s">
        <v>164</v>
      </c>
      <c r="E138" s="155" t="s">
        <v>1</v>
      </c>
      <c r="F138" s="150" t="s">
        <v>448</v>
      </c>
      <c r="H138" s="151">
        <v>2</v>
      </c>
      <c r="I138" s="152"/>
      <c r="L138" s="148"/>
      <c r="M138" s="153"/>
      <c r="T138" s="154"/>
      <c r="AT138" s="155" t="s">
        <v>164</v>
      </c>
      <c r="AU138" s="155" t="s">
        <v>85</v>
      </c>
      <c r="AV138" s="12" t="s">
        <v>85</v>
      </c>
      <c r="AW138" s="12" t="s">
        <v>32</v>
      </c>
      <c r="AX138" s="12" t="s">
        <v>76</v>
      </c>
      <c r="AY138" s="155" t="s">
        <v>137</v>
      </c>
    </row>
    <row r="139" spans="2:65" s="12" customFormat="1" ht="11.25">
      <c r="B139" s="148"/>
      <c r="D139" s="149" t="s">
        <v>164</v>
      </c>
      <c r="E139" s="155" t="s">
        <v>1</v>
      </c>
      <c r="F139" s="150" t="s">
        <v>449</v>
      </c>
      <c r="H139" s="151">
        <v>2</v>
      </c>
      <c r="I139" s="152"/>
      <c r="L139" s="148"/>
      <c r="M139" s="153"/>
      <c r="T139" s="154"/>
      <c r="AT139" s="155" t="s">
        <v>164</v>
      </c>
      <c r="AU139" s="155" t="s">
        <v>85</v>
      </c>
      <c r="AV139" s="12" t="s">
        <v>85</v>
      </c>
      <c r="AW139" s="12" t="s">
        <v>32</v>
      </c>
      <c r="AX139" s="12" t="s">
        <v>76</v>
      </c>
      <c r="AY139" s="155" t="s">
        <v>137</v>
      </c>
    </row>
    <row r="140" spans="2:65" s="13" customFormat="1" ht="11.25">
      <c r="B140" s="171"/>
      <c r="D140" s="149" t="s">
        <v>164</v>
      </c>
      <c r="E140" s="172" t="s">
        <v>1</v>
      </c>
      <c r="F140" s="173" t="s">
        <v>362</v>
      </c>
      <c r="H140" s="174">
        <v>4</v>
      </c>
      <c r="I140" s="175"/>
      <c r="L140" s="171"/>
      <c r="M140" s="176"/>
      <c r="T140" s="177"/>
      <c r="AT140" s="172" t="s">
        <v>164</v>
      </c>
      <c r="AU140" s="172" t="s">
        <v>85</v>
      </c>
      <c r="AV140" s="13" t="s">
        <v>144</v>
      </c>
      <c r="AW140" s="13" t="s">
        <v>32</v>
      </c>
      <c r="AX140" s="13" t="s">
        <v>83</v>
      </c>
      <c r="AY140" s="172" t="s">
        <v>137</v>
      </c>
    </row>
    <row r="141" spans="2:65" s="1" customFormat="1" ht="44.25" customHeight="1">
      <c r="B141" s="31"/>
      <c r="C141" s="135" t="s">
        <v>166</v>
      </c>
      <c r="D141" s="135" t="s">
        <v>139</v>
      </c>
      <c r="E141" s="136" t="s">
        <v>450</v>
      </c>
      <c r="F141" s="137" t="s">
        <v>451</v>
      </c>
      <c r="G141" s="138" t="s">
        <v>271</v>
      </c>
      <c r="H141" s="139">
        <v>224</v>
      </c>
      <c r="I141" s="140"/>
      <c r="J141" s="141">
        <f>ROUND(I141*H141,2)</f>
        <v>0</v>
      </c>
      <c r="K141" s="137" t="s">
        <v>143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144</v>
      </c>
      <c r="AT141" s="146" t="s">
        <v>139</v>
      </c>
      <c r="AU141" s="146" t="s">
        <v>85</v>
      </c>
      <c r="AY141" s="16" t="s">
        <v>137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144</v>
      </c>
      <c r="BM141" s="146" t="s">
        <v>452</v>
      </c>
    </row>
    <row r="142" spans="2:65" s="12" customFormat="1" ht="11.25">
      <c r="B142" s="148"/>
      <c r="D142" s="149" t="s">
        <v>164</v>
      </c>
      <c r="E142" s="155" t="s">
        <v>1</v>
      </c>
      <c r="F142" s="150" t="s">
        <v>453</v>
      </c>
      <c r="H142" s="151">
        <v>112</v>
      </c>
      <c r="I142" s="152"/>
      <c r="L142" s="148"/>
      <c r="M142" s="153"/>
      <c r="T142" s="154"/>
      <c r="AT142" s="155" t="s">
        <v>164</v>
      </c>
      <c r="AU142" s="155" t="s">
        <v>85</v>
      </c>
      <c r="AV142" s="12" t="s">
        <v>85</v>
      </c>
      <c r="AW142" s="12" t="s">
        <v>32</v>
      </c>
      <c r="AX142" s="12" t="s">
        <v>76</v>
      </c>
      <c r="AY142" s="155" t="s">
        <v>137</v>
      </c>
    </row>
    <row r="143" spans="2:65" s="12" customFormat="1" ht="11.25">
      <c r="B143" s="148"/>
      <c r="D143" s="149" t="s">
        <v>164</v>
      </c>
      <c r="E143" s="155" t="s">
        <v>1</v>
      </c>
      <c r="F143" s="150" t="s">
        <v>454</v>
      </c>
      <c r="H143" s="151">
        <v>112</v>
      </c>
      <c r="I143" s="152"/>
      <c r="L143" s="148"/>
      <c r="M143" s="153"/>
      <c r="T143" s="154"/>
      <c r="AT143" s="155" t="s">
        <v>164</v>
      </c>
      <c r="AU143" s="155" t="s">
        <v>85</v>
      </c>
      <c r="AV143" s="12" t="s">
        <v>85</v>
      </c>
      <c r="AW143" s="12" t="s">
        <v>32</v>
      </c>
      <c r="AX143" s="12" t="s">
        <v>76</v>
      </c>
      <c r="AY143" s="155" t="s">
        <v>137</v>
      </c>
    </row>
    <row r="144" spans="2:65" s="13" customFormat="1" ht="11.25">
      <c r="B144" s="171"/>
      <c r="D144" s="149" t="s">
        <v>164</v>
      </c>
      <c r="E144" s="172" t="s">
        <v>1</v>
      </c>
      <c r="F144" s="173" t="s">
        <v>362</v>
      </c>
      <c r="H144" s="174">
        <v>224</v>
      </c>
      <c r="I144" s="175"/>
      <c r="L144" s="171"/>
      <c r="M144" s="176"/>
      <c r="T144" s="177"/>
      <c r="AT144" s="172" t="s">
        <v>164</v>
      </c>
      <c r="AU144" s="172" t="s">
        <v>85</v>
      </c>
      <c r="AV144" s="13" t="s">
        <v>144</v>
      </c>
      <c r="AW144" s="13" t="s">
        <v>32</v>
      </c>
      <c r="AX144" s="13" t="s">
        <v>83</v>
      </c>
      <c r="AY144" s="172" t="s">
        <v>137</v>
      </c>
    </row>
    <row r="145" spans="2:65" s="1" customFormat="1" ht="37.9" customHeight="1">
      <c r="B145" s="31"/>
      <c r="C145" s="135" t="s">
        <v>170</v>
      </c>
      <c r="D145" s="135" t="s">
        <v>139</v>
      </c>
      <c r="E145" s="136" t="s">
        <v>455</v>
      </c>
      <c r="F145" s="137" t="s">
        <v>456</v>
      </c>
      <c r="G145" s="138" t="s">
        <v>271</v>
      </c>
      <c r="H145" s="139">
        <v>2</v>
      </c>
      <c r="I145" s="140"/>
      <c r="J145" s="141">
        <f>ROUND(I145*H145,2)</f>
        <v>0</v>
      </c>
      <c r="K145" s="137" t="s">
        <v>143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144</v>
      </c>
      <c r="AT145" s="146" t="s">
        <v>139</v>
      </c>
      <c r="AU145" s="146" t="s">
        <v>85</v>
      </c>
      <c r="AY145" s="16" t="s">
        <v>137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144</v>
      </c>
      <c r="BM145" s="146" t="s">
        <v>457</v>
      </c>
    </row>
    <row r="146" spans="2:65" s="1" customFormat="1" ht="37.9" customHeight="1">
      <c r="B146" s="31"/>
      <c r="C146" s="135" t="s">
        <v>174</v>
      </c>
      <c r="D146" s="135" t="s">
        <v>139</v>
      </c>
      <c r="E146" s="136" t="s">
        <v>458</v>
      </c>
      <c r="F146" s="137" t="s">
        <v>459</v>
      </c>
      <c r="G146" s="138" t="s">
        <v>271</v>
      </c>
      <c r="H146" s="139">
        <v>112</v>
      </c>
      <c r="I146" s="140"/>
      <c r="J146" s="141">
        <f>ROUND(I146*H146,2)</f>
        <v>0</v>
      </c>
      <c r="K146" s="137" t="s">
        <v>143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144</v>
      </c>
      <c r="AT146" s="146" t="s">
        <v>139</v>
      </c>
      <c r="AU146" s="146" t="s">
        <v>85</v>
      </c>
      <c r="AY146" s="16" t="s">
        <v>137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144</v>
      </c>
      <c r="BM146" s="146" t="s">
        <v>460</v>
      </c>
    </row>
    <row r="147" spans="2:65" s="12" customFormat="1" ht="11.25">
      <c r="B147" s="148"/>
      <c r="D147" s="149" t="s">
        <v>164</v>
      </c>
      <c r="E147" s="155" t="s">
        <v>1</v>
      </c>
      <c r="F147" s="150" t="s">
        <v>461</v>
      </c>
      <c r="H147" s="151">
        <v>112</v>
      </c>
      <c r="I147" s="152"/>
      <c r="L147" s="148"/>
      <c r="M147" s="153"/>
      <c r="T147" s="154"/>
      <c r="AT147" s="155" t="s">
        <v>164</v>
      </c>
      <c r="AU147" s="155" t="s">
        <v>85</v>
      </c>
      <c r="AV147" s="12" t="s">
        <v>85</v>
      </c>
      <c r="AW147" s="12" t="s">
        <v>32</v>
      </c>
      <c r="AX147" s="12" t="s">
        <v>83</v>
      </c>
      <c r="AY147" s="155" t="s">
        <v>137</v>
      </c>
    </row>
    <row r="148" spans="2:65" s="1" customFormat="1" ht="24.2" customHeight="1">
      <c r="B148" s="31"/>
      <c r="C148" s="135" t="s">
        <v>179</v>
      </c>
      <c r="D148" s="135" t="s">
        <v>139</v>
      </c>
      <c r="E148" s="136" t="s">
        <v>462</v>
      </c>
      <c r="F148" s="137" t="s">
        <v>463</v>
      </c>
      <c r="G148" s="138" t="s">
        <v>271</v>
      </c>
      <c r="H148" s="139">
        <v>10</v>
      </c>
      <c r="I148" s="140"/>
      <c r="J148" s="141">
        <f>ROUND(I148*H148,2)</f>
        <v>0</v>
      </c>
      <c r="K148" s="137" t="s">
        <v>143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144</v>
      </c>
      <c r="AT148" s="146" t="s">
        <v>139</v>
      </c>
      <c r="AU148" s="146" t="s">
        <v>85</v>
      </c>
      <c r="AY148" s="16" t="s">
        <v>137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144</v>
      </c>
      <c r="BM148" s="146" t="s">
        <v>464</v>
      </c>
    </row>
    <row r="149" spans="2:65" s="12" customFormat="1" ht="11.25">
      <c r="B149" s="148"/>
      <c r="D149" s="149" t="s">
        <v>164</v>
      </c>
      <c r="E149" s="155" t="s">
        <v>1</v>
      </c>
      <c r="F149" s="150" t="s">
        <v>430</v>
      </c>
      <c r="H149" s="151">
        <v>10</v>
      </c>
      <c r="I149" s="152"/>
      <c r="L149" s="148"/>
      <c r="M149" s="153"/>
      <c r="T149" s="154"/>
      <c r="AT149" s="155" t="s">
        <v>164</v>
      </c>
      <c r="AU149" s="155" t="s">
        <v>85</v>
      </c>
      <c r="AV149" s="12" t="s">
        <v>85</v>
      </c>
      <c r="AW149" s="12" t="s">
        <v>32</v>
      </c>
      <c r="AX149" s="12" t="s">
        <v>83</v>
      </c>
      <c r="AY149" s="155" t="s">
        <v>137</v>
      </c>
    </row>
    <row r="150" spans="2:65" s="1" customFormat="1" ht="49.15" customHeight="1">
      <c r="B150" s="31"/>
      <c r="C150" s="135" t="s">
        <v>223</v>
      </c>
      <c r="D150" s="135" t="s">
        <v>139</v>
      </c>
      <c r="E150" s="136" t="s">
        <v>465</v>
      </c>
      <c r="F150" s="137" t="s">
        <v>466</v>
      </c>
      <c r="G150" s="138" t="s">
        <v>271</v>
      </c>
      <c r="H150" s="139">
        <v>560</v>
      </c>
      <c r="I150" s="140"/>
      <c r="J150" s="141">
        <f>ROUND(I150*H150,2)</f>
        <v>0</v>
      </c>
      <c r="K150" s="137" t="s">
        <v>143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139</v>
      </c>
      <c r="AU150" s="146" t="s">
        <v>85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144</v>
      </c>
      <c r="BM150" s="146" t="s">
        <v>467</v>
      </c>
    </row>
    <row r="151" spans="2:65" s="12" customFormat="1" ht="11.25">
      <c r="B151" s="148"/>
      <c r="D151" s="149" t="s">
        <v>164</v>
      </c>
      <c r="E151" s="155" t="s">
        <v>1</v>
      </c>
      <c r="F151" s="150" t="s">
        <v>439</v>
      </c>
      <c r="H151" s="151">
        <v>560</v>
      </c>
      <c r="I151" s="152"/>
      <c r="L151" s="148"/>
      <c r="M151" s="153"/>
      <c r="T151" s="154"/>
      <c r="AT151" s="155" t="s">
        <v>164</v>
      </c>
      <c r="AU151" s="155" t="s">
        <v>85</v>
      </c>
      <c r="AV151" s="12" t="s">
        <v>85</v>
      </c>
      <c r="AW151" s="12" t="s">
        <v>32</v>
      </c>
      <c r="AX151" s="12" t="s">
        <v>83</v>
      </c>
      <c r="AY151" s="155" t="s">
        <v>137</v>
      </c>
    </row>
    <row r="152" spans="2:65" s="1" customFormat="1" ht="37.9" customHeight="1">
      <c r="B152" s="31"/>
      <c r="C152" s="135" t="s">
        <v>227</v>
      </c>
      <c r="D152" s="135" t="s">
        <v>139</v>
      </c>
      <c r="E152" s="136" t="s">
        <v>468</v>
      </c>
      <c r="F152" s="137" t="s">
        <v>469</v>
      </c>
      <c r="G152" s="138" t="s">
        <v>271</v>
      </c>
      <c r="H152" s="139">
        <v>2</v>
      </c>
      <c r="I152" s="140"/>
      <c r="J152" s="141">
        <f>ROUND(I152*H152,2)</f>
        <v>0</v>
      </c>
      <c r="K152" s="137" t="s">
        <v>143</v>
      </c>
      <c r="L152" s="31"/>
      <c r="M152" s="142" t="s">
        <v>1</v>
      </c>
      <c r="N152" s="143" t="s">
        <v>41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144</v>
      </c>
      <c r="AT152" s="146" t="s">
        <v>139</v>
      </c>
      <c r="AU152" s="146" t="s">
        <v>85</v>
      </c>
      <c r="AY152" s="16" t="s">
        <v>137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144</v>
      </c>
      <c r="BM152" s="146" t="s">
        <v>470</v>
      </c>
    </row>
    <row r="153" spans="2:65" s="1" customFormat="1" ht="55.5" customHeight="1">
      <c r="B153" s="31"/>
      <c r="C153" s="135" t="s">
        <v>8</v>
      </c>
      <c r="D153" s="135" t="s">
        <v>139</v>
      </c>
      <c r="E153" s="136" t="s">
        <v>471</v>
      </c>
      <c r="F153" s="137" t="s">
        <v>472</v>
      </c>
      <c r="G153" s="138" t="s">
        <v>271</v>
      </c>
      <c r="H153" s="139">
        <v>112</v>
      </c>
      <c r="I153" s="140"/>
      <c r="J153" s="141">
        <f>ROUND(I153*H153,2)</f>
        <v>0</v>
      </c>
      <c r="K153" s="137" t="s">
        <v>143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144</v>
      </c>
      <c r="AT153" s="146" t="s">
        <v>139</v>
      </c>
      <c r="AU153" s="146" t="s">
        <v>85</v>
      </c>
      <c r="AY153" s="16" t="s">
        <v>137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144</v>
      </c>
      <c r="BM153" s="146" t="s">
        <v>473</v>
      </c>
    </row>
    <row r="154" spans="2:65" s="12" customFormat="1" ht="11.25">
      <c r="B154" s="148"/>
      <c r="D154" s="149" t="s">
        <v>164</v>
      </c>
      <c r="E154" s="155" t="s">
        <v>1</v>
      </c>
      <c r="F154" s="150" t="s">
        <v>474</v>
      </c>
      <c r="H154" s="151">
        <v>112</v>
      </c>
      <c r="I154" s="152"/>
      <c r="L154" s="148"/>
      <c r="M154" s="178"/>
      <c r="N154" s="179"/>
      <c r="O154" s="179"/>
      <c r="P154" s="179"/>
      <c r="Q154" s="179"/>
      <c r="R154" s="179"/>
      <c r="S154" s="179"/>
      <c r="T154" s="180"/>
      <c r="AT154" s="155" t="s">
        <v>164</v>
      </c>
      <c r="AU154" s="155" t="s">
        <v>85</v>
      </c>
      <c r="AV154" s="12" t="s">
        <v>85</v>
      </c>
      <c r="AW154" s="12" t="s">
        <v>32</v>
      </c>
      <c r="AX154" s="12" t="s">
        <v>83</v>
      </c>
      <c r="AY154" s="155" t="s">
        <v>137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31"/>
    </row>
  </sheetData>
  <sheetProtection algorithmName="SHA-512" hashValue="xzyiehqTheA3ZObgbVYDD9hbYYSN+AcBctIUZWSpklusZK7oFxZ6B7Yd08N/lVpDAiuCUDhI2yZKLIROU3B0Kw==" saltValue="y3pr/dtfqKNvgepTcGPk2XW2wTj/fOKAckP5qGQUEmehgEu5ax32Swbv5DjElL32C+2o2S4vuBV4GgkXG8h/QA==" spinCount="100000" sheet="1" objects="1" scenarios="1" formatColumns="0" formatRows="0" autoFilter="0"/>
  <autoFilter ref="C121:K154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Oprava místní komunikace a parkoviště na ul. Zahradní – II. etapa – 2. část, 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30" customHeight="1">
      <c r="B11" s="31"/>
      <c r="E11" s="187" t="s">
        <v>475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ROUND((SUM(BE123:BE140)),  2)</f>
        <v>0</v>
      </c>
      <c r="I35" s="95">
        <v>0.21</v>
      </c>
      <c r="J35" s="85">
        <f>ROUND(((SUM(BE123:BE140))*I35),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ROUND((SUM(BF123:BF140)),  2)</f>
        <v>0</v>
      </c>
      <c r="I36" s="95">
        <v>0.12</v>
      </c>
      <c r="J36" s="85">
        <f>ROUND(((SUM(BF123:BF140))*I36),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ROUND((SUM(BG123:BG140)),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ROUND((SUM(BH123:BH140)),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ROUND((SUM(BI123:BI140)),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Oprava místní komunikace a parkoviště na ul. Zahradní – II. etapa – 2. část, 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30" customHeight="1">
      <c r="B89" s="31"/>
      <c r="E89" s="187" t="str">
        <f>E11</f>
        <v>SO 801 - Sadové úpravy ,jemné terénní úpravy  kolem zpevněných ploch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J123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187</v>
      </c>
      <c r="E101" s="113"/>
      <c r="F101" s="113"/>
      <c r="G101" s="113"/>
      <c r="H101" s="113"/>
      <c r="I101" s="113"/>
      <c r="J101" s="114">
        <f>J139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122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26.25" customHeight="1">
      <c r="B111" s="31"/>
      <c r="E111" s="229" t="str">
        <f>E7</f>
        <v>Oprava místní komunikace a parkoviště na ul. Zahradní – II. etapa – 2. část, Šumperk</v>
      </c>
      <c r="F111" s="230"/>
      <c r="G111" s="230"/>
      <c r="H111" s="230"/>
      <c r="L111" s="31"/>
    </row>
    <row r="112" spans="2:47" ht="12" customHeight="1">
      <c r="B112" s="19"/>
      <c r="C112" s="26" t="s">
        <v>110</v>
      </c>
      <c r="L112" s="19"/>
    </row>
    <row r="113" spans="2:65" s="1" customFormat="1" ht="16.5" customHeight="1">
      <c r="B113" s="31"/>
      <c r="E113" s="229" t="s">
        <v>111</v>
      </c>
      <c r="F113" s="231"/>
      <c r="G113" s="231"/>
      <c r="H113" s="231"/>
      <c r="L113" s="31"/>
    </row>
    <row r="114" spans="2:65" s="1" customFormat="1" ht="12" customHeight="1">
      <c r="B114" s="31"/>
      <c r="C114" s="26" t="s">
        <v>112</v>
      </c>
      <c r="L114" s="31"/>
    </row>
    <row r="115" spans="2:65" s="1" customFormat="1" ht="30" customHeight="1">
      <c r="B115" s="31"/>
      <c r="E115" s="187" t="str">
        <f>E11</f>
        <v>SO 801 - Sadové úpravy ,jemné terénní úpravy  kolem zpevněných ploch</v>
      </c>
      <c r="F115" s="231"/>
      <c r="G115" s="231"/>
      <c r="H115" s="231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>Šumperk</v>
      </c>
      <c r="I117" s="26" t="s">
        <v>22</v>
      </c>
      <c r="J117" s="51" t="str">
        <f>IF(J14="","",J14)</f>
        <v>2. 9. 2024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>Město  Šumperk</v>
      </c>
      <c r="I119" s="26" t="s">
        <v>30</v>
      </c>
      <c r="J119" s="29" t="str">
        <f>E23</f>
        <v>Ing.Zdeněk Vitásek</v>
      </c>
      <c r="L119" s="31"/>
    </row>
    <row r="120" spans="2:65" s="1" customFormat="1" ht="15.2" customHeight="1">
      <c r="B120" s="31"/>
      <c r="C120" s="26" t="s">
        <v>28</v>
      </c>
      <c r="F120" s="24" t="str">
        <f>IF(E20="","",E20)</f>
        <v>Vyplň údaj</v>
      </c>
      <c r="I120" s="26" t="s">
        <v>33</v>
      </c>
      <c r="J120" s="29" t="str">
        <f>E26</f>
        <v>Martin Pniok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123</v>
      </c>
      <c r="D122" s="117" t="s">
        <v>61</v>
      </c>
      <c r="E122" s="117" t="s">
        <v>57</v>
      </c>
      <c r="F122" s="117" t="s">
        <v>58</v>
      </c>
      <c r="G122" s="117" t="s">
        <v>124</v>
      </c>
      <c r="H122" s="117" t="s">
        <v>125</v>
      </c>
      <c r="I122" s="117" t="s">
        <v>126</v>
      </c>
      <c r="J122" s="117" t="s">
        <v>116</v>
      </c>
      <c r="K122" s="118" t="s">
        <v>127</v>
      </c>
      <c r="L122" s="115"/>
      <c r="M122" s="58" t="s">
        <v>1</v>
      </c>
      <c r="N122" s="59" t="s">
        <v>40</v>
      </c>
      <c r="O122" s="59" t="s">
        <v>128</v>
      </c>
      <c r="P122" s="59" t="s">
        <v>129</v>
      </c>
      <c r="Q122" s="59" t="s">
        <v>130</v>
      </c>
      <c r="R122" s="59" t="s">
        <v>131</v>
      </c>
      <c r="S122" s="59" t="s">
        <v>132</v>
      </c>
      <c r="T122" s="60" t="s">
        <v>133</v>
      </c>
    </row>
    <row r="123" spans="2:65" s="1" customFormat="1" ht="22.9" customHeight="1">
      <c r="B123" s="31"/>
      <c r="C123" s="63" t="s">
        <v>134</v>
      </c>
      <c r="J123" s="119">
        <f>BK123</f>
        <v>0</v>
      </c>
      <c r="L123" s="31"/>
      <c r="M123" s="61"/>
      <c r="N123" s="52"/>
      <c r="O123" s="52"/>
      <c r="P123" s="120">
        <f>P124</f>
        <v>0</v>
      </c>
      <c r="Q123" s="52"/>
      <c r="R123" s="120">
        <f>R124</f>
        <v>1.3948999999999998</v>
      </c>
      <c r="S123" s="52"/>
      <c r="T123" s="121">
        <f>T124</f>
        <v>0</v>
      </c>
      <c r="AT123" s="16" t="s">
        <v>75</v>
      </c>
      <c r="AU123" s="16" t="s">
        <v>118</v>
      </c>
      <c r="BK123" s="122">
        <f>BK124</f>
        <v>0</v>
      </c>
    </row>
    <row r="124" spans="2:65" s="11" customFormat="1" ht="25.9" customHeight="1">
      <c r="B124" s="123"/>
      <c r="D124" s="124" t="s">
        <v>75</v>
      </c>
      <c r="E124" s="125" t="s">
        <v>135</v>
      </c>
      <c r="F124" s="125" t="s">
        <v>136</v>
      </c>
      <c r="I124" s="126"/>
      <c r="J124" s="127">
        <f>BK124</f>
        <v>0</v>
      </c>
      <c r="L124" s="123"/>
      <c r="M124" s="128"/>
      <c r="P124" s="129">
        <f>P125+P139</f>
        <v>0</v>
      </c>
      <c r="R124" s="129">
        <f>R125+R139</f>
        <v>1.3948999999999998</v>
      </c>
      <c r="T124" s="130">
        <f>T125+T139</f>
        <v>0</v>
      </c>
      <c r="AR124" s="124" t="s">
        <v>83</v>
      </c>
      <c r="AT124" s="131" t="s">
        <v>75</v>
      </c>
      <c r="AU124" s="131" t="s">
        <v>76</v>
      </c>
      <c r="AY124" s="124" t="s">
        <v>137</v>
      </c>
      <c r="BK124" s="132">
        <f>BK125+BK139</f>
        <v>0</v>
      </c>
    </row>
    <row r="125" spans="2:65" s="11" customFormat="1" ht="22.9" customHeight="1">
      <c r="B125" s="123"/>
      <c r="D125" s="124" t="s">
        <v>75</v>
      </c>
      <c r="E125" s="133" t="s">
        <v>83</v>
      </c>
      <c r="F125" s="133" t="s">
        <v>138</v>
      </c>
      <c r="I125" s="126"/>
      <c r="J125" s="134">
        <f>BK125</f>
        <v>0</v>
      </c>
      <c r="L125" s="123"/>
      <c r="M125" s="128"/>
      <c r="P125" s="129">
        <f>SUM(P126:P138)</f>
        <v>0</v>
      </c>
      <c r="R125" s="129">
        <f>SUM(R126:R138)</f>
        <v>1.3948999999999998</v>
      </c>
      <c r="T125" s="130">
        <f>SUM(T126:T138)</f>
        <v>0</v>
      </c>
      <c r="AR125" s="124" t="s">
        <v>83</v>
      </c>
      <c r="AT125" s="131" t="s">
        <v>75</v>
      </c>
      <c r="AU125" s="131" t="s">
        <v>83</v>
      </c>
      <c r="AY125" s="124" t="s">
        <v>137</v>
      </c>
      <c r="BK125" s="132">
        <f>SUM(BK126:BK138)</f>
        <v>0</v>
      </c>
    </row>
    <row r="126" spans="2:65" s="1" customFormat="1" ht="55.5" customHeight="1">
      <c r="B126" s="31"/>
      <c r="C126" s="135" t="s">
        <v>83</v>
      </c>
      <c r="D126" s="135" t="s">
        <v>139</v>
      </c>
      <c r="E126" s="136" t="s">
        <v>476</v>
      </c>
      <c r="F126" s="137" t="s">
        <v>477</v>
      </c>
      <c r="G126" s="138" t="s">
        <v>142</v>
      </c>
      <c r="H126" s="139">
        <v>130</v>
      </c>
      <c r="I126" s="140"/>
      <c r="J126" s="141">
        <f>ROUND(I126*H126,2)</f>
        <v>0</v>
      </c>
      <c r="K126" s="137" t="s">
        <v>143</v>
      </c>
      <c r="L126" s="31"/>
      <c r="M126" s="142" t="s">
        <v>1</v>
      </c>
      <c r="N126" s="143" t="s">
        <v>41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144</v>
      </c>
      <c r="AT126" s="146" t="s">
        <v>139</v>
      </c>
      <c r="AU126" s="146" t="s">
        <v>85</v>
      </c>
      <c r="AY126" s="16" t="s">
        <v>137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144</v>
      </c>
      <c r="BM126" s="146" t="s">
        <v>478</v>
      </c>
    </row>
    <row r="127" spans="2:65" s="12" customFormat="1" ht="11.25">
      <c r="B127" s="148"/>
      <c r="D127" s="149" t="s">
        <v>164</v>
      </c>
      <c r="E127" s="155" t="s">
        <v>1</v>
      </c>
      <c r="F127" s="150" t="s">
        <v>479</v>
      </c>
      <c r="H127" s="151">
        <v>130</v>
      </c>
      <c r="I127" s="152"/>
      <c r="L127" s="148"/>
      <c r="M127" s="153"/>
      <c r="T127" s="154"/>
      <c r="AT127" s="155" t="s">
        <v>164</v>
      </c>
      <c r="AU127" s="155" t="s">
        <v>85</v>
      </c>
      <c r="AV127" s="12" t="s">
        <v>85</v>
      </c>
      <c r="AW127" s="12" t="s">
        <v>32</v>
      </c>
      <c r="AX127" s="12" t="s">
        <v>83</v>
      </c>
      <c r="AY127" s="155" t="s">
        <v>137</v>
      </c>
    </row>
    <row r="128" spans="2:65" s="1" customFormat="1" ht="37.9" customHeight="1">
      <c r="B128" s="31"/>
      <c r="C128" s="135" t="s">
        <v>85</v>
      </c>
      <c r="D128" s="135" t="s">
        <v>139</v>
      </c>
      <c r="E128" s="136" t="s">
        <v>480</v>
      </c>
      <c r="F128" s="137" t="s">
        <v>481</v>
      </c>
      <c r="G128" s="138" t="s">
        <v>142</v>
      </c>
      <c r="H128" s="139">
        <v>130</v>
      </c>
      <c r="I128" s="140"/>
      <c r="J128" s="141">
        <f>ROUND(I128*H128,2)</f>
        <v>0</v>
      </c>
      <c r="K128" s="137" t="s">
        <v>143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144</v>
      </c>
      <c r="AT128" s="146" t="s">
        <v>139</v>
      </c>
      <c r="AU128" s="146" t="s">
        <v>85</v>
      </c>
      <c r="AY128" s="16" t="s">
        <v>137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144</v>
      </c>
      <c r="BM128" s="146" t="s">
        <v>482</v>
      </c>
    </row>
    <row r="129" spans="2:65" s="12" customFormat="1" ht="11.25">
      <c r="B129" s="148"/>
      <c r="D129" s="149" t="s">
        <v>164</v>
      </c>
      <c r="E129" s="155" t="s">
        <v>1</v>
      </c>
      <c r="F129" s="150" t="s">
        <v>479</v>
      </c>
      <c r="H129" s="151">
        <v>130</v>
      </c>
      <c r="I129" s="152"/>
      <c r="L129" s="148"/>
      <c r="M129" s="153"/>
      <c r="T129" s="154"/>
      <c r="AT129" s="155" t="s">
        <v>164</v>
      </c>
      <c r="AU129" s="155" t="s">
        <v>85</v>
      </c>
      <c r="AV129" s="12" t="s">
        <v>85</v>
      </c>
      <c r="AW129" s="12" t="s">
        <v>32</v>
      </c>
      <c r="AX129" s="12" t="s">
        <v>83</v>
      </c>
      <c r="AY129" s="155" t="s">
        <v>137</v>
      </c>
    </row>
    <row r="130" spans="2:65" s="1" customFormat="1" ht="16.5" customHeight="1">
      <c r="B130" s="31"/>
      <c r="C130" s="161" t="s">
        <v>150</v>
      </c>
      <c r="D130" s="161" t="s">
        <v>209</v>
      </c>
      <c r="E130" s="162" t="s">
        <v>483</v>
      </c>
      <c r="F130" s="163" t="s">
        <v>484</v>
      </c>
      <c r="G130" s="164" t="s">
        <v>485</v>
      </c>
      <c r="H130" s="165">
        <v>2.6</v>
      </c>
      <c r="I130" s="166"/>
      <c r="J130" s="167">
        <f>ROUND(I130*H130,2)</f>
        <v>0</v>
      </c>
      <c r="K130" s="163" t="s">
        <v>143</v>
      </c>
      <c r="L130" s="168"/>
      <c r="M130" s="169" t="s">
        <v>1</v>
      </c>
      <c r="N130" s="170" t="s">
        <v>41</v>
      </c>
      <c r="P130" s="144">
        <f>O130*H130</f>
        <v>0</v>
      </c>
      <c r="Q130" s="144">
        <v>1E-3</v>
      </c>
      <c r="R130" s="144">
        <f>Q130*H130</f>
        <v>2.6000000000000003E-3</v>
      </c>
      <c r="S130" s="144">
        <v>0</v>
      </c>
      <c r="T130" s="145">
        <f>S130*H130</f>
        <v>0</v>
      </c>
      <c r="AR130" s="146" t="s">
        <v>174</v>
      </c>
      <c r="AT130" s="146" t="s">
        <v>209</v>
      </c>
      <c r="AU130" s="146" t="s">
        <v>85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144</v>
      </c>
      <c r="BM130" s="146" t="s">
        <v>486</v>
      </c>
    </row>
    <row r="131" spans="2:65" s="12" customFormat="1" ht="11.25">
      <c r="B131" s="148"/>
      <c r="D131" s="149" t="s">
        <v>164</v>
      </c>
      <c r="F131" s="150" t="s">
        <v>487</v>
      </c>
      <c r="H131" s="151">
        <v>2.6</v>
      </c>
      <c r="I131" s="152"/>
      <c r="L131" s="148"/>
      <c r="M131" s="153"/>
      <c r="T131" s="154"/>
      <c r="AT131" s="155" t="s">
        <v>164</v>
      </c>
      <c r="AU131" s="155" t="s">
        <v>85</v>
      </c>
      <c r="AV131" s="12" t="s">
        <v>85</v>
      </c>
      <c r="AW131" s="12" t="s">
        <v>4</v>
      </c>
      <c r="AX131" s="12" t="s">
        <v>83</v>
      </c>
      <c r="AY131" s="155" t="s">
        <v>137</v>
      </c>
    </row>
    <row r="132" spans="2:65" s="1" customFormat="1" ht="37.9" customHeight="1">
      <c r="B132" s="31"/>
      <c r="C132" s="135" t="s">
        <v>144</v>
      </c>
      <c r="D132" s="135" t="s">
        <v>139</v>
      </c>
      <c r="E132" s="136" t="s">
        <v>488</v>
      </c>
      <c r="F132" s="137" t="s">
        <v>489</v>
      </c>
      <c r="G132" s="138" t="s">
        <v>142</v>
      </c>
      <c r="H132" s="139">
        <v>130</v>
      </c>
      <c r="I132" s="140"/>
      <c r="J132" s="141">
        <f>ROUND(I132*H132,2)</f>
        <v>0</v>
      </c>
      <c r="K132" s="137" t="s">
        <v>143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144</v>
      </c>
      <c r="AT132" s="146" t="s">
        <v>139</v>
      </c>
      <c r="AU132" s="146" t="s">
        <v>85</v>
      </c>
      <c r="AY132" s="16" t="s">
        <v>137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144</v>
      </c>
      <c r="BM132" s="146" t="s">
        <v>490</v>
      </c>
    </row>
    <row r="133" spans="2:65" s="1" customFormat="1" ht="16.5" customHeight="1">
      <c r="B133" s="31"/>
      <c r="C133" s="161" t="s">
        <v>160</v>
      </c>
      <c r="D133" s="161" t="s">
        <v>209</v>
      </c>
      <c r="E133" s="162" t="s">
        <v>491</v>
      </c>
      <c r="F133" s="163" t="s">
        <v>492</v>
      </c>
      <c r="G133" s="164" t="s">
        <v>190</v>
      </c>
      <c r="H133" s="165">
        <v>6.63</v>
      </c>
      <c r="I133" s="166"/>
      <c r="J133" s="167">
        <f>ROUND(I133*H133,2)</f>
        <v>0</v>
      </c>
      <c r="K133" s="163" t="s">
        <v>143</v>
      </c>
      <c r="L133" s="168"/>
      <c r="M133" s="169" t="s">
        <v>1</v>
      </c>
      <c r="N133" s="170" t="s">
        <v>41</v>
      </c>
      <c r="P133" s="144">
        <f>O133*H133</f>
        <v>0</v>
      </c>
      <c r="Q133" s="144">
        <v>0.21</v>
      </c>
      <c r="R133" s="144">
        <f>Q133*H133</f>
        <v>1.3922999999999999</v>
      </c>
      <c r="S133" s="144">
        <v>0</v>
      </c>
      <c r="T133" s="145">
        <f>S133*H133</f>
        <v>0</v>
      </c>
      <c r="AR133" s="146" t="s">
        <v>174</v>
      </c>
      <c r="AT133" s="146" t="s">
        <v>209</v>
      </c>
      <c r="AU133" s="146" t="s">
        <v>85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144</v>
      </c>
      <c r="BM133" s="146" t="s">
        <v>493</v>
      </c>
    </row>
    <row r="134" spans="2:65" s="12" customFormat="1" ht="11.25">
      <c r="B134" s="148"/>
      <c r="D134" s="149" t="s">
        <v>164</v>
      </c>
      <c r="F134" s="150" t="s">
        <v>494</v>
      </c>
      <c r="H134" s="151">
        <v>6.63</v>
      </c>
      <c r="I134" s="152"/>
      <c r="L134" s="148"/>
      <c r="M134" s="153"/>
      <c r="T134" s="154"/>
      <c r="AT134" s="155" t="s">
        <v>164</v>
      </c>
      <c r="AU134" s="155" t="s">
        <v>85</v>
      </c>
      <c r="AV134" s="12" t="s">
        <v>85</v>
      </c>
      <c r="AW134" s="12" t="s">
        <v>4</v>
      </c>
      <c r="AX134" s="12" t="s">
        <v>83</v>
      </c>
      <c r="AY134" s="155" t="s">
        <v>137</v>
      </c>
    </row>
    <row r="135" spans="2:65" s="1" customFormat="1" ht="37.9" customHeight="1">
      <c r="B135" s="31"/>
      <c r="C135" s="135" t="s">
        <v>166</v>
      </c>
      <c r="D135" s="135" t="s">
        <v>139</v>
      </c>
      <c r="E135" s="136" t="s">
        <v>495</v>
      </c>
      <c r="F135" s="137" t="s">
        <v>496</v>
      </c>
      <c r="G135" s="138" t="s">
        <v>142</v>
      </c>
      <c r="H135" s="139">
        <v>130</v>
      </c>
      <c r="I135" s="140"/>
      <c r="J135" s="141">
        <f>ROUND(I135*H135,2)</f>
        <v>0</v>
      </c>
      <c r="K135" s="137" t="s">
        <v>143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144</v>
      </c>
      <c r="AT135" s="146" t="s">
        <v>139</v>
      </c>
      <c r="AU135" s="146" t="s">
        <v>85</v>
      </c>
      <c r="AY135" s="16" t="s">
        <v>137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144</v>
      </c>
      <c r="BM135" s="146" t="s">
        <v>497</v>
      </c>
    </row>
    <row r="136" spans="2:65" s="1" customFormat="1" ht="24.2" customHeight="1">
      <c r="B136" s="31"/>
      <c r="C136" s="135" t="s">
        <v>170</v>
      </c>
      <c r="D136" s="135" t="s">
        <v>139</v>
      </c>
      <c r="E136" s="136" t="s">
        <v>498</v>
      </c>
      <c r="F136" s="137" t="s">
        <v>499</v>
      </c>
      <c r="G136" s="138" t="s">
        <v>142</v>
      </c>
      <c r="H136" s="139">
        <v>130</v>
      </c>
      <c r="I136" s="140"/>
      <c r="J136" s="141">
        <f>ROUND(I136*H136,2)</f>
        <v>0</v>
      </c>
      <c r="K136" s="137" t="s">
        <v>143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144</v>
      </c>
      <c r="AT136" s="146" t="s">
        <v>139</v>
      </c>
      <c r="AU136" s="146" t="s">
        <v>85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144</v>
      </c>
      <c r="BM136" s="146" t="s">
        <v>500</v>
      </c>
    </row>
    <row r="137" spans="2:65" s="1" customFormat="1" ht="21.75" customHeight="1">
      <c r="B137" s="31"/>
      <c r="C137" s="135" t="s">
        <v>174</v>
      </c>
      <c r="D137" s="135" t="s">
        <v>139</v>
      </c>
      <c r="E137" s="136" t="s">
        <v>501</v>
      </c>
      <c r="F137" s="137" t="s">
        <v>502</v>
      </c>
      <c r="G137" s="138" t="s">
        <v>190</v>
      </c>
      <c r="H137" s="139">
        <v>3.9</v>
      </c>
      <c r="I137" s="140"/>
      <c r="J137" s="141">
        <f>ROUND(I137*H137,2)</f>
        <v>0</v>
      </c>
      <c r="K137" s="137" t="s">
        <v>143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144</v>
      </c>
      <c r="AT137" s="146" t="s">
        <v>139</v>
      </c>
      <c r="AU137" s="146" t="s">
        <v>85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144</v>
      </c>
      <c r="BM137" s="146" t="s">
        <v>503</v>
      </c>
    </row>
    <row r="138" spans="2:65" s="12" customFormat="1" ht="11.25">
      <c r="B138" s="148"/>
      <c r="D138" s="149" t="s">
        <v>164</v>
      </c>
      <c r="E138" s="155" t="s">
        <v>1</v>
      </c>
      <c r="F138" s="150" t="s">
        <v>504</v>
      </c>
      <c r="H138" s="151">
        <v>3.9</v>
      </c>
      <c r="I138" s="152"/>
      <c r="L138" s="148"/>
      <c r="M138" s="153"/>
      <c r="T138" s="154"/>
      <c r="AT138" s="155" t="s">
        <v>164</v>
      </c>
      <c r="AU138" s="155" t="s">
        <v>85</v>
      </c>
      <c r="AV138" s="12" t="s">
        <v>85</v>
      </c>
      <c r="AW138" s="12" t="s">
        <v>32</v>
      </c>
      <c r="AX138" s="12" t="s">
        <v>83</v>
      </c>
      <c r="AY138" s="155" t="s">
        <v>137</v>
      </c>
    </row>
    <row r="139" spans="2:65" s="11" customFormat="1" ht="22.9" customHeight="1">
      <c r="B139" s="123"/>
      <c r="D139" s="124" t="s">
        <v>75</v>
      </c>
      <c r="E139" s="133" t="s">
        <v>392</v>
      </c>
      <c r="F139" s="133" t="s">
        <v>393</v>
      </c>
      <c r="I139" s="126"/>
      <c r="J139" s="134">
        <f>BK139</f>
        <v>0</v>
      </c>
      <c r="L139" s="123"/>
      <c r="M139" s="128"/>
      <c r="P139" s="129">
        <f>P140</f>
        <v>0</v>
      </c>
      <c r="R139" s="129">
        <f>R140</f>
        <v>0</v>
      </c>
      <c r="T139" s="130">
        <f>T140</f>
        <v>0</v>
      </c>
      <c r="AR139" s="124" t="s">
        <v>83</v>
      </c>
      <c r="AT139" s="131" t="s">
        <v>75</v>
      </c>
      <c r="AU139" s="131" t="s">
        <v>83</v>
      </c>
      <c r="AY139" s="124" t="s">
        <v>137</v>
      </c>
      <c r="BK139" s="132">
        <f>BK140</f>
        <v>0</v>
      </c>
    </row>
    <row r="140" spans="2:65" s="1" customFormat="1" ht="24.2" customHeight="1">
      <c r="B140" s="31"/>
      <c r="C140" s="135" t="s">
        <v>179</v>
      </c>
      <c r="D140" s="135" t="s">
        <v>139</v>
      </c>
      <c r="E140" s="136" t="s">
        <v>505</v>
      </c>
      <c r="F140" s="137" t="s">
        <v>506</v>
      </c>
      <c r="G140" s="138" t="s">
        <v>158</v>
      </c>
      <c r="H140" s="139">
        <v>1.395</v>
      </c>
      <c r="I140" s="140"/>
      <c r="J140" s="141">
        <f>ROUND(I140*H140,2)</f>
        <v>0</v>
      </c>
      <c r="K140" s="137" t="s">
        <v>143</v>
      </c>
      <c r="L140" s="31"/>
      <c r="M140" s="156" t="s">
        <v>1</v>
      </c>
      <c r="N140" s="157" t="s">
        <v>41</v>
      </c>
      <c r="O140" s="158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46" t="s">
        <v>144</v>
      </c>
      <c r="AT140" s="146" t="s">
        <v>139</v>
      </c>
      <c r="AU140" s="146" t="s">
        <v>85</v>
      </c>
      <c r="AY140" s="16" t="s">
        <v>137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144</v>
      </c>
      <c r="BM140" s="146" t="s">
        <v>507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LHYbZauqwyQi4pXGOLp9AGi5xQWGLX603NEakXuMGc34bbUNCoAFcCiYZJhxPbn8+0qQCuBIX0px6bA6+i4OFA==" saltValue="3O1RKOc6AoF02oKjA6ATWgmq0+ffxPonq3oYjFj+3QxtOIBL/XpJ7KSWLA3DpPs6XcIUp1yIzPlMz6Z25erXwA==" spinCount="100000" sheet="1" objects="1" scenarios="1" formatColumns="0" formatRows="0" autoFilter="0"/>
  <autoFilter ref="C122:K140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2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Oprava místní komunikace a parkoviště na ul. Zahradní – II. etapa – 2. část, 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508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ROUND((SUM(BE122:BE131)),  2)</f>
        <v>0</v>
      </c>
      <c r="I35" s="95">
        <v>0.21</v>
      </c>
      <c r="J35" s="85">
        <f>ROUND(((SUM(BE122:BE131))*I35),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ROUND((SUM(BF122:BF131)),  2)</f>
        <v>0</v>
      </c>
      <c r="I36" s="95">
        <v>0.12</v>
      </c>
      <c r="J36" s="85">
        <f>ROUND(((SUM(BF122:BF131))*I36),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ROUND((SUM(BH122:BH131)),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Oprava místní komunikace a parkoviště na ul. Zahradní – II. etapa – 2. část, 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1000 - Ostatní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509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510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122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26.25" customHeight="1">
      <c r="B110" s="31"/>
      <c r="E110" s="229" t="str">
        <f>E7</f>
        <v>Oprava místní komunikace a parkoviště na ul. Zahradní – II. etapa – 2. část, 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1000 - Ostatní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123</v>
      </c>
      <c r="D121" s="117" t="s">
        <v>61</v>
      </c>
      <c r="E121" s="117" t="s">
        <v>57</v>
      </c>
      <c r="F121" s="117" t="s">
        <v>58</v>
      </c>
      <c r="G121" s="117" t="s">
        <v>124</v>
      </c>
      <c r="H121" s="117" t="s">
        <v>125</v>
      </c>
      <c r="I121" s="117" t="s">
        <v>126</v>
      </c>
      <c r="J121" s="117" t="s">
        <v>116</v>
      </c>
      <c r="K121" s="118" t="s">
        <v>127</v>
      </c>
      <c r="L121" s="115"/>
      <c r="M121" s="58" t="s">
        <v>1</v>
      </c>
      <c r="N121" s="59" t="s">
        <v>40</v>
      </c>
      <c r="O121" s="59" t="s">
        <v>128</v>
      </c>
      <c r="P121" s="59" t="s">
        <v>129</v>
      </c>
      <c r="Q121" s="59" t="s">
        <v>130</v>
      </c>
      <c r="R121" s="59" t="s">
        <v>131</v>
      </c>
      <c r="S121" s="59" t="s">
        <v>132</v>
      </c>
      <c r="T121" s="60" t="s">
        <v>133</v>
      </c>
    </row>
    <row r="122" spans="2:65" s="1" customFormat="1" ht="22.9" customHeight="1">
      <c r="B122" s="31"/>
      <c r="C122" s="63" t="s">
        <v>134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511</v>
      </c>
      <c r="F123" s="125" t="s">
        <v>512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144</v>
      </c>
      <c r="AT123" s="131" t="s">
        <v>75</v>
      </c>
      <c r="AU123" s="131" t="s">
        <v>76</v>
      </c>
      <c r="AY123" s="124" t="s">
        <v>137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513</v>
      </c>
      <c r="F124" s="133" t="s">
        <v>512</v>
      </c>
      <c r="I124" s="126"/>
      <c r="J124" s="134">
        <f>BK124</f>
        <v>0</v>
      </c>
      <c r="L124" s="123"/>
      <c r="M124" s="128"/>
      <c r="P124" s="129">
        <f>SUM(P125:P131)</f>
        <v>0</v>
      </c>
      <c r="R124" s="129">
        <f>SUM(R125:R131)</f>
        <v>0</v>
      </c>
      <c r="T124" s="130">
        <f>SUM(T125:T131)</f>
        <v>0</v>
      </c>
      <c r="AR124" s="124" t="s">
        <v>144</v>
      </c>
      <c r="AT124" s="131" t="s">
        <v>75</v>
      </c>
      <c r="AU124" s="131" t="s">
        <v>83</v>
      </c>
      <c r="AY124" s="124" t="s">
        <v>137</v>
      </c>
      <c r="BK124" s="132">
        <f>SUM(BK125:BK131)</f>
        <v>0</v>
      </c>
    </row>
    <row r="125" spans="2:65" s="1" customFormat="1" ht="16.5" customHeight="1">
      <c r="B125" s="31"/>
      <c r="C125" s="135" t="s">
        <v>85</v>
      </c>
      <c r="D125" s="135" t="s">
        <v>139</v>
      </c>
      <c r="E125" s="136" t="s">
        <v>514</v>
      </c>
      <c r="F125" s="137" t="s">
        <v>515</v>
      </c>
      <c r="G125" s="138" t="s">
        <v>516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517</v>
      </c>
      <c r="AT125" s="146" t="s">
        <v>139</v>
      </c>
      <c r="AU125" s="146" t="s">
        <v>85</v>
      </c>
      <c r="AY125" s="16" t="s">
        <v>137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517</v>
      </c>
      <c r="BM125" s="146" t="s">
        <v>518</v>
      </c>
    </row>
    <row r="126" spans="2:65" s="14" customFormat="1" ht="22.5">
      <c r="B126" s="181"/>
      <c r="D126" s="149" t="s">
        <v>164</v>
      </c>
      <c r="E126" s="182" t="s">
        <v>1</v>
      </c>
      <c r="F126" s="183" t="s">
        <v>519</v>
      </c>
      <c r="H126" s="182" t="s">
        <v>1</v>
      </c>
      <c r="I126" s="184"/>
      <c r="L126" s="181"/>
      <c r="M126" s="185"/>
      <c r="T126" s="186"/>
      <c r="AT126" s="182" t="s">
        <v>164</v>
      </c>
      <c r="AU126" s="182" t="s">
        <v>85</v>
      </c>
      <c r="AV126" s="14" t="s">
        <v>83</v>
      </c>
      <c r="AW126" s="14" t="s">
        <v>32</v>
      </c>
      <c r="AX126" s="14" t="s">
        <v>76</v>
      </c>
      <c r="AY126" s="182" t="s">
        <v>137</v>
      </c>
    </row>
    <row r="127" spans="2:65" s="12" customFormat="1" ht="11.25">
      <c r="B127" s="148"/>
      <c r="D127" s="149" t="s">
        <v>164</v>
      </c>
      <c r="E127" s="155" t="s">
        <v>1</v>
      </c>
      <c r="F127" s="150" t="s">
        <v>83</v>
      </c>
      <c r="H127" s="151">
        <v>1</v>
      </c>
      <c r="I127" s="152"/>
      <c r="L127" s="148"/>
      <c r="M127" s="153"/>
      <c r="T127" s="154"/>
      <c r="AT127" s="155" t="s">
        <v>164</v>
      </c>
      <c r="AU127" s="155" t="s">
        <v>85</v>
      </c>
      <c r="AV127" s="12" t="s">
        <v>85</v>
      </c>
      <c r="AW127" s="12" t="s">
        <v>32</v>
      </c>
      <c r="AX127" s="12" t="s">
        <v>83</v>
      </c>
      <c r="AY127" s="155" t="s">
        <v>137</v>
      </c>
    </row>
    <row r="128" spans="2:65" s="1" customFormat="1" ht="16.5" customHeight="1">
      <c r="B128" s="31"/>
      <c r="C128" s="135" t="s">
        <v>166</v>
      </c>
      <c r="D128" s="135" t="s">
        <v>139</v>
      </c>
      <c r="E128" s="136" t="s">
        <v>520</v>
      </c>
      <c r="F128" s="137" t="s">
        <v>521</v>
      </c>
      <c r="G128" s="138" t="s">
        <v>516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517</v>
      </c>
      <c r="AT128" s="146" t="s">
        <v>139</v>
      </c>
      <c r="AU128" s="146" t="s">
        <v>85</v>
      </c>
      <c r="AY128" s="16" t="s">
        <v>137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517</v>
      </c>
      <c r="BM128" s="146" t="s">
        <v>522</v>
      </c>
    </row>
    <row r="129" spans="2:65" s="1" customFormat="1" ht="16.5" customHeight="1">
      <c r="B129" s="31"/>
      <c r="C129" s="135" t="s">
        <v>179</v>
      </c>
      <c r="D129" s="135" t="s">
        <v>139</v>
      </c>
      <c r="E129" s="136" t="s">
        <v>523</v>
      </c>
      <c r="F129" s="137" t="s">
        <v>524</v>
      </c>
      <c r="G129" s="138" t="s">
        <v>516</v>
      </c>
      <c r="H129" s="139">
        <v>1</v>
      </c>
      <c r="I129" s="140"/>
      <c r="J129" s="141">
        <f>ROUND(I129*H129,2)</f>
        <v>0</v>
      </c>
      <c r="K129" s="137" t="s">
        <v>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517</v>
      </c>
      <c r="AT129" s="146" t="s">
        <v>139</v>
      </c>
      <c r="AU129" s="146" t="s">
        <v>85</v>
      </c>
      <c r="AY129" s="16" t="s">
        <v>137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517</v>
      </c>
      <c r="BM129" s="146" t="s">
        <v>525</v>
      </c>
    </row>
    <row r="130" spans="2:65" s="1" customFormat="1" ht="16.5" customHeight="1">
      <c r="B130" s="31"/>
      <c r="C130" s="135" t="s">
        <v>227</v>
      </c>
      <c r="D130" s="135" t="s">
        <v>139</v>
      </c>
      <c r="E130" s="136" t="s">
        <v>526</v>
      </c>
      <c r="F130" s="137" t="s">
        <v>527</v>
      </c>
      <c r="G130" s="138" t="s">
        <v>516</v>
      </c>
      <c r="H130" s="139">
        <v>1</v>
      </c>
      <c r="I130" s="140"/>
      <c r="J130" s="141">
        <f>ROUND(I130*H130,2)</f>
        <v>0</v>
      </c>
      <c r="K130" s="137" t="s">
        <v>1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517</v>
      </c>
      <c r="AT130" s="146" t="s">
        <v>139</v>
      </c>
      <c r="AU130" s="146" t="s">
        <v>85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517</v>
      </c>
      <c r="BM130" s="146" t="s">
        <v>528</v>
      </c>
    </row>
    <row r="131" spans="2:65" s="1" customFormat="1" ht="16.5" customHeight="1">
      <c r="B131" s="31"/>
      <c r="C131" s="135" t="s">
        <v>8</v>
      </c>
      <c r="D131" s="135" t="s">
        <v>139</v>
      </c>
      <c r="E131" s="136" t="s">
        <v>529</v>
      </c>
      <c r="F131" s="137" t="s">
        <v>527</v>
      </c>
      <c r="G131" s="138" t="s">
        <v>516</v>
      </c>
      <c r="H131" s="139">
        <v>1</v>
      </c>
      <c r="I131" s="140"/>
      <c r="J131" s="141">
        <f>ROUND(I131*H131,2)</f>
        <v>0</v>
      </c>
      <c r="K131" s="137" t="s">
        <v>1</v>
      </c>
      <c r="L131" s="31"/>
      <c r="M131" s="156" t="s">
        <v>1</v>
      </c>
      <c r="N131" s="157" t="s">
        <v>41</v>
      </c>
      <c r="O131" s="158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46" t="s">
        <v>517</v>
      </c>
      <c r="AT131" s="146" t="s">
        <v>139</v>
      </c>
      <c r="AU131" s="146" t="s">
        <v>85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517</v>
      </c>
      <c r="BM131" s="146" t="s">
        <v>530</v>
      </c>
    </row>
    <row r="132" spans="2:65" s="1" customFormat="1" ht="6.95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1"/>
    </row>
  </sheetData>
  <sheetProtection algorithmName="SHA-512" hashValue="PJOE/IIAdx/DsEUxuEPajMiFW3X5Xvjqd5osTCde3pnaOsj6I+CPXpaUBsKhn1SNW/i40aKwmbnwUK3JTP+tQw==" saltValue="Vl6SpJdBFzu8VvnycWo/esTrJukozi1LhIeZOsWiW+w/YzFVvqPL6iD/rEtdN51HhqsLgrbHvjRt60uxk716KQ==" spinCount="100000" sheet="1" objects="1" scenarios="1" formatColumns="0" formatRows="0" autoFilter="0"/>
  <autoFilter ref="C121:K131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Oprava místní komunikace a parkoviště na ul. Zahradní – II. etapa – 2. část, 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531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Oprava místní komunikace a parkoviště na ul. Zahradní – II. etapa – 2. část, 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532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533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122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26.25" customHeight="1">
      <c r="B110" s="31"/>
      <c r="E110" s="229" t="str">
        <f>E7</f>
        <v>Oprava místní komunikace a parkoviště na ul. Zahradní – II. etapa – 2. část, 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123</v>
      </c>
      <c r="D121" s="117" t="s">
        <v>61</v>
      </c>
      <c r="E121" s="117" t="s">
        <v>57</v>
      </c>
      <c r="F121" s="117" t="s">
        <v>58</v>
      </c>
      <c r="G121" s="117" t="s">
        <v>124</v>
      </c>
      <c r="H121" s="117" t="s">
        <v>125</v>
      </c>
      <c r="I121" s="117" t="s">
        <v>126</v>
      </c>
      <c r="J121" s="117" t="s">
        <v>116</v>
      </c>
      <c r="K121" s="118" t="s">
        <v>127</v>
      </c>
      <c r="L121" s="115"/>
      <c r="M121" s="58" t="s">
        <v>1</v>
      </c>
      <c r="N121" s="59" t="s">
        <v>40</v>
      </c>
      <c r="O121" s="59" t="s">
        <v>128</v>
      </c>
      <c r="P121" s="59" t="s">
        <v>129</v>
      </c>
      <c r="Q121" s="59" t="s">
        <v>130</v>
      </c>
      <c r="R121" s="59" t="s">
        <v>131</v>
      </c>
      <c r="S121" s="59" t="s">
        <v>132</v>
      </c>
      <c r="T121" s="60" t="s">
        <v>133</v>
      </c>
    </row>
    <row r="122" spans="2:65" s="1" customFormat="1" ht="22.9" customHeight="1">
      <c r="B122" s="31"/>
      <c r="C122" s="63" t="s">
        <v>134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107</v>
      </c>
      <c r="F123" s="125" t="s">
        <v>534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160</v>
      </c>
      <c r="AT123" s="131" t="s">
        <v>75</v>
      </c>
      <c r="AU123" s="131" t="s">
        <v>76</v>
      </c>
      <c r="AY123" s="124" t="s">
        <v>137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535</v>
      </c>
      <c r="F124" s="133" t="s">
        <v>536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160</v>
      </c>
      <c r="AT124" s="131" t="s">
        <v>75</v>
      </c>
      <c r="AU124" s="131" t="s">
        <v>83</v>
      </c>
      <c r="AY124" s="124" t="s">
        <v>137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139</v>
      </c>
      <c r="E125" s="136" t="s">
        <v>537</v>
      </c>
      <c r="F125" s="137" t="s">
        <v>536</v>
      </c>
      <c r="G125" s="138" t="s">
        <v>516</v>
      </c>
      <c r="H125" s="139">
        <v>1</v>
      </c>
      <c r="I125" s="140"/>
      <c r="J125" s="141">
        <f>ROUND(I125*H125,2)</f>
        <v>0</v>
      </c>
      <c r="K125" s="137" t="s">
        <v>143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538</v>
      </c>
      <c r="AT125" s="146" t="s">
        <v>139</v>
      </c>
      <c r="AU125" s="146" t="s">
        <v>85</v>
      </c>
      <c r="AY125" s="16" t="s">
        <v>137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538</v>
      </c>
      <c r="BM125" s="146" t="s">
        <v>539</v>
      </c>
    </row>
    <row r="126" spans="2:65" s="1" customFormat="1" ht="16.5" customHeight="1">
      <c r="B126" s="31"/>
      <c r="C126" s="135" t="s">
        <v>85</v>
      </c>
      <c r="D126" s="135" t="s">
        <v>139</v>
      </c>
      <c r="E126" s="136" t="s">
        <v>540</v>
      </c>
      <c r="F126" s="137" t="s">
        <v>541</v>
      </c>
      <c r="G126" s="138" t="s">
        <v>516</v>
      </c>
      <c r="H126" s="139">
        <v>1</v>
      </c>
      <c r="I126" s="140"/>
      <c r="J126" s="141">
        <f>ROUND(I126*H126,2)</f>
        <v>0</v>
      </c>
      <c r="K126" s="137" t="s">
        <v>143</v>
      </c>
      <c r="L126" s="31"/>
      <c r="M126" s="156" t="s">
        <v>1</v>
      </c>
      <c r="N126" s="157" t="s">
        <v>41</v>
      </c>
      <c r="O126" s="158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46" t="s">
        <v>538</v>
      </c>
      <c r="AT126" s="146" t="s">
        <v>139</v>
      </c>
      <c r="AU126" s="146" t="s">
        <v>85</v>
      </c>
      <c r="AY126" s="16" t="s">
        <v>137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538</v>
      </c>
      <c r="BM126" s="146" t="s">
        <v>542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Q9L15uATWI1ZL4VS2J3m7OSE8ScCYvVevt3FyanT1786o6XHmS3qpUTURXOwBXqBUUFw2U9ffox0wufLXcZ5CQ==" saltValue="Dri4n0AORTJDXEgMUeBioK7nnbHNUkVYXtKfERIcJ3r1uoQoH3cbhbGScuehC5kzqeXnJkXoj3vAVarijGVA6g==" spinCount="100000" sheet="1" objects="1" scenarios="1" formatColumns="0" formatRows="0" autoFilter="0"/>
  <autoFilter ref="C121:K126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001 - Příprava území ,...</vt:lpstr>
      <vt:lpstr>SO 101 - Komunikace a par...</vt:lpstr>
      <vt:lpstr>SO 191 - Dopravní značení...</vt:lpstr>
      <vt:lpstr>SO 192 - Dopravní značení...</vt:lpstr>
      <vt:lpstr>SO 801 - Sadové úpravy ,j...</vt:lpstr>
      <vt:lpstr>SO 1000 - Ostatní náklady</vt:lpstr>
      <vt:lpstr>SO 1020 - VRN</vt:lpstr>
      <vt:lpstr>'Rekapitulace stavby'!Názvy_tisku</vt:lpstr>
      <vt:lpstr>'SO 001 - Příprava území ,...'!Názvy_tisku</vt:lpstr>
      <vt:lpstr>'SO 1000 - Ostatní náklady'!Názvy_tisku</vt:lpstr>
      <vt:lpstr>'SO 101 - Komunikace a par...'!Názvy_tisku</vt:lpstr>
      <vt:lpstr>'SO 1020 - VRN'!Názvy_tisku</vt:lpstr>
      <vt:lpstr>'SO 191 - Dopravní značení...'!Názvy_tisku</vt:lpstr>
      <vt:lpstr>'SO 192 - Dopravní značení...'!Názvy_tisku</vt:lpstr>
      <vt:lpstr>'SO 801 - Sadové úpravy ,j...'!Názvy_tisku</vt:lpstr>
      <vt:lpstr>'Rekapitulace stavby'!Oblast_tisku</vt:lpstr>
      <vt:lpstr>'SO 001 - Příprava území ,...'!Oblast_tisku</vt:lpstr>
      <vt:lpstr>'SO 1000 - Ostatní náklady'!Oblast_tisku</vt:lpstr>
      <vt:lpstr>'SO 101 - Komunikace a par...'!Oblast_tisku</vt:lpstr>
      <vt:lpstr>'SO 1020 - VRN'!Oblast_tisku</vt:lpstr>
      <vt:lpstr>'SO 191 - Dopravní značení...'!Oblast_tisku</vt:lpstr>
      <vt:lpstr>'SO 192 - Dopravní značení...'!Oblast_tisku</vt:lpstr>
      <vt:lpstr>'SO 801 - Sadové úpravy ,j...'!Oblast_tisku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2024-09-02T10:15:45Z</dcterms:created>
  <dcterms:modified xsi:type="dcterms:W3CDTF">2025-02-05T14:15:32Z</dcterms:modified>
</cp:coreProperties>
</file>