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_Položkový rozpočet" sheetId="1" r:id="rId4"/>
    <sheet state="visible" name="2_Pravidla pro práci s tabulkou" sheetId="2" r:id="rId5"/>
  </sheets>
  <definedNames>
    <definedName hidden="1" localSheetId="0" name="Z_58AE1161_A5A0_405F_935E_D53682F9EE3A_.wvu.FilterData">'1_Položkový rozpočet'!$A$4:$H$365</definedName>
  </definedNames>
  <calcPr/>
  <customWorkbookViews>
    <customWorkbookView activeSheetId="0" maximized="1" windowHeight="0" windowWidth="0" guid="{58AE1161-A5A0-405F-935E-D53682F9EE3A}" name="Filtr 1"/>
  </customWorkbookViews>
  <extLst>
    <ext uri="GoogleSheetsCustomDataVersion2">
      <go:sheetsCustomData xmlns:go="http://customooxmlschemas.google.com/" r:id="rId6" roundtripDataChecksum="BFeAXNi0WwSx9B2LFHG1fBAxju37+ARR5eK71D0D9TM="/>
    </ext>
  </extLst>
</workbook>
</file>

<file path=xl/sharedStrings.xml><?xml version="1.0" encoding="utf-8"?>
<sst xmlns="http://schemas.openxmlformats.org/spreadsheetml/2006/main" count="1515" uniqueCount="493">
  <si>
    <t>Název zakázky: „Technologický park města Šumperk se zapojením formou mikrogrid”</t>
  </si>
  <si>
    <t xml:space="preserve">Projekční rozpočet </t>
  </si>
  <si>
    <r>
      <rPr>
        <rFont val="Times"/>
        <color theme="1"/>
        <sz val="11.0"/>
      </rPr>
      <t>Položka specifikace v rozdělení na</t>
    </r>
    <r>
      <rPr>
        <rFont val="Times"/>
        <color rgb="FF4F81BD"/>
        <sz val="11.0"/>
      </rPr>
      <t xml:space="preserve"> </t>
    </r>
    <r>
      <rPr>
        <rFont val="Times"/>
        <b/>
        <color rgb="FF4F81BD"/>
        <sz val="11.0"/>
      </rPr>
      <t>uznatelné</t>
    </r>
    <r>
      <rPr>
        <rFont val="Times"/>
        <color theme="1"/>
        <sz val="11.0"/>
      </rPr>
      <t xml:space="preserve"> a </t>
    </r>
    <r>
      <rPr>
        <rFont val="Times"/>
        <b/>
        <color rgb="FF38761D"/>
        <sz val="11.0"/>
      </rPr>
      <t>neuznatelné</t>
    </r>
    <r>
      <rPr>
        <rFont val="Times"/>
        <color theme="1"/>
        <sz val="11.0"/>
      </rPr>
      <t xml:space="preserve"> náklady</t>
    </r>
  </si>
  <si>
    <t>Pozice</t>
  </si>
  <si>
    <t>Číslo položky</t>
  </si>
  <si>
    <t>Název</t>
  </si>
  <si>
    <t>Měrná 
jednotka</t>
  </si>
  <si>
    <t>Počet jednotek</t>
  </si>
  <si>
    <t>Výrobce a typ zařízení</t>
  </si>
  <si>
    <t>Jednotková cena</t>
  </si>
  <si>
    <t>Celková cena</t>
  </si>
  <si>
    <t xml:space="preserve">Poznámka </t>
  </si>
  <si>
    <t>Stavba</t>
  </si>
  <si>
    <t>001</t>
  </si>
  <si>
    <t>Fotovoltaická elektrárna 97,5kWp s akumulací 576kWh – FVE ZŠ/MŠ Šumavská</t>
  </si>
  <si>
    <t>Objekt</t>
  </si>
  <si>
    <t>FVE ZŠ/MŠ Šumavská</t>
  </si>
  <si>
    <t>-</t>
  </si>
  <si>
    <t>Oddíl</t>
  </si>
  <si>
    <t>Fotovoltaická elektrárna - část MŠ Šumavská</t>
  </si>
  <si>
    <t>1.1</t>
  </si>
  <si>
    <t>Fotovoltaická elektrárna</t>
  </si>
  <si>
    <t>1</t>
  </si>
  <si>
    <t>65001T</t>
  </si>
  <si>
    <t>Fotovoltaický panel min. 500Wp</t>
  </si>
  <si>
    <t>ks</t>
  </si>
  <si>
    <t>2</t>
  </si>
  <si>
    <t>65002T</t>
  </si>
  <si>
    <t>Optimizér</t>
  </si>
  <si>
    <t>3</t>
  </si>
  <si>
    <t>65003T</t>
  </si>
  <si>
    <t>Podpůrná konstrukce pro panely</t>
  </si>
  <si>
    <t>4</t>
  </si>
  <si>
    <t>65004T</t>
  </si>
  <si>
    <t>Konstrukce se stříškou pro střídač a DC rozvaděč</t>
  </si>
  <si>
    <t>5</t>
  </si>
  <si>
    <t>65005T</t>
  </si>
  <si>
    <t>Fotovoltaický střídač 400V AC, min. 30kW, max. 80A AC</t>
  </si>
  <si>
    <t>6</t>
  </si>
  <si>
    <t>65007T</t>
  </si>
  <si>
    <t>Rozvaděč fotovoltaiky RFVE-AC</t>
  </si>
  <si>
    <t>7</t>
  </si>
  <si>
    <t>65008T</t>
  </si>
  <si>
    <t>Rozvaděč fotovoltaiky RFVE-DC</t>
  </si>
  <si>
    <t>8</t>
  </si>
  <si>
    <t>65009T</t>
  </si>
  <si>
    <t>Rozvaděč pro připojení FVE R-BYPASS</t>
  </si>
  <si>
    <t>9</t>
  </si>
  <si>
    <t>65010T</t>
  </si>
  <si>
    <t>Kabelový žlab plný včetně víka a veškerého spojovacího materiálu</t>
  </si>
  <si>
    <t>m</t>
  </si>
  <si>
    <t>10</t>
  </si>
  <si>
    <t>65011T</t>
  </si>
  <si>
    <t>Kabelový žebřík včetně víka a veškerého spojovacího materiálu</t>
  </si>
  <si>
    <t>11</t>
  </si>
  <si>
    <t>65012T</t>
  </si>
  <si>
    <t>Kabel ekvipotenciálního pospojení CYA 16mm² / FeZn d8mm</t>
  </si>
  <si>
    <t>12</t>
  </si>
  <si>
    <t>DC kabely H1Z2Z2-K6</t>
  </si>
  <si>
    <t>13</t>
  </si>
  <si>
    <t>65014T</t>
  </si>
  <si>
    <t>Požární tlačítko FVE STOP vč. požárně odolného propojení</t>
  </si>
  <si>
    <t>14</t>
  </si>
  <si>
    <t>65015T</t>
  </si>
  <si>
    <t>Datové propojovací kabely FTP CAT6</t>
  </si>
  <si>
    <t>15</t>
  </si>
  <si>
    <t>65016T</t>
  </si>
  <si>
    <t>AC kabely AYKY 4x35mm²</t>
  </si>
  <si>
    <t>16</t>
  </si>
  <si>
    <t>65017T</t>
  </si>
  <si>
    <t>AC kabely CYKY 4x25mm²</t>
  </si>
  <si>
    <t>17</t>
  </si>
  <si>
    <t>65018T</t>
  </si>
  <si>
    <t>Požární ucpávky</t>
  </si>
  <si>
    <t>kpl</t>
  </si>
  <si>
    <t>18</t>
  </si>
  <si>
    <t>65019T</t>
  </si>
  <si>
    <t>Ostatní příslušenství a drobný materiál (svorky, lišty apod.)</t>
  </si>
  <si>
    <t>1.2</t>
  </si>
  <si>
    <t>Montážní práce</t>
  </si>
  <si>
    <t xml:space="preserve"> 1</t>
  </si>
  <si>
    <t>650011111R00</t>
  </si>
  <si>
    <t>Montáž kabelových žlabů</t>
  </si>
  <si>
    <t>650611115R00</t>
  </si>
  <si>
    <t>Montáž nosné konstrukce fotovoltaických panelů na plochou střechu</t>
  </si>
  <si>
    <t>kus</t>
  </si>
  <si>
    <t>650020T</t>
  </si>
  <si>
    <t>Montáž konstrukce pro střídač a DC rozvaděč</t>
  </si>
  <si>
    <t>650613127R00</t>
  </si>
  <si>
    <t>Montáž síťového střídače napětí DC/AC fotovoltaických systémů, třífázového 50000 W</t>
  </si>
  <si>
    <t>650612231R00</t>
  </si>
  <si>
    <t>Montáž fotovoltaických panelů na plochou střechu, krystalické panely o výkonu min. 500 Wp</t>
  </si>
  <si>
    <t>650614121R00</t>
  </si>
  <si>
    <t>Montáž výkonového optimizeru stejnosměrného měniče napětí DC/AC, výstupní výkon nad 500 W</t>
  </si>
  <si>
    <t>650031623R00</t>
  </si>
  <si>
    <t>Montáž rozváděče, do hmotnosti 50 kg</t>
  </si>
  <si>
    <t>650124273RT2</t>
  </si>
  <si>
    <t>Uložení DC kabelů</t>
  </si>
  <si>
    <t>Uložení AC kabelů</t>
  </si>
  <si>
    <t>650041112RT2</t>
  </si>
  <si>
    <t>Montáž a uložení kabelů ekvipotenciálního pospojení</t>
  </si>
  <si>
    <t>650021T</t>
  </si>
  <si>
    <t>Uložení datových kabelů</t>
  </si>
  <si>
    <t>650022T</t>
  </si>
  <si>
    <t>Elektro práce</t>
  </si>
  <si>
    <t>650023T</t>
  </si>
  <si>
    <t>Úprava stávající elektroinstalace pro připojení FVE</t>
  </si>
  <si>
    <t>650052316R00</t>
  </si>
  <si>
    <t>Montáž požárního tlačítka vč. propojení</t>
  </si>
  <si>
    <t>Fotovoltaická elektrárna - část ZŠ Šumavská</t>
  </si>
  <si>
    <t>2.1.</t>
  </si>
  <si>
    <t>Fotovoltaický střídač 400V AC, min. 25kW, max. 50A AC</t>
  </si>
  <si>
    <t>65006T</t>
  </si>
  <si>
    <t>Fotovoltaický střídač 400V AC, min. 14kW, max. 40A AC</t>
  </si>
  <si>
    <t>65013T</t>
  </si>
  <si>
    <t>AC kabely AYKY 3x240+120mm²</t>
  </si>
  <si>
    <t>AC kabely AYKY 4x16mm²</t>
  </si>
  <si>
    <t>AC kabely CYKY 5x10mm²</t>
  </si>
  <si>
    <t>AC kabely CYKY 5x6mm²</t>
  </si>
  <si>
    <t>19</t>
  </si>
  <si>
    <t>20</t>
  </si>
  <si>
    <t>65020T</t>
  </si>
  <si>
    <t>2.2.</t>
  </si>
  <si>
    <t>Montáž fotovoltaických panelů na plochou střechu, krystalické panely o výkonu min. 550 Wp</t>
  </si>
  <si>
    <t>2.3.</t>
  </si>
  <si>
    <t>LPS</t>
  </si>
  <si>
    <t>651037</t>
  </si>
  <si>
    <t>Izolovaný vodič s vysokonapěťovou izolací odpovídající ekvivalentu přeskokové vzdálenosti s=0,75 m</t>
  </si>
  <si>
    <t>651038</t>
  </si>
  <si>
    <t>Držák vedení pro uložení na stěny</t>
  </si>
  <si>
    <t>651039</t>
  </si>
  <si>
    <t>Připojovací prvek pro vodič s vysokonapěťovou izolací</t>
  </si>
  <si>
    <t>651040</t>
  </si>
  <si>
    <t>Svorka pro řízení potenciálu v oblasti koncovky</t>
  </si>
  <si>
    <t>651041</t>
  </si>
  <si>
    <t>Vodič CY6 pro řízení potenciálu vysokonapěťového vodiče k napojení na MET svorkovnici, Pozn.: Napojit na MET svorkovnici FVE</t>
  </si>
  <si>
    <t>651042</t>
  </si>
  <si>
    <t xml:space="preserve">Elektromontáže - Demontáž stávajícího vedení v místě kolize s FVE moduly </t>
  </si>
  <si>
    <t>651043</t>
  </si>
  <si>
    <t>Elektromontáže - Montáž vodiče s vysokonapěťovou izolací na stěnu budov C, B, D v místě kolize s FVE moduly</t>
  </si>
  <si>
    <t>651044</t>
  </si>
  <si>
    <t>Elektromontáže -Připojení vodiče s vysokonapěťovou izolací ke stávajícímu LPS a zkušebním svorkám</t>
  </si>
  <si>
    <t>651045</t>
  </si>
  <si>
    <t>Elektromontáže - Montáž Připojovacích prvků k vodiči s vysokonapěťovou izolací</t>
  </si>
  <si>
    <t>651046</t>
  </si>
  <si>
    <t>Elektromontáže -Montáž svorky pro řízení potenciálu</t>
  </si>
  <si>
    <t>651055</t>
  </si>
  <si>
    <t>Dokumentace skutečného provedení LPS</t>
  </si>
  <si>
    <t>651056</t>
  </si>
  <si>
    <t>Ostatní - Neúkolované elmech. práce</t>
  </si>
  <si>
    <t>651057</t>
  </si>
  <si>
    <t>Ostatní - Doprava a přeprava materiálu, montážních techniků, koordinace</t>
  </si>
  <si>
    <t>Vedlejší náklady</t>
  </si>
  <si>
    <t>3.1</t>
  </si>
  <si>
    <t>220890202R00</t>
  </si>
  <si>
    <t>Revize</t>
  </si>
  <si>
    <t>652059</t>
  </si>
  <si>
    <t>Pronájem lešení nebo plošiny</t>
  </si>
  <si>
    <t>652060</t>
  </si>
  <si>
    <t>Dopravné, likvidace odpadu, zařízení staveniště</t>
  </si>
  <si>
    <t>005124010R</t>
  </si>
  <si>
    <t>Koordinace stavby</t>
  </si>
  <si>
    <t>004111020R</t>
  </si>
  <si>
    <t>Projektová dokumentace FVE - stupeň skutečného provedení</t>
  </si>
  <si>
    <t>652063</t>
  </si>
  <si>
    <t>Připojení FVE k distribuci - UTP, místní provozní předpis, nastavení ochran</t>
  </si>
  <si>
    <t>652064</t>
  </si>
  <si>
    <t>Zaškolení obsluhy</t>
  </si>
  <si>
    <t>hod.</t>
  </si>
  <si>
    <t>652065</t>
  </si>
  <si>
    <t>Zkušební provoz</t>
  </si>
  <si>
    <t>002</t>
  </si>
  <si>
    <t xml:space="preserve">Město Šumperk MIKROGRID rozvody NN				</t>
  </si>
  <si>
    <t>Projektové a průzkumné práce</t>
  </si>
  <si>
    <t>Projektová dokumentace ve stupni skutečné provedení</t>
  </si>
  <si>
    <t>Provozní soubory a stavební objekty</t>
  </si>
  <si>
    <t>Investiční dodávky - Stroje a Zařízení</t>
  </si>
  <si>
    <t>ROZVADEC RH1 250A dle specifikace</t>
  </si>
  <si>
    <t>ROZVADĚČ MĚŘENÍ SM1</t>
  </si>
  <si>
    <t>Soupis materiálu (mimo SaZ a traf)</t>
  </si>
  <si>
    <t>2.2.1.</t>
  </si>
  <si>
    <t>Rozvody NN - 320-Kabely nn</t>
  </si>
  <si>
    <t xml:space="preserve">SROUB M10X 45, 6HR.HLAVA,POZ.CSN021303  </t>
  </si>
  <si>
    <t xml:space="preserve">MATICE M10, 6HR.PRESNA, POZ.            </t>
  </si>
  <si>
    <t xml:space="preserve">PODLOZKA PRUZNA 12, DIN 7980, POZ.      </t>
  </si>
  <si>
    <t xml:space="preserve">KABEL 1-CHBU 1X70 CERNY                   </t>
  </si>
  <si>
    <t xml:space="preserve">KABEL 1-AYKY-J 4X35MM2                  </t>
  </si>
  <si>
    <t xml:space="preserve">KABEL 1-AYKY-J 3X240+120MM2 SMRM        </t>
  </si>
  <si>
    <t xml:space="preserve">PASKA ZEMNICI POZINKOVANA 30X4 25KG     </t>
  </si>
  <si>
    <t>kg</t>
  </si>
  <si>
    <t xml:space="preserve">SPOJKA KABEL/36KV 240 ALU-ZE            </t>
  </si>
  <si>
    <t xml:space="preserve">SVORKA SP1 - PRIPOJ. NA KONSTR.         </t>
  </si>
  <si>
    <t xml:space="preserve">SVORKA SR 02B  SPOJ.PASEK 30X4          </t>
  </si>
  <si>
    <t xml:space="preserve">POJISTKA VALCOVA PV22 GG 125A        </t>
  </si>
  <si>
    <t xml:space="preserve">POJISTKA NN PLN2 250A GG  NOZOVA        </t>
  </si>
  <si>
    <t xml:space="preserve">STITEK PVC NA KABELU-359050             </t>
  </si>
  <si>
    <t xml:space="preserve">REMINEK UPEV KE STITKU-359051           </t>
  </si>
  <si>
    <t xml:space="preserve">OKO KABEL.PLNE/36KV AL 35X8 ALU-F-LE    </t>
  </si>
  <si>
    <t xml:space="preserve">TYC ZEMNICI T PROFIL 2M SE SVORKOU      </t>
  </si>
  <si>
    <t xml:space="preserve">SPOJKA PRIMA 1KV  SSU 4-L(95-240)       </t>
  </si>
  <si>
    <t xml:space="preserve">SPOJKA KABEL/36KV 120 ALU-ZE            </t>
  </si>
  <si>
    <t xml:space="preserve">POJISTKA VALCOVA PV14 GG 63A            </t>
  </si>
  <si>
    <t>TRUBKA KORUG.OHEBNA KORUFL.110 CERNA 50M</t>
  </si>
  <si>
    <t>FOLIE VYSTR.S BLESKEM330X0,4 CERV.A 125M</t>
  </si>
  <si>
    <t xml:space="preserve">EMAIL VENKOVNI S 2013/6200 ZLUTA 0,6L   </t>
  </si>
  <si>
    <t xml:space="preserve">EMAIL VENKOVNI S 2013/5300 ZELENY  0,6L </t>
  </si>
  <si>
    <t xml:space="preserve">PENA MONTAZNI 750ML SOUDAL              </t>
  </si>
  <si>
    <t xml:space="preserve">ROZPRO SMES BETONOVA TR. C12/15 MORAVA  </t>
  </si>
  <si>
    <t xml:space="preserve">ROZPRO KAMENIVO DRC.HRUBE FR.4-8 TR.B   </t>
  </si>
  <si>
    <t>ROZPRO KAMENIVO DRC.HRUBE FR.63-125 TR.B</t>
  </si>
  <si>
    <t>ROZPRO KAMENIVO DOLOM.DO BETONU FR.0-4VL</t>
  </si>
  <si>
    <t xml:space="preserve">ROZPRO STERKOPISEK FR.0-32 TR.C         </t>
  </si>
  <si>
    <t xml:space="preserve">ROZPRO STERKODRT FR.0-63 TR.A           </t>
  </si>
  <si>
    <t xml:space="preserve">ROZPRO ZIVICE JEMNOZRNNA OKJ TR.OK-II   </t>
  </si>
  <si>
    <t xml:space="preserve">ROZPRO ZIVICE STREDNEZRNNA OKS TR.OK-II </t>
  </si>
  <si>
    <t xml:space="preserve">ROZPRO ZIVICE HRUBOZRNNA OKH TR.OK-II   </t>
  </si>
  <si>
    <t>ROZPRO LAK ASFALT.PENETRAL ALP SUD 160KG</t>
  </si>
  <si>
    <t xml:space="preserve">ROZPRO ZALIVKA ASFALTOVA AZ BUBNY       </t>
  </si>
  <si>
    <t xml:space="preserve">ROZPRO PISEK ZASYPOVY CERVENY FR.0-4    </t>
  </si>
  <si>
    <t>ROZPRO KOTOUC REZACI DIAMANT PR450ASFALT</t>
  </si>
  <si>
    <t>2.2.2.</t>
  </si>
  <si>
    <t>Základová deska - 330</t>
  </si>
  <si>
    <t>m3</t>
  </si>
  <si>
    <t>ROZPRO REZIVO HRANOL JEHLICNATE DO120CM2</t>
  </si>
  <si>
    <t>ROZPRO REZIVO DESKOVE JEHLICNATE NEOPRAC</t>
  </si>
  <si>
    <t>2.3.1.</t>
  </si>
  <si>
    <t>315 - CD48</t>
  </si>
  <si>
    <t xml:space="preserve">VODIC CHBU 70 MM2,VOLNE ULOZENY   </t>
  </si>
  <si>
    <t>315 - CE21</t>
  </si>
  <si>
    <t xml:space="preserve">KABEL AYKY-J 4X35MM2,VOLNE ULOZENY      </t>
  </si>
  <si>
    <t>315 - CE27</t>
  </si>
  <si>
    <t xml:space="preserve">KABEL AYKY-J 3X240+120MM2,VOLNE ULOZENY </t>
  </si>
  <si>
    <t>315 - CI05</t>
  </si>
  <si>
    <t>UKONC.A ZAP.VODICE 35MM2 SVORK.V ROZVAD.</t>
  </si>
  <si>
    <t>315 - CI07</t>
  </si>
  <si>
    <t>UKONC.A ZAP.VODICE 70MM2 SVORK.V ROZVAD.</t>
  </si>
  <si>
    <t>315 - CI09</t>
  </si>
  <si>
    <t xml:space="preserve">UKONC.A ZAP.VODICE 120MM2 SVORK.V ROZV. </t>
  </si>
  <si>
    <t>315 - CI12</t>
  </si>
  <si>
    <t xml:space="preserve">UKONC.A ZAP.VODICE 240MM2 SVORK.V ROZV. </t>
  </si>
  <si>
    <t>315 - CI48</t>
  </si>
  <si>
    <t>UKONC.KAB. 4X35 BEZ KONCOVKY,VC.OK (M 8)</t>
  </si>
  <si>
    <t>315 - CI58</t>
  </si>
  <si>
    <t xml:space="preserve">UKONC.KAB.DO 4X240 BEZ TRMENU,BEZ OK    </t>
  </si>
  <si>
    <t>315 - CL81</t>
  </si>
  <si>
    <t>SPOJKA KAB.SMRST. 1KV SSU4-L AL3X240+120</t>
  </si>
  <si>
    <t>335 - DQ02</t>
  </si>
  <si>
    <t xml:space="preserve">UZEMNENI NA POVRCHU-PASKA FEZN 30X4MM   </t>
  </si>
  <si>
    <t>335 - DQ08</t>
  </si>
  <si>
    <t xml:space="preserve">NATER UZEMNENI NA POVRCHU (1X)          </t>
  </si>
  <si>
    <t>336 - DQ13</t>
  </si>
  <si>
    <t xml:space="preserve">UZEMNENI V ZEMI-PASKA FEZN 30X4MM       </t>
  </si>
  <si>
    <t>336 - DQ25</t>
  </si>
  <si>
    <t>215 - EB23</t>
  </si>
  <si>
    <t xml:space="preserve">NASYP ZEMIN TR.3-4,SLOZENI,ROZPROSTRENI </t>
  </si>
  <si>
    <t>215 - EC69</t>
  </si>
  <si>
    <t>ZAKL.BETON C12/15 DO 5M3 BEZ BEDN.A DOPR</t>
  </si>
  <si>
    <t>230 - EC70</t>
  </si>
  <si>
    <t xml:space="preserve">ROZBOURANI BETONOVEHO ZAKLADU           </t>
  </si>
  <si>
    <t>217 - ED22</t>
  </si>
  <si>
    <t>VYKOP KABEL.RYHY 35X80 CM RUCNE,ZEM.TR.3</t>
  </si>
  <si>
    <t>217 - ED34</t>
  </si>
  <si>
    <t>VYKOP KABEL.RYHY 50X80 CM RUCNE,ZEM.TR.3</t>
  </si>
  <si>
    <t>217 - ED38</t>
  </si>
  <si>
    <t>VYKOP KABEL.RYHY 50X120CM RUCNE,ZEM.TR.3</t>
  </si>
  <si>
    <t>217 - ED65</t>
  </si>
  <si>
    <t>VYKOP KABEL.RYHY 65X80 CM RUCNE,ZEM.TR.3</t>
  </si>
  <si>
    <t>217 - ED87</t>
  </si>
  <si>
    <t>VYKOP KABEL.RYHY 80X80 CM RUCNE,ZEM.TR.3</t>
  </si>
  <si>
    <t>215 - EF22</t>
  </si>
  <si>
    <t>ZAHOZ KABEL.RYHY 35X80 CM RUCNE,ZEM.TR.3</t>
  </si>
  <si>
    <t>215 - EF34</t>
  </si>
  <si>
    <t>ZAHOZ KABEL.RYHY 50X80 CM RUCNE,ZEM.TR.3</t>
  </si>
  <si>
    <t>215 - EF38</t>
  </si>
  <si>
    <t>ZAHOZ KABEL.RYHY 50X120CM RUCNE,ZEM.TR.3</t>
  </si>
  <si>
    <t>215 - EF65</t>
  </si>
  <si>
    <t>ZAHOZ KABEL.RYHY 65X80 CM RUCNE,ZEM.TR.3</t>
  </si>
  <si>
    <t>215 - EF87</t>
  </si>
  <si>
    <t>ZAHOZ KABEL.RYHY 80X80 CM RUCNE,ZEM.TR.3</t>
  </si>
  <si>
    <t>215 - EJ01</t>
  </si>
  <si>
    <t xml:space="preserve">KAB.LOZE PISKOVE SIRE 35 CM,BEZ ZAKRYTI </t>
  </si>
  <si>
    <t>215 - EJ02</t>
  </si>
  <si>
    <t xml:space="preserve">KAB.LOZE PISKOVE SIRE 50 CM,BEZ ZAKRYTI </t>
  </si>
  <si>
    <t>215 - EJ03</t>
  </si>
  <si>
    <t xml:space="preserve">KAB.LOZE PISKOVE SIRE 65 CM,BEZ ZAKRYTI </t>
  </si>
  <si>
    <t>215 - EJ41</t>
  </si>
  <si>
    <t xml:space="preserve">FOLIE VYSTRAZNA Z PVC ,SIRKA 33 CM      </t>
  </si>
  <si>
    <t>215 - EK18</t>
  </si>
  <si>
    <t>PROSTUP Z PE TRUBKY VLN. PR.110/94  ROLE</t>
  </si>
  <si>
    <t>235 - EK31</t>
  </si>
  <si>
    <t xml:space="preserve">PROTLAK RIZENY DO 160MM VCETNE TRUBKY   </t>
  </si>
  <si>
    <t>217 - EL02</t>
  </si>
  <si>
    <t>VYKOP JAMY PRO SPOJKU DO 10KV RUCNE TR.3</t>
  </si>
  <si>
    <t>215 - EL10</t>
  </si>
  <si>
    <t>ZAHOZ JAMY PRO KABEL.SPOJKU RUCNE TR.3-4</t>
  </si>
  <si>
    <t>230 - EN03</t>
  </si>
  <si>
    <t xml:space="preserve">HUTNENI ZEMINY STROJNE,VRSTVA 20CM      </t>
  </si>
  <si>
    <t>217 - EP08</t>
  </si>
  <si>
    <t xml:space="preserve">VYKOP RYHY 35X70 CM PRO ZEM.PASEK TR.3  </t>
  </si>
  <si>
    <t>215 - EP17</t>
  </si>
  <si>
    <t xml:space="preserve">ZAHOZ RYHY 35X70 CM PRO ZEM.PASEK TR.3  </t>
  </si>
  <si>
    <t>315 - FL13</t>
  </si>
  <si>
    <t>POJISTKA NOZOVA NN PLN000 125A VC.MONTAZ</t>
  </si>
  <si>
    <t>315 - FL35</t>
  </si>
  <si>
    <t xml:space="preserve">POJISTKA NN VALCOVA PV14 63A, GG, 14X51 </t>
  </si>
  <si>
    <t>315 - FL68</t>
  </si>
  <si>
    <t xml:space="preserve">POJISTKA NOZOVA NN PLN2 250A VC.MONTAZE </t>
  </si>
  <si>
    <t>315 - HJ02</t>
  </si>
  <si>
    <t xml:space="preserve">MONTAZ OCELOPLECH.ROZVODNICE DO 50 KG   </t>
  </si>
  <si>
    <t>315 - HJ14</t>
  </si>
  <si>
    <t xml:space="preserve">MONTAZ ROZV.SKRINOVYCH-1 POLE DO 200 KG </t>
  </si>
  <si>
    <t>315 - CH33</t>
  </si>
  <si>
    <t>STITEK OZNACOV.SJZ PRO KABEL-NOVA VEDENI</t>
  </si>
  <si>
    <t>315 - CH40</t>
  </si>
  <si>
    <t>PRIPL.NA ZATAH. KABELU V OCHRANNE TRUBCE</t>
  </si>
  <si>
    <t>250 - ME01</t>
  </si>
  <si>
    <t xml:space="preserve">DEM+MONT.CHODNIK ASFALT. KRYT NAD VYKOP </t>
  </si>
  <si>
    <t>m2</t>
  </si>
  <si>
    <t>250 - ME05</t>
  </si>
  <si>
    <t>DEM+MONT.CHODNIK ASFALT. KRYT MIMO VYKOP</t>
  </si>
  <si>
    <t>250 - ME11</t>
  </si>
  <si>
    <t xml:space="preserve">DEM+MONT.VOZOVKA ASFALT. KRYT NAD VYKOP </t>
  </si>
  <si>
    <t>250 - ME15</t>
  </si>
  <si>
    <t>DEM+MONT.VOZOVKA ASFALT. KRYT MIMO VYKOP</t>
  </si>
  <si>
    <t>315 - NE11</t>
  </si>
  <si>
    <t>NESPEC. PRACE ELEKTROMONTAZNI</t>
  </si>
  <si>
    <t>2.3.2.</t>
  </si>
  <si>
    <t>Základová deska - 330-TS vn/nn technologie</t>
  </si>
  <si>
    <t>215 - EC83</t>
  </si>
  <si>
    <t>ZAKL.BETON C12/15 NAD 5M3 DO BEDN.BEZ DP</t>
  </si>
  <si>
    <t>Ostatní náklady</t>
  </si>
  <si>
    <t>Vytýčení podzemních zařízení</t>
  </si>
  <si>
    <t>Doprava výkonového materiálu,odvoz zeminy</t>
  </si>
  <si>
    <t>Koordinační činnost zhotovitele</t>
  </si>
  <si>
    <t>Manipulace,vypínání,diagnostika</t>
  </si>
  <si>
    <t>Geodetické vytýčení před. zaháj. stavby</t>
  </si>
  <si>
    <t>Geodetické zaměření skutečného stavu</t>
  </si>
  <si>
    <t>003</t>
  </si>
  <si>
    <t>BESS</t>
  </si>
  <si>
    <t>BESS kontejner</t>
  </si>
  <si>
    <t>Kontejner splňující požadavky:
- možnost umístění rozvodny (rozpadové místo, fakturační měření ČEZd, podružné měření objektů)
- nominální kapacita bateriového úložiště až na 800 kWh
- integrovaný zhášecí systém</t>
  </si>
  <si>
    <t>Bateriový střídač min. 150kW s možností ostrovního provozu</t>
  </si>
  <si>
    <t>Bateriové úložiště s nominální kapacitou min. 576kWh</t>
  </si>
  <si>
    <t>Řízení ekonomické optimalizace na základě předpovědi výroby z FVE a spotřeby v hodinovém kroku min. na 24 hod. dopředu a spotových cen</t>
  </si>
  <si>
    <t>Komunikace protokolem MQTT k dodavateli energie s funkční připraveností na poskytování agregované flexibility</t>
  </si>
  <si>
    <t xml:space="preserve">Licence na řídící software microgridu </t>
  </si>
  <si>
    <t>rok</t>
  </si>
  <si>
    <t>004</t>
  </si>
  <si>
    <t>Oprava střechy MŠ Šumavská v Šumperku - DPS</t>
  </si>
  <si>
    <t>Bouraní konstrukcí</t>
  </si>
  <si>
    <t>997013152</t>
  </si>
  <si>
    <t>Vnitrostaveništní doprava suti a vybouraných hmot pro budovy v přes 6 do 9 m s omezením mechanizace</t>
  </si>
  <si>
    <t>t</t>
  </si>
  <si>
    <t>997013501</t>
  </si>
  <si>
    <t>Odvoz suti a vybouraných hmot na skládku nebo meziskládku do 1 km se složením</t>
  </si>
  <si>
    <t>997013509</t>
  </si>
  <si>
    <t>Příplatek k odvozu suti a vybouraných hmot na skládku ZKD 1 km přes 1 km</t>
  </si>
  <si>
    <t>997013871</t>
  </si>
  <si>
    <t>Poplatek za uložení stavebního odpadu na recyklační skládce (skládkovné) směsného stavebního a demoličního kód odpadu 17 09 04</t>
  </si>
  <si>
    <t>997013814</t>
  </si>
  <si>
    <t>Poplatek za uložení na skládce (skládkovné) stavebního odpadu izolací kód odpadu 17 06 04</t>
  </si>
  <si>
    <t>Povlakové krytiny</t>
  </si>
  <si>
    <t>712311117</t>
  </si>
  <si>
    <t>Provedení povlakové krytiny střech do 10° za studena nátěrem plastickým</t>
  </si>
  <si>
    <t>712-01</t>
  </si>
  <si>
    <t>dod, Základní nátěr pro EDPM membrány</t>
  </si>
  <si>
    <t>712361705</t>
  </si>
  <si>
    <t>Provedení povlakové krytiny střech do 10° fólií lepenou se svařovanými spoji</t>
  </si>
  <si>
    <t>712861705</t>
  </si>
  <si>
    <t>Provedení povlakové krytiny vytažením na konstrukce fólií lepenou se svařovanými spoji</t>
  </si>
  <si>
    <t>1021003015</t>
  </si>
  <si>
    <t>dod. Fólie hydroizolační z EPDM samolepící tl. 2,5 mm šířka 1 m (10 m2/role)</t>
  </si>
  <si>
    <t>712391172</t>
  </si>
  <si>
    <t>Provedení povlakové krytiny střech do 10° ochranné textilní vrstvy</t>
  </si>
  <si>
    <t>69311068</t>
  </si>
  <si>
    <t>geotextilie netkaná separační, ochranná, filtrační, drenážní PP 300g/m2</t>
  </si>
  <si>
    <t>712361801</t>
  </si>
  <si>
    <t>Odstranění povlakové krytiny střech do 10° z fólií položených volně</t>
  </si>
  <si>
    <t>712363087</t>
  </si>
  <si>
    <t>Provedení povlakové krytiny střech do 10° pojištění spoje fólie EPDM navařením pruhu fólie</t>
  </si>
  <si>
    <t>764214603</t>
  </si>
  <si>
    <t>Oplechování horních ploch a atik bez rohů z Pz s povrch úpravou mechanicky kotvené rš 250 mm (závětrná lišta)</t>
  </si>
  <si>
    <t>764215645</t>
  </si>
  <si>
    <t>Příplatek za zvýšenou pracnost při oplechování rohů nadezdívek (atik) z Pz s povrch úprav rš do 400 mm</t>
  </si>
  <si>
    <t>764011620</t>
  </si>
  <si>
    <t>Dilatační připojovací lišta z Pz s povrchovou úpravou včetně tmelení rš 80 mm</t>
  </si>
  <si>
    <t>712300854</t>
  </si>
  <si>
    <t>Demontáž lišt poplastovaných</t>
  </si>
  <si>
    <t>113311121</t>
  </si>
  <si>
    <t>Odstranění geotextilií</t>
  </si>
  <si>
    <t>712990813</t>
  </si>
  <si>
    <t>Odstranění povlakové krytiny střech do 10° násypu nebo nánosu tl přes 50 do 100 mm</t>
  </si>
  <si>
    <t>114203201</t>
  </si>
  <si>
    <t>Očištění (vyprání) kamene od hlíny nebo písku</t>
  </si>
  <si>
    <t>712391382</t>
  </si>
  <si>
    <t>Provedení povlakové krytiny střech do 10° násypem z hrubého kameniva tl 50 mm</t>
  </si>
  <si>
    <t>712391482</t>
  </si>
  <si>
    <t>Příplatek k povlakové krytině střech do 10° ZKD 10 mm násypu z hrubého kameniva</t>
  </si>
  <si>
    <t>5833740x3</t>
  </si>
  <si>
    <t>kamenivo dekorační (kačírek) frakce 16/32 - vypraný</t>
  </si>
  <si>
    <t>712363115</t>
  </si>
  <si>
    <t>Provedení povlakové krytiny střech do 10° zaizolování prostupů kruhového průřezu D do 300 mm</t>
  </si>
  <si>
    <t>56231001</t>
  </si>
  <si>
    <t>souprava izolační s izolační folií EPDM</t>
  </si>
  <si>
    <t>sada</t>
  </si>
  <si>
    <t>721233214</t>
  </si>
  <si>
    <t>Střešní vtok polypropylen PP pro pochůzné střechy svislý odtok DN 160</t>
  </si>
  <si>
    <t>721210824</t>
  </si>
  <si>
    <t>Demontáž vpustí střešních DN 150</t>
  </si>
  <si>
    <t>712363122</t>
  </si>
  <si>
    <t>Provedení povlakové krytiny střech do 10° provedení rohů a koutů navařením izolačních tvarovek</t>
  </si>
  <si>
    <t>765192811</t>
  </si>
  <si>
    <t>Demontáž střešního výlezu jakékoliv plochy</t>
  </si>
  <si>
    <t>765125302</t>
  </si>
  <si>
    <t>Montáž střešního výlezu plochy jednotlivě přes 0,25 m2</t>
  </si>
  <si>
    <t>5916-V1</t>
  </si>
  <si>
    <t>dod, Výlez na střechu atypický, zateplený, uzamykatelný s plynovým pístem a pojistkou proti svévolnému uvolnění víka, čistý rozměr 877x880mm, vč. kotevních prvků a lemování, dle výkresu č. D01, ozn."V1"</t>
  </si>
  <si>
    <t>113106023</t>
  </si>
  <si>
    <t>Rozebrání dlažeb při překopech komunikací pro pěší ze zámkové dlažby ručně</t>
  </si>
  <si>
    <t>596811220</t>
  </si>
  <si>
    <t>Kladení betonové dlažby komunikací pro pěší do lože z kameniva velikosti přes 0,09 do 0,25 m2 pl do 50 m2</t>
  </si>
  <si>
    <t>5924532x0</t>
  </si>
  <si>
    <t>dlažba chodníková betonová 400x400mm tl 50mm přírodní - původní očištěná</t>
  </si>
  <si>
    <t>998712102</t>
  </si>
  <si>
    <t>Přesun hmot tonážní pro krytiny povlakové v objektech v přes 6 do 12 m</t>
  </si>
  <si>
    <t>Elektroinstalace a slaboproud</t>
  </si>
  <si>
    <t>TZ2-03A</t>
  </si>
  <si>
    <t>Vnější ochrana před bleskem - dle samostatného rozpočtu</t>
  </si>
  <si>
    <t>soubor</t>
  </si>
  <si>
    <t>Vedlejší rozpočtové náklady</t>
  </si>
  <si>
    <t>030001000</t>
  </si>
  <si>
    <t>Zařízení staveniště - včetně provozu a odstranění / staveništní rozvaděč a zajištění zdroje vody, zpevněné plochy, oplocení, vytápění stavby, atd.</t>
  </si>
  <si>
    <t>045002000</t>
  </si>
  <si>
    <t>Kompletační a koordinační činnost - včetně kontrolní činnosti, koordinace prací a zajištění všech zkoušek a revizí ke kolaudaci, atd.</t>
  </si>
  <si>
    <t>005</t>
  </si>
  <si>
    <t>Servis</t>
  </si>
  <si>
    <t>Komplexní servis Stavby 001</t>
  </si>
  <si>
    <t>let</t>
  </si>
  <si>
    <t>Fotovoltaická elektrárna 99,0kWp a akumulace 92,8kWh – FVE ZŠ Sluneční</t>
  </si>
  <si>
    <t>006</t>
  </si>
  <si>
    <t>FVE ZŠ Sluneční</t>
  </si>
  <si>
    <t>Fotovoltaický panel 550Wp</t>
  </si>
  <si>
    <t>Fotovoltaický střídač 400V AC, min. 50kW</t>
  </si>
  <si>
    <t>Bateriové úložiště s nominální kapacitou min. 92,8kWh vč. bateriového měniče</t>
  </si>
  <si>
    <t>AC kabely AYKY 4x50mm²</t>
  </si>
  <si>
    <t>AC kabely CYKY 3x120+70mm²</t>
  </si>
  <si>
    <t>650616127R00</t>
  </si>
  <si>
    <t>Montáž lithiových akumulátorových baterií</t>
  </si>
  <si>
    <t>Úprava stávající elektroinstalace pro připojení FVE (naspojkování přívodního kabelu do R-BYPASS)</t>
  </si>
  <si>
    <t>Montáž požárního tlačítka</t>
  </si>
  <si>
    <t>650024T</t>
  </si>
  <si>
    <t>Úpravy technické místnosti na nový požázní úsek</t>
  </si>
  <si>
    <t>Jímací tyč s rovným koncem, l=4m</t>
  </si>
  <si>
    <t>Stojan pro jímací tyč l=4 m</t>
  </si>
  <si>
    <t>Betonový podstavec pro stojan jímací tyče 12 kg</t>
  </si>
  <si>
    <t>Drát AlMgSi 8mm 7,4M/KG</t>
  </si>
  <si>
    <t>Izolovaný střešní držák vedení AlMgSi délka 435 mm včetně betonového podstavce a příchytky vedení</t>
  </si>
  <si>
    <t>Svorka spojovací</t>
  </si>
  <si>
    <t>Svorka jímací tyče</t>
  </si>
  <si>
    <t>Svorka univerzální</t>
  </si>
  <si>
    <t>Svorka připojovací</t>
  </si>
  <si>
    <t xml:space="preserve">Elektromontáže - Posun stávajícího vedení LPS do nového umístění </t>
  </si>
  <si>
    <t>651047</t>
  </si>
  <si>
    <t>Elektromontáže - Demontáž stávajícího vedení LPS</t>
  </si>
  <si>
    <t>651048</t>
  </si>
  <si>
    <t>Elektromontáže -montáž nového vedení LPS. Pozn.: Použít materiál z demontovaného vedení</t>
  </si>
  <si>
    <t>651049</t>
  </si>
  <si>
    <t>Elektromontáže -demontáž podpěr vedení pro ploché střechy ze stávajího vedení</t>
  </si>
  <si>
    <t>651050</t>
  </si>
  <si>
    <t>Elektromontáže -demontáž jímacích tyčí v místě komínů</t>
  </si>
  <si>
    <t>651051</t>
  </si>
  <si>
    <t>Elektromontáže -montáž izolovaného střešního držáku vedení</t>
  </si>
  <si>
    <t>651052</t>
  </si>
  <si>
    <t>Elektromontáže - jímací tyč se stojanem a podstavcem</t>
  </si>
  <si>
    <t>651053</t>
  </si>
  <si>
    <t>Revize - Hromosvod velkých či složitých budov</t>
  </si>
  <si>
    <t>651054</t>
  </si>
  <si>
    <t xml:space="preserve">Ostatní -  odvoz a likvidace demontovaného drátu </t>
  </si>
  <si>
    <t>007</t>
  </si>
  <si>
    <t>Komplexní servis Stavby 002</t>
  </si>
  <si>
    <t>Součet objektů</t>
  </si>
  <si>
    <t>$</t>
  </si>
  <si>
    <t>Celková cena bez DPH - uznatelných nákladů</t>
  </si>
  <si>
    <t>Celková cena bez DPH - neuznatelných nákladů</t>
  </si>
  <si>
    <t>Celková cena bez DPH</t>
  </si>
  <si>
    <t>DPH 21%</t>
  </si>
  <si>
    <t>Celková cena s DPH</t>
  </si>
  <si>
    <t>Pravidla</t>
  </si>
  <si>
    <t>1. Uchazeč vyplňuje výhradně žlutě označené buňky, sloupec F</t>
  </si>
  <si>
    <t xml:space="preserve">2. V případě uvedení konkrétních technických specifikací konkrétním typem výrobku, materiálu, technologie, nebo jiného specifické označení, tak se má za to, že se jedná o vymezení minimálních požadovaných standardů  a uchazeč je oprávněn  nacenit i jiné minimálně rovnocenné řešení, což uvede do poznámky. </t>
  </si>
  <si>
    <t xml:space="preserve">3. Uvedení poznámky slouží výhradně pro uvedení navržené záměny, na jiné poznámky nebude brán zřetel. </t>
  </si>
  <si>
    <t xml:space="preserve">4. Uchazeč není oprávněn jakkoliv měnit formátování tabulky. </t>
  </si>
  <si>
    <t>5. Uchazeč je povinen dodržet rozložení uznatelných (označené modře) a neuznatelných nákladů (označené zeleně)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</si>
</sst>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\ [$Kč-405]"/>
    <numFmt numFmtId="165" formatCode="#,##0.000"/>
    <numFmt numFmtId="166" formatCode="_(#,##0.000_);[Red]\-\ #,##0.000_);&quot;–&quot;??;_(@_)"/>
  </numFmts>
  <fonts count="15">
    <font>
      <sz val="10.0"/>
      <color rgb="FF000000"/>
      <name val="Calibri"/>
      <scheme val="minor"/>
    </font>
    <font>
      <b/>
      <sz val="12.0"/>
      <color rgb="FF000000"/>
      <name val="Times"/>
    </font>
    <font/>
    <font>
      <b/>
      <sz val="11.0"/>
      <color rgb="FF000000"/>
      <name val="Times"/>
    </font>
    <font>
      <sz val="11.0"/>
      <color theme="1"/>
      <name val="Times"/>
    </font>
    <font>
      <b/>
      <sz val="10.0"/>
      <color rgb="FF000000"/>
      <name val="Times"/>
    </font>
    <font>
      <sz val="10.0"/>
      <color rgb="FF000000"/>
      <name val="Times"/>
    </font>
    <font>
      <b/>
      <sz val="10.0"/>
      <color theme="1"/>
      <name val="Times"/>
    </font>
    <font>
      <sz val="10.0"/>
      <color theme="1"/>
      <name val="Times"/>
    </font>
    <font>
      <b/>
      <sz val="11.0"/>
      <color theme="1"/>
      <name val="Times"/>
    </font>
    <font>
      <sz val="11.0"/>
      <color rgb="FF000000"/>
      <name val="Times"/>
    </font>
    <font>
      <b/>
      <sz val="10.0"/>
      <color rgb="FF999999"/>
      <name val="Times"/>
    </font>
    <font>
      <sz val="10.0"/>
      <color rgb="FF999999"/>
      <name val="Times"/>
    </font>
    <font>
      <b/>
      <color theme="1"/>
      <name val="Calibri"/>
    </font>
    <font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rgb="FFA4C2F4"/>
        <bgColor rgb="FFA4C2F4"/>
      </patternFill>
    </fill>
    <fill>
      <patternFill patternType="solid">
        <fgColor rgb="FFFFF2CC"/>
        <bgColor rgb="FFFFF2CC"/>
      </patternFill>
    </fill>
    <fill>
      <patternFill patternType="solid">
        <fgColor rgb="FF93C47D"/>
        <bgColor rgb="FF93C47D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1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/>
      <right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02">
    <xf borderId="0" fillId="0" fontId="0" numFmtId="0" xfId="0" applyAlignment="1" applyFont="1">
      <alignment horizontal="left" readingOrder="0" shrinkToFit="0" vertical="top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2" numFmtId="0" xfId="0" applyAlignment="1" applyBorder="1" applyFont="1">
      <alignment horizontal="left" vertical="top"/>
    </xf>
    <xf borderId="3" fillId="0" fontId="2" numFmtId="0" xfId="0" applyAlignment="1" applyBorder="1" applyFont="1">
      <alignment horizontal="left" vertical="top"/>
    </xf>
    <xf borderId="4" fillId="0" fontId="1" numFmtId="0" xfId="0" applyAlignment="1" applyBorder="1" applyFont="1">
      <alignment horizontal="left" shrinkToFit="0" vertical="center" wrapText="1"/>
    </xf>
    <xf borderId="1" fillId="0" fontId="3" numFmtId="0" xfId="0" applyAlignment="1" applyBorder="1" applyFont="1">
      <alignment horizontal="left" shrinkToFit="0" vertical="center" wrapText="1"/>
    </xf>
    <xf borderId="4" fillId="0" fontId="3" numFmtId="0" xfId="0" applyAlignment="1" applyBorder="1" applyFont="1">
      <alignment horizontal="left" shrinkToFit="0" vertical="center" wrapText="1"/>
    </xf>
    <xf borderId="1" fillId="0" fontId="4" numFmtId="0" xfId="0" applyAlignment="1" applyBorder="1" applyFont="1">
      <alignment horizontal="left" readingOrder="0" shrinkToFit="0" vertical="center" wrapText="1"/>
    </xf>
    <xf borderId="4" fillId="0" fontId="4" numFmtId="0" xfId="0" applyAlignment="1" applyBorder="1" applyFont="1">
      <alignment horizontal="left" shrinkToFit="0" vertical="center" wrapText="1"/>
    </xf>
    <xf borderId="4" fillId="0" fontId="5" numFmtId="49" xfId="0" applyAlignment="1" applyBorder="1" applyFont="1" applyNumberFormat="1">
      <alignment horizontal="center" shrinkToFit="0" vertical="center" wrapText="1"/>
    </xf>
    <xf borderId="4" fillId="0" fontId="5" numFmtId="0" xfId="0" applyAlignment="1" applyBorder="1" applyFont="1">
      <alignment horizontal="left" readingOrder="0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readingOrder="0" shrinkToFit="0" vertical="center" wrapText="1"/>
    </xf>
    <xf borderId="4" fillId="2" fontId="5" numFmtId="49" xfId="0" applyAlignment="1" applyBorder="1" applyFill="1" applyFont="1" applyNumberFormat="1">
      <alignment horizontal="left" readingOrder="0" shrinkToFit="0" vertical="center" wrapText="1"/>
    </xf>
    <xf borderId="4" fillId="2" fontId="5" numFmtId="49" xfId="0" applyAlignment="1" applyBorder="1" applyFont="1" applyNumberFormat="1">
      <alignment horizontal="center" readingOrder="0" shrinkToFit="0" vertical="center" wrapText="1"/>
    </xf>
    <xf borderId="4" fillId="2" fontId="5" numFmtId="0" xfId="0" applyAlignment="1" applyBorder="1" applyFont="1">
      <alignment horizontal="left" readingOrder="0" shrinkToFit="0" vertical="center" wrapText="1"/>
    </xf>
    <xf borderId="4" fillId="2" fontId="6" numFmtId="0" xfId="0" applyAlignment="1" applyBorder="1" applyFont="1">
      <alignment horizontal="center" readingOrder="0" shrinkToFit="0" vertical="center" wrapText="1"/>
    </xf>
    <xf borderId="4" fillId="2" fontId="6" numFmtId="0" xfId="0" applyAlignment="1" applyBorder="1" applyFont="1">
      <alignment horizontal="center" shrinkToFit="0" vertical="center" wrapText="1"/>
    </xf>
    <xf borderId="0" fillId="2" fontId="7" numFmtId="0" xfId="0" applyAlignment="1" applyFont="1">
      <alignment horizontal="left" readingOrder="0" vertical="top"/>
    </xf>
    <xf borderId="2" fillId="2" fontId="5" numFmtId="49" xfId="0" applyAlignment="1" applyBorder="1" applyFont="1" applyNumberFormat="1">
      <alignment horizontal="center" readingOrder="0" shrinkToFit="0" vertical="center" wrapText="1"/>
    </xf>
    <xf borderId="1" fillId="2" fontId="5" numFmtId="0" xfId="0" applyAlignment="1" applyBorder="1" applyFont="1">
      <alignment horizontal="left" readingOrder="0" shrinkToFit="0" vertical="center" wrapText="1"/>
    </xf>
    <xf borderId="4" fillId="2" fontId="5" numFmtId="164" xfId="0" applyAlignment="1" applyBorder="1" applyFont="1" applyNumberFormat="1">
      <alignment horizontal="center" readingOrder="0" shrinkToFit="0" vertical="center" wrapText="1"/>
    </xf>
    <xf borderId="4" fillId="3" fontId="7" numFmtId="49" xfId="0" applyAlignment="1" applyBorder="1" applyFill="1" applyFont="1" applyNumberFormat="1">
      <alignment horizontal="left" readingOrder="0" shrinkToFit="0" vertical="center" wrapText="1"/>
    </xf>
    <xf borderId="4" fillId="3" fontId="5" numFmtId="0" xfId="0" applyAlignment="1" applyBorder="1" applyFont="1">
      <alignment horizontal="center" readingOrder="0" shrinkToFit="0" vertical="center" wrapText="1"/>
    </xf>
    <xf borderId="4" fillId="3" fontId="5" numFmtId="0" xfId="0" applyAlignment="1" applyBorder="1" applyFont="1">
      <alignment horizontal="left" readingOrder="0" shrinkToFit="0" vertical="center" wrapText="1"/>
    </xf>
    <xf borderId="4" fillId="3" fontId="6" numFmtId="0" xfId="0" applyAlignment="1" applyBorder="1" applyFont="1">
      <alignment horizontal="center" shrinkToFit="0" vertical="center" wrapText="1"/>
    </xf>
    <xf borderId="4" fillId="3" fontId="5" numFmtId="164" xfId="0" applyAlignment="1" applyBorder="1" applyFont="1" applyNumberFormat="1">
      <alignment horizontal="center" shrinkToFit="0" vertical="center" wrapText="1"/>
    </xf>
    <xf borderId="4" fillId="3" fontId="5" numFmtId="49" xfId="0" applyAlignment="1" applyBorder="1" applyFont="1" applyNumberFormat="1">
      <alignment horizontal="center" shrinkToFit="0" vertical="center" wrapText="1"/>
    </xf>
    <xf borderId="5" fillId="3" fontId="7" numFmtId="49" xfId="0" applyAlignment="1" applyBorder="1" applyFont="1" applyNumberFormat="1">
      <alignment horizontal="center" shrinkToFit="0" vertical="center" wrapText="1"/>
    </xf>
    <xf borderId="6" fillId="3" fontId="7" numFmtId="49" xfId="0" applyAlignment="1" applyBorder="1" applyFont="1" applyNumberFormat="1">
      <alignment horizontal="left" shrinkToFit="0" vertical="center" wrapText="1"/>
    </xf>
    <xf borderId="4" fillId="3" fontId="8" numFmtId="0" xfId="0" applyAlignment="1" applyBorder="1" applyFont="1">
      <alignment horizontal="center" shrinkToFit="0" vertical="center" wrapText="1"/>
    </xf>
    <xf borderId="4" fillId="3" fontId="8" numFmtId="0" xfId="0" applyAlignment="1" applyBorder="1" applyFont="1">
      <alignment horizontal="left" shrinkToFit="0" vertical="center" wrapText="1"/>
    </xf>
    <xf borderId="4" fillId="3" fontId="7" numFmtId="164" xfId="0" applyAlignment="1" applyBorder="1" applyFont="1" applyNumberFormat="1">
      <alignment horizontal="center" vertical="center"/>
    </xf>
    <xf borderId="4" fillId="3" fontId="8" numFmtId="0" xfId="0" applyAlignment="1" applyBorder="1" applyFont="1">
      <alignment horizontal="left" vertical="center"/>
    </xf>
    <xf borderId="4" fillId="0" fontId="6" numFmtId="49" xfId="0" applyAlignment="1" applyBorder="1" applyFont="1" applyNumberFormat="1">
      <alignment horizontal="center" readingOrder="0" shrinkToFit="0" vertical="center" wrapText="1"/>
    </xf>
    <xf borderId="7" fillId="0" fontId="8" numFmtId="49" xfId="0" applyAlignment="1" applyBorder="1" applyFont="1" applyNumberFormat="1">
      <alignment horizontal="left" vertical="top"/>
    </xf>
    <xf borderId="7" fillId="0" fontId="8" numFmtId="49" xfId="0" applyAlignment="1" applyBorder="1" applyFont="1" applyNumberFormat="1">
      <alignment horizontal="left" shrinkToFit="0" vertical="top" wrapText="1"/>
    </xf>
    <xf borderId="7" fillId="0" fontId="8" numFmtId="0" xfId="0" applyAlignment="1" applyBorder="1" applyFont="1">
      <alignment horizontal="center" vertical="top"/>
    </xf>
    <xf borderId="8" fillId="0" fontId="8" numFmtId="3" xfId="0" applyAlignment="1" applyBorder="1" applyFont="1" applyNumberFormat="1">
      <alignment horizontal="center" shrinkToFit="0" vertical="top" wrapText="1"/>
    </xf>
    <xf borderId="4" fillId="0" fontId="6" numFmtId="3" xfId="0" applyAlignment="1" applyBorder="1" applyFont="1" applyNumberFormat="1">
      <alignment horizontal="center" shrinkToFit="0" vertical="center" wrapText="1"/>
    </xf>
    <xf borderId="4" fillId="4" fontId="6" numFmtId="164" xfId="0" applyAlignment="1" applyBorder="1" applyFill="1" applyFont="1" applyNumberFormat="1">
      <alignment horizontal="center" readingOrder="0" shrinkToFit="0" vertical="center" wrapText="1"/>
    </xf>
    <xf borderId="4" fillId="0" fontId="8" numFmtId="164" xfId="0" applyAlignment="1" applyBorder="1" applyFont="1" applyNumberFormat="1">
      <alignment horizontal="center" vertical="center"/>
    </xf>
    <xf borderId="4" fillId="0" fontId="8" numFmtId="0" xfId="0" applyAlignment="1" applyBorder="1" applyFont="1">
      <alignment horizontal="center" vertical="center"/>
    </xf>
    <xf borderId="4" fillId="0" fontId="8" numFmtId="49" xfId="0" applyAlignment="1" applyBorder="1" applyFont="1" applyNumberFormat="1">
      <alignment horizontal="left" vertical="top"/>
    </xf>
    <xf borderId="4" fillId="0" fontId="8" numFmtId="49" xfId="0" applyAlignment="1" applyBorder="1" applyFont="1" applyNumberFormat="1">
      <alignment horizontal="left" shrinkToFit="0" vertical="top" wrapText="1"/>
    </xf>
    <xf borderId="4" fillId="0" fontId="8" numFmtId="0" xfId="0" applyAlignment="1" applyBorder="1" applyFont="1">
      <alignment horizontal="center" vertical="top"/>
    </xf>
    <xf borderId="4" fillId="0" fontId="8" numFmtId="0" xfId="0" applyAlignment="1" applyBorder="1" applyFont="1">
      <alignment horizontal="left" vertical="center"/>
    </xf>
    <xf borderId="7" fillId="0" fontId="8" numFmtId="3" xfId="0" applyAlignment="1" applyBorder="1" applyFont="1" applyNumberFormat="1">
      <alignment horizontal="center" shrinkToFit="0" vertical="top" wrapText="1"/>
    </xf>
    <xf borderId="4" fillId="0" fontId="8" numFmtId="3" xfId="0" applyAlignment="1" applyBorder="1" applyFont="1" applyNumberFormat="1">
      <alignment horizontal="center" vertical="top"/>
    </xf>
    <xf borderId="4" fillId="3" fontId="7" numFmtId="49" xfId="0" applyAlignment="1" applyBorder="1" applyFont="1" applyNumberFormat="1">
      <alignment horizontal="center" vertical="center"/>
    </xf>
    <xf borderId="5" fillId="3" fontId="7" numFmtId="49" xfId="0" applyAlignment="1" applyBorder="1" applyFont="1" applyNumberFormat="1">
      <alignment horizontal="left" shrinkToFit="0" vertical="center" wrapText="1"/>
    </xf>
    <xf borderId="4" fillId="3" fontId="7" numFmtId="0" xfId="0" applyAlignment="1" applyBorder="1" applyFont="1">
      <alignment horizontal="center" vertical="center"/>
    </xf>
    <xf borderId="4" fillId="3" fontId="7" numFmtId="3" xfId="0" applyAlignment="1" applyBorder="1" applyFont="1" applyNumberFormat="1">
      <alignment horizontal="center" vertical="center"/>
    </xf>
    <xf borderId="4" fillId="3" fontId="8" numFmtId="0" xfId="0" applyAlignment="1" applyBorder="1" applyFont="1">
      <alignment horizontal="center" vertical="center"/>
    </xf>
    <xf borderId="4" fillId="3" fontId="7" numFmtId="0" xfId="0" applyAlignment="1" applyBorder="1" applyFont="1">
      <alignment horizontal="left" vertical="center"/>
    </xf>
    <xf borderId="4" fillId="0" fontId="8" numFmtId="49" xfId="0" applyAlignment="1" applyBorder="1" applyFont="1" applyNumberFormat="1">
      <alignment horizontal="center" readingOrder="0" vertical="center"/>
    </xf>
    <xf borderId="7" fillId="0" fontId="8" numFmtId="3" xfId="0" applyAlignment="1" applyBorder="1" applyFont="1" applyNumberFormat="1">
      <alignment horizontal="center" vertical="top"/>
    </xf>
    <xf borderId="4" fillId="4" fontId="8" numFmtId="164" xfId="0" applyAlignment="1" applyBorder="1" applyFont="1" applyNumberFormat="1">
      <alignment horizontal="center" readingOrder="0" vertical="center"/>
    </xf>
    <xf borderId="4" fillId="0" fontId="8" numFmtId="0" xfId="0" applyAlignment="1" applyBorder="1" applyFont="1">
      <alignment horizontal="center" readingOrder="0" vertical="center"/>
    </xf>
    <xf borderId="4" fillId="3" fontId="7" numFmtId="49" xfId="0" applyAlignment="1" applyBorder="1" applyFont="1" applyNumberFormat="1">
      <alignment horizontal="center" readingOrder="0" shrinkToFit="0" vertical="center" wrapText="1"/>
    </xf>
    <xf borderId="4" fillId="3" fontId="7" numFmtId="49" xfId="0" applyAlignment="1" applyBorder="1" applyFont="1" applyNumberFormat="1">
      <alignment horizontal="left" shrinkToFit="0" vertical="center" wrapText="1"/>
    </xf>
    <xf borderId="4" fillId="3" fontId="5" numFmtId="49" xfId="0" applyAlignment="1" applyBorder="1" applyFont="1" applyNumberFormat="1">
      <alignment horizontal="center" readingOrder="0" shrinkToFit="0" vertical="center" wrapText="1"/>
    </xf>
    <xf borderId="4" fillId="3" fontId="7" numFmtId="49" xfId="0" applyAlignment="1" applyBorder="1" applyFont="1" applyNumberFormat="1">
      <alignment horizontal="center" shrinkToFit="0" vertical="center" wrapText="1"/>
    </xf>
    <xf borderId="4" fillId="3" fontId="8" numFmtId="3" xfId="0" applyAlignment="1" applyBorder="1" applyFont="1" applyNumberFormat="1">
      <alignment horizontal="center" vertical="center"/>
    </xf>
    <xf borderId="4" fillId="3" fontId="6" numFmtId="164" xfId="0" applyAlignment="1" applyBorder="1" applyFont="1" applyNumberFormat="1">
      <alignment horizontal="center" shrinkToFit="0" vertical="center" wrapText="1"/>
    </xf>
    <xf borderId="9" fillId="0" fontId="8" numFmtId="3" xfId="0" applyAlignment="1" applyBorder="1" applyFont="1" applyNumberFormat="1">
      <alignment horizontal="center" vertical="top"/>
    </xf>
    <xf borderId="4" fillId="3" fontId="7" numFmtId="49" xfId="0" applyAlignment="1" applyBorder="1" applyFont="1" applyNumberFormat="1">
      <alignment horizontal="center" readingOrder="0" vertical="center"/>
    </xf>
    <xf borderId="4" fillId="3" fontId="8" numFmtId="164" xfId="0" applyAlignment="1" applyBorder="1" applyFont="1" applyNumberFormat="1">
      <alignment horizontal="center" vertical="center"/>
    </xf>
    <xf borderId="4" fillId="3" fontId="6" numFmtId="3" xfId="0" applyAlignment="1" applyBorder="1" applyFont="1" applyNumberFormat="1">
      <alignment horizontal="center" shrinkToFit="0" vertical="center" wrapText="1"/>
    </xf>
    <xf borderId="4" fillId="3" fontId="5" numFmtId="3" xfId="0" applyAlignment="1" applyBorder="1" applyFont="1" applyNumberFormat="1">
      <alignment horizontal="center" readingOrder="0" shrinkToFit="0" vertical="center" wrapText="1"/>
    </xf>
    <xf borderId="4" fillId="3" fontId="7" numFmtId="0" xfId="0" applyAlignment="1" applyBorder="1" applyFont="1">
      <alignment horizontal="center" readingOrder="0" vertical="center"/>
    </xf>
    <xf borderId="4" fillId="3" fontId="7" numFmtId="164" xfId="0" applyAlignment="1" applyBorder="1" applyFont="1" applyNumberFormat="1">
      <alignment horizontal="center" readingOrder="0" vertical="center"/>
    </xf>
    <xf borderId="4" fillId="0" fontId="8" numFmtId="49" xfId="0" applyAlignment="1" applyBorder="1" applyFont="1" applyNumberFormat="1">
      <alignment horizontal="left" vertical="top"/>
    </xf>
    <xf borderId="9" fillId="0" fontId="8" numFmtId="49" xfId="0" applyAlignment="1" applyBorder="1" applyFont="1" applyNumberFormat="1">
      <alignment horizontal="left" vertical="top"/>
    </xf>
    <xf borderId="9" fillId="0" fontId="8" numFmtId="49" xfId="0" applyAlignment="1" applyBorder="1" applyFont="1" applyNumberFormat="1">
      <alignment horizontal="left" shrinkToFit="0" vertical="top" wrapText="1"/>
    </xf>
    <xf borderId="9" fillId="0" fontId="8" numFmtId="0" xfId="0" applyAlignment="1" applyBorder="1" applyFont="1">
      <alignment horizontal="center" vertical="top"/>
    </xf>
    <xf borderId="4" fillId="5" fontId="5" numFmtId="49" xfId="0" applyAlignment="1" applyBorder="1" applyFill="1" applyFont="1" applyNumberFormat="1">
      <alignment horizontal="left" readingOrder="0" shrinkToFit="0" vertical="center" wrapText="1"/>
    </xf>
    <xf borderId="4" fillId="5" fontId="5" numFmtId="49" xfId="0" applyAlignment="1" applyBorder="1" applyFont="1" applyNumberFormat="1">
      <alignment horizontal="center" readingOrder="0" shrinkToFit="0" vertical="center" wrapText="1"/>
    </xf>
    <xf borderId="4" fillId="5" fontId="5" numFmtId="0" xfId="0" applyAlignment="1" applyBorder="1" applyFont="1">
      <alignment horizontal="left" readingOrder="0" shrinkToFit="0" vertical="center" wrapText="1"/>
    </xf>
    <xf borderId="4" fillId="5" fontId="6" numFmtId="0" xfId="0" applyAlignment="1" applyBorder="1" applyFont="1">
      <alignment horizontal="center" readingOrder="0" shrinkToFit="0" vertical="center" wrapText="1"/>
    </xf>
    <xf borderId="4" fillId="5" fontId="6" numFmtId="0" xfId="0" applyAlignment="1" applyBorder="1" applyFont="1">
      <alignment horizontal="center" shrinkToFit="0" vertical="center" wrapText="1"/>
    </xf>
    <xf borderId="2" fillId="5" fontId="7" numFmtId="49" xfId="0" applyAlignment="1" applyBorder="1" applyFont="1" applyNumberFormat="1">
      <alignment horizontal="left" readingOrder="0" shrinkToFit="0" vertical="center" wrapText="1"/>
    </xf>
    <xf borderId="2" fillId="5" fontId="7" numFmtId="49" xfId="0" applyAlignment="1" applyBorder="1" applyFont="1" applyNumberFormat="1">
      <alignment horizontal="center" readingOrder="0" shrinkToFit="0" vertical="center" wrapText="1"/>
    </xf>
    <xf borderId="1" fillId="5" fontId="7" numFmtId="49" xfId="0" applyAlignment="1" applyBorder="1" applyFont="1" applyNumberFormat="1">
      <alignment horizontal="left" readingOrder="0" shrinkToFit="0" vertical="center" wrapText="1"/>
    </xf>
    <xf borderId="9" fillId="5" fontId="5" numFmtId="0" xfId="0" applyAlignment="1" applyBorder="1" applyFont="1">
      <alignment horizontal="center" readingOrder="0" shrinkToFit="0" vertical="center" wrapText="1"/>
    </xf>
    <xf borderId="9" fillId="5" fontId="5" numFmtId="3" xfId="0" applyAlignment="1" applyBorder="1" applyFont="1" applyNumberFormat="1">
      <alignment horizontal="center" readingOrder="0" shrinkToFit="0" vertical="center" wrapText="1"/>
    </xf>
    <xf borderId="4" fillId="5" fontId="7" numFmtId="0" xfId="0" applyAlignment="1" applyBorder="1" applyFont="1">
      <alignment horizontal="center" readingOrder="0" vertical="center"/>
    </xf>
    <xf borderId="4" fillId="5" fontId="7" numFmtId="164" xfId="0" applyAlignment="1" applyBorder="1" applyFont="1" applyNumberFormat="1">
      <alignment horizontal="center" readingOrder="0" vertical="center"/>
    </xf>
    <xf borderId="4" fillId="5" fontId="7" numFmtId="164" xfId="0" applyAlignment="1" applyBorder="1" applyFont="1" applyNumberFormat="1">
      <alignment horizontal="center" vertical="center"/>
    </xf>
    <xf borderId="4" fillId="5" fontId="7" numFmtId="0" xfId="0" applyAlignment="1" applyBorder="1" applyFont="1">
      <alignment horizontal="center" vertical="center"/>
    </xf>
    <xf borderId="4" fillId="6" fontId="7" numFmtId="49" xfId="0" applyAlignment="1" applyBorder="1" applyFill="1" applyFont="1" applyNumberFormat="1">
      <alignment horizontal="center" readingOrder="0" vertical="center"/>
    </xf>
    <xf borderId="4" fillId="6" fontId="7" numFmtId="49" xfId="0" applyAlignment="1" applyBorder="1" applyFont="1" applyNumberFormat="1">
      <alignment horizontal="center" readingOrder="0" shrinkToFit="0" vertical="center" wrapText="1"/>
    </xf>
    <xf borderId="4" fillId="6" fontId="7" numFmtId="49" xfId="0" applyAlignment="1" applyBorder="1" applyFont="1" applyNumberFormat="1">
      <alignment horizontal="left" readingOrder="0" shrinkToFit="0" vertical="center" wrapText="1"/>
    </xf>
    <xf borderId="4" fillId="6" fontId="5" numFmtId="0" xfId="0" applyAlignment="1" applyBorder="1" applyFont="1">
      <alignment horizontal="center" readingOrder="0" shrinkToFit="0" vertical="center" wrapText="1"/>
    </xf>
    <xf borderId="4" fillId="6" fontId="5" numFmtId="3" xfId="0" applyAlignment="1" applyBorder="1" applyFont="1" applyNumberFormat="1">
      <alignment horizontal="center" readingOrder="0" shrinkToFit="0" vertical="center" wrapText="1"/>
    </xf>
    <xf borderId="4" fillId="6" fontId="7" numFmtId="0" xfId="0" applyAlignment="1" applyBorder="1" applyFont="1">
      <alignment horizontal="center" readingOrder="0" vertical="center"/>
    </xf>
    <xf borderId="4" fillId="6" fontId="7" numFmtId="164" xfId="0" applyAlignment="1" applyBorder="1" applyFont="1" applyNumberFormat="1">
      <alignment horizontal="center" readingOrder="0" vertical="center"/>
    </xf>
    <xf borderId="4" fillId="6" fontId="7" numFmtId="164" xfId="0" applyAlignment="1" applyBorder="1" applyFont="1" applyNumberFormat="1">
      <alignment horizontal="center" vertical="center"/>
    </xf>
    <xf borderId="4" fillId="6" fontId="7" numFmtId="0" xfId="0" applyAlignment="1" applyBorder="1" applyFont="1">
      <alignment horizontal="center" vertical="center"/>
    </xf>
    <xf borderId="4" fillId="7" fontId="8" numFmtId="0" xfId="0" applyAlignment="1" applyBorder="1" applyFill="1" applyFont="1">
      <alignment horizontal="center" readingOrder="0" vertical="center"/>
    </xf>
    <xf borderId="4" fillId="6" fontId="7" numFmtId="49" xfId="0" applyAlignment="1" applyBorder="1" applyFont="1" applyNumberFormat="1">
      <alignment horizontal="left" shrinkToFit="0" vertical="center" wrapText="1"/>
    </xf>
    <xf borderId="4" fillId="6" fontId="6" numFmtId="0" xfId="0" applyAlignment="1" applyBorder="1" applyFont="1">
      <alignment horizontal="center" shrinkToFit="0" vertical="center" wrapText="1"/>
    </xf>
    <xf borderId="4" fillId="6" fontId="5" numFmtId="164" xfId="0" applyAlignment="1" applyBorder="1" applyFont="1" applyNumberFormat="1">
      <alignment horizontal="center" shrinkToFit="0" vertical="center" wrapText="1"/>
    </xf>
    <xf borderId="4" fillId="6" fontId="5" numFmtId="49" xfId="0" applyAlignment="1" applyBorder="1" applyFont="1" applyNumberFormat="1">
      <alignment horizontal="center" readingOrder="0" shrinkToFit="0" vertical="center" wrapText="1"/>
    </xf>
    <xf borderId="4" fillId="6" fontId="8" numFmtId="0" xfId="0" applyAlignment="1" applyBorder="1" applyFont="1">
      <alignment horizontal="center" vertical="center"/>
    </xf>
    <xf borderId="4" fillId="6" fontId="8" numFmtId="3" xfId="0" applyAlignment="1" applyBorder="1" applyFont="1" applyNumberFormat="1">
      <alignment horizontal="center" vertical="center"/>
    </xf>
    <xf borderId="4" fillId="6" fontId="6" numFmtId="164" xfId="0" applyAlignment="1" applyBorder="1" applyFont="1" applyNumberFormat="1">
      <alignment horizontal="center" shrinkToFit="0" vertical="center" wrapText="1"/>
    </xf>
    <xf borderId="10" fillId="0" fontId="8" numFmtId="49" xfId="0" applyAlignment="1" applyBorder="1" applyFont="1" applyNumberFormat="1">
      <alignment horizontal="center" vertical="top"/>
    </xf>
    <xf borderId="4" fillId="0" fontId="8" numFmtId="49" xfId="0" applyAlignment="1" applyBorder="1" applyFont="1" applyNumberFormat="1">
      <alignment horizontal="center" readingOrder="0" vertical="top"/>
    </xf>
    <xf borderId="11" fillId="0" fontId="8" numFmtId="49" xfId="0" applyAlignment="1" applyBorder="1" applyFont="1" applyNumberFormat="1">
      <alignment horizontal="center" vertical="top"/>
    </xf>
    <xf borderId="4" fillId="6" fontId="8" numFmtId="0" xfId="0" applyAlignment="1" applyBorder="1" applyFont="1">
      <alignment horizontal="center" readingOrder="0" vertical="center"/>
    </xf>
    <xf borderId="4" fillId="6" fontId="8" numFmtId="3" xfId="0" applyAlignment="1" applyBorder="1" applyFont="1" applyNumberFormat="1">
      <alignment horizontal="center" readingOrder="0" vertical="center"/>
    </xf>
    <xf borderId="4" fillId="6" fontId="6" numFmtId="164" xfId="0" applyAlignment="1" applyBorder="1" applyFont="1" applyNumberFormat="1">
      <alignment horizontal="center" readingOrder="0" shrinkToFit="0" vertical="center" wrapText="1"/>
    </xf>
    <xf borderId="4" fillId="0" fontId="8" numFmtId="165" xfId="0" applyAlignment="1" applyBorder="1" applyFont="1" applyNumberFormat="1">
      <alignment horizontal="center" vertical="top"/>
    </xf>
    <xf borderId="5" fillId="6" fontId="7" numFmtId="49" xfId="0" applyAlignment="1" applyBorder="1" applyFont="1" applyNumberFormat="1">
      <alignment horizontal="center" readingOrder="0" shrinkToFit="0" vertical="center" wrapText="1"/>
    </xf>
    <xf borderId="4" fillId="0" fontId="8" numFmtId="49" xfId="0" applyAlignment="1" applyBorder="1" applyFont="1" applyNumberFormat="1">
      <alignment horizontal="left" readingOrder="0" vertical="top"/>
    </xf>
    <xf borderId="9" fillId="2" fontId="6" numFmtId="0" xfId="0" applyAlignment="1" applyBorder="1" applyFont="1">
      <alignment horizontal="center" readingOrder="0" shrinkToFit="0" vertical="center" wrapText="1"/>
    </xf>
    <xf borderId="1" fillId="2" fontId="7" numFmtId="49" xfId="0" applyAlignment="1" applyBorder="1" applyFont="1" applyNumberFormat="1">
      <alignment horizontal="left" readingOrder="0" shrinkToFit="0" vertical="center" wrapText="1"/>
    </xf>
    <xf borderId="1" fillId="2" fontId="7" numFmtId="49" xfId="0" applyAlignment="1" applyBorder="1" applyFont="1" applyNumberFormat="1">
      <alignment horizontal="center" readingOrder="0" shrinkToFit="0" vertical="center" wrapText="1"/>
    </xf>
    <xf borderId="4" fillId="2" fontId="7" numFmtId="49" xfId="0" applyAlignment="1" applyBorder="1" applyFont="1" applyNumberFormat="1">
      <alignment horizontal="center" readingOrder="0" shrinkToFit="0" vertical="center" wrapText="1"/>
    </xf>
    <xf borderId="3" fillId="2" fontId="7" numFmtId="49" xfId="0" applyAlignment="1" applyBorder="1" applyFont="1" applyNumberFormat="1">
      <alignment horizontal="center" readingOrder="0" shrinkToFit="0" vertical="center" wrapText="1"/>
    </xf>
    <xf borderId="4" fillId="2" fontId="7" numFmtId="0" xfId="0" applyAlignment="1" applyBorder="1" applyFont="1">
      <alignment horizontal="center" readingOrder="0" vertical="center"/>
    </xf>
    <xf borderId="4" fillId="2" fontId="7" numFmtId="164" xfId="0" applyAlignment="1" applyBorder="1" applyFont="1" applyNumberFormat="1">
      <alignment horizontal="center" readingOrder="0" vertical="center"/>
    </xf>
    <xf borderId="4" fillId="2" fontId="7" numFmtId="164" xfId="0" applyAlignment="1" applyBorder="1" applyFont="1" applyNumberFormat="1">
      <alignment horizontal="center" vertical="center"/>
    </xf>
    <xf borderId="4" fillId="2" fontId="7" numFmtId="0" xfId="0" applyAlignment="1" applyBorder="1" applyFont="1">
      <alignment horizontal="center" vertical="center"/>
    </xf>
    <xf borderId="5" fillId="3" fontId="7" numFmtId="49" xfId="0" applyAlignment="1" applyBorder="1" applyFont="1" applyNumberFormat="1">
      <alignment horizontal="center" readingOrder="0" shrinkToFit="0" vertical="center" wrapText="1"/>
    </xf>
    <xf borderId="6" fillId="3" fontId="7" numFmtId="49" xfId="0" applyAlignment="1" applyBorder="1" applyFont="1" applyNumberFormat="1">
      <alignment horizontal="left" readingOrder="0" shrinkToFit="0" vertical="center" wrapText="1"/>
    </xf>
    <xf borderId="7" fillId="0" fontId="8" numFmtId="49" xfId="0" applyAlignment="1" applyBorder="1" applyFont="1" applyNumberFormat="1">
      <alignment horizontal="left" readingOrder="0" vertical="top"/>
    </xf>
    <xf borderId="3" fillId="0" fontId="6" numFmtId="49" xfId="0" applyAlignment="1" applyBorder="1" applyFont="1" applyNumberFormat="1">
      <alignment horizontal="center" readingOrder="0" vertical="center"/>
    </xf>
    <xf borderId="4" fillId="7" fontId="6" numFmtId="0" xfId="0" applyAlignment="1" applyBorder="1" applyFont="1">
      <alignment horizontal="left" readingOrder="0" vertical="center"/>
    </xf>
    <xf borderId="4" fillId="0" fontId="6" numFmtId="0" xfId="0" applyAlignment="1" applyBorder="1" applyFont="1">
      <alignment horizontal="center" readingOrder="0" shrinkToFit="0" vertical="center" wrapText="1"/>
    </xf>
    <xf borderId="4" fillId="0" fontId="6" numFmtId="3" xfId="0" applyAlignment="1" applyBorder="1" applyFont="1" applyNumberFormat="1">
      <alignment horizontal="center" readingOrder="0" shrinkToFit="0" vertical="center" wrapText="1"/>
    </xf>
    <xf borderId="12" fillId="2" fontId="6" numFmtId="0" xfId="0" applyAlignment="1" applyBorder="1" applyFont="1">
      <alignment horizontal="center" readingOrder="0" shrinkToFit="0" vertical="center" wrapText="1"/>
    </xf>
    <xf borderId="4" fillId="2" fontId="7" numFmtId="49" xfId="0" applyAlignment="1" applyBorder="1" applyFont="1" applyNumberFormat="1">
      <alignment horizontal="left" readingOrder="0" shrinkToFit="0" vertical="center" wrapText="1"/>
    </xf>
    <xf borderId="4" fillId="3" fontId="5" numFmtId="0" xfId="0" applyAlignment="1" applyBorder="1" applyFont="1">
      <alignment horizontal="center" shrinkToFit="0" vertical="center" wrapText="1"/>
    </xf>
    <xf borderId="4" fillId="3" fontId="5" numFmtId="3" xfId="0" applyAlignment="1" applyBorder="1" applyFont="1" applyNumberFormat="1">
      <alignment horizontal="center" shrinkToFit="0" vertical="center" wrapText="1"/>
    </xf>
    <xf borderId="4" fillId="0" fontId="8" numFmtId="1" xfId="0" applyAlignment="1" applyBorder="1" applyFont="1" applyNumberFormat="1">
      <alignment horizontal="center" vertical="top"/>
    </xf>
    <xf borderId="4" fillId="0" fontId="8" numFmtId="49" xfId="0" applyAlignment="1" applyBorder="1" applyFont="1" applyNumberFormat="1">
      <alignment horizontal="left" shrinkToFit="0" vertical="top" wrapText="1"/>
    </xf>
    <xf borderId="4" fillId="0" fontId="8" numFmtId="49" xfId="0" applyAlignment="1" applyBorder="1" applyFont="1" applyNumberFormat="1">
      <alignment horizontal="center" vertical="top"/>
    </xf>
    <xf borderId="4" fillId="0" fontId="8" numFmtId="166" xfId="0" applyAlignment="1" applyBorder="1" applyFont="1" applyNumberFormat="1">
      <alignment horizontal="center" vertical="top"/>
    </xf>
    <xf borderId="6" fillId="6" fontId="7" numFmtId="49" xfId="0" applyAlignment="1" applyBorder="1" applyFont="1" applyNumberFormat="1">
      <alignment horizontal="left" readingOrder="0" shrinkToFit="0" vertical="center" wrapText="1"/>
    </xf>
    <xf borderId="5" fillId="0" fontId="8" numFmtId="49" xfId="0" applyAlignment="1" applyBorder="1" applyFont="1" applyNumberFormat="1">
      <alignment horizontal="left" readingOrder="0" shrinkToFit="0" vertical="center" wrapText="1"/>
    </xf>
    <xf borderId="4" fillId="0" fontId="8" numFmtId="49" xfId="0" applyAlignment="1" applyBorder="1" applyFont="1" applyNumberFormat="1">
      <alignment horizontal="center" vertical="top"/>
    </xf>
    <xf borderId="13" fillId="0" fontId="8" numFmtId="49" xfId="0" applyAlignment="1" applyBorder="1" applyFont="1" applyNumberFormat="1">
      <alignment horizontal="center" vertical="top"/>
    </xf>
    <xf borderId="9" fillId="0" fontId="8" numFmtId="0" xfId="0" applyAlignment="1" applyBorder="1" applyFont="1">
      <alignment horizontal="center" readingOrder="0" vertical="center"/>
    </xf>
    <xf borderId="9" fillId="4" fontId="8" numFmtId="164" xfId="0" applyAlignment="1" applyBorder="1" applyFont="1" applyNumberFormat="1">
      <alignment horizontal="center" readingOrder="0" vertical="center"/>
    </xf>
    <xf borderId="9" fillId="0" fontId="8" numFmtId="164" xfId="0" applyAlignment="1" applyBorder="1" applyFont="1" applyNumberFormat="1">
      <alignment horizontal="center" vertical="center"/>
    </xf>
    <xf borderId="9" fillId="0" fontId="8" numFmtId="0" xfId="0" applyAlignment="1" applyBorder="1" applyFont="1">
      <alignment horizontal="center" vertical="center"/>
    </xf>
    <xf borderId="4" fillId="0" fontId="8" numFmtId="49" xfId="0" applyAlignment="1" applyBorder="1" applyFont="1" applyNumberFormat="1">
      <alignment horizontal="center" readingOrder="0" shrinkToFit="0" vertical="center" wrapText="1"/>
    </xf>
    <xf borderId="4" fillId="0" fontId="8" numFmtId="49" xfId="0" applyAlignment="1" applyBorder="1" applyFont="1" applyNumberFormat="1">
      <alignment horizontal="left" readingOrder="0" shrinkToFit="0" vertical="center" wrapText="1"/>
    </xf>
    <xf borderId="0" fillId="0" fontId="8" numFmtId="0" xfId="0" applyAlignment="1" applyFont="1">
      <alignment horizontal="left" readingOrder="0" vertical="top"/>
    </xf>
    <xf borderId="0" fillId="0" fontId="6" numFmtId="49" xfId="0" applyAlignment="1" applyFont="1" applyNumberFormat="1">
      <alignment horizontal="left" readingOrder="0" shrinkToFit="0" vertical="center" wrapText="1"/>
    </xf>
    <xf borderId="0" fillId="0" fontId="6" numFmtId="0" xfId="0" applyAlignment="1" applyFont="1">
      <alignment horizontal="left" readingOrder="0" shrinkToFit="0" vertical="center" wrapText="1"/>
    </xf>
    <xf borderId="0" fillId="0" fontId="6" numFmtId="0" xfId="0" applyAlignment="1" applyFont="1">
      <alignment horizontal="center" readingOrder="0" shrinkToFit="0" vertical="center" wrapText="1"/>
    </xf>
    <xf borderId="0" fillId="0" fontId="5" numFmtId="0" xfId="0" applyAlignment="1" applyFont="1">
      <alignment horizontal="center" readingOrder="0" shrinkToFit="0" vertical="center" wrapText="1"/>
    </xf>
    <xf borderId="0" fillId="0" fontId="6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left" readingOrder="0" vertical="top"/>
    </xf>
    <xf borderId="0" fillId="0" fontId="10" numFmtId="49" xfId="0" applyAlignment="1" applyFont="1" applyNumberFormat="1">
      <alignment horizontal="left" readingOrder="0" shrinkToFit="0" vertical="center" wrapText="1"/>
    </xf>
    <xf borderId="0" fillId="0" fontId="10" numFmtId="0" xfId="0" applyAlignment="1" applyFont="1">
      <alignment horizontal="left" readingOrder="0" shrinkToFit="0" vertical="center" wrapText="1"/>
    </xf>
    <xf borderId="0" fillId="0" fontId="10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horizontal="center" readingOrder="0" shrinkToFit="0" vertical="center" wrapText="1"/>
    </xf>
    <xf borderId="0" fillId="0" fontId="10" numFmtId="0" xfId="0" applyAlignment="1" applyFont="1">
      <alignment horizontal="center" shrinkToFit="0" vertical="center" wrapText="1"/>
    </xf>
    <xf borderId="4" fillId="7" fontId="5" numFmtId="49" xfId="0" applyAlignment="1" applyBorder="1" applyFont="1" applyNumberFormat="1">
      <alignment horizontal="left" readingOrder="0" shrinkToFit="0" vertical="center" wrapText="1"/>
    </xf>
    <xf borderId="4" fillId="7" fontId="5" numFmtId="49" xfId="0" applyAlignment="1" applyBorder="1" applyFont="1" applyNumberFormat="1">
      <alignment horizontal="center" readingOrder="0" shrinkToFit="0" vertical="center" wrapText="1"/>
    </xf>
    <xf borderId="4" fillId="7" fontId="5" numFmtId="0" xfId="0" applyAlignment="1" applyBorder="1" applyFont="1">
      <alignment horizontal="left" readingOrder="0" shrinkToFit="0" vertical="center" wrapText="1"/>
    </xf>
    <xf borderId="4" fillId="7" fontId="6" numFmtId="0" xfId="0" applyAlignment="1" applyBorder="1" applyFont="1">
      <alignment horizontal="center" readingOrder="0" shrinkToFit="0" vertical="center" wrapText="1"/>
    </xf>
    <xf borderId="4" fillId="7" fontId="6" numFmtId="0" xfId="0" applyAlignment="1" applyBorder="1" applyFont="1">
      <alignment horizontal="center" shrinkToFit="0" vertical="center" wrapText="1"/>
    </xf>
    <xf borderId="0" fillId="2" fontId="8" numFmtId="0" xfId="0" applyAlignment="1" applyFont="1">
      <alignment horizontal="left" readingOrder="0" vertical="top"/>
    </xf>
    <xf borderId="2" fillId="2" fontId="6" numFmtId="49" xfId="0" applyAlignment="1" applyBorder="1" applyFont="1" applyNumberFormat="1">
      <alignment horizontal="center" readingOrder="0" shrinkToFit="0" vertical="center" wrapText="1"/>
    </xf>
    <xf borderId="1" fillId="2" fontId="6" numFmtId="0" xfId="0" applyAlignment="1" applyBorder="1" applyFont="1">
      <alignment horizontal="left" readingOrder="0" shrinkToFit="0" vertical="center" wrapText="1"/>
    </xf>
    <xf borderId="2" fillId="5" fontId="8" numFmtId="49" xfId="0" applyAlignment="1" applyBorder="1" applyFont="1" applyNumberFormat="1">
      <alignment horizontal="left" readingOrder="0" shrinkToFit="0" vertical="center" wrapText="1"/>
    </xf>
    <xf borderId="2" fillId="5" fontId="8" numFmtId="49" xfId="0" applyAlignment="1" applyBorder="1" applyFont="1" applyNumberFormat="1">
      <alignment horizontal="center" readingOrder="0" shrinkToFit="0" vertical="center" wrapText="1"/>
    </xf>
    <xf borderId="1" fillId="5" fontId="8" numFmtId="49" xfId="0" applyAlignment="1" applyBorder="1" applyFont="1" applyNumberFormat="1">
      <alignment horizontal="left" readingOrder="0" shrinkToFit="0" vertical="center" wrapText="1"/>
    </xf>
    <xf borderId="9" fillId="5" fontId="5" numFmtId="0" xfId="0" applyAlignment="1" applyBorder="1" applyFont="1">
      <alignment horizontal="center" shrinkToFit="0" vertical="center" wrapText="1"/>
    </xf>
    <xf borderId="9" fillId="5" fontId="5" numFmtId="3" xfId="0" applyAlignment="1" applyBorder="1" applyFont="1" applyNumberFormat="1">
      <alignment horizontal="center" shrinkToFit="0" vertical="center" wrapText="1"/>
    </xf>
    <xf borderId="4" fillId="2" fontId="8" numFmtId="49" xfId="0" applyAlignment="1" applyBorder="1" applyFont="1" applyNumberFormat="1">
      <alignment horizontal="left" readingOrder="0" shrinkToFit="0" vertical="center" wrapText="1"/>
    </xf>
    <xf borderId="4" fillId="2" fontId="8" numFmtId="49" xfId="0" applyAlignment="1" applyBorder="1" applyFont="1" applyNumberFormat="1">
      <alignment horizontal="center" readingOrder="0" shrinkToFit="0" vertical="center" wrapText="1"/>
    </xf>
    <xf borderId="1" fillId="2" fontId="8" numFmtId="49" xfId="0" applyAlignment="1" applyBorder="1" applyFont="1" applyNumberFormat="1">
      <alignment horizontal="left" readingOrder="0" shrinkToFit="0" vertical="center" wrapText="1"/>
    </xf>
    <xf borderId="1" fillId="2" fontId="8" numFmtId="49" xfId="0" applyAlignment="1" applyBorder="1" applyFont="1" applyNumberFormat="1">
      <alignment horizontal="center" readingOrder="0" shrinkToFit="0" vertical="center" wrapText="1"/>
    </xf>
    <xf borderId="1" fillId="5" fontId="8" numFmtId="49" xfId="0" applyAlignment="1" applyBorder="1" applyFont="1" applyNumberFormat="1">
      <alignment horizontal="center" readingOrder="0" shrinkToFit="0" vertical="center" wrapText="1"/>
    </xf>
    <xf borderId="4" fillId="5" fontId="8" numFmtId="49" xfId="0" applyAlignment="1" applyBorder="1" applyFont="1" applyNumberFormat="1">
      <alignment horizontal="left" readingOrder="0" shrinkToFit="0" vertical="center" wrapText="1"/>
    </xf>
    <xf borderId="4" fillId="5" fontId="7" numFmtId="49" xfId="0" applyAlignment="1" applyBorder="1" applyFont="1" applyNumberFormat="1">
      <alignment horizontal="left" readingOrder="0" shrinkToFit="0" vertical="center" wrapText="1"/>
    </xf>
    <xf borderId="4" fillId="7" fontId="5" numFmtId="0" xfId="0" applyAlignment="1" applyBorder="1" applyFont="1">
      <alignment horizontal="center" readingOrder="0" shrinkToFit="0" vertical="center" wrapText="1"/>
    </xf>
    <xf borderId="4" fillId="2" fontId="8" numFmtId="0" xfId="0" applyAlignment="1" applyBorder="1" applyFont="1">
      <alignment horizontal="center" vertical="center"/>
    </xf>
    <xf borderId="4" fillId="2" fontId="8" numFmtId="164" xfId="0" applyAlignment="1" applyBorder="1" applyFont="1" applyNumberFormat="1">
      <alignment horizontal="center" vertical="center"/>
    </xf>
    <xf borderId="0" fillId="5" fontId="8" numFmtId="0" xfId="0" applyAlignment="1" applyFont="1">
      <alignment horizontal="center" vertical="center"/>
    </xf>
    <xf borderId="0" fillId="0" fontId="8" numFmtId="0" xfId="0" applyAlignment="1" applyFont="1">
      <alignment horizontal="left" vertical="top"/>
    </xf>
    <xf borderId="0" fillId="0" fontId="8" numFmtId="0" xfId="0" applyAlignment="1" applyFont="1">
      <alignment horizontal="left" vertical="top"/>
    </xf>
    <xf borderId="0" fillId="7" fontId="3" numFmtId="0" xfId="0" applyAlignment="1" applyFont="1">
      <alignment horizontal="left" readingOrder="0" shrinkToFit="0" vertical="center" wrapText="1"/>
    </xf>
    <xf borderId="0" fillId="7" fontId="11" numFmtId="0" xfId="0" applyAlignment="1" applyFont="1">
      <alignment horizontal="left" shrinkToFit="0" vertical="center" wrapText="1"/>
    </xf>
    <xf borderId="0" fillId="7" fontId="11" numFmtId="0" xfId="0" applyAlignment="1" applyFont="1">
      <alignment horizontal="center" shrinkToFit="0" vertical="center" wrapText="1"/>
    </xf>
    <xf borderId="0" fillId="7" fontId="11" numFmtId="3" xfId="0" applyAlignment="1" applyFont="1" applyNumberFormat="1">
      <alignment horizontal="center" shrinkToFit="0" vertical="center" wrapText="1"/>
    </xf>
    <xf borderId="0" fillId="7" fontId="11" numFmtId="164" xfId="0" applyAlignment="1" applyFont="1" applyNumberFormat="1">
      <alignment horizontal="center" shrinkToFit="0" vertical="center" wrapText="1"/>
    </xf>
    <xf borderId="0" fillId="7" fontId="11" numFmtId="164" xfId="0" applyAlignment="1" applyFont="1" applyNumberFormat="1">
      <alignment horizontal="center" vertical="center"/>
    </xf>
    <xf borderId="0" fillId="7" fontId="12" numFmtId="0" xfId="0" applyAlignment="1" applyFont="1">
      <alignment horizontal="center" vertical="center"/>
    </xf>
    <xf borderId="4" fillId="0" fontId="5" numFmtId="0" xfId="0" applyAlignment="1" applyBorder="1" applyFont="1">
      <alignment horizontal="left" shrinkToFit="0" vertical="center" wrapText="1"/>
    </xf>
    <xf borderId="4" fillId="0" fontId="5" numFmtId="3" xfId="0" applyAlignment="1" applyBorder="1" applyFont="1" applyNumberFormat="1">
      <alignment horizontal="center" shrinkToFit="0" vertical="center" wrapText="1"/>
    </xf>
    <xf borderId="4" fillId="0" fontId="5" numFmtId="164" xfId="0" applyAlignment="1" applyBorder="1" applyFont="1" applyNumberFormat="1">
      <alignment horizontal="center" shrinkToFit="0" vertical="center" wrapText="1"/>
    </xf>
    <xf borderId="4" fillId="0" fontId="5" numFmtId="164" xfId="0" applyAlignment="1" applyBorder="1" applyFont="1" applyNumberFormat="1">
      <alignment horizontal="center" vertical="center"/>
    </xf>
    <xf borderId="4" fillId="0" fontId="6" numFmtId="0" xfId="0" applyAlignment="1" applyBorder="1" applyFont="1">
      <alignment horizontal="center" vertical="center"/>
    </xf>
    <xf borderId="0" fillId="0" fontId="13" numFmtId="0" xfId="0" applyAlignment="1" applyFont="1">
      <alignment horizontal="left" vertical="top"/>
    </xf>
    <xf borderId="0" fillId="0" fontId="14" numFmtId="0" xfId="0" applyAlignment="1" applyFont="1">
      <alignment horizontal="lef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1.29"/>
    <col customWidth="1" min="2" max="2" width="14.57"/>
    <col customWidth="1" min="3" max="3" width="97.29"/>
    <col customWidth="1" min="4" max="4" width="18.57"/>
    <col customWidth="1" min="5" max="5" width="21.86"/>
    <col customWidth="1" min="6" max="6" width="38.57"/>
    <col customWidth="1" min="7" max="7" width="21.86"/>
    <col customWidth="1" min="9" max="9" width="34.29"/>
  </cols>
  <sheetData>
    <row r="1" ht="29.25" customHeight="1">
      <c r="A1" s="1" t="s">
        <v>0</v>
      </c>
      <c r="B1" s="2"/>
      <c r="C1" s="2"/>
      <c r="D1" s="2"/>
      <c r="E1" s="2"/>
      <c r="F1" s="2"/>
      <c r="G1" s="2"/>
      <c r="H1" s="3"/>
      <c r="I1" s="4"/>
    </row>
    <row r="2">
      <c r="A2" s="5" t="s">
        <v>1</v>
      </c>
      <c r="B2" s="2"/>
      <c r="C2" s="2"/>
      <c r="D2" s="2"/>
      <c r="E2" s="2"/>
      <c r="F2" s="2"/>
      <c r="G2" s="2"/>
      <c r="H2" s="3"/>
      <c r="I2" s="6"/>
    </row>
    <row r="3">
      <c r="A3" s="7" t="s">
        <v>2</v>
      </c>
      <c r="B3" s="2"/>
      <c r="C3" s="2"/>
      <c r="D3" s="2"/>
      <c r="E3" s="2"/>
      <c r="F3" s="2"/>
      <c r="G3" s="2"/>
      <c r="H3" s="3"/>
      <c r="I3" s="8"/>
    </row>
    <row r="4">
      <c r="A4" s="9" t="s">
        <v>3</v>
      </c>
      <c r="B4" s="10" t="s">
        <v>4</v>
      </c>
      <c r="C4" s="11" t="s">
        <v>5</v>
      </c>
      <c r="D4" s="11" t="s">
        <v>6</v>
      </c>
      <c r="E4" s="11" t="s">
        <v>7</v>
      </c>
      <c r="F4" s="12" t="s">
        <v>8</v>
      </c>
      <c r="G4" s="11" t="s">
        <v>9</v>
      </c>
      <c r="H4" s="11" t="s">
        <v>10</v>
      </c>
      <c r="I4" s="11" t="s">
        <v>11</v>
      </c>
    </row>
    <row r="5" ht="14.25" customHeight="1">
      <c r="A5" s="13" t="s">
        <v>12</v>
      </c>
      <c r="B5" s="14" t="s">
        <v>13</v>
      </c>
      <c r="C5" s="15" t="s">
        <v>14</v>
      </c>
      <c r="D5" s="16"/>
      <c r="E5" s="16"/>
      <c r="F5" s="16"/>
      <c r="G5" s="16"/>
      <c r="H5" s="16"/>
      <c r="I5" s="17"/>
    </row>
    <row r="6">
      <c r="A6" s="18" t="s">
        <v>15</v>
      </c>
      <c r="B6" s="19" t="s">
        <v>13</v>
      </c>
      <c r="C6" s="20" t="s">
        <v>16</v>
      </c>
      <c r="D6" s="16" t="s">
        <v>17</v>
      </c>
      <c r="E6" s="16" t="s">
        <v>17</v>
      </c>
      <c r="F6" s="16" t="s">
        <v>17</v>
      </c>
      <c r="G6" s="16" t="s">
        <v>17</v>
      </c>
      <c r="H6" s="21">
        <f>SUM(H7+H42+H93)</f>
        <v>0</v>
      </c>
      <c r="I6" s="17"/>
    </row>
    <row r="7">
      <c r="A7" s="22" t="s">
        <v>18</v>
      </c>
      <c r="B7" s="23">
        <v>1.0</v>
      </c>
      <c r="C7" s="24" t="s">
        <v>19</v>
      </c>
      <c r="D7" s="25" t="s">
        <v>17</v>
      </c>
      <c r="E7" s="25" t="s">
        <v>17</v>
      </c>
      <c r="F7" s="25" t="s">
        <v>17</v>
      </c>
      <c r="G7" s="25" t="s">
        <v>17</v>
      </c>
      <c r="H7" s="26">
        <f>SUM(H8+H27)</f>
        <v>0</v>
      </c>
      <c r="I7" s="25"/>
    </row>
    <row r="8">
      <c r="A8" s="27" t="s">
        <v>20</v>
      </c>
      <c r="B8" s="28"/>
      <c r="C8" s="29" t="s">
        <v>21</v>
      </c>
      <c r="D8" s="30" t="s">
        <v>17</v>
      </c>
      <c r="E8" s="30" t="s">
        <v>17</v>
      </c>
      <c r="F8" s="30"/>
      <c r="G8" s="31"/>
      <c r="H8" s="32">
        <f>SUM(H9:H26)</f>
        <v>0</v>
      </c>
      <c r="I8" s="33"/>
    </row>
    <row r="9">
      <c r="A9" s="34" t="s">
        <v>22</v>
      </c>
      <c r="B9" s="35" t="s">
        <v>23</v>
      </c>
      <c r="C9" s="36" t="s">
        <v>24</v>
      </c>
      <c r="D9" s="37" t="s">
        <v>25</v>
      </c>
      <c r="E9" s="38">
        <v>92.0</v>
      </c>
      <c r="F9" s="39"/>
      <c r="G9" s="40"/>
      <c r="H9" s="41">
        <f t="shared" ref="H9:H26" si="1">E9*G9</f>
        <v>0</v>
      </c>
      <c r="I9" s="42"/>
    </row>
    <row r="10">
      <c r="A10" s="34" t="s">
        <v>26</v>
      </c>
      <c r="B10" s="43" t="s">
        <v>27</v>
      </c>
      <c r="C10" s="44" t="s">
        <v>28</v>
      </c>
      <c r="D10" s="45" t="s">
        <v>25</v>
      </c>
      <c r="E10" s="38">
        <v>92.0</v>
      </c>
      <c r="F10" s="42"/>
      <c r="G10" s="40"/>
      <c r="H10" s="41">
        <f t="shared" si="1"/>
        <v>0</v>
      </c>
      <c r="I10" s="46"/>
    </row>
    <row r="11">
      <c r="A11" s="34" t="s">
        <v>29</v>
      </c>
      <c r="B11" s="43" t="s">
        <v>30</v>
      </c>
      <c r="C11" s="44" t="s">
        <v>31</v>
      </c>
      <c r="D11" s="45" t="s">
        <v>25</v>
      </c>
      <c r="E11" s="47">
        <f>E9</f>
        <v>92</v>
      </c>
      <c r="F11" s="42"/>
      <c r="G11" s="40"/>
      <c r="H11" s="41">
        <f t="shared" si="1"/>
        <v>0</v>
      </c>
      <c r="I11" s="46"/>
    </row>
    <row r="12">
      <c r="A12" s="34" t="s">
        <v>32</v>
      </c>
      <c r="B12" s="43" t="s">
        <v>33</v>
      </c>
      <c r="C12" s="44" t="s">
        <v>34</v>
      </c>
      <c r="D12" s="45" t="s">
        <v>25</v>
      </c>
      <c r="E12" s="48">
        <v>1.0</v>
      </c>
      <c r="F12" s="42" t="s">
        <v>17</v>
      </c>
      <c r="G12" s="40"/>
      <c r="H12" s="41">
        <f t="shared" si="1"/>
        <v>0</v>
      </c>
      <c r="I12" s="46"/>
    </row>
    <row r="13">
      <c r="A13" s="34" t="s">
        <v>35</v>
      </c>
      <c r="B13" s="43" t="s">
        <v>36</v>
      </c>
      <c r="C13" s="44" t="s">
        <v>37</v>
      </c>
      <c r="D13" s="45" t="s">
        <v>25</v>
      </c>
      <c r="E13" s="48">
        <v>1.0</v>
      </c>
      <c r="F13" s="39"/>
      <c r="G13" s="40"/>
      <c r="H13" s="41">
        <f t="shared" si="1"/>
        <v>0</v>
      </c>
      <c r="I13" s="42"/>
    </row>
    <row r="14">
      <c r="A14" s="34" t="s">
        <v>38</v>
      </c>
      <c r="B14" s="43" t="s">
        <v>39</v>
      </c>
      <c r="C14" s="44" t="s">
        <v>40</v>
      </c>
      <c r="D14" s="45" t="s">
        <v>25</v>
      </c>
      <c r="E14" s="48">
        <v>1.0</v>
      </c>
      <c r="F14" s="42" t="s">
        <v>17</v>
      </c>
      <c r="G14" s="40"/>
      <c r="H14" s="41">
        <f t="shared" si="1"/>
        <v>0</v>
      </c>
      <c r="I14" s="46"/>
    </row>
    <row r="15">
      <c r="A15" s="34" t="s">
        <v>41</v>
      </c>
      <c r="B15" s="43" t="s">
        <v>42</v>
      </c>
      <c r="C15" s="44" t="s">
        <v>43</v>
      </c>
      <c r="D15" s="45" t="s">
        <v>25</v>
      </c>
      <c r="E15" s="48">
        <v>1.0</v>
      </c>
      <c r="F15" s="42" t="s">
        <v>17</v>
      </c>
      <c r="G15" s="40"/>
      <c r="H15" s="41">
        <f t="shared" si="1"/>
        <v>0</v>
      </c>
      <c r="I15" s="46"/>
    </row>
    <row r="16">
      <c r="A16" s="34" t="s">
        <v>44</v>
      </c>
      <c r="B16" s="43" t="s">
        <v>45</v>
      </c>
      <c r="C16" s="44" t="s">
        <v>46</v>
      </c>
      <c r="D16" s="45" t="s">
        <v>25</v>
      </c>
      <c r="E16" s="48">
        <v>1.0</v>
      </c>
      <c r="F16" s="42" t="s">
        <v>17</v>
      </c>
      <c r="G16" s="40"/>
      <c r="H16" s="41">
        <f t="shared" si="1"/>
        <v>0</v>
      </c>
      <c r="I16" s="46"/>
    </row>
    <row r="17">
      <c r="A17" s="34" t="s">
        <v>47</v>
      </c>
      <c r="B17" s="43" t="s">
        <v>48</v>
      </c>
      <c r="C17" s="44" t="s">
        <v>49</v>
      </c>
      <c r="D17" s="45" t="s">
        <v>50</v>
      </c>
      <c r="E17" s="48">
        <v>50.0</v>
      </c>
      <c r="F17" s="39" t="s">
        <v>17</v>
      </c>
      <c r="G17" s="40"/>
      <c r="H17" s="41">
        <f t="shared" si="1"/>
        <v>0</v>
      </c>
      <c r="I17" s="46"/>
    </row>
    <row r="18">
      <c r="A18" s="34" t="s">
        <v>51</v>
      </c>
      <c r="B18" s="43" t="s">
        <v>52</v>
      </c>
      <c r="C18" s="44" t="s">
        <v>53</v>
      </c>
      <c r="D18" s="45" t="s">
        <v>50</v>
      </c>
      <c r="E18" s="48">
        <v>8.0</v>
      </c>
      <c r="F18" s="42" t="s">
        <v>17</v>
      </c>
      <c r="G18" s="40"/>
      <c r="H18" s="41">
        <f t="shared" si="1"/>
        <v>0</v>
      </c>
      <c r="I18" s="46"/>
    </row>
    <row r="19">
      <c r="A19" s="34" t="s">
        <v>54</v>
      </c>
      <c r="B19" s="43" t="s">
        <v>55</v>
      </c>
      <c r="C19" s="44" t="s">
        <v>56</v>
      </c>
      <c r="D19" s="45" t="s">
        <v>50</v>
      </c>
      <c r="E19" s="48">
        <v>150.0</v>
      </c>
      <c r="F19" s="42" t="s">
        <v>17</v>
      </c>
      <c r="G19" s="40"/>
      <c r="H19" s="41">
        <f t="shared" si="1"/>
        <v>0</v>
      </c>
      <c r="I19" s="46"/>
    </row>
    <row r="20">
      <c r="A20" s="34" t="s">
        <v>57</v>
      </c>
      <c r="B20" s="43" t="s">
        <v>55</v>
      </c>
      <c r="C20" s="44" t="s">
        <v>58</v>
      </c>
      <c r="D20" s="45" t="s">
        <v>50</v>
      </c>
      <c r="E20" s="48">
        <v>120.0</v>
      </c>
      <c r="F20" s="42" t="s">
        <v>17</v>
      </c>
      <c r="G20" s="40"/>
      <c r="H20" s="41">
        <f t="shared" si="1"/>
        <v>0</v>
      </c>
      <c r="I20" s="46"/>
    </row>
    <row r="21">
      <c r="A21" s="34" t="s">
        <v>59</v>
      </c>
      <c r="B21" s="43" t="s">
        <v>60</v>
      </c>
      <c r="C21" s="44" t="s">
        <v>61</v>
      </c>
      <c r="D21" s="45" t="s">
        <v>25</v>
      </c>
      <c r="E21" s="48">
        <v>1.0</v>
      </c>
      <c r="F21" s="39" t="s">
        <v>17</v>
      </c>
      <c r="G21" s="40"/>
      <c r="H21" s="41">
        <f t="shared" si="1"/>
        <v>0</v>
      </c>
      <c r="I21" s="46"/>
    </row>
    <row r="22">
      <c r="A22" s="34" t="s">
        <v>62</v>
      </c>
      <c r="B22" s="43" t="s">
        <v>63</v>
      </c>
      <c r="C22" s="44" t="s">
        <v>64</v>
      </c>
      <c r="D22" s="45" t="s">
        <v>50</v>
      </c>
      <c r="E22" s="48">
        <v>230.0</v>
      </c>
      <c r="F22" s="42" t="s">
        <v>17</v>
      </c>
      <c r="G22" s="40"/>
      <c r="H22" s="41">
        <f t="shared" si="1"/>
        <v>0</v>
      </c>
      <c r="I22" s="46"/>
    </row>
    <row r="23">
      <c r="A23" s="34" t="s">
        <v>65</v>
      </c>
      <c r="B23" s="43" t="s">
        <v>66</v>
      </c>
      <c r="C23" s="44" t="s">
        <v>67</v>
      </c>
      <c r="D23" s="45" t="s">
        <v>50</v>
      </c>
      <c r="E23" s="48">
        <v>15.0</v>
      </c>
      <c r="F23" s="42" t="s">
        <v>17</v>
      </c>
      <c r="G23" s="40"/>
      <c r="H23" s="41">
        <f t="shared" si="1"/>
        <v>0</v>
      </c>
      <c r="I23" s="46"/>
    </row>
    <row r="24">
      <c r="A24" s="34" t="s">
        <v>68</v>
      </c>
      <c r="B24" s="43" t="s">
        <v>69</v>
      </c>
      <c r="C24" s="44" t="s">
        <v>70</v>
      </c>
      <c r="D24" s="45" t="s">
        <v>50</v>
      </c>
      <c r="E24" s="48">
        <v>5.0</v>
      </c>
      <c r="F24" s="42" t="s">
        <v>17</v>
      </c>
      <c r="G24" s="40"/>
      <c r="H24" s="41">
        <f t="shared" si="1"/>
        <v>0</v>
      </c>
      <c r="I24" s="46"/>
    </row>
    <row r="25">
      <c r="A25" s="34" t="s">
        <v>71</v>
      </c>
      <c r="B25" s="43" t="s">
        <v>72</v>
      </c>
      <c r="C25" s="44" t="s">
        <v>73</v>
      </c>
      <c r="D25" s="45" t="s">
        <v>74</v>
      </c>
      <c r="E25" s="48">
        <v>1.0</v>
      </c>
      <c r="F25" s="39" t="s">
        <v>17</v>
      </c>
      <c r="G25" s="40"/>
      <c r="H25" s="41">
        <f t="shared" si="1"/>
        <v>0</v>
      </c>
      <c r="I25" s="46"/>
    </row>
    <row r="26">
      <c r="A26" s="34" t="s">
        <v>75</v>
      </c>
      <c r="B26" s="43" t="s">
        <v>76</v>
      </c>
      <c r="C26" s="44" t="s">
        <v>77</v>
      </c>
      <c r="D26" s="45" t="s">
        <v>74</v>
      </c>
      <c r="E26" s="48">
        <v>1.0</v>
      </c>
      <c r="F26" s="42" t="s">
        <v>17</v>
      </c>
      <c r="G26" s="40"/>
      <c r="H26" s="41">
        <f t="shared" si="1"/>
        <v>0</v>
      </c>
      <c r="I26" s="46"/>
    </row>
    <row r="27">
      <c r="A27" s="49" t="s">
        <v>78</v>
      </c>
      <c r="B27" s="50"/>
      <c r="C27" s="29" t="s">
        <v>79</v>
      </c>
      <c r="D27" s="51"/>
      <c r="E27" s="52"/>
      <c r="F27" s="53" t="s">
        <v>17</v>
      </c>
      <c r="G27" s="54"/>
      <c r="H27" s="32">
        <f>SUM(H28:H41)</f>
        <v>0</v>
      </c>
      <c r="I27" s="54"/>
    </row>
    <row r="28">
      <c r="A28" s="55" t="s">
        <v>80</v>
      </c>
      <c r="B28" s="35" t="s">
        <v>81</v>
      </c>
      <c r="C28" s="36" t="s">
        <v>82</v>
      </c>
      <c r="D28" s="37" t="s">
        <v>50</v>
      </c>
      <c r="E28" s="56">
        <v>150.0</v>
      </c>
      <c r="F28" s="42" t="s">
        <v>17</v>
      </c>
      <c r="G28" s="57"/>
      <c r="H28" s="41">
        <f t="shared" ref="H28:H41" si="2">E28*G28</f>
        <v>0</v>
      </c>
      <c r="I28" s="46"/>
    </row>
    <row r="29">
      <c r="A29" s="55" t="s">
        <v>26</v>
      </c>
      <c r="B29" s="43" t="s">
        <v>83</v>
      </c>
      <c r="C29" s="44" t="s">
        <v>84</v>
      </c>
      <c r="D29" s="45" t="s">
        <v>85</v>
      </c>
      <c r="E29" s="48">
        <v>50.0</v>
      </c>
      <c r="F29" s="42" t="s">
        <v>17</v>
      </c>
      <c r="G29" s="57"/>
      <c r="H29" s="41">
        <f t="shared" si="2"/>
        <v>0</v>
      </c>
      <c r="I29" s="46"/>
    </row>
    <row r="30">
      <c r="A30" s="55" t="s">
        <v>29</v>
      </c>
      <c r="B30" s="43" t="s">
        <v>86</v>
      </c>
      <c r="C30" s="44" t="s">
        <v>87</v>
      </c>
      <c r="D30" s="45" t="s">
        <v>85</v>
      </c>
      <c r="E30" s="48">
        <f t="shared" ref="E30:E31" si="3">E12</f>
        <v>1</v>
      </c>
      <c r="F30" s="42" t="s">
        <v>17</v>
      </c>
      <c r="G30" s="57"/>
      <c r="H30" s="41">
        <f t="shared" si="2"/>
        <v>0</v>
      </c>
      <c r="I30" s="46"/>
    </row>
    <row r="31">
      <c r="A31" s="55" t="s">
        <v>32</v>
      </c>
      <c r="B31" s="43" t="s">
        <v>88</v>
      </c>
      <c r="C31" s="44" t="s">
        <v>89</v>
      </c>
      <c r="D31" s="45" t="s">
        <v>85</v>
      </c>
      <c r="E31" s="48">
        <f t="shared" si="3"/>
        <v>1</v>
      </c>
      <c r="F31" s="58" t="s">
        <v>17</v>
      </c>
      <c r="G31" s="57"/>
      <c r="H31" s="41">
        <f t="shared" si="2"/>
        <v>0</v>
      </c>
      <c r="I31" s="46"/>
    </row>
    <row r="32">
      <c r="A32" s="55" t="s">
        <v>35</v>
      </c>
      <c r="B32" s="43" t="s">
        <v>90</v>
      </c>
      <c r="C32" s="44" t="s">
        <v>91</v>
      </c>
      <c r="D32" s="45" t="s">
        <v>85</v>
      </c>
      <c r="E32" s="48">
        <f t="shared" ref="E32:E33" si="4">E9</f>
        <v>92</v>
      </c>
      <c r="F32" s="42" t="s">
        <v>17</v>
      </c>
      <c r="G32" s="57"/>
      <c r="H32" s="41">
        <f t="shared" si="2"/>
        <v>0</v>
      </c>
      <c r="I32" s="46"/>
    </row>
    <row r="33">
      <c r="A33" s="55" t="s">
        <v>38</v>
      </c>
      <c r="B33" s="43" t="s">
        <v>92</v>
      </c>
      <c r="C33" s="44" t="s">
        <v>93</v>
      </c>
      <c r="D33" s="45" t="s">
        <v>85</v>
      </c>
      <c r="E33" s="48">
        <f t="shared" si="4"/>
        <v>92</v>
      </c>
      <c r="F33" s="42" t="s">
        <v>17</v>
      </c>
      <c r="G33" s="57"/>
      <c r="H33" s="41">
        <f t="shared" si="2"/>
        <v>0</v>
      </c>
      <c r="I33" s="46"/>
    </row>
    <row r="34">
      <c r="A34" s="55" t="s">
        <v>41</v>
      </c>
      <c r="B34" s="43" t="s">
        <v>94</v>
      </c>
      <c r="C34" s="44" t="s">
        <v>95</v>
      </c>
      <c r="D34" s="45" t="s">
        <v>85</v>
      </c>
      <c r="E34" s="48">
        <v>2.0</v>
      </c>
      <c r="F34" s="42" t="s">
        <v>17</v>
      </c>
      <c r="G34" s="57"/>
      <c r="H34" s="41">
        <f t="shared" si="2"/>
        <v>0</v>
      </c>
      <c r="I34" s="46"/>
    </row>
    <row r="35">
      <c r="A35" s="55" t="s">
        <v>44</v>
      </c>
      <c r="B35" s="43" t="s">
        <v>96</v>
      </c>
      <c r="C35" s="44" t="s">
        <v>97</v>
      </c>
      <c r="D35" s="45" t="s">
        <v>50</v>
      </c>
      <c r="E35" s="48">
        <v>120.0</v>
      </c>
      <c r="F35" s="42" t="s">
        <v>17</v>
      </c>
      <c r="G35" s="57"/>
      <c r="H35" s="41">
        <f t="shared" si="2"/>
        <v>0</v>
      </c>
      <c r="I35" s="46"/>
    </row>
    <row r="36">
      <c r="A36" s="55" t="s">
        <v>47</v>
      </c>
      <c r="B36" s="43" t="s">
        <v>96</v>
      </c>
      <c r="C36" s="44" t="s">
        <v>98</v>
      </c>
      <c r="D36" s="45" t="s">
        <v>50</v>
      </c>
      <c r="E36" s="48">
        <v>20.0</v>
      </c>
      <c r="F36" s="42" t="s">
        <v>17</v>
      </c>
      <c r="G36" s="57"/>
      <c r="H36" s="41">
        <f t="shared" si="2"/>
        <v>0</v>
      </c>
      <c r="I36" s="46"/>
    </row>
    <row r="37">
      <c r="A37" s="55" t="s">
        <v>51</v>
      </c>
      <c r="B37" s="43" t="s">
        <v>99</v>
      </c>
      <c r="C37" s="44" t="s">
        <v>100</v>
      </c>
      <c r="D37" s="45" t="s">
        <v>50</v>
      </c>
      <c r="E37" s="48">
        <v>230.0</v>
      </c>
      <c r="F37" s="42" t="s">
        <v>17</v>
      </c>
      <c r="G37" s="57"/>
      <c r="H37" s="41">
        <f t="shared" si="2"/>
        <v>0</v>
      </c>
      <c r="I37" s="46"/>
    </row>
    <row r="38">
      <c r="A38" s="55" t="s">
        <v>54</v>
      </c>
      <c r="B38" s="43" t="s">
        <v>101</v>
      </c>
      <c r="C38" s="44" t="s">
        <v>102</v>
      </c>
      <c r="D38" s="45" t="s">
        <v>50</v>
      </c>
      <c r="E38" s="48">
        <v>230.0</v>
      </c>
      <c r="F38" s="42" t="s">
        <v>17</v>
      </c>
      <c r="G38" s="57"/>
      <c r="H38" s="41">
        <f t="shared" si="2"/>
        <v>0</v>
      </c>
      <c r="I38" s="46"/>
    </row>
    <row r="39">
      <c r="A39" s="55" t="s">
        <v>57</v>
      </c>
      <c r="B39" s="43" t="s">
        <v>103</v>
      </c>
      <c r="C39" s="44" t="s">
        <v>104</v>
      </c>
      <c r="D39" s="45" t="s">
        <v>74</v>
      </c>
      <c r="E39" s="48">
        <v>1.0</v>
      </c>
      <c r="F39" s="42" t="s">
        <v>17</v>
      </c>
      <c r="G39" s="57"/>
      <c r="H39" s="41">
        <f t="shared" si="2"/>
        <v>0</v>
      </c>
      <c r="I39" s="46"/>
    </row>
    <row r="40">
      <c r="A40" s="55" t="s">
        <v>59</v>
      </c>
      <c r="B40" s="43" t="s">
        <v>105</v>
      </c>
      <c r="C40" s="44" t="s">
        <v>106</v>
      </c>
      <c r="D40" s="45" t="s">
        <v>74</v>
      </c>
      <c r="E40" s="48">
        <v>1.0</v>
      </c>
      <c r="F40" s="42" t="s">
        <v>17</v>
      </c>
      <c r="G40" s="57"/>
      <c r="H40" s="41">
        <f t="shared" si="2"/>
        <v>0</v>
      </c>
      <c r="I40" s="46"/>
    </row>
    <row r="41">
      <c r="A41" s="55" t="s">
        <v>62</v>
      </c>
      <c r="B41" s="43" t="s">
        <v>107</v>
      </c>
      <c r="C41" s="44" t="s">
        <v>108</v>
      </c>
      <c r="D41" s="45" t="s">
        <v>25</v>
      </c>
      <c r="E41" s="48">
        <v>1.0</v>
      </c>
      <c r="F41" s="42" t="s">
        <v>17</v>
      </c>
      <c r="G41" s="57"/>
      <c r="H41" s="41">
        <f t="shared" si="2"/>
        <v>0</v>
      </c>
      <c r="I41" s="46"/>
    </row>
    <row r="42">
      <c r="A42" s="59" t="s">
        <v>18</v>
      </c>
      <c r="B42" s="59" t="s">
        <v>26</v>
      </c>
      <c r="C42" s="60" t="s">
        <v>109</v>
      </c>
      <c r="D42" s="25" t="s">
        <v>17</v>
      </c>
      <c r="E42" s="25" t="s">
        <v>17</v>
      </c>
      <c r="F42" s="25" t="s">
        <v>17</v>
      </c>
      <c r="G42" s="25" t="s">
        <v>17</v>
      </c>
      <c r="H42" s="26">
        <f>SUM(H43+H64+H79)</f>
        <v>0</v>
      </c>
      <c r="I42" s="25"/>
    </row>
    <row r="43">
      <c r="A43" s="61" t="s">
        <v>110</v>
      </c>
      <c r="B43" s="62"/>
      <c r="C43" s="60" t="s">
        <v>21</v>
      </c>
      <c r="D43" s="53"/>
      <c r="E43" s="63"/>
      <c r="F43" s="53"/>
      <c r="G43" s="64"/>
      <c r="H43" s="32">
        <f>SUM(H44:H63)</f>
        <v>0</v>
      </c>
      <c r="I43" s="53"/>
    </row>
    <row r="44">
      <c r="A44" s="55" t="s">
        <v>22</v>
      </c>
      <c r="B44" s="35" t="s">
        <v>23</v>
      </c>
      <c r="C44" s="36" t="s">
        <v>24</v>
      </c>
      <c r="D44" s="37" t="s">
        <v>25</v>
      </c>
      <c r="E44" s="38">
        <v>103.0</v>
      </c>
      <c r="F44" s="42"/>
      <c r="G44" s="57"/>
      <c r="H44" s="41">
        <f t="shared" ref="H44:H63" si="5">E44*G44</f>
        <v>0</v>
      </c>
      <c r="I44" s="42"/>
    </row>
    <row r="45">
      <c r="A45" s="55" t="s">
        <v>26</v>
      </c>
      <c r="B45" s="43" t="s">
        <v>27</v>
      </c>
      <c r="C45" s="44" t="s">
        <v>28</v>
      </c>
      <c r="D45" s="45" t="s">
        <v>25</v>
      </c>
      <c r="E45" s="38">
        <v>103.0</v>
      </c>
      <c r="F45" s="42"/>
      <c r="G45" s="57"/>
      <c r="H45" s="41">
        <f t="shared" si="5"/>
        <v>0</v>
      </c>
      <c r="I45" s="42"/>
    </row>
    <row r="46">
      <c r="A46" s="55" t="s">
        <v>29</v>
      </c>
      <c r="B46" s="43" t="s">
        <v>30</v>
      </c>
      <c r="C46" s="44" t="s">
        <v>31</v>
      </c>
      <c r="D46" s="45" t="s">
        <v>25</v>
      </c>
      <c r="E46" s="47">
        <f>E44</f>
        <v>103</v>
      </c>
      <c r="F46" s="42"/>
      <c r="G46" s="57"/>
      <c r="H46" s="41">
        <f t="shared" si="5"/>
        <v>0</v>
      </c>
      <c r="I46" s="42"/>
    </row>
    <row r="47">
      <c r="A47" s="55" t="s">
        <v>32</v>
      </c>
      <c r="B47" s="35" t="s">
        <v>33</v>
      </c>
      <c r="C47" s="44" t="s">
        <v>34</v>
      </c>
      <c r="D47" s="45" t="s">
        <v>25</v>
      </c>
      <c r="E47" s="48">
        <v>2.0</v>
      </c>
      <c r="F47" s="58" t="s">
        <v>17</v>
      </c>
      <c r="G47" s="57"/>
      <c r="H47" s="41">
        <f t="shared" si="5"/>
        <v>0</v>
      </c>
      <c r="I47" s="42"/>
    </row>
    <row r="48">
      <c r="A48" s="55" t="s">
        <v>35</v>
      </c>
      <c r="B48" s="43" t="s">
        <v>36</v>
      </c>
      <c r="C48" s="44" t="s">
        <v>111</v>
      </c>
      <c r="D48" s="45" t="s">
        <v>25</v>
      </c>
      <c r="E48" s="48">
        <v>1.0</v>
      </c>
      <c r="F48" s="58"/>
      <c r="G48" s="57"/>
      <c r="H48" s="41">
        <f t="shared" si="5"/>
        <v>0</v>
      </c>
      <c r="I48" s="42"/>
    </row>
    <row r="49">
      <c r="A49" s="55" t="s">
        <v>38</v>
      </c>
      <c r="B49" s="43" t="s">
        <v>112</v>
      </c>
      <c r="C49" s="44" t="s">
        <v>113</v>
      </c>
      <c r="D49" s="45" t="s">
        <v>25</v>
      </c>
      <c r="E49" s="48">
        <v>1.0</v>
      </c>
      <c r="F49" s="58"/>
      <c r="G49" s="57"/>
      <c r="H49" s="41">
        <f t="shared" si="5"/>
        <v>0</v>
      </c>
      <c r="I49" s="42"/>
    </row>
    <row r="50">
      <c r="A50" s="55" t="s">
        <v>41</v>
      </c>
      <c r="B50" s="43" t="s">
        <v>39</v>
      </c>
      <c r="C50" s="44" t="s">
        <v>40</v>
      </c>
      <c r="D50" s="45" t="s">
        <v>25</v>
      </c>
      <c r="E50" s="48">
        <v>2.0</v>
      </c>
      <c r="F50" s="58" t="s">
        <v>17</v>
      </c>
      <c r="G50" s="57"/>
      <c r="H50" s="41">
        <f t="shared" si="5"/>
        <v>0</v>
      </c>
      <c r="I50" s="42"/>
    </row>
    <row r="51">
      <c r="A51" s="55" t="s">
        <v>44</v>
      </c>
      <c r="B51" s="43" t="s">
        <v>42</v>
      </c>
      <c r="C51" s="44" t="s">
        <v>43</v>
      </c>
      <c r="D51" s="45" t="s">
        <v>25</v>
      </c>
      <c r="E51" s="48">
        <v>2.0</v>
      </c>
      <c r="F51" s="58" t="s">
        <v>17</v>
      </c>
      <c r="G51" s="57"/>
      <c r="H51" s="41">
        <f t="shared" si="5"/>
        <v>0</v>
      </c>
      <c r="I51" s="42"/>
    </row>
    <row r="52">
      <c r="A52" s="55" t="s">
        <v>47</v>
      </c>
      <c r="B52" s="43" t="s">
        <v>45</v>
      </c>
      <c r="C52" s="44" t="s">
        <v>49</v>
      </c>
      <c r="D52" s="45" t="s">
        <v>50</v>
      </c>
      <c r="E52" s="48">
        <v>140.0</v>
      </c>
      <c r="F52" s="58" t="s">
        <v>17</v>
      </c>
      <c r="G52" s="57"/>
      <c r="H52" s="41">
        <f t="shared" si="5"/>
        <v>0</v>
      </c>
      <c r="I52" s="42"/>
    </row>
    <row r="53">
      <c r="A53" s="55" t="s">
        <v>51</v>
      </c>
      <c r="B53" s="43" t="s">
        <v>48</v>
      </c>
      <c r="C53" s="44" t="s">
        <v>53</v>
      </c>
      <c r="D53" s="45" t="s">
        <v>50</v>
      </c>
      <c r="E53" s="48">
        <v>30.0</v>
      </c>
      <c r="F53" s="58" t="s">
        <v>17</v>
      </c>
      <c r="G53" s="57"/>
      <c r="H53" s="41">
        <f t="shared" si="5"/>
        <v>0</v>
      </c>
      <c r="I53" s="42"/>
    </row>
    <row r="54">
      <c r="A54" s="55" t="s">
        <v>54</v>
      </c>
      <c r="B54" s="43" t="s">
        <v>52</v>
      </c>
      <c r="C54" s="44" t="s">
        <v>56</v>
      </c>
      <c r="D54" s="45" t="s">
        <v>50</v>
      </c>
      <c r="E54" s="48">
        <v>500.0</v>
      </c>
      <c r="F54" s="58" t="s">
        <v>17</v>
      </c>
      <c r="G54" s="57"/>
      <c r="H54" s="41">
        <f t="shared" si="5"/>
        <v>0</v>
      </c>
      <c r="I54" s="42"/>
    </row>
    <row r="55">
      <c r="A55" s="55" t="s">
        <v>57</v>
      </c>
      <c r="B55" s="43" t="s">
        <v>55</v>
      </c>
      <c r="C55" s="44" t="s">
        <v>58</v>
      </c>
      <c r="D55" s="45" t="s">
        <v>50</v>
      </c>
      <c r="E55" s="48">
        <v>350.0</v>
      </c>
      <c r="F55" s="58" t="s">
        <v>17</v>
      </c>
      <c r="G55" s="57"/>
      <c r="H55" s="41">
        <f t="shared" si="5"/>
        <v>0</v>
      </c>
      <c r="I55" s="42"/>
    </row>
    <row r="56">
      <c r="A56" s="55" t="s">
        <v>59</v>
      </c>
      <c r="B56" s="43" t="s">
        <v>114</v>
      </c>
      <c r="C56" s="44" t="s">
        <v>61</v>
      </c>
      <c r="D56" s="45" t="s">
        <v>25</v>
      </c>
      <c r="E56" s="48">
        <v>2.0</v>
      </c>
      <c r="F56" s="58" t="s">
        <v>17</v>
      </c>
      <c r="G56" s="57"/>
      <c r="H56" s="41">
        <f t="shared" si="5"/>
        <v>0</v>
      </c>
      <c r="I56" s="42"/>
    </row>
    <row r="57">
      <c r="A57" s="55" t="s">
        <v>62</v>
      </c>
      <c r="B57" s="43" t="s">
        <v>60</v>
      </c>
      <c r="C57" s="44" t="s">
        <v>64</v>
      </c>
      <c r="D57" s="45" t="s">
        <v>50</v>
      </c>
      <c r="E57" s="48">
        <v>230.0</v>
      </c>
      <c r="F57" s="58" t="s">
        <v>17</v>
      </c>
      <c r="G57" s="57"/>
      <c r="H57" s="41">
        <f t="shared" si="5"/>
        <v>0</v>
      </c>
      <c r="I57" s="42"/>
    </row>
    <row r="58">
      <c r="A58" s="55" t="s">
        <v>65</v>
      </c>
      <c r="B58" s="43" t="s">
        <v>63</v>
      </c>
      <c r="C58" s="44" t="s">
        <v>115</v>
      </c>
      <c r="D58" s="45" t="s">
        <v>50</v>
      </c>
      <c r="E58" s="48">
        <v>15.0</v>
      </c>
      <c r="F58" s="58" t="s">
        <v>17</v>
      </c>
      <c r="G58" s="57"/>
      <c r="H58" s="41">
        <f t="shared" si="5"/>
        <v>0</v>
      </c>
      <c r="I58" s="42"/>
    </row>
    <row r="59">
      <c r="A59" s="55" t="s">
        <v>68</v>
      </c>
      <c r="B59" s="43" t="s">
        <v>66</v>
      </c>
      <c r="C59" s="44" t="s">
        <v>116</v>
      </c>
      <c r="D59" s="45" t="s">
        <v>50</v>
      </c>
      <c r="E59" s="48">
        <v>160.0</v>
      </c>
      <c r="F59" s="58" t="s">
        <v>17</v>
      </c>
      <c r="G59" s="57"/>
      <c r="H59" s="41">
        <f t="shared" si="5"/>
        <v>0</v>
      </c>
      <c r="I59" s="42"/>
    </row>
    <row r="60">
      <c r="A60" s="55" t="s">
        <v>71</v>
      </c>
      <c r="B60" s="43" t="s">
        <v>69</v>
      </c>
      <c r="C60" s="44" t="s">
        <v>117</v>
      </c>
      <c r="D60" s="45" t="s">
        <v>50</v>
      </c>
      <c r="E60" s="48">
        <v>5.0</v>
      </c>
      <c r="F60" s="58" t="s">
        <v>17</v>
      </c>
      <c r="G60" s="57"/>
      <c r="H60" s="41">
        <f t="shared" si="5"/>
        <v>0</v>
      </c>
      <c r="I60" s="42"/>
    </row>
    <row r="61">
      <c r="A61" s="55" t="s">
        <v>75</v>
      </c>
      <c r="B61" s="43" t="s">
        <v>72</v>
      </c>
      <c r="C61" s="44" t="s">
        <v>118</v>
      </c>
      <c r="D61" s="45" t="s">
        <v>50</v>
      </c>
      <c r="E61" s="65">
        <v>5.0</v>
      </c>
      <c r="F61" s="58" t="s">
        <v>17</v>
      </c>
      <c r="G61" s="57"/>
      <c r="H61" s="41">
        <f t="shared" si="5"/>
        <v>0</v>
      </c>
      <c r="I61" s="42"/>
    </row>
    <row r="62">
      <c r="A62" s="55" t="s">
        <v>119</v>
      </c>
      <c r="B62" s="43" t="s">
        <v>76</v>
      </c>
      <c r="C62" s="44" t="s">
        <v>73</v>
      </c>
      <c r="D62" s="45" t="s">
        <v>74</v>
      </c>
      <c r="E62" s="65">
        <v>1.0</v>
      </c>
      <c r="F62" s="58" t="s">
        <v>17</v>
      </c>
      <c r="G62" s="57"/>
      <c r="H62" s="41">
        <f t="shared" si="5"/>
        <v>0</v>
      </c>
      <c r="I62" s="42"/>
    </row>
    <row r="63">
      <c r="A63" s="55" t="s">
        <v>120</v>
      </c>
      <c r="B63" s="43" t="s">
        <v>121</v>
      </c>
      <c r="C63" s="44" t="s">
        <v>77</v>
      </c>
      <c r="D63" s="45" t="s">
        <v>74</v>
      </c>
      <c r="E63" s="48">
        <v>1.0</v>
      </c>
      <c r="F63" s="58" t="s">
        <v>17</v>
      </c>
      <c r="G63" s="57"/>
      <c r="H63" s="41">
        <f t="shared" si="5"/>
        <v>0</v>
      </c>
      <c r="I63" s="42"/>
    </row>
    <row r="64">
      <c r="A64" s="66" t="s">
        <v>122</v>
      </c>
      <c r="B64" s="50"/>
      <c r="C64" s="29" t="s">
        <v>79</v>
      </c>
      <c r="D64" s="53"/>
      <c r="E64" s="63"/>
      <c r="F64" s="53"/>
      <c r="G64" s="67"/>
      <c r="H64" s="32">
        <f>SUM(H65:H78)</f>
        <v>0</v>
      </c>
      <c r="I64" s="53"/>
    </row>
    <row r="65">
      <c r="A65" s="55" t="s">
        <v>22</v>
      </c>
      <c r="B65" s="35" t="s">
        <v>81</v>
      </c>
      <c r="C65" s="36" t="s">
        <v>82</v>
      </c>
      <c r="D65" s="37" t="s">
        <v>50</v>
      </c>
      <c r="E65" s="56">
        <v>140.0</v>
      </c>
      <c r="F65" s="58" t="s">
        <v>17</v>
      </c>
      <c r="G65" s="57"/>
      <c r="H65" s="41">
        <f t="shared" ref="H65:H78" si="6">E65*G65</f>
        <v>0</v>
      </c>
      <c r="I65" s="42"/>
    </row>
    <row r="66">
      <c r="A66" s="55" t="s">
        <v>26</v>
      </c>
      <c r="B66" s="43" t="s">
        <v>83</v>
      </c>
      <c r="C66" s="44" t="s">
        <v>84</v>
      </c>
      <c r="D66" s="45" t="s">
        <v>85</v>
      </c>
      <c r="E66" s="48">
        <f>E44</f>
        <v>103</v>
      </c>
      <c r="F66" s="58" t="s">
        <v>17</v>
      </c>
      <c r="G66" s="57"/>
      <c r="H66" s="41">
        <f t="shared" si="6"/>
        <v>0</v>
      </c>
      <c r="I66" s="42"/>
    </row>
    <row r="67">
      <c r="A67" s="55" t="s">
        <v>29</v>
      </c>
      <c r="B67" s="43" t="s">
        <v>86</v>
      </c>
      <c r="C67" s="44" t="s">
        <v>87</v>
      </c>
      <c r="D67" s="45" t="s">
        <v>85</v>
      </c>
      <c r="E67" s="48">
        <f>E51</f>
        <v>2</v>
      </c>
      <c r="F67" s="58" t="s">
        <v>17</v>
      </c>
      <c r="G67" s="57"/>
      <c r="H67" s="41">
        <f t="shared" si="6"/>
        <v>0</v>
      </c>
      <c r="I67" s="42"/>
    </row>
    <row r="68">
      <c r="A68" s="55" t="s">
        <v>32</v>
      </c>
      <c r="B68" s="43" t="s">
        <v>88</v>
      </c>
      <c r="C68" s="44" t="s">
        <v>89</v>
      </c>
      <c r="D68" s="45" t="s">
        <v>85</v>
      </c>
      <c r="E68" s="48">
        <f>E50</f>
        <v>2</v>
      </c>
      <c r="F68" s="58" t="s">
        <v>17</v>
      </c>
      <c r="G68" s="57"/>
      <c r="H68" s="41">
        <f t="shared" si="6"/>
        <v>0</v>
      </c>
      <c r="I68" s="42"/>
    </row>
    <row r="69">
      <c r="A69" s="55" t="s">
        <v>35</v>
      </c>
      <c r="B69" s="43" t="s">
        <v>90</v>
      </c>
      <c r="C69" s="44" t="s">
        <v>123</v>
      </c>
      <c r="D69" s="45" t="s">
        <v>85</v>
      </c>
      <c r="E69" s="48">
        <f>E66</f>
        <v>103</v>
      </c>
      <c r="F69" s="58" t="s">
        <v>17</v>
      </c>
      <c r="G69" s="57"/>
      <c r="H69" s="41">
        <f t="shared" si="6"/>
        <v>0</v>
      </c>
      <c r="I69" s="42"/>
    </row>
    <row r="70">
      <c r="A70" s="55" t="s">
        <v>38</v>
      </c>
      <c r="B70" s="43" t="s">
        <v>92</v>
      </c>
      <c r="C70" s="44" t="s">
        <v>93</v>
      </c>
      <c r="D70" s="45" t="s">
        <v>85</v>
      </c>
      <c r="E70" s="48">
        <f>E45</f>
        <v>103</v>
      </c>
      <c r="F70" s="58" t="s">
        <v>17</v>
      </c>
      <c r="G70" s="57"/>
      <c r="H70" s="41">
        <f t="shared" si="6"/>
        <v>0</v>
      </c>
      <c r="I70" s="42"/>
    </row>
    <row r="71">
      <c r="A71" s="55" t="s">
        <v>41</v>
      </c>
      <c r="B71" s="43" t="s">
        <v>94</v>
      </c>
      <c r="C71" s="44" t="s">
        <v>95</v>
      </c>
      <c r="D71" s="45" t="s">
        <v>85</v>
      </c>
      <c r="E71" s="48">
        <v>4.0</v>
      </c>
      <c r="F71" s="58" t="s">
        <v>17</v>
      </c>
      <c r="G71" s="57"/>
      <c r="H71" s="41">
        <f t="shared" si="6"/>
        <v>0</v>
      </c>
      <c r="I71" s="42"/>
    </row>
    <row r="72">
      <c r="A72" s="55" t="s">
        <v>44</v>
      </c>
      <c r="B72" s="43" t="s">
        <v>96</v>
      </c>
      <c r="C72" s="44" t="s">
        <v>97</v>
      </c>
      <c r="D72" s="45" t="s">
        <v>50</v>
      </c>
      <c r="E72" s="48">
        <v>350.0</v>
      </c>
      <c r="F72" s="58" t="s">
        <v>17</v>
      </c>
      <c r="G72" s="57"/>
      <c r="H72" s="41">
        <f t="shared" si="6"/>
        <v>0</v>
      </c>
      <c r="I72" s="42"/>
    </row>
    <row r="73">
      <c r="A73" s="55" t="s">
        <v>47</v>
      </c>
      <c r="B73" s="43" t="s">
        <v>96</v>
      </c>
      <c r="C73" s="44" t="s">
        <v>98</v>
      </c>
      <c r="D73" s="45" t="s">
        <v>50</v>
      </c>
      <c r="E73" s="48">
        <v>185.0</v>
      </c>
      <c r="F73" s="58" t="s">
        <v>17</v>
      </c>
      <c r="G73" s="57"/>
      <c r="H73" s="41">
        <f t="shared" si="6"/>
        <v>0</v>
      </c>
      <c r="I73" s="42"/>
    </row>
    <row r="74">
      <c r="A74" s="55" t="s">
        <v>51</v>
      </c>
      <c r="B74" s="43" t="s">
        <v>99</v>
      </c>
      <c r="C74" s="44" t="s">
        <v>100</v>
      </c>
      <c r="D74" s="45" t="s">
        <v>50</v>
      </c>
      <c r="E74" s="48">
        <v>500.0</v>
      </c>
      <c r="F74" s="58" t="s">
        <v>17</v>
      </c>
      <c r="G74" s="57"/>
      <c r="H74" s="41">
        <f t="shared" si="6"/>
        <v>0</v>
      </c>
      <c r="I74" s="42"/>
    </row>
    <row r="75">
      <c r="A75" s="55" t="s">
        <v>54</v>
      </c>
      <c r="B75" s="43" t="s">
        <v>101</v>
      </c>
      <c r="C75" s="44" t="s">
        <v>102</v>
      </c>
      <c r="D75" s="45" t="s">
        <v>50</v>
      </c>
      <c r="E75" s="48">
        <v>230.0</v>
      </c>
      <c r="F75" s="58" t="s">
        <v>17</v>
      </c>
      <c r="G75" s="57"/>
      <c r="H75" s="41">
        <f t="shared" si="6"/>
        <v>0</v>
      </c>
      <c r="I75" s="42"/>
    </row>
    <row r="76">
      <c r="A76" s="55" t="s">
        <v>57</v>
      </c>
      <c r="B76" s="43" t="s">
        <v>103</v>
      </c>
      <c r="C76" s="44" t="s">
        <v>104</v>
      </c>
      <c r="D76" s="45" t="s">
        <v>74</v>
      </c>
      <c r="E76" s="48">
        <v>1.0</v>
      </c>
      <c r="F76" s="58" t="s">
        <v>17</v>
      </c>
      <c r="G76" s="57"/>
      <c r="H76" s="41">
        <f t="shared" si="6"/>
        <v>0</v>
      </c>
      <c r="I76" s="42"/>
    </row>
    <row r="77">
      <c r="A77" s="55" t="s">
        <v>59</v>
      </c>
      <c r="B77" s="43" t="s">
        <v>105</v>
      </c>
      <c r="C77" s="44" t="s">
        <v>106</v>
      </c>
      <c r="D77" s="45" t="s">
        <v>74</v>
      </c>
      <c r="E77" s="48">
        <v>1.0</v>
      </c>
      <c r="F77" s="58" t="s">
        <v>17</v>
      </c>
      <c r="G77" s="57"/>
      <c r="H77" s="41">
        <f t="shared" si="6"/>
        <v>0</v>
      </c>
      <c r="I77" s="42"/>
    </row>
    <row r="78">
      <c r="A78" s="55" t="s">
        <v>62</v>
      </c>
      <c r="B78" s="43" t="s">
        <v>107</v>
      </c>
      <c r="C78" s="44" t="s">
        <v>108</v>
      </c>
      <c r="D78" s="45" t="s">
        <v>25</v>
      </c>
      <c r="E78" s="48">
        <f>E56</f>
        <v>2</v>
      </c>
      <c r="F78" s="58" t="s">
        <v>17</v>
      </c>
      <c r="G78" s="57"/>
      <c r="H78" s="41">
        <f t="shared" si="6"/>
        <v>0</v>
      </c>
      <c r="I78" s="42"/>
    </row>
    <row r="79">
      <c r="A79" s="66" t="s">
        <v>124</v>
      </c>
      <c r="B79" s="60"/>
      <c r="C79" s="60" t="s">
        <v>125</v>
      </c>
      <c r="D79" s="25"/>
      <c r="E79" s="68"/>
      <c r="F79" s="53"/>
      <c r="G79" s="67"/>
      <c r="H79" s="32">
        <f>SUM(H80:H92)</f>
        <v>0</v>
      </c>
      <c r="I79" s="53"/>
    </row>
    <row r="80">
      <c r="A80" s="55" t="s">
        <v>22</v>
      </c>
      <c r="B80" s="35" t="s">
        <v>126</v>
      </c>
      <c r="C80" s="36" t="s">
        <v>127</v>
      </c>
      <c r="D80" s="37" t="s">
        <v>50</v>
      </c>
      <c r="E80" s="56">
        <v>75.0</v>
      </c>
      <c r="F80" s="58" t="s">
        <v>17</v>
      </c>
      <c r="G80" s="57"/>
      <c r="H80" s="41">
        <f t="shared" ref="H80:H92" si="7">E80*G80</f>
        <v>0</v>
      </c>
      <c r="I80" s="42"/>
    </row>
    <row r="81">
      <c r="A81" s="55" t="s">
        <v>26</v>
      </c>
      <c r="B81" s="43" t="s">
        <v>128</v>
      </c>
      <c r="C81" s="44" t="s">
        <v>129</v>
      </c>
      <c r="D81" s="45" t="s">
        <v>25</v>
      </c>
      <c r="E81" s="48">
        <v>75.0</v>
      </c>
      <c r="F81" s="58" t="s">
        <v>17</v>
      </c>
      <c r="G81" s="57"/>
      <c r="H81" s="41">
        <f t="shared" si="7"/>
        <v>0</v>
      </c>
      <c r="I81" s="42"/>
    </row>
    <row r="82">
      <c r="A82" s="55" t="s">
        <v>29</v>
      </c>
      <c r="B82" s="43" t="s">
        <v>130</v>
      </c>
      <c r="C82" s="44" t="s">
        <v>131</v>
      </c>
      <c r="D82" s="45" t="s">
        <v>25</v>
      </c>
      <c r="E82" s="48">
        <v>10.0</v>
      </c>
      <c r="F82" s="58" t="s">
        <v>17</v>
      </c>
      <c r="G82" s="57"/>
      <c r="H82" s="41">
        <f t="shared" si="7"/>
        <v>0</v>
      </c>
      <c r="I82" s="42"/>
    </row>
    <row r="83">
      <c r="A83" s="55" t="s">
        <v>32</v>
      </c>
      <c r="B83" s="43" t="s">
        <v>132</v>
      </c>
      <c r="C83" s="44" t="s">
        <v>133</v>
      </c>
      <c r="D83" s="45" t="s">
        <v>25</v>
      </c>
      <c r="E83" s="48">
        <v>5.0</v>
      </c>
      <c r="F83" s="58" t="s">
        <v>17</v>
      </c>
      <c r="G83" s="57"/>
      <c r="H83" s="41">
        <f t="shared" si="7"/>
        <v>0</v>
      </c>
      <c r="I83" s="42"/>
    </row>
    <row r="84">
      <c r="A84" s="55" t="s">
        <v>35</v>
      </c>
      <c r="B84" s="43" t="s">
        <v>134</v>
      </c>
      <c r="C84" s="44" t="s">
        <v>135</v>
      </c>
      <c r="D84" s="45" t="s">
        <v>50</v>
      </c>
      <c r="E84" s="48">
        <v>200.0</v>
      </c>
      <c r="F84" s="58" t="s">
        <v>17</v>
      </c>
      <c r="G84" s="57"/>
      <c r="H84" s="41">
        <f t="shared" si="7"/>
        <v>0</v>
      </c>
      <c r="I84" s="42"/>
    </row>
    <row r="85">
      <c r="A85" s="55" t="s">
        <v>38</v>
      </c>
      <c r="B85" s="43" t="s">
        <v>136</v>
      </c>
      <c r="C85" s="44" t="s">
        <v>137</v>
      </c>
      <c r="D85" s="45" t="s">
        <v>50</v>
      </c>
      <c r="E85" s="48">
        <v>75.0</v>
      </c>
      <c r="F85" s="58" t="s">
        <v>17</v>
      </c>
      <c r="G85" s="57"/>
      <c r="H85" s="41">
        <f t="shared" si="7"/>
        <v>0</v>
      </c>
      <c r="I85" s="42"/>
    </row>
    <row r="86">
      <c r="A86" s="55" t="s">
        <v>41</v>
      </c>
      <c r="B86" s="43" t="s">
        <v>138</v>
      </c>
      <c r="C86" s="44" t="s">
        <v>139</v>
      </c>
      <c r="D86" s="45" t="s">
        <v>50</v>
      </c>
      <c r="E86" s="48">
        <v>75.0</v>
      </c>
      <c r="F86" s="58" t="s">
        <v>17</v>
      </c>
      <c r="G86" s="57"/>
      <c r="H86" s="41">
        <f t="shared" si="7"/>
        <v>0</v>
      </c>
      <c r="I86" s="42"/>
    </row>
    <row r="87">
      <c r="A87" s="55" t="s">
        <v>44</v>
      </c>
      <c r="B87" s="43" t="s">
        <v>140</v>
      </c>
      <c r="C87" s="44" t="s">
        <v>141</v>
      </c>
      <c r="D87" s="45" t="s">
        <v>25</v>
      </c>
      <c r="E87" s="48">
        <v>10.0</v>
      </c>
      <c r="F87" s="58" t="s">
        <v>17</v>
      </c>
      <c r="G87" s="57"/>
      <c r="H87" s="41">
        <f t="shared" si="7"/>
        <v>0</v>
      </c>
      <c r="I87" s="42"/>
    </row>
    <row r="88">
      <c r="A88" s="55" t="s">
        <v>47</v>
      </c>
      <c r="B88" s="43" t="s">
        <v>142</v>
      </c>
      <c r="C88" s="44" t="s">
        <v>143</v>
      </c>
      <c r="D88" s="45" t="s">
        <v>25</v>
      </c>
      <c r="E88" s="48">
        <v>10.0</v>
      </c>
      <c r="F88" s="58" t="s">
        <v>17</v>
      </c>
      <c r="G88" s="57"/>
      <c r="H88" s="41">
        <f t="shared" si="7"/>
        <v>0</v>
      </c>
      <c r="I88" s="42"/>
    </row>
    <row r="89">
      <c r="A89" s="55" t="s">
        <v>51</v>
      </c>
      <c r="B89" s="43" t="s">
        <v>144</v>
      </c>
      <c r="C89" s="44" t="s">
        <v>145</v>
      </c>
      <c r="D89" s="45" t="s">
        <v>25</v>
      </c>
      <c r="E89" s="48">
        <v>5.0</v>
      </c>
      <c r="F89" s="58" t="s">
        <v>17</v>
      </c>
      <c r="G89" s="57"/>
      <c r="H89" s="41">
        <f t="shared" si="7"/>
        <v>0</v>
      </c>
      <c r="I89" s="42"/>
    </row>
    <row r="90">
      <c r="A90" s="55" t="s">
        <v>54</v>
      </c>
      <c r="B90" s="43" t="s">
        <v>146</v>
      </c>
      <c r="C90" s="44" t="s">
        <v>147</v>
      </c>
      <c r="D90" s="45" t="s">
        <v>25</v>
      </c>
      <c r="E90" s="48">
        <v>1.0</v>
      </c>
      <c r="F90" s="58" t="s">
        <v>17</v>
      </c>
      <c r="G90" s="57"/>
      <c r="H90" s="41">
        <f t="shared" si="7"/>
        <v>0</v>
      </c>
      <c r="I90" s="42"/>
    </row>
    <row r="91">
      <c r="A91" s="55" t="s">
        <v>57</v>
      </c>
      <c r="B91" s="43" t="s">
        <v>148</v>
      </c>
      <c r="C91" s="44" t="s">
        <v>149</v>
      </c>
      <c r="D91" s="45" t="s">
        <v>74</v>
      </c>
      <c r="E91" s="48">
        <v>1.0</v>
      </c>
      <c r="F91" s="58" t="s">
        <v>17</v>
      </c>
      <c r="G91" s="57"/>
      <c r="H91" s="41">
        <f t="shared" si="7"/>
        <v>0</v>
      </c>
      <c r="I91" s="42"/>
    </row>
    <row r="92">
      <c r="A92" s="55" t="s">
        <v>59</v>
      </c>
      <c r="B92" s="43" t="s">
        <v>150</v>
      </c>
      <c r="C92" s="44" t="s">
        <v>151</v>
      </c>
      <c r="D92" s="45" t="s">
        <v>74</v>
      </c>
      <c r="E92" s="48">
        <v>1.0</v>
      </c>
      <c r="F92" s="58" t="s">
        <v>17</v>
      </c>
      <c r="G92" s="57"/>
      <c r="H92" s="41">
        <f t="shared" si="7"/>
        <v>0</v>
      </c>
      <c r="I92" s="42"/>
    </row>
    <row r="93">
      <c r="A93" s="59" t="s">
        <v>18</v>
      </c>
      <c r="B93" s="59" t="s">
        <v>29</v>
      </c>
      <c r="C93" s="22" t="s">
        <v>152</v>
      </c>
      <c r="D93" s="25" t="s">
        <v>17</v>
      </c>
      <c r="E93" s="25" t="s">
        <v>17</v>
      </c>
      <c r="F93" s="25" t="s">
        <v>17</v>
      </c>
      <c r="G93" s="25" t="s">
        <v>17</v>
      </c>
      <c r="H93" s="26">
        <f>SUM(H94)</f>
        <v>0</v>
      </c>
      <c r="I93" s="25"/>
    </row>
    <row r="94">
      <c r="A94" s="66" t="s">
        <v>153</v>
      </c>
      <c r="B94" s="62"/>
      <c r="C94" s="60" t="s">
        <v>152</v>
      </c>
      <c r="D94" s="23" t="s">
        <v>17</v>
      </c>
      <c r="E94" s="69" t="s">
        <v>17</v>
      </c>
      <c r="F94" s="70" t="s">
        <v>17</v>
      </c>
      <c r="G94" s="71" t="s">
        <v>17</v>
      </c>
      <c r="H94" s="32">
        <f>SUM(H95:H102)</f>
        <v>0</v>
      </c>
      <c r="I94" s="51"/>
    </row>
    <row r="95">
      <c r="A95" s="55" t="s">
        <v>22</v>
      </c>
      <c r="B95" s="35" t="s">
        <v>154</v>
      </c>
      <c r="C95" s="36" t="s">
        <v>155</v>
      </c>
      <c r="D95" s="37" t="s">
        <v>25</v>
      </c>
      <c r="E95" s="56">
        <v>1.0</v>
      </c>
      <c r="F95" s="58" t="s">
        <v>17</v>
      </c>
      <c r="G95" s="57"/>
      <c r="H95" s="41">
        <f t="shared" ref="H95:H102" si="8">E95*G95</f>
        <v>0</v>
      </c>
      <c r="I95" s="42"/>
    </row>
    <row r="96">
      <c r="A96" s="55" t="s">
        <v>26</v>
      </c>
      <c r="B96" s="43" t="s">
        <v>156</v>
      </c>
      <c r="C96" s="44" t="s">
        <v>157</v>
      </c>
      <c r="D96" s="45" t="s">
        <v>25</v>
      </c>
      <c r="E96" s="48">
        <v>1.0</v>
      </c>
      <c r="F96" s="58" t="s">
        <v>17</v>
      </c>
      <c r="G96" s="57"/>
      <c r="H96" s="41">
        <f t="shared" si="8"/>
        <v>0</v>
      </c>
      <c r="I96" s="42"/>
    </row>
    <row r="97">
      <c r="A97" s="55" t="s">
        <v>29</v>
      </c>
      <c r="B97" s="43" t="s">
        <v>158</v>
      </c>
      <c r="C97" s="44" t="s">
        <v>159</v>
      </c>
      <c r="D97" s="45" t="s">
        <v>25</v>
      </c>
      <c r="E97" s="48">
        <v>1.0</v>
      </c>
      <c r="F97" s="58" t="s">
        <v>17</v>
      </c>
      <c r="G97" s="57"/>
      <c r="H97" s="41">
        <f t="shared" si="8"/>
        <v>0</v>
      </c>
      <c r="I97" s="42"/>
    </row>
    <row r="98">
      <c r="A98" s="55" t="s">
        <v>32</v>
      </c>
      <c r="B98" s="72" t="s">
        <v>160</v>
      </c>
      <c r="C98" s="44" t="s">
        <v>161</v>
      </c>
      <c r="D98" s="45" t="s">
        <v>74</v>
      </c>
      <c r="E98" s="48">
        <v>1.0</v>
      </c>
      <c r="F98" s="58" t="s">
        <v>17</v>
      </c>
      <c r="G98" s="57"/>
      <c r="H98" s="41">
        <f t="shared" si="8"/>
        <v>0</v>
      </c>
      <c r="I98" s="42"/>
    </row>
    <row r="99">
      <c r="A99" s="55" t="s">
        <v>35</v>
      </c>
      <c r="B99" s="72" t="s">
        <v>162</v>
      </c>
      <c r="C99" s="44" t="s">
        <v>163</v>
      </c>
      <c r="D99" s="45" t="s">
        <v>25</v>
      </c>
      <c r="E99" s="48">
        <v>1.0</v>
      </c>
      <c r="F99" s="58" t="s">
        <v>17</v>
      </c>
      <c r="G99" s="57"/>
      <c r="H99" s="41">
        <f t="shared" si="8"/>
        <v>0</v>
      </c>
      <c r="I99" s="42"/>
    </row>
    <row r="100">
      <c r="A100" s="55" t="s">
        <v>38</v>
      </c>
      <c r="B100" s="43" t="s">
        <v>164</v>
      </c>
      <c r="C100" s="44" t="s">
        <v>165</v>
      </c>
      <c r="D100" s="45" t="s">
        <v>25</v>
      </c>
      <c r="E100" s="48">
        <v>1.0</v>
      </c>
      <c r="F100" s="58" t="s">
        <v>17</v>
      </c>
      <c r="G100" s="57"/>
      <c r="H100" s="41">
        <f t="shared" si="8"/>
        <v>0</v>
      </c>
      <c r="I100" s="42"/>
    </row>
    <row r="101">
      <c r="A101" s="55" t="s">
        <v>41</v>
      </c>
      <c r="B101" s="43" t="s">
        <v>166</v>
      </c>
      <c r="C101" s="44" t="s">
        <v>167</v>
      </c>
      <c r="D101" s="45" t="s">
        <v>168</v>
      </c>
      <c r="E101" s="48">
        <v>1.0</v>
      </c>
      <c r="F101" s="58" t="s">
        <v>17</v>
      </c>
      <c r="G101" s="57"/>
      <c r="H101" s="41">
        <f t="shared" si="8"/>
        <v>0</v>
      </c>
      <c r="I101" s="42"/>
    </row>
    <row r="102">
      <c r="A102" s="55" t="s">
        <v>44</v>
      </c>
      <c r="B102" s="73" t="s">
        <v>169</v>
      </c>
      <c r="C102" s="74" t="s">
        <v>170</v>
      </c>
      <c r="D102" s="75" t="s">
        <v>25</v>
      </c>
      <c r="E102" s="65">
        <v>1.0</v>
      </c>
      <c r="F102" s="58" t="s">
        <v>17</v>
      </c>
      <c r="G102" s="57"/>
      <c r="H102" s="41">
        <f t="shared" si="8"/>
        <v>0</v>
      </c>
      <c r="I102" s="42"/>
    </row>
    <row r="103">
      <c r="A103" s="76" t="s">
        <v>12</v>
      </c>
      <c r="B103" s="77" t="s">
        <v>13</v>
      </c>
      <c r="C103" s="78" t="s">
        <v>14</v>
      </c>
      <c r="D103" s="79"/>
      <c r="E103" s="79"/>
      <c r="F103" s="79"/>
      <c r="G103" s="79"/>
      <c r="H103" s="79"/>
      <c r="I103" s="80"/>
    </row>
    <row r="104">
      <c r="A104" s="81" t="s">
        <v>15</v>
      </c>
      <c r="B104" s="82" t="s">
        <v>171</v>
      </c>
      <c r="C104" s="83" t="s">
        <v>172</v>
      </c>
      <c r="D104" s="84" t="s">
        <v>17</v>
      </c>
      <c r="E104" s="85" t="s">
        <v>17</v>
      </c>
      <c r="F104" s="86" t="s">
        <v>17</v>
      </c>
      <c r="G104" s="87" t="s">
        <v>17</v>
      </c>
      <c r="H104" s="88">
        <f>SUM(H105+H107+H208)</f>
        <v>0</v>
      </c>
      <c r="I104" s="89"/>
    </row>
    <row r="105">
      <c r="A105" s="90" t="s">
        <v>18</v>
      </c>
      <c r="B105" s="91" t="s">
        <v>22</v>
      </c>
      <c r="C105" s="92" t="s">
        <v>173</v>
      </c>
      <c r="D105" s="93" t="s">
        <v>17</v>
      </c>
      <c r="E105" s="94" t="s">
        <v>17</v>
      </c>
      <c r="F105" s="95" t="s">
        <v>17</v>
      </c>
      <c r="G105" s="96" t="s">
        <v>17</v>
      </c>
      <c r="H105" s="97">
        <f>SUM(H106)</f>
        <v>0</v>
      </c>
      <c r="I105" s="98"/>
    </row>
    <row r="106">
      <c r="A106" s="55" t="s">
        <v>22</v>
      </c>
      <c r="B106" s="99" t="s">
        <v>17</v>
      </c>
      <c r="C106" s="44" t="s">
        <v>174</v>
      </c>
      <c r="D106" s="45" t="s">
        <v>74</v>
      </c>
      <c r="E106" s="56">
        <v>1.0</v>
      </c>
      <c r="F106" s="58" t="s">
        <v>17</v>
      </c>
      <c r="G106" s="57"/>
      <c r="H106" s="41">
        <f>E106*G10</f>
        <v>0</v>
      </c>
      <c r="I106" s="42"/>
    </row>
    <row r="107">
      <c r="A107" s="91" t="s">
        <v>18</v>
      </c>
      <c r="B107" s="91" t="s">
        <v>26</v>
      </c>
      <c r="C107" s="100" t="s">
        <v>175</v>
      </c>
      <c r="D107" s="101" t="s">
        <v>17</v>
      </c>
      <c r="E107" s="101" t="s">
        <v>17</v>
      </c>
      <c r="F107" s="101" t="s">
        <v>17</v>
      </c>
      <c r="G107" s="101" t="s">
        <v>17</v>
      </c>
      <c r="H107" s="102">
        <f>SUM(H108,H111,H154)</f>
        <v>0</v>
      </c>
      <c r="I107" s="101"/>
    </row>
    <row r="108">
      <c r="A108" s="103" t="s">
        <v>110</v>
      </c>
      <c r="B108" s="91" t="s">
        <v>17</v>
      </c>
      <c r="C108" s="100" t="s">
        <v>176</v>
      </c>
      <c r="D108" s="104"/>
      <c r="E108" s="105"/>
      <c r="F108" s="104"/>
      <c r="G108" s="106"/>
      <c r="H108" s="97">
        <f>SUM(H109:H110)</f>
        <v>0</v>
      </c>
      <c r="I108" s="104"/>
    </row>
    <row r="109">
      <c r="A109" s="107">
        <v>1.0</v>
      </c>
      <c r="B109" s="108" t="s">
        <v>17</v>
      </c>
      <c r="C109" s="44" t="s">
        <v>177</v>
      </c>
      <c r="D109" s="45" t="s">
        <v>25</v>
      </c>
      <c r="E109" s="56">
        <v>1.0</v>
      </c>
      <c r="F109" s="58" t="s">
        <v>17</v>
      </c>
      <c r="G109" s="57"/>
      <c r="H109" s="41">
        <f t="shared" ref="H109:H110" si="9">E109*G109</f>
        <v>0</v>
      </c>
      <c r="I109" s="42"/>
    </row>
    <row r="110">
      <c r="A110" s="109">
        <v>2.0</v>
      </c>
      <c r="B110" s="108" t="s">
        <v>17</v>
      </c>
      <c r="C110" s="44" t="s">
        <v>178</v>
      </c>
      <c r="D110" s="45" t="s">
        <v>25</v>
      </c>
      <c r="E110" s="48">
        <v>1.0</v>
      </c>
      <c r="F110" s="58" t="s">
        <v>17</v>
      </c>
      <c r="G110" s="57"/>
      <c r="H110" s="41">
        <f t="shared" si="9"/>
        <v>0</v>
      </c>
      <c r="I110" s="42"/>
    </row>
    <row r="111">
      <c r="A111" s="91" t="s">
        <v>122</v>
      </c>
      <c r="B111" s="91" t="s">
        <v>17</v>
      </c>
      <c r="C111" s="92" t="s">
        <v>179</v>
      </c>
      <c r="D111" s="101" t="s">
        <v>17</v>
      </c>
      <c r="E111" s="101" t="s">
        <v>17</v>
      </c>
      <c r="F111" s="101" t="s">
        <v>17</v>
      </c>
      <c r="G111" s="101" t="s">
        <v>17</v>
      </c>
      <c r="H111" s="102">
        <f>SUM(H112+H150)</f>
        <v>0</v>
      </c>
      <c r="I111" s="101"/>
    </row>
    <row r="112">
      <c r="A112" s="103" t="s">
        <v>180</v>
      </c>
      <c r="B112" s="91" t="s">
        <v>17</v>
      </c>
      <c r="C112" s="92" t="s">
        <v>181</v>
      </c>
      <c r="D112" s="110" t="s">
        <v>17</v>
      </c>
      <c r="E112" s="111" t="s">
        <v>17</v>
      </c>
      <c r="F112" s="110" t="s">
        <v>17</v>
      </c>
      <c r="G112" s="112" t="s">
        <v>17</v>
      </c>
      <c r="H112" s="97">
        <f>SUM(H113:H149)</f>
        <v>0</v>
      </c>
      <c r="I112" s="104"/>
    </row>
    <row r="113">
      <c r="A113" s="109">
        <v>1.0</v>
      </c>
      <c r="B113" s="43">
        <v>1.00000748E9</v>
      </c>
      <c r="C113" s="44" t="s">
        <v>182</v>
      </c>
      <c r="D113" s="37" t="s">
        <v>25</v>
      </c>
      <c r="E113" s="113">
        <v>4.0</v>
      </c>
      <c r="F113" s="58" t="s">
        <v>17</v>
      </c>
      <c r="G113" s="57"/>
      <c r="H113" s="41">
        <f t="shared" ref="H113:H149" si="10">E113*G113</f>
        <v>0</v>
      </c>
      <c r="I113" s="42"/>
    </row>
    <row r="114">
      <c r="A114" s="109">
        <v>2.0</v>
      </c>
      <c r="B114" s="43">
        <v>1.00000803E9</v>
      </c>
      <c r="C114" s="44" t="s">
        <v>183</v>
      </c>
      <c r="D114" s="37" t="s">
        <v>25</v>
      </c>
      <c r="E114" s="113">
        <v>4.0</v>
      </c>
      <c r="F114" s="58" t="s">
        <v>17</v>
      </c>
      <c r="G114" s="57"/>
      <c r="H114" s="41">
        <f t="shared" si="10"/>
        <v>0</v>
      </c>
      <c r="I114" s="42"/>
    </row>
    <row r="115">
      <c r="A115" s="109">
        <v>3.0</v>
      </c>
      <c r="B115" s="43">
        <v>1.00000835E9</v>
      </c>
      <c r="C115" s="44" t="s">
        <v>184</v>
      </c>
      <c r="D115" s="37" t="s">
        <v>25</v>
      </c>
      <c r="E115" s="113">
        <v>4.0</v>
      </c>
      <c r="F115" s="58" t="s">
        <v>17</v>
      </c>
      <c r="G115" s="57"/>
      <c r="H115" s="41">
        <f t="shared" si="10"/>
        <v>0</v>
      </c>
      <c r="I115" s="42"/>
    </row>
    <row r="116">
      <c r="A116" s="109">
        <v>4.0</v>
      </c>
      <c r="B116" s="43">
        <v>1.00001438E9</v>
      </c>
      <c r="C116" s="44" t="s">
        <v>185</v>
      </c>
      <c r="D116" s="37" t="s">
        <v>50</v>
      </c>
      <c r="E116" s="113">
        <v>21.0</v>
      </c>
      <c r="F116" s="58" t="s">
        <v>17</v>
      </c>
      <c r="G116" s="57"/>
      <c r="H116" s="41">
        <f t="shared" si="10"/>
        <v>0</v>
      </c>
      <c r="I116" s="42"/>
    </row>
    <row r="117">
      <c r="A117" s="109">
        <v>5.0</v>
      </c>
      <c r="B117" s="43">
        <v>1.00001512E9</v>
      </c>
      <c r="C117" s="44" t="s">
        <v>186</v>
      </c>
      <c r="D117" s="37" t="s">
        <v>50</v>
      </c>
      <c r="E117" s="113">
        <v>493.5</v>
      </c>
      <c r="F117" s="58" t="s">
        <v>17</v>
      </c>
      <c r="G117" s="57"/>
      <c r="H117" s="41">
        <f t="shared" si="10"/>
        <v>0</v>
      </c>
      <c r="I117" s="42"/>
    </row>
    <row r="118">
      <c r="A118" s="109">
        <v>6.0</v>
      </c>
      <c r="B118" s="43">
        <v>1.00001561E9</v>
      </c>
      <c r="C118" s="44" t="s">
        <v>187</v>
      </c>
      <c r="D118" s="37" t="s">
        <v>50</v>
      </c>
      <c r="E118" s="113">
        <v>231.0</v>
      </c>
      <c r="F118" s="58" t="s">
        <v>17</v>
      </c>
      <c r="G118" s="57"/>
      <c r="H118" s="41">
        <f t="shared" si="10"/>
        <v>0</v>
      </c>
      <c r="I118" s="42"/>
    </row>
    <row r="119">
      <c r="A119" s="109">
        <v>7.0</v>
      </c>
      <c r="B119" s="43">
        <v>1.00004002E9</v>
      </c>
      <c r="C119" s="44" t="s">
        <v>188</v>
      </c>
      <c r="D119" s="37" t="s">
        <v>189</v>
      </c>
      <c r="E119" s="113">
        <v>34.0</v>
      </c>
      <c r="F119" s="58" t="s">
        <v>17</v>
      </c>
      <c r="G119" s="57"/>
      <c r="H119" s="41">
        <f t="shared" si="10"/>
        <v>0</v>
      </c>
      <c r="I119" s="42"/>
    </row>
    <row r="120">
      <c r="A120" s="109">
        <v>8.0</v>
      </c>
      <c r="B120" s="43">
        <v>1.00008524E9</v>
      </c>
      <c r="C120" s="44" t="s">
        <v>190</v>
      </c>
      <c r="D120" s="37" t="s">
        <v>25</v>
      </c>
      <c r="E120" s="113">
        <v>12.0</v>
      </c>
      <c r="F120" s="58" t="s">
        <v>17</v>
      </c>
      <c r="G120" s="57"/>
      <c r="H120" s="41">
        <f t="shared" si="10"/>
        <v>0</v>
      </c>
      <c r="I120" s="42"/>
    </row>
    <row r="121">
      <c r="A121" s="109">
        <v>9.0</v>
      </c>
      <c r="B121" s="43">
        <v>1.00004029E9</v>
      </c>
      <c r="C121" s="44" t="s">
        <v>191</v>
      </c>
      <c r="D121" s="37" t="s">
        <v>25</v>
      </c>
      <c r="E121" s="113">
        <v>4.0</v>
      </c>
      <c r="F121" s="58" t="s">
        <v>17</v>
      </c>
      <c r="G121" s="57"/>
      <c r="H121" s="41">
        <f t="shared" si="10"/>
        <v>0</v>
      </c>
      <c r="I121" s="42"/>
    </row>
    <row r="122">
      <c r="A122" s="109">
        <v>10.0</v>
      </c>
      <c r="B122" s="43">
        <v>1.00004038E9</v>
      </c>
      <c r="C122" s="44" t="s">
        <v>192</v>
      </c>
      <c r="D122" s="37" t="s">
        <v>25</v>
      </c>
      <c r="E122" s="113">
        <v>16.0</v>
      </c>
      <c r="F122" s="58" t="s">
        <v>17</v>
      </c>
      <c r="G122" s="57"/>
      <c r="H122" s="41">
        <f t="shared" si="10"/>
        <v>0</v>
      </c>
      <c r="I122" s="42"/>
    </row>
    <row r="123">
      <c r="A123" s="109">
        <v>11.0</v>
      </c>
      <c r="B123" s="43">
        <v>1.00004945E9</v>
      </c>
      <c r="C123" s="44" t="s">
        <v>193</v>
      </c>
      <c r="D123" s="37" t="s">
        <v>25</v>
      </c>
      <c r="E123" s="113">
        <v>3.0</v>
      </c>
      <c r="F123" s="58" t="s">
        <v>17</v>
      </c>
      <c r="G123" s="57"/>
      <c r="H123" s="41">
        <f t="shared" si="10"/>
        <v>0</v>
      </c>
      <c r="I123" s="42"/>
    </row>
    <row r="124">
      <c r="A124" s="109">
        <v>12.0</v>
      </c>
      <c r="B124" s="43">
        <v>1.00004972E9</v>
      </c>
      <c r="C124" s="44" t="s">
        <v>194</v>
      </c>
      <c r="D124" s="37" t="s">
        <v>25</v>
      </c>
      <c r="E124" s="113">
        <v>6.0</v>
      </c>
      <c r="F124" s="58" t="s">
        <v>17</v>
      </c>
      <c r="G124" s="57"/>
      <c r="H124" s="41">
        <f t="shared" si="10"/>
        <v>0</v>
      </c>
      <c r="I124" s="42"/>
    </row>
    <row r="125">
      <c r="A125" s="109">
        <v>13.0</v>
      </c>
      <c r="B125" s="43">
        <v>1.00005587E9</v>
      </c>
      <c r="C125" s="44" t="s">
        <v>195</v>
      </c>
      <c r="D125" s="37" t="s">
        <v>25</v>
      </c>
      <c r="E125" s="113">
        <v>14.0</v>
      </c>
      <c r="F125" s="58" t="s">
        <v>17</v>
      </c>
      <c r="G125" s="57"/>
      <c r="H125" s="41">
        <f t="shared" si="10"/>
        <v>0</v>
      </c>
      <c r="I125" s="42"/>
    </row>
    <row r="126">
      <c r="A126" s="109">
        <v>14.0</v>
      </c>
      <c r="B126" s="43">
        <v>1.00005588E9</v>
      </c>
      <c r="C126" s="44" t="s">
        <v>196</v>
      </c>
      <c r="D126" s="37" t="s">
        <v>25</v>
      </c>
      <c r="E126" s="113">
        <v>14.0</v>
      </c>
      <c r="F126" s="58" t="s">
        <v>17</v>
      </c>
      <c r="G126" s="57"/>
      <c r="H126" s="41">
        <f t="shared" si="10"/>
        <v>0</v>
      </c>
      <c r="I126" s="42"/>
    </row>
    <row r="127">
      <c r="A127" s="109">
        <v>15.0</v>
      </c>
      <c r="B127" s="43">
        <v>1.00006877E9</v>
      </c>
      <c r="C127" s="44" t="s">
        <v>197</v>
      </c>
      <c r="D127" s="37" t="s">
        <v>25</v>
      </c>
      <c r="E127" s="113">
        <v>32.0</v>
      </c>
      <c r="F127" s="58" t="s">
        <v>17</v>
      </c>
      <c r="G127" s="57"/>
      <c r="H127" s="41">
        <f t="shared" si="10"/>
        <v>0</v>
      </c>
      <c r="I127" s="42"/>
    </row>
    <row r="128">
      <c r="A128" s="109">
        <v>16.0</v>
      </c>
      <c r="B128" s="43">
        <v>1.00007082E9</v>
      </c>
      <c r="C128" s="44" t="s">
        <v>198</v>
      </c>
      <c r="D128" s="37" t="s">
        <v>25</v>
      </c>
      <c r="E128" s="113">
        <v>4.0</v>
      </c>
      <c r="F128" s="58" t="s">
        <v>17</v>
      </c>
      <c r="G128" s="57"/>
      <c r="H128" s="41">
        <f t="shared" si="10"/>
        <v>0</v>
      </c>
      <c r="I128" s="42"/>
    </row>
    <row r="129">
      <c r="A129" s="109">
        <v>17.0</v>
      </c>
      <c r="B129" s="43">
        <v>1.00008488E9</v>
      </c>
      <c r="C129" s="44" t="s">
        <v>199</v>
      </c>
      <c r="D129" s="37" t="s">
        <v>25</v>
      </c>
      <c r="E129" s="113">
        <v>4.0</v>
      </c>
      <c r="F129" s="58" t="s">
        <v>17</v>
      </c>
      <c r="G129" s="57"/>
      <c r="H129" s="41">
        <f t="shared" si="10"/>
        <v>0</v>
      </c>
      <c r="I129" s="42"/>
    </row>
    <row r="130">
      <c r="A130" s="109">
        <v>18.0</v>
      </c>
      <c r="B130" s="43">
        <v>1.00008527E9</v>
      </c>
      <c r="C130" s="44" t="s">
        <v>200</v>
      </c>
      <c r="D130" s="37" t="s">
        <v>25</v>
      </c>
      <c r="E130" s="113">
        <v>4.0</v>
      </c>
      <c r="F130" s="58" t="s">
        <v>17</v>
      </c>
      <c r="G130" s="57"/>
      <c r="H130" s="41">
        <f t="shared" si="10"/>
        <v>0</v>
      </c>
      <c r="I130" s="42"/>
    </row>
    <row r="131">
      <c r="A131" s="109">
        <v>19.0</v>
      </c>
      <c r="B131" s="43">
        <v>1.00013678E9</v>
      </c>
      <c r="C131" s="44" t="s">
        <v>201</v>
      </c>
      <c r="D131" s="37" t="s">
        <v>25</v>
      </c>
      <c r="E131" s="113">
        <v>9.0</v>
      </c>
      <c r="F131" s="58" t="s">
        <v>17</v>
      </c>
      <c r="G131" s="57"/>
      <c r="H131" s="41">
        <f t="shared" si="10"/>
        <v>0</v>
      </c>
      <c r="I131" s="42"/>
    </row>
    <row r="132">
      <c r="A132" s="109">
        <v>20.0</v>
      </c>
      <c r="B132" s="43">
        <v>1.000174E9</v>
      </c>
      <c r="C132" s="44" t="s">
        <v>202</v>
      </c>
      <c r="D132" s="37" t="s">
        <v>50</v>
      </c>
      <c r="E132" s="113">
        <v>670.0</v>
      </c>
      <c r="F132" s="58" t="s">
        <v>17</v>
      </c>
      <c r="G132" s="57"/>
      <c r="H132" s="41">
        <f t="shared" si="10"/>
        <v>0</v>
      </c>
      <c r="I132" s="42"/>
    </row>
    <row r="133">
      <c r="A133" s="109">
        <v>21.0</v>
      </c>
      <c r="B133" s="43">
        <v>1.00032778E9</v>
      </c>
      <c r="C133" s="44" t="s">
        <v>203</v>
      </c>
      <c r="D133" s="37" t="s">
        <v>25</v>
      </c>
      <c r="E133" s="113">
        <v>4.0</v>
      </c>
      <c r="F133" s="58" t="s">
        <v>17</v>
      </c>
      <c r="G133" s="57"/>
      <c r="H133" s="41">
        <f t="shared" si="10"/>
        <v>0</v>
      </c>
      <c r="I133" s="42"/>
    </row>
    <row r="134">
      <c r="A134" s="109">
        <v>22.0</v>
      </c>
      <c r="B134" s="43">
        <v>1.00289852E9</v>
      </c>
      <c r="C134" s="44" t="s">
        <v>204</v>
      </c>
      <c r="D134" s="37" t="s">
        <v>25</v>
      </c>
      <c r="E134" s="113">
        <v>0.008</v>
      </c>
      <c r="F134" s="58" t="s">
        <v>17</v>
      </c>
      <c r="G134" s="57"/>
      <c r="H134" s="41">
        <f t="shared" si="10"/>
        <v>0</v>
      </c>
      <c r="I134" s="42"/>
    </row>
    <row r="135">
      <c r="A135" s="109">
        <v>23.0</v>
      </c>
      <c r="B135" s="43">
        <v>1.00289875E9</v>
      </c>
      <c r="C135" s="44" t="s">
        <v>205</v>
      </c>
      <c r="D135" s="37" t="s">
        <v>25</v>
      </c>
      <c r="E135" s="113">
        <v>0.028</v>
      </c>
      <c r="F135" s="58" t="s">
        <v>17</v>
      </c>
      <c r="G135" s="57"/>
      <c r="H135" s="41">
        <f t="shared" si="10"/>
        <v>0</v>
      </c>
      <c r="I135" s="42"/>
    </row>
    <row r="136">
      <c r="A136" s="109">
        <v>24.0</v>
      </c>
      <c r="B136" s="43">
        <v>1.0028993E9</v>
      </c>
      <c r="C136" s="44" t="s">
        <v>206</v>
      </c>
      <c r="D136" s="37" t="s">
        <v>25</v>
      </c>
      <c r="E136" s="113">
        <v>3.0</v>
      </c>
      <c r="F136" s="58" t="s">
        <v>17</v>
      </c>
      <c r="G136" s="57"/>
      <c r="H136" s="41">
        <f t="shared" si="10"/>
        <v>0</v>
      </c>
      <c r="I136" s="42"/>
    </row>
    <row r="137">
      <c r="A137" s="109">
        <v>25.0</v>
      </c>
      <c r="B137" s="43">
        <v>9.87001105E9</v>
      </c>
      <c r="C137" s="44" t="s">
        <v>207</v>
      </c>
      <c r="D137" s="37" t="s">
        <v>50</v>
      </c>
      <c r="E137" s="113">
        <v>0.5</v>
      </c>
      <c r="F137" s="58" t="s">
        <v>17</v>
      </c>
      <c r="G137" s="57"/>
      <c r="H137" s="41">
        <f t="shared" si="10"/>
        <v>0</v>
      </c>
      <c r="I137" s="42"/>
    </row>
    <row r="138">
      <c r="A138" s="109">
        <v>26.0</v>
      </c>
      <c r="B138" s="43">
        <v>9.87002002E9</v>
      </c>
      <c r="C138" s="44" t="s">
        <v>208</v>
      </c>
      <c r="D138" s="37" t="s">
        <v>189</v>
      </c>
      <c r="E138" s="113">
        <v>3171.9</v>
      </c>
      <c r="F138" s="58" t="s">
        <v>17</v>
      </c>
      <c r="G138" s="57"/>
      <c r="H138" s="41">
        <f t="shared" si="10"/>
        <v>0</v>
      </c>
      <c r="I138" s="42"/>
    </row>
    <row r="139">
      <c r="A139" s="109">
        <v>27.0</v>
      </c>
      <c r="B139" s="43">
        <v>9.87002003E9</v>
      </c>
      <c r="C139" s="44" t="s">
        <v>209</v>
      </c>
      <c r="D139" s="37" t="s">
        <v>189</v>
      </c>
      <c r="E139" s="113">
        <v>15562.8</v>
      </c>
      <c r="F139" s="58" t="s">
        <v>17</v>
      </c>
      <c r="G139" s="57"/>
      <c r="H139" s="41">
        <f t="shared" si="10"/>
        <v>0</v>
      </c>
      <c r="I139" s="42"/>
    </row>
    <row r="140">
      <c r="A140" s="109">
        <v>28.0</v>
      </c>
      <c r="B140" s="43">
        <v>9.87002009E9</v>
      </c>
      <c r="C140" s="44" t="s">
        <v>210</v>
      </c>
      <c r="D140" s="37" t="s">
        <v>189</v>
      </c>
      <c r="E140" s="113">
        <v>85.05000000000001</v>
      </c>
      <c r="F140" s="58" t="s">
        <v>17</v>
      </c>
      <c r="G140" s="57"/>
      <c r="H140" s="41">
        <f t="shared" si="10"/>
        <v>0</v>
      </c>
      <c r="I140" s="42"/>
    </row>
    <row r="141">
      <c r="A141" s="109">
        <v>29.0</v>
      </c>
      <c r="B141" s="43">
        <v>9.87002013E9</v>
      </c>
      <c r="C141" s="44" t="s">
        <v>211</v>
      </c>
      <c r="D141" s="37" t="s">
        <v>189</v>
      </c>
      <c r="E141" s="113">
        <v>2024.0</v>
      </c>
      <c r="F141" s="58" t="s">
        <v>17</v>
      </c>
      <c r="G141" s="57"/>
      <c r="H141" s="41">
        <f t="shared" si="10"/>
        <v>0</v>
      </c>
      <c r="I141" s="42"/>
    </row>
    <row r="142">
      <c r="A142" s="109">
        <v>30.0</v>
      </c>
      <c r="B142" s="43">
        <v>9.87002014E9</v>
      </c>
      <c r="C142" s="44" t="s">
        <v>212</v>
      </c>
      <c r="D142" s="37" t="s">
        <v>189</v>
      </c>
      <c r="E142" s="113">
        <v>945.3499999999999</v>
      </c>
      <c r="F142" s="58" t="s">
        <v>17</v>
      </c>
      <c r="G142" s="57"/>
      <c r="H142" s="41">
        <f t="shared" si="10"/>
        <v>0</v>
      </c>
      <c r="I142" s="42"/>
    </row>
    <row r="143">
      <c r="A143" s="109">
        <v>31.0</v>
      </c>
      <c r="B143" s="43">
        <v>9.87002015E9</v>
      </c>
      <c r="C143" s="44" t="s">
        <v>213</v>
      </c>
      <c r="D143" s="37" t="s">
        <v>189</v>
      </c>
      <c r="E143" s="113">
        <v>4557.599999999999</v>
      </c>
      <c r="F143" s="58" t="s">
        <v>17</v>
      </c>
      <c r="G143" s="57"/>
      <c r="H143" s="41">
        <f t="shared" si="10"/>
        <v>0</v>
      </c>
      <c r="I143" s="42"/>
    </row>
    <row r="144">
      <c r="A144" s="109">
        <v>32.0</v>
      </c>
      <c r="B144" s="43">
        <v>9.87002016E9</v>
      </c>
      <c r="C144" s="44" t="s">
        <v>214</v>
      </c>
      <c r="D144" s="37" t="s">
        <v>189</v>
      </c>
      <c r="E144" s="113">
        <v>7975.800000000001</v>
      </c>
      <c r="F144" s="58" t="s">
        <v>17</v>
      </c>
      <c r="G144" s="57"/>
      <c r="H144" s="41">
        <f t="shared" si="10"/>
        <v>0</v>
      </c>
      <c r="I144" s="42"/>
    </row>
    <row r="145">
      <c r="A145" s="109">
        <v>33.0</v>
      </c>
      <c r="B145" s="43">
        <v>9.87002017E9</v>
      </c>
      <c r="C145" s="44" t="s">
        <v>215</v>
      </c>
      <c r="D145" s="37" t="s">
        <v>189</v>
      </c>
      <c r="E145" s="113">
        <v>6456.6</v>
      </c>
      <c r="F145" s="58" t="s">
        <v>17</v>
      </c>
      <c r="G145" s="57"/>
      <c r="H145" s="41">
        <f t="shared" si="10"/>
        <v>0</v>
      </c>
      <c r="I145" s="42"/>
    </row>
    <row r="146">
      <c r="A146" s="109">
        <v>34.0</v>
      </c>
      <c r="B146" s="43">
        <v>9.87002018E9</v>
      </c>
      <c r="C146" s="44" t="s">
        <v>216</v>
      </c>
      <c r="D146" s="37" t="s">
        <v>189</v>
      </c>
      <c r="E146" s="113">
        <v>4.199999999999999</v>
      </c>
      <c r="F146" s="58" t="s">
        <v>17</v>
      </c>
      <c r="G146" s="57"/>
      <c r="H146" s="41">
        <f t="shared" si="10"/>
        <v>0</v>
      </c>
      <c r="I146" s="42"/>
    </row>
    <row r="147">
      <c r="A147" s="109">
        <v>35.0</v>
      </c>
      <c r="B147" s="43">
        <v>9.87002019E9</v>
      </c>
      <c r="C147" s="44" t="s">
        <v>217</v>
      </c>
      <c r="D147" s="37" t="s">
        <v>189</v>
      </c>
      <c r="E147" s="113">
        <v>145.95</v>
      </c>
      <c r="F147" s="58" t="s">
        <v>17</v>
      </c>
      <c r="G147" s="57"/>
      <c r="H147" s="41">
        <f t="shared" si="10"/>
        <v>0</v>
      </c>
      <c r="I147" s="42"/>
    </row>
    <row r="148">
      <c r="A148" s="109">
        <v>36.0</v>
      </c>
      <c r="B148" s="43">
        <v>9.87002029E9</v>
      </c>
      <c r="C148" s="44" t="s">
        <v>218</v>
      </c>
      <c r="D148" s="37" t="s">
        <v>189</v>
      </c>
      <c r="E148" s="113">
        <v>52640.0</v>
      </c>
      <c r="F148" s="58" t="s">
        <v>17</v>
      </c>
      <c r="G148" s="57"/>
      <c r="H148" s="41">
        <f t="shared" si="10"/>
        <v>0</v>
      </c>
      <c r="I148" s="42"/>
    </row>
    <row r="149">
      <c r="A149" s="109">
        <v>37.0</v>
      </c>
      <c r="B149" s="43">
        <v>9.8700203E9</v>
      </c>
      <c r="C149" s="44" t="s">
        <v>219</v>
      </c>
      <c r="D149" s="37" t="s">
        <v>25</v>
      </c>
      <c r="E149" s="113">
        <v>0.06999999999999999</v>
      </c>
      <c r="F149" s="58" t="s">
        <v>17</v>
      </c>
      <c r="G149" s="57"/>
      <c r="H149" s="41">
        <f t="shared" si="10"/>
        <v>0</v>
      </c>
      <c r="I149" s="42"/>
    </row>
    <row r="150">
      <c r="A150" s="103" t="s">
        <v>220</v>
      </c>
      <c r="B150" s="91" t="s">
        <v>17</v>
      </c>
      <c r="C150" s="92" t="s">
        <v>221</v>
      </c>
      <c r="D150" s="110" t="s">
        <v>17</v>
      </c>
      <c r="E150" s="111" t="s">
        <v>17</v>
      </c>
      <c r="F150" s="110" t="s">
        <v>17</v>
      </c>
      <c r="G150" s="112" t="s">
        <v>17</v>
      </c>
      <c r="H150" s="97">
        <f>SUM(H151:H153)</f>
        <v>0</v>
      </c>
      <c r="I150" s="104"/>
    </row>
    <row r="151">
      <c r="A151" s="109">
        <v>1.0</v>
      </c>
      <c r="B151" s="43">
        <v>9.87001105E9</v>
      </c>
      <c r="C151" s="44" t="s">
        <v>207</v>
      </c>
      <c r="D151" s="37" t="s">
        <v>222</v>
      </c>
      <c r="E151" s="113">
        <v>5.5</v>
      </c>
      <c r="F151" s="58" t="s">
        <v>17</v>
      </c>
      <c r="G151" s="57"/>
      <c r="H151" s="41">
        <f t="shared" ref="H151:H153" si="11">E151*G151</f>
        <v>0</v>
      </c>
      <c r="I151" s="42"/>
    </row>
    <row r="152">
      <c r="A152" s="109">
        <v>2.0</v>
      </c>
      <c r="B152" s="43">
        <v>9.8700116E9</v>
      </c>
      <c r="C152" s="44" t="s">
        <v>223</v>
      </c>
      <c r="D152" s="37" t="s">
        <v>222</v>
      </c>
      <c r="E152" s="113">
        <v>0.022</v>
      </c>
      <c r="F152" s="58" t="s">
        <v>17</v>
      </c>
      <c r="G152" s="57"/>
      <c r="H152" s="41">
        <f t="shared" si="11"/>
        <v>0</v>
      </c>
      <c r="I152" s="42"/>
    </row>
    <row r="153">
      <c r="A153" s="109">
        <v>3.0</v>
      </c>
      <c r="B153" s="43">
        <v>9.87001161E9</v>
      </c>
      <c r="C153" s="44" t="s">
        <v>224</v>
      </c>
      <c r="D153" s="37" t="s">
        <v>222</v>
      </c>
      <c r="E153" s="113">
        <v>0.0605</v>
      </c>
      <c r="F153" s="58" t="s">
        <v>17</v>
      </c>
      <c r="G153" s="57"/>
      <c r="H153" s="41">
        <f t="shared" si="11"/>
        <v>0</v>
      </c>
      <c r="I153" s="42"/>
    </row>
    <row r="154">
      <c r="A154" s="91" t="s">
        <v>124</v>
      </c>
      <c r="B154" s="91" t="s">
        <v>17</v>
      </c>
      <c r="C154" s="92" t="s">
        <v>79</v>
      </c>
      <c r="D154" s="101" t="s">
        <v>17</v>
      </c>
      <c r="E154" s="101" t="s">
        <v>17</v>
      </c>
      <c r="F154" s="101" t="s">
        <v>17</v>
      </c>
      <c r="G154" s="101" t="s">
        <v>17</v>
      </c>
      <c r="H154" s="102">
        <f>SUM(H155,H206)</f>
        <v>0</v>
      </c>
      <c r="I154" s="101"/>
    </row>
    <row r="155">
      <c r="A155" s="103" t="s">
        <v>225</v>
      </c>
      <c r="B155" s="91" t="s">
        <v>17</v>
      </c>
      <c r="C155" s="92" t="s">
        <v>181</v>
      </c>
      <c r="D155" s="110" t="s">
        <v>17</v>
      </c>
      <c r="E155" s="111" t="s">
        <v>17</v>
      </c>
      <c r="F155" s="110" t="s">
        <v>17</v>
      </c>
      <c r="G155" s="112" t="s">
        <v>17</v>
      </c>
      <c r="H155" s="97">
        <f>SUM(H156:H205)</f>
        <v>0</v>
      </c>
      <c r="I155" s="104"/>
    </row>
    <row r="156">
      <c r="A156" s="109">
        <v>1.0</v>
      </c>
      <c r="B156" s="43" t="s">
        <v>226</v>
      </c>
      <c r="C156" s="44" t="s">
        <v>227</v>
      </c>
      <c r="D156" s="37" t="s">
        <v>50</v>
      </c>
      <c r="E156" s="113">
        <v>20.0</v>
      </c>
      <c r="F156" s="58" t="s">
        <v>17</v>
      </c>
      <c r="G156" s="57"/>
      <c r="H156" s="41">
        <f t="shared" ref="H156:H205" si="12">E156*G156</f>
        <v>0</v>
      </c>
      <c r="I156" s="42"/>
    </row>
    <row r="157">
      <c r="A157" s="109">
        <v>2.0</v>
      </c>
      <c r="B157" s="43" t="s">
        <v>228</v>
      </c>
      <c r="C157" s="44" t="s">
        <v>229</v>
      </c>
      <c r="D157" s="37" t="s">
        <v>50</v>
      </c>
      <c r="E157" s="113">
        <v>470.0</v>
      </c>
      <c r="F157" s="58" t="s">
        <v>17</v>
      </c>
      <c r="G157" s="57"/>
      <c r="H157" s="41">
        <f t="shared" si="12"/>
        <v>0</v>
      </c>
      <c r="I157" s="42"/>
    </row>
    <row r="158">
      <c r="A158" s="109">
        <v>3.0</v>
      </c>
      <c r="B158" s="43" t="s">
        <v>230</v>
      </c>
      <c r="C158" s="44" t="s">
        <v>231</v>
      </c>
      <c r="D158" s="37" t="s">
        <v>50</v>
      </c>
      <c r="E158" s="113">
        <v>220.0</v>
      </c>
      <c r="F158" s="58" t="s">
        <v>17</v>
      </c>
      <c r="G158" s="57"/>
      <c r="H158" s="41">
        <f t="shared" si="12"/>
        <v>0</v>
      </c>
      <c r="I158" s="42"/>
    </row>
    <row r="159">
      <c r="A159" s="109">
        <v>4.0</v>
      </c>
      <c r="B159" s="43" t="s">
        <v>232</v>
      </c>
      <c r="C159" s="44" t="s">
        <v>233</v>
      </c>
      <c r="D159" s="37" t="s">
        <v>25</v>
      </c>
      <c r="E159" s="113">
        <v>32.0</v>
      </c>
      <c r="F159" s="58" t="s">
        <v>17</v>
      </c>
      <c r="G159" s="57"/>
      <c r="H159" s="41">
        <f t="shared" si="12"/>
        <v>0</v>
      </c>
      <c r="I159" s="42"/>
    </row>
    <row r="160">
      <c r="A160" s="109">
        <v>5.0</v>
      </c>
      <c r="B160" s="43" t="s">
        <v>234</v>
      </c>
      <c r="C160" s="44" t="s">
        <v>235</v>
      </c>
      <c r="D160" s="37" t="s">
        <v>25</v>
      </c>
      <c r="E160" s="113">
        <v>8.0</v>
      </c>
      <c r="F160" s="58" t="s">
        <v>17</v>
      </c>
      <c r="G160" s="57"/>
      <c r="H160" s="41">
        <f t="shared" si="12"/>
        <v>0</v>
      </c>
      <c r="I160" s="42"/>
    </row>
    <row r="161">
      <c r="A161" s="109">
        <v>6.0</v>
      </c>
      <c r="B161" s="43" t="s">
        <v>236</v>
      </c>
      <c r="C161" s="44" t="s">
        <v>237</v>
      </c>
      <c r="D161" s="37" t="s">
        <v>25</v>
      </c>
      <c r="E161" s="113">
        <v>4.0</v>
      </c>
      <c r="F161" s="58" t="s">
        <v>17</v>
      </c>
      <c r="G161" s="57"/>
      <c r="H161" s="41">
        <f t="shared" si="12"/>
        <v>0</v>
      </c>
      <c r="I161" s="42"/>
    </row>
    <row r="162">
      <c r="A162" s="109">
        <v>7.0</v>
      </c>
      <c r="B162" s="43" t="s">
        <v>238</v>
      </c>
      <c r="C162" s="44" t="s">
        <v>239</v>
      </c>
      <c r="D162" s="37" t="s">
        <v>25</v>
      </c>
      <c r="E162" s="113">
        <v>12.0</v>
      </c>
      <c r="F162" s="58" t="s">
        <v>17</v>
      </c>
      <c r="G162" s="57"/>
      <c r="H162" s="41">
        <f t="shared" si="12"/>
        <v>0</v>
      </c>
      <c r="I162" s="42"/>
    </row>
    <row r="163">
      <c r="A163" s="109">
        <v>8.0</v>
      </c>
      <c r="B163" s="43" t="s">
        <v>240</v>
      </c>
      <c r="C163" s="44" t="s">
        <v>241</v>
      </c>
      <c r="D163" s="37" t="s">
        <v>25</v>
      </c>
      <c r="E163" s="113">
        <v>8.0</v>
      </c>
      <c r="F163" s="58" t="s">
        <v>17</v>
      </c>
      <c r="G163" s="57"/>
      <c r="H163" s="41">
        <f t="shared" si="12"/>
        <v>0</v>
      </c>
      <c r="I163" s="42"/>
    </row>
    <row r="164">
      <c r="A164" s="109">
        <v>9.0</v>
      </c>
      <c r="B164" s="43" t="s">
        <v>242</v>
      </c>
      <c r="C164" s="44" t="s">
        <v>243</v>
      </c>
      <c r="D164" s="37" t="s">
        <v>25</v>
      </c>
      <c r="E164" s="113">
        <v>4.0</v>
      </c>
      <c r="F164" s="58" t="s">
        <v>17</v>
      </c>
      <c r="G164" s="57"/>
      <c r="H164" s="41">
        <f t="shared" si="12"/>
        <v>0</v>
      </c>
      <c r="I164" s="42"/>
    </row>
    <row r="165">
      <c r="A165" s="109">
        <v>10.0</v>
      </c>
      <c r="B165" s="43" t="s">
        <v>244</v>
      </c>
      <c r="C165" s="44" t="s">
        <v>245</v>
      </c>
      <c r="D165" s="37" t="s">
        <v>25</v>
      </c>
      <c r="E165" s="113">
        <v>4.0</v>
      </c>
      <c r="F165" s="58" t="s">
        <v>17</v>
      </c>
      <c r="G165" s="57"/>
      <c r="H165" s="41">
        <f t="shared" si="12"/>
        <v>0</v>
      </c>
      <c r="I165" s="42"/>
    </row>
    <row r="166">
      <c r="A166" s="109">
        <v>11.0</v>
      </c>
      <c r="B166" s="43" t="s">
        <v>246</v>
      </c>
      <c r="C166" s="44" t="s">
        <v>247</v>
      </c>
      <c r="D166" s="37" t="s">
        <v>50</v>
      </c>
      <c r="E166" s="113">
        <v>4.0</v>
      </c>
      <c r="F166" s="58" t="s">
        <v>17</v>
      </c>
      <c r="G166" s="57"/>
      <c r="H166" s="41">
        <f t="shared" si="12"/>
        <v>0</v>
      </c>
      <c r="I166" s="42"/>
    </row>
    <row r="167">
      <c r="A167" s="109">
        <v>12.0</v>
      </c>
      <c r="B167" s="43" t="s">
        <v>248</v>
      </c>
      <c r="C167" s="44" t="s">
        <v>249</v>
      </c>
      <c r="D167" s="37" t="s">
        <v>50</v>
      </c>
      <c r="E167" s="113">
        <v>4.0</v>
      </c>
      <c r="F167" s="58" t="s">
        <v>17</v>
      </c>
      <c r="G167" s="57"/>
      <c r="H167" s="41">
        <f t="shared" si="12"/>
        <v>0</v>
      </c>
      <c r="I167" s="42"/>
    </row>
    <row r="168">
      <c r="A168" s="109">
        <v>13.0</v>
      </c>
      <c r="B168" s="43" t="s">
        <v>250</v>
      </c>
      <c r="C168" s="44" t="s">
        <v>251</v>
      </c>
      <c r="D168" s="37" t="s">
        <v>50</v>
      </c>
      <c r="E168" s="113">
        <v>30.0</v>
      </c>
      <c r="F168" s="58" t="s">
        <v>17</v>
      </c>
      <c r="G168" s="57"/>
      <c r="H168" s="41">
        <f t="shared" si="12"/>
        <v>0</v>
      </c>
      <c r="I168" s="42"/>
    </row>
    <row r="169">
      <c r="A169" s="109">
        <v>14.0</v>
      </c>
      <c r="B169" s="43" t="s">
        <v>252</v>
      </c>
      <c r="C169" s="44" t="s">
        <v>198</v>
      </c>
      <c r="D169" s="37" t="s">
        <v>25</v>
      </c>
      <c r="E169" s="113">
        <v>4.0</v>
      </c>
      <c r="F169" s="58" t="s">
        <v>17</v>
      </c>
      <c r="G169" s="57"/>
      <c r="H169" s="41">
        <f t="shared" si="12"/>
        <v>0</v>
      </c>
      <c r="I169" s="42"/>
    </row>
    <row r="170">
      <c r="A170" s="109">
        <v>15.0</v>
      </c>
      <c r="B170" s="43" t="s">
        <v>253</v>
      </c>
      <c r="C170" s="44" t="s">
        <v>254</v>
      </c>
      <c r="D170" s="37" t="s">
        <v>222</v>
      </c>
      <c r="E170" s="113">
        <v>10.0</v>
      </c>
      <c r="F170" s="58" t="s">
        <v>17</v>
      </c>
      <c r="G170" s="57"/>
      <c r="H170" s="41">
        <f t="shared" si="12"/>
        <v>0</v>
      </c>
      <c r="I170" s="42"/>
    </row>
    <row r="171">
      <c r="A171" s="109">
        <v>16.0</v>
      </c>
      <c r="B171" s="43" t="s">
        <v>255</v>
      </c>
      <c r="C171" s="44" t="s">
        <v>256</v>
      </c>
      <c r="D171" s="37" t="s">
        <v>222</v>
      </c>
      <c r="E171" s="113">
        <v>0.5</v>
      </c>
      <c r="F171" s="58" t="s">
        <v>17</v>
      </c>
      <c r="G171" s="57"/>
      <c r="H171" s="41">
        <f t="shared" si="12"/>
        <v>0</v>
      </c>
      <c r="I171" s="42"/>
    </row>
    <row r="172">
      <c r="A172" s="109">
        <v>17.0</v>
      </c>
      <c r="B172" s="43" t="s">
        <v>257</v>
      </c>
      <c r="C172" s="44" t="s">
        <v>258</v>
      </c>
      <c r="D172" s="37" t="s">
        <v>222</v>
      </c>
      <c r="E172" s="113">
        <v>3.0</v>
      </c>
      <c r="F172" s="58" t="s">
        <v>17</v>
      </c>
      <c r="G172" s="57"/>
      <c r="H172" s="41">
        <f t="shared" si="12"/>
        <v>0</v>
      </c>
      <c r="I172" s="42"/>
    </row>
    <row r="173">
      <c r="A173" s="109">
        <v>18.0</v>
      </c>
      <c r="B173" s="43" t="s">
        <v>259</v>
      </c>
      <c r="C173" s="44" t="s">
        <v>260</v>
      </c>
      <c r="D173" s="37" t="s">
        <v>50</v>
      </c>
      <c r="E173" s="113">
        <v>110.0</v>
      </c>
      <c r="F173" s="58" t="s">
        <v>17</v>
      </c>
      <c r="G173" s="57"/>
      <c r="H173" s="41">
        <f t="shared" si="12"/>
        <v>0</v>
      </c>
      <c r="I173" s="42"/>
    </row>
    <row r="174">
      <c r="A174" s="109">
        <v>19.0</v>
      </c>
      <c r="B174" s="43" t="s">
        <v>261</v>
      </c>
      <c r="C174" s="44" t="s">
        <v>262</v>
      </c>
      <c r="D174" s="37" t="s">
        <v>50</v>
      </c>
      <c r="E174" s="113">
        <v>120.0</v>
      </c>
      <c r="F174" s="58" t="s">
        <v>17</v>
      </c>
      <c r="G174" s="57"/>
      <c r="H174" s="41">
        <f t="shared" si="12"/>
        <v>0</v>
      </c>
      <c r="I174" s="42"/>
    </row>
    <row r="175">
      <c r="A175" s="109">
        <v>20.0</v>
      </c>
      <c r="B175" s="43" t="s">
        <v>263</v>
      </c>
      <c r="C175" s="44" t="s">
        <v>264</v>
      </c>
      <c r="D175" s="37" t="s">
        <v>50</v>
      </c>
      <c r="E175" s="113">
        <v>10.0</v>
      </c>
      <c r="F175" s="58" t="s">
        <v>17</v>
      </c>
      <c r="G175" s="57"/>
      <c r="H175" s="41">
        <f t="shared" si="12"/>
        <v>0</v>
      </c>
      <c r="I175" s="42"/>
    </row>
    <row r="176">
      <c r="A176" s="109">
        <v>21.0</v>
      </c>
      <c r="B176" s="43" t="s">
        <v>265</v>
      </c>
      <c r="C176" s="44" t="s">
        <v>266</v>
      </c>
      <c r="D176" s="37" t="s">
        <v>50</v>
      </c>
      <c r="E176" s="113">
        <v>35.0</v>
      </c>
      <c r="F176" s="58" t="s">
        <v>17</v>
      </c>
      <c r="G176" s="57"/>
      <c r="H176" s="41">
        <f t="shared" si="12"/>
        <v>0</v>
      </c>
      <c r="I176" s="42"/>
    </row>
    <row r="177">
      <c r="A177" s="109">
        <v>22.0</v>
      </c>
      <c r="B177" s="43" t="s">
        <v>267</v>
      </c>
      <c r="C177" s="44" t="s">
        <v>268</v>
      </c>
      <c r="D177" s="37" t="s">
        <v>50</v>
      </c>
      <c r="E177" s="113">
        <v>20.0</v>
      </c>
      <c r="F177" s="58" t="s">
        <v>17</v>
      </c>
      <c r="G177" s="57"/>
      <c r="H177" s="41">
        <f t="shared" si="12"/>
        <v>0</v>
      </c>
      <c r="I177" s="42"/>
    </row>
    <row r="178">
      <c r="A178" s="109">
        <v>23.0</v>
      </c>
      <c r="B178" s="43" t="s">
        <v>269</v>
      </c>
      <c r="C178" s="44" t="s">
        <v>270</v>
      </c>
      <c r="D178" s="37" t="s">
        <v>50</v>
      </c>
      <c r="E178" s="113">
        <v>110.0</v>
      </c>
      <c r="F178" s="58" t="s">
        <v>17</v>
      </c>
      <c r="G178" s="57"/>
      <c r="H178" s="41">
        <f t="shared" si="12"/>
        <v>0</v>
      </c>
      <c r="I178" s="42"/>
    </row>
    <row r="179">
      <c r="A179" s="109">
        <v>24.0</v>
      </c>
      <c r="B179" s="43" t="s">
        <v>271</v>
      </c>
      <c r="C179" s="44" t="s">
        <v>272</v>
      </c>
      <c r="D179" s="37" t="s">
        <v>50</v>
      </c>
      <c r="E179" s="113">
        <v>120.0</v>
      </c>
      <c r="F179" s="58" t="s">
        <v>17</v>
      </c>
      <c r="G179" s="57"/>
      <c r="H179" s="41">
        <f t="shared" si="12"/>
        <v>0</v>
      </c>
      <c r="I179" s="42"/>
    </row>
    <row r="180">
      <c r="A180" s="109">
        <v>25.0</v>
      </c>
      <c r="B180" s="43" t="s">
        <v>273</v>
      </c>
      <c r="C180" s="44" t="s">
        <v>274</v>
      </c>
      <c r="D180" s="37" t="s">
        <v>50</v>
      </c>
      <c r="E180" s="113">
        <v>10.0</v>
      </c>
      <c r="F180" s="58" t="s">
        <v>17</v>
      </c>
      <c r="G180" s="57"/>
      <c r="H180" s="41">
        <f t="shared" si="12"/>
        <v>0</v>
      </c>
      <c r="I180" s="42"/>
    </row>
    <row r="181">
      <c r="A181" s="109">
        <v>26.0</v>
      </c>
      <c r="B181" s="43" t="s">
        <v>275</v>
      </c>
      <c r="C181" s="44" t="s">
        <v>276</v>
      </c>
      <c r="D181" s="37" t="s">
        <v>50</v>
      </c>
      <c r="E181" s="113">
        <v>35.0</v>
      </c>
      <c r="F181" s="58" t="s">
        <v>17</v>
      </c>
      <c r="G181" s="57"/>
      <c r="H181" s="41">
        <f t="shared" si="12"/>
        <v>0</v>
      </c>
      <c r="I181" s="42"/>
    </row>
    <row r="182">
      <c r="A182" s="109">
        <v>27.0</v>
      </c>
      <c r="B182" s="43" t="s">
        <v>277</v>
      </c>
      <c r="C182" s="44" t="s">
        <v>278</v>
      </c>
      <c r="D182" s="37" t="s">
        <v>50</v>
      </c>
      <c r="E182" s="113">
        <v>20.0</v>
      </c>
      <c r="F182" s="58" t="s">
        <v>17</v>
      </c>
      <c r="G182" s="57"/>
      <c r="H182" s="41">
        <f t="shared" si="12"/>
        <v>0</v>
      </c>
      <c r="I182" s="42"/>
    </row>
    <row r="183">
      <c r="A183" s="109">
        <v>28.0</v>
      </c>
      <c r="B183" s="43" t="s">
        <v>279</v>
      </c>
      <c r="C183" s="44" t="s">
        <v>280</v>
      </c>
      <c r="D183" s="37" t="s">
        <v>50</v>
      </c>
      <c r="E183" s="113">
        <v>130.0</v>
      </c>
      <c r="F183" s="58" t="s">
        <v>17</v>
      </c>
      <c r="G183" s="57"/>
      <c r="H183" s="41">
        <f t="shared" si="12"/>
        <v>0</v>
      </c>
      <c r="I183" s="42"/>
    </row>
    <row r="184">
      <c r="A184" s="109">
        <v>29.0</v>
      </c>
      <c r="B184" s="43" t="s">
        <v>281</v>
      </c>
      <c r="C184" s="44" t="s">
        <v>282</v>
      </c>
      <c r="D184" s="37" t="s">
        <v>50</v>
      </c>
      <c r="E184" s="113">
        <v>150.0</v>
      </c>
      <c r="F184" s="58" t="s">
        <v>17</v>
      </c>
      <c r="G184" s="57"/>
      <c r="H184" s="41">
        <f t="shared" si="12"/>
        <v>0</v>
      </c>
      <c r="I184" s="42"/>
    </row>
    <row r="185">
      <c r="A185" s="109">
        <v>30.0</v>
      </c>
      <c r="B185" s="43" t="s">
        <v>283</v>
      </c>
      <c r="C185" s="44" t="s">
        <v>284</v>
      </c>
      <c r="D185" s="37" t="s">
        <v>50</v>
      </c>
      <c r="E185" s="113">
        <v>35.0</v>
      </c>
      <c r="F185" s="58" t="s">
        <v>17</v>
      </c>
      <c r="G185" s="57"/>
      <c r="H185" s="41">
        <f t="shared" si="12"/>
        <v>0</v>
      </c>
      <c r="I185" s="42"/>
    </row>
    <row r="186">
      <c r="A186" s="109">
        <v>31.0</v>
      </c>
      <c r="B186" s="43" t="s">
        <v>285</v>
      </c>
      <c r="C186" s="44" t="s">
        <v>286</v>
      </c>
      <c r="D186" s="37" t="s">
        <v>50</v>
      </c>
      <c r="E186" s="113">
        <v>500.0</v>
      </c>
      <c r="F186" s="58" t="s">
        <v>17</v>
      </c>
      <c r="G186" s="57"/>
      <c r="H186" s="41">
        <f t="shared" si="12"/>
        <v>0</v>
      </c>
      <c r="I186" s="42"/>
    </row>
    <row r="187">
      <c r="A187" s="109">
        <v>32.0</v>
      </c>
      <c r="B187" s="43" t="s">
        <v>287</v>
      </c>
      <c r="C187" s="44" t="s">
        <v>288</v>
      </c>
      <c r="D187" s="37" t="s">
        <v>50</v>
      </c>
      <c r="E187" s="113">
        <v>670.0</v>
      </c>
      <c r="F187" s="58" t="s">
        <v>17</v>
      </c>
      <c r="G187" s="57"/>
      <c r="H187" s="41">
        <f t="shared" si="12"/>
        <v>0</v>
      </c>
      <c r="I187" s="42"/>
    </row>
    <row r="188">
      <c r="A188" s="109">
        <v>33.0</v>
      </c>
      <c r="B188" s="43" t="s">
        <v>289</v>
      </c>
      <c r="C188" s="44" t="s">
        <v>290</v>
      </c>
      <c r="D188" s="37" t="s">
        <v>50</v>
      </c>
      <c r="E188" s="113">
        <v>15.0</v>
      </c>
      <c r="F188" s="58" t="s">
        <v>17</v>
      </c>
      <c r="G188" s="57"/>
      <c r="H188" s="41">
        <f t="shared" si="12"/>
        <v>0</v>
      </c>
      <c r="I188" s="42"/>
    </row>
    <row r="189">
      <c r="A189" s="109">
        <v>34.0</v>
      </c>
      <c r="B189" s="43" t="s">
        <v>291</v>
      </c>
      <c r="C189" s="44" t="s">
        <v>292</v>
      </c>
      <c r="D189" s="37" t="s">
        <v>25</v>
      </c>
      <c r="E189" s="113">
        <v>4.0</v>
      </c>
      <c r="F189" s="58" t="s">
        <v>17</v>
      </c>
      <c r="G189" s="57"/>
      <c r="H189" s="41">
        <f t="shared" si="12"/>
        <v>0</v>
      </c>
      <c r="I189" s="42"/>
    </row>
    <row r="190">
      <c r="A190" s="109">
        <v>35.0</v>
      </c>
      <c r="B190" s="43" t="s">
        <v>293</v>
      </c>
      <c r="C190" s="44" t="s">
        <v>294</v>
      </c>
      <c r="D190" s="37" t="s">
        <v>222</v>
      </c>
      <c r="E190" s="113">
        <v>16.0</v>
      </c>
      <c r="F190" s="58" t="s">
        <v>17</v>
      </c>
      <c r="G190" s="57"/>
      <c r="H190" s="41">
        <f t="shared" si="12"/>
        <v>0</v>
      </c>
      <c r="I190" s="42"/>
    </row>
    <row r="191">
      <c r="A191" s="109">
        <v>36.0</v>
      </c>
      <c r="B191" s="43" t="s">
        <v>295</v>
      </c>
      <c r="C191" s="44" t="s">
        <v>296</v>
      </c>
      <c r="D191" s="37" t="s">
        <v>222</v>
      </c>
      <c r="E191" s="113">
        <v>50.0</v>
      </c>
      <c r="F191" s="58" t="s">
        <v>17</v>
      </c>
      <c r="G191" s="57"/>
      <c r="H191" s="41">
        <f t="shared" si="12"/>
        <v>0</v>
      </c>
      <c r="I191" s="42"/>
    </row>
    <row r="192">
      <c r="A192" s="109">
        <v>37.0</v>
      </c>
      <c r="B192" s="43" t="s">
        <v>297</v>
      </c>
      <c r="C192" s="44" t="s">
        <v>298</v>
      </c>
      <c r="D192" s="37" t="s">
        <v>50</v>
      </c>
      <c r="E192" s="113">
        <v>35.0</v>
      </c>
      <c r="F192" s="58" t="s">
        <v>17</v>
      </c>
      <c r="G192" s="57"/>
      <c r="H192" s="41">
        <f t="shared" si="12"/>
        <v>0</v>
      </c>
      <c r="I192" s="42"/>
    </row>
    <row r="193">
      <c r="A193" s="109">
        <v>38.0</v>
      </c>
      <c r="B193" s="43" t="s">
        <v>299</v>
      </c>
      <c r="C193" s="44" t="s">
        <v>300</v>
      </c>
      <c r="D193" s="37" t="s">
        <v>50</v>
      </c>
      <c r="E193" s="113">
        <v>35.0</v>
      </c>
      <c r="F193" s="58" t="s">
        <v>17</v>
      </c>
      <c r="G193" s="57"/>
      <c r="H193" s="41">
        <f t="shared" si="12"/>
        <v>0</v>
      </c>
      <c r="I193" s="42"/>
    </row>
    <row r="194">
      <c r="A194" s="109">
        <v>39.0</v>
      </c>
      <c r="B194" s="43" t="s">
        <v>301</v>
      </c>
      <c r="C194" s="44" t="s">
        <v>302</v>
      </c>
      <c r="D194" s="37" t="s">
        <v>25</v>
      </c>
      <c r="E194" s="113">
        <v>3.0</v>
      </c>
      <c r="F194" s="58" t="s">
        <v>17</v>
      </c>
      <c r="G194" s="57"/>
      <c r="H194" s="41">
        <f t="shared" si="12"/>
        <v>0</v>
      </c>
      <c r="I194" s="42"/>
    </row>
    <row r="195">
      <c r="A195" s="109">
        <v>40.0</v>
      </c>
      <c r="B195" s="43" t="s">
        <v>303</v>
      </c>
      <c r="C195" s="44" t="s">
        <v>304</v>
      </c>
      <c r="D195" s="37" t="s">
        <v>25</v>
      </c>
      <c r="E195" s="113">
        <v>9.0</v>
      </c>
      <c r="F195" s="58" t="s">
        <v>17</v>
      </c>
      <c r="G195" s="57"/>
      <c r="H195" s="41">
        <f t="shared" si="12"/>
        <v>0</v>
      </c>
      <c r="I195" s="42"/>
    </row>
    <row r="196">
      <c r="A196" s="109">
        <v>41.0</v>
      </c>
      <c r="B196" s="43" t="s">
        <v>305</v>
      </c>
      <c r="C196" s="44" t="s">
        <v>306</v>
      </c>
      <c r="D196" s="37" t="s">
        <v>25</v>
      </c>
      <c r="E196" s="113">
        <v>6.0</v>
      </c>
      <c r="F196" s="58" t="s">
        <v>17</v>
      </c>
      <c r="G196" s="57"/>
      <c r="H196" s="41">
        <f t="shared" si="12"/>
        <v>0</v>
      </c>
      <c r="I196" s="42"/>
    </row>
    <row r="197">
      <c r="A197" s="109">
        <v>42.0</v>
      </c>
      <c r="B197" s="43" t="s">
        <v>307</v>
      </c>
      <c r="C197" s="44" t="s">
        <v>308</v>
      </c>
      <c r="D197" s="37" t="s">
        <v>25</v>
      </c>
      <c r="E197" s="113">
        <v>1.0</v>
      </c>
      <c r="F197" s="58" t="s">
        <v>17</v>
      </c>
      <c r="G197" s="57"/>
      <c r="H197" s="41">
        <f t="shared" si="12"/>
        <v>0</v>
      </c>
      <c r="I197" s="42"/>
    </row>
    <row r="198">
      <c r="A198" s="109">
        <v>43.0</v>
      </c>
      <c r="B198" s="43" t="s">
        <v>309</v>
      </c>
      <c r="C198" s="44" t="s">
        <v>310</v>
      </c>
      <c r="D198" s="37" t="s">
        <v>25</v>
      </c>
      <c r="E198" s="113">
        <v>3.0</v>
      </c>
      <c r="F198" s="58" t="s">
        <v>17</v>
      </c>
      <c r="G198" s="57"/>
      <c r="H198" s="41">
        <f t="shared" si="12"/>
        <v>0</v>
      </c>
      <c r="I198" s="42"/>
    </row>
    <row r="199">
      <c r="A199" s="109">
        <v>44.0</v>
      </c>
      <c r="B199" s="43" t="s">
        <v>311</v>
      </c>
      <c r="C199" s="44" t="s">
        <v>312</v>
      </c>
      <c r="D199" s="37" t="s">
        <v>25</v>
      </c>
      <c r="E199" s="113">
        <v>14.0</v>
      </c>
      <c r="F199" s="58" t="s">
        <v>17</v>
      </c>
      <c r="G199" s="57"/>
      <c r="H199" s="41">
        <f t="shared" si="12"/>
        <v>0</v>
      </c>
      <c r="I199" s="42"/>
    </row>
    <row r="200">
      <c r="A200" s="109">
        <v>45.0</v>
      </c>
      <c r="B200" s="43" t="s">
        <v>313</v>
      </c>
      <c r="C200" s="44" t="s">
        <v>314</v>
      </c>
      <c r="D200" s="37" t="s">
        <v>50</v>
      </c>
      <c r="E200" s="113">
        <v>670.0</v>
      </c>
      <c r="F200" s="58" t="s">
        <v>17</v>
      </c>
      <c r="G200" s="57"/>
      <c r="H200" s="41">
        <f t="shared" si="12"/>
        <v>0</v>
      </c>
      <c r="I200" s="42"/>
    </row>
    <row r="201">
      <c r="A201" s="109">
        <v>46.0</v>
      </c>
      <c r="B201" s="43" t="s">
        <v>315</v>
      </c>
      <c r="C201" s="44" t="s">
        <v>316</v>
      </c>
      <c r="D201" s="37" t="s">
        <v>317</v>
      </c>
      <c r="E201" s="113">
        <v>30.0</v>
      </c>
      <c r="F201" s="58" t="s">
        <v>17</v>
      </c>
      <c r="G201" s="57"/>
      <c r="H201" s="41">
        <f t="shared" si="12"/>
        <v>0</v>
      </c>
      <c r="I201" s="42"/>
    </row>
    <row r="202">
      <c r="A202" s="109">
        <v>47.0</v>
      </c>
      <c r="B202" s="43" t="s">
        <v>318</v>
      </c>
      <c r="C202" s="44" t="s">
        <v>319</v>
      </c>
      <c r="D202" s="37" t="s">
        <v>317</v>
      </c>
      <c r="E202" s="113">
        <v>30.0</v>
      </c>
      <c r="F202" s="58" t="s">
        <v>17</v>
      </c>
      <c r="G202" s="57"/>
      <c r="H202" s="41">
        <f t="shared" si="12"/>
        <v>0</v>
      </c>
      <c r="I202" s="42"/>
    </row>
    <row r="203">
      <c r="A203" s="109">
        <v>48.0</v>
      </c>
      <c r="B203" s="43" t="s">
        <v>320</v>
      </c>
      <c r="C203" s="44" t="s">
        <v>321</v>
      </c>
      <c r="D203" s="37" t="s">
        <v>317</v>
      </c>
      <c r="E203" s="113">
        <v>5.0</v>
      </c>
      <c r="F203" s="58" t="s">
        <v>17</v>
      </c>
      <c r="G203" s="57"/>
      <c r="H203" s="41">
        <f t="shared" si="12"/>
        <v>0</v>
      </c>
      <c r="I203" s="42"/>
    </row>
    <row r="204">
      <c r="A204" s="109">
        <v>49.0</v>
      </c>
      <c r="B204" s="43" t="s">
        <v>322</v>
      </c>
      <c r="C204" s="44" t="s">
        <v>323</v>
      </c>
      <c r="D204" s="37" t="s">
        <v>317</v>
      </c>
      <c r="E204" s="113">
        <v>5.0</v>
      </c>
      <c r="F204" s="58" t="s">
        <v>17</v>
      </c>
      <c r="G204" s="57"/>
      <c r="H204" s="41">
        <f t="shared" si="12"/>
        <v>0</v>
      </c>
      <c r="I204" s="42"/>
    </row>
    <row r="205">
      <c r="A205" s="109">
        <v>50.0</v>
      </c>
      <c r="B205" s="43" t="s">
        <v>324</v>
      </c>
      <c r="C205" s="44" t="s">
        <v>325</v>
      </c>
      <c r="D205" s="37" t="s">
        <v>168</v>
      </c>
      <c r="E205" s="113">
        <v>40.0</v>
      </c>
      <c r="F205" s="58" t="s">
        <v>17</v>
      </c>
      <c r="G205" s="57"/>
      <c r="H205" s="41">
        <f t="shared" si="12"/>
        <v>0</v>
      </c>
      <c r="I205" s="42"/>
    </row>
    <row r="206">
      <c r="A206" s="103" t="s">
        <v>326</v>
      </c>
      <c r="B206" s="91" t="s">
        <v>17</v>
      </c>
      <c r="C206" s="92" t="s">
        <v>327</v>
      </c>
      <c r="D206" s="110" t="s">
        <v>17</v>
      </c>
      <c r="E206" s="111" t="s">
        <v>17</v>
      </c>
      <c r="F206" s="110" t="s">
        <v>17</v>
      </c>
      <c r="G206" s="106"/>
      <c r="H206" s="97">
        <f>SUM(H207)</f>
        <v>0</v>
      </c>
      <c r="I206" s="104"/>
    </row>
    <row r="207">
      <c r="A207" s="109">
        <v>1.0</v>
      </c>
      <c r="B207" s="43" t="s">
        <v>328</v>
      </c>
      <c r="C207" s="44" t="s">
        <v>329</v>
      </c>
      <c r="D207" s="37" t="s">
        <v>222</v>
      </c>
      <c r="E207" s="113">
        <v>5.5</v>
      </c>
      <c r="F207" s="58" t="s">
        <v>17</v>
      </c>
      <c r="G207" s="57"/>
      <c r="H207" s="41">
        <f>E207*G207</f>
        <v>0</v>
      </c>
      <c r="I207" s="42"/>
    </row>
    <row r="208">
      <c r="A208" s="90" t="s">
        <v>18</v>
      </c>
      <c r="B208" s="114" t="s">
        <v>29</v>
      </c>
      <c r="C208" s="92" t="s">
        <v>330</v>
      </c>
      <c r="D208" s="93" t="s">
        <v>17</v>
      </c>
      <c r="E208" s="94" t="s">
        <v>17</v>
      </c>
      <c r="F208" s="95" t="s">
        <v>17</v>
      </c>
      <c r="G208" s="97"/>
      <c r="H208" s="97">
        <f>SUM(H209:H215)</f>
        <v>0</v>
      </c>
      <c r="I208" s="98"/>
    </row>
    <row r="209">
      <c r="A209" s="109">
        <v>1.0</v>
      </c>
      <c r="B209" s="115" t="s">
        <v>17</v>
      </c>
      <c r="C209" s="44" t="s">
        <v>331</v>
      </c>
      <c r="D209" s="37" t="s">
        <v>25</v>
      </c>
      <c r="E209" s="113">
        <v>1.0</v>
      </c>
      <c r="F209" s="58" t="s">
        <v>17</v>
      </c>
      <c r="G209" s="57"/>
      <c r="H209" s="41">
        <f t="shared" ref="H209:H215" si="13">E209*G209</f>
        <v>0</v>
      </c>
      <c r="I209" s="42"/>
    </row>
    <row r="210">
      <c r="A210" s="109">
        <v>2.0</v>
      </c>
      <c r="B210" s="115" t="s">
        <v>17</v>
      </c>
      <c r="C210" s="44" t="s">
        <v>332</v>
      </c>
      <c r="D210" s="37" t="s">
        <v>25</v>
      </c>
      <c r="E210" s="113">
        <v>1.0</v>
      </c>
      <c r="F210" s="58" t="s">
        <v>17</v>
      </c>
      <c r="G210" s="57"/>
      <c r="H210" s="41">
        <f t="shared" si="13"/>
        <v>0</v>
      </c>
      <c r="I210" s="42"/>
    </row>
    <row r="211">
      <c r="A211" s="109">
        <v>3.0</v>
      </c>
      <c r="B211" s="115" t="s">
        <v>17</v>
      </c>
      <c r="C211" s="44" t="s">
        <v>155</v>
      </c>
      <c r="D211" s="37" t="s">
        <v>25</v>
      </c>
      <c r="E211" s="113">
        <v>1.0</v>
      </c>
      <c r="F211" s="58" t="s">
        <v>17</v>
      </c>
      <c r="G211" s="57"/>
      <c r="H211" s="41">
        <f t="shared" si="13"/>
        <v>0</v>
      </c>
      <c r="I211" s="42"/>
    </row>
    <row r="212">
      <c r="A212" s="109">
        <v>4.0</v>
      </c>
      <c r="B212" s="115" t="s">
        <v>17</v>
      </c>
      <c r="C212" s="44" t="s">
        <v>333</v>
      </c>
      <c r="D212" s="37" t="s">
        <v>25</v>
      </c>
      <c r="E212" s="113">
        <v>1.0</v>
      </c>
      <c r="F212" s="58" t="s">
        <v>17</v>
      </c>
      <c r="G212" s="57"/>
      <c r="H212" s="41">
        <f t="shared" si="13"/>
        <v>0</v>
      </c>
      <c r="I212" s="42"/>
    </row>
    <row r="213">
      <c r="A213" s="109">
        <v>5.0</v>
      </c>
      <c r="B213" s="115" t="s">
        <v>17</v>
      </c>
      <c r="C213" s="44" t="s">
        <v>334</v>
      </c>
      <c r="D213" s="37" t="s">
        <v>25</v>
      </c>
      <c r="E213" s="113">
        <v>1.0</v>
      </c>
      <c r="F213" s="58" t="s">
        <v>17</v>
      </c>
      <c r="G213" s="57"/>
      <c r="H213" s="41">
        <f t="shared" si="13"/>
        <v>0</v>
      </c>
      <c r="I213" s="42"/>
    </row>
    <row r="214">
      <c r="A214" s="109">
        <v>6.0</v>
      </c>
      <c r="B214" s="115" t="s">
        <v>17</v>
      </c>
      <c r="C214" s="44" t="s">
        <v>335</v>
      </c>
      <c r="D214" s="37" t="s">
        <v>25</v>
      </c>
      <c r="E214" s="113">
        <v>1.0</v>
      </c>
      <c r="F214" s="58" t="s">
        <v>17</v>
      </c>
      <c r="G214" s="57"/>
      <c r="H214" s="41">
        <f t="shared" si="13"/>
        <v>0</v>
      </c>
      <c r="I214" s="42"/>
    </row>
    <row r="215">
      <c r="A215" s="109">
        <v>7.0</v>
      </c>
      <c r="B215" s="115" t="s">
        <v>17</v>
      </c>
      <c r="C215" s="44" t="s">
        <v>336</v>
      </c>
      <c r="D215" s="37" t="s">
        <v>25</v>
      </c>
      <c r="E215" s="113">
        <v>1.0</v>
      </c>
      <c r="F215" s="58" t="s">
        <v>17</v>
      </c>
      <c r="G215" s="57"/>
      <c r="H215" s="41">
        <f t="shared" si="13"/>
        <v>0</v>
      </c>
      <c r="I215" s="42"/>
    </row>
    <row r="216">
      <c r="A216" s="13" t="s">
        <v>12</v>
      </c>
      <c r="B216" s="14" t="s">
        <v>13</v>
      </c>
      <c r="C216" s="15" t="s">
        <v>14</v>
      </c>
      <c r="D216" s="116"/>
      <c r="E216" s="116"/>
      <c r="F216" s="16"/>
      <c r="G216" s="16"/>
      <c r="H216" s="16"/>
      <c r="I216" s="17"/>
    </row>
    <row r="217">
      <c r="A217" s="117" t="s">
        <v>15</v>
      </c>
      <c r="B217" s="118" t="s">
        <v>337</v>
      </c>
      <c r="C217" s="117" t="s">
        <v>338</v>
      </c>
      <c r="D217" s="119" t="s">
        <v>17</v>
      </c>
      <c r="E217" s="120" t="s">
        <v>17</v>
      </c>
      <c r="F217" s="121" t="s">
        <v>17</v>
      </c>
      <c r="G217" s="122" t="s">
        <v>17</v>
      </c>
      <c r="H217" s="123">
        <f>SUM(H218)</f>
        <v>0</v>
      </c>
      <c r="I217" s="124"/>
    </row>
    <row r="218">
      <c r="A218" s="66" t="s">
        <v>18</v>
      </c>
      <c r="B218" s="125" t="s">
        <v>22</v>
      </c>
      <c r="C218" s="126" t="s">
        <v>339</v>
      </c>
      <c r="D218" s="23" t="s">
        <v>17</v>
      </c>
      <c r="E218" s="69" t="s">
        <v>17</v>
      </c>
      <c r="F218" s="70" t="s">
        <v>17</v>
      </c>
      <c r="G218" s="71" t="s">
        <v>17</v>
      </c>
      <c r="H218" s="32">
        <f>SUM(H219:H224)</f>
        <v>0</v>
      </c>
      <c r="I218" s="51"/>
    </row>
    <row r="219">
      <c r="A219" s="107">
        <v>1.0</v>
      </c>
      <c r="B219" s="127" t="s">
        <v>17</v>
      </c>
      <c r="C219" s="36" t="s">
        <v>340</v>
      </c>
      <c r="D219" s="45" t="s">
        <v>74</v>
      </c>
      <c r="E219" s="56">
        <v>1.0</v>
      </c>
      <c r="F219" s="42"/>
      <c r="G219" s="57"/>
      <c r="H219" s="41">
        <f t="shared" ref="H219:H224" si="14">E219*G219</f>
        <v>0</v>
      </c>
      <c r="I219" s="42"/>
    </row>
    <row r="220">
      <c r="A220" s="109">
        <v>2.0</v>
      </c>
      <c r="B220" s="115" t="s">
        <v>17</v>
      </c>
      <c r="C220" s="44" t="s">
        <v>341</v>
      </c>
      <c r="D220" s="45" t="s">
        <v>74</v>
      </c>
      <c r="E220" s="48">
        <v>1.0</v>
      </c>
      <c r="F220" s="42"/>
      <c r="G220" s="57"/>
      <c r="H220" s="41">
        <f t="shared" si="14"/>
        <v>0</v>
      </c>
      <c r="I220" s="42"/>
    </row>
    <row r="221">
      <c r="A221" s="109">
        <v>3.0</v>
      </c>
      <c r="B221" s="115" t="s">
        <v>17</v>
      </c>
      <c r="C221" s="44" t="s">
        <v>342</v>
      </c>
      <c r="D221" s="45" t="s">
        <v>74</v>
      </c>
      <c r="E221" s="48">
        <v>1.0</v>
      </c>
      <c r="F221" s="42"/>
      <c r="G221" s="57"/>
      <c r="H221" s="41">
        <f t="shared" si="14"/>
        <v>0</v>
      </c>
      <c r="I221" s="42"/>
    </row>
    <row r="222">
      <c r="A222" s="109">
        <v>4.0</v>
      </c>
      <c r="B222" s="115" t="s">
        <v>17</v>
      </c>
      <c r="C222" s="44" t="s">
        <v>343</v>
      </c>
      <c r="D222" s="45" t="s">
        <v>74</v>
      </c>
      <c r="E222" s="48">
        <v>1.0</v>
      </c>
      <c r="F222" s="42"/>
      <c r="G222" s="57"/>
      <c r="H222" s="41">
        <f t="shared" si="14"/>
        <v>0</v>
      </c>
      <c r="I222" s="42"/>
    </row>
    <row r="223">
      <c r="A223" s="109">
        <v>5.0</v>
      </c>
      <c r="B223" s="115" t="s">
        <v>17</v>
      </c>
      <c r="C223" s="44" t="s">
        <v>344</v>
      </c>
      <c r="D223" s="45" t="s">
        <v>74</v>
      </c>
      <c r="E223" s="48">
        <v>1.0</v>
      </c>
      <c r="F223" s="42"/>
      <c r="G223" s="57"/>
      <c r="H223" s="41">
        <f t="shared" si="14"/>
        <v>0</v>
      </c>
      <c r="I223" s="42"/>
    </row>
    <row r="224">
      <c r="A224" s="128" t="s">
        <v>38</v>
      </c>
      <c r="B224" s="129" t="s">
        <v>17</v>
      </c>
      <c r="C224" s="129" t="s">
        <v>345</v>
      </c>
      <c r="D224" s="130" t="s">
        <v>346</v>
      </c>
      <c r="E224" s="131">
        <v>10.0</v>
      </c>
      <c r="F224" s="42"/>
      <c r="G224" s="57"/>
      <c r="H224" s="41">
        <f t="shared" si="14"/>
        <v>0</v>
      </c>
      <c r="I224" s="42"/>
    </row>
    <row r="225">
      <c r="A225" s="13" t="s">
        <v>12</v>
      </c>
      <c r="B225" s="14" t="s">
        <v>13</v>
      </c>
      <c r="C225" s="15" t="s">
        <v>14</v>
      </c>
      <c r="D225" s="16"/>
      <c r="E225" s="132"/>
      <c r="F225" s="16"/>
      <c r="G225" s="16"/>
      <c r="H225" s="16"/>
      <c r="I225" s="17"/>
    </row>
    <row r="226">
      <c r="A226" s="117" t="s">
        <v>15</v>
      </c>
      <c r="B226" s="118" t="s">
        <v>347</v>
      </c>
      <c r="C226" s="133" t="s">
        <v>348</v>
      </c>
      <c r="D226" s="133"/>
      <c r="E226" s="133"/>
      <c r="F226" s="124"/>
      <c r="G226" s="123"/>
      <c r="H226" s="123">
        <f>SUM(H227+H233+H265+H267)</f>
        <v>0</v>
      </c>
      <c r="I226" s="124"/>
    </row>
    <row r="227">
      <c r="A227" s="66" t="s">
        <v>18</v>
      </c>
      <c r="B227" s="125" t="s">
        <v>22</v>
      </c>
      <c r="C227" s="22" t="s">
        <v>349</v>
      </c>
      <c r="D227" s="134"/>
      <c r="E227" s="135"/>
      <c r="F227" s="51"/>
      <c r="G227" s="32"/>
      <c r="H227" s="32">
        <f>SUM(H228:H232)</f>
        <v>0</v>
      </c>
      <c r="I227" s="51"/>
    </row>
    <row r="228">
      <c r="A228" s="136">
        <v>1.0</v>
      </c>
      <c r="B228" s="72" t="s">
        <v>350</v>
      </c>
      <c r="C228" s="137" t="s">
        <v>351</v>
      </c>
      <c r="D228" s="138" t="s">
        <v>352</v>
      </c>
      <c r="E228" s="139">
        <v>82.41677551999999</v>
      </c>
      <c r="F228" s="58" t="s">
        <v>17</v>
      </c>
      <c r="G228" s="57"/>
      <c r="H228" s="41">
        <f t="shared" ref="H228:H232" si="15">E228*G228</f>
        <v>0</v>
      </c>
      <c r="I228" s="42"/>
    </row>
    <row r="229">
      <c r="A229" s="136">
        <v>2.0</v>
      </c>
      <c r="B229" s="72" t="s">
        <v>353</v>
      </c>
      <c r="C229" s="137" t="s">
        <v>354</v>
      </c>
      <c r="D229" s="138" t="s">
        <v>352</v>
      </c>
      <c r="E229" s="139">
        <v>3.2930000000000064</v>
      </c>
      <c r="F229" s="58" t="s">
        <v>17</v>
      </c>
      <c r="G229" s="57"/>
      <c r="H229" s="41">
        <f t="shared" si="15"/>
        <v>0</v>
      </c>
      <c r="I229" s="42"/>
    </row>
    <row r="230">
      <c r="A230" s="136">
        <v>3.0</v>
      </c>
      <c r="B230" s="72" t="s">
        <v>355</v>
      </c>
      <c r="C230" s="137" t="s">
        <v>356</v>
      </c>
      <c r="D230" s="138" t="s">
        <v>352</v>
      </c>
      <c r="E230" s="139">
        <v>82.41677551999999</v>
      </c>
      <c r="F230" s="58" t="s">
        <v>17</v>
      </c>
      <c r="G230" s="57"/>
      <c r="H230" s="41">
        <f t="shared" si="15"/>
        <v>0</v>
      </c>
      <c r="I230" s="42"/>
    </row>
    <row r="231">
      <c r="A231" s="136">
        <v>4.0</v>
      </c>
      <c r="B231" s="72" t="s">
        <v>357</v>
      </c>
      <c r="C231" s="137" t="s">
        <v>358</v>
      </c>
      <c r="D231" s="138" t="s">
        <v>352</v>
      </c>
      <c r="E231" s="139">
        <v>0.6610000000000001</v>
      </c>
      <c r="F231" s="58" t="s">
        <v>17</v>
      </c>
      <c r="G231" s="57"/>
      <c r="H231" s="41">
        <f t="shared" si="15"/>
        <v>0</v>
      </c>
      <c r="I231" s="42"/>
    </row>
    <row r="232">
      <c r="A232" s="136">
        <v>5.0</v>
      </c>
      <c r="B232" s="72" t="s">
        <v>359</v>
      </c>
      <c r="C232" s="137" t="s">
        <v>360</v>
      </c>
      <c r="D232" s="138" t="s">
        <v>352</v>
      </c>
      <c r="E232" s="139">
        <v>2.632</v>
      </c>
      <c r="F232" s="58" t="s">
        <v>17</v>
      </c>
      <c r="G232" s="57"/>
      <c r="H232" s="41">
        <f t="shared" si="15"/>
        <v>0</v>
      </c>
      <c r="I232" s="42"/>
    </row>
    <row r="233">
      <c r="A233" s="66" t="s">
        <v>18</v>
      </c>
      <c r="B233" s="125" t="s">
        <v>26</v>
      </c>
      <c r="C233" s="22" t="s">
        <v>361</v>
      </c>
      <c r="D233" s="134"/>
      <c r="E233" s="135"/>
      <c r="F233" s="51"/>
      <c r="G233" s="32"/>
      <c r="H233" s="32">
        <f>SUM(H234:H264)</f>
        <v>0</v>
      </c>
      <c r="I233" s="51"/>
    </row>
    <row r="234">
      <c r="A234" s="136">
        <v>6.0</v>
      </c>
      <c r="B234" s="72" t="s">
        <v>362</v>
      </c>
      <c r="C234" s="137" t="s">
        <v>363</v>
      </c>
      <c r="D234" s="138" t="s">
        <v>317</v>
      </c>
      <c r="E234" s="139">
        <v>563.1388</v>
      </c>
      <c r="F234" s="58" t="s">
        <v>17</v>
      </c>
      <c r="G234" s="57"/>
      <c r="H234" s="41">
        <f t="shared" ref="H234:H264" si="16">E234*G234</f>
        <v>0</v>
      </c>
      <c r="I234" s="42"/>
    </row>
    <row r="235">
      <c r="A235" s="136">
        <v>7.0</v>
      </c>
      <c r="B235" s="72" t="s">
        <v>364</v>
      </c>
      <c r="C235" s="137" t="s">
        <v>365</v>
      </c>
      <c r="D235" s="138" t="s">
        <v>189</v>
      </c>
      <c r="E235" s="139">
        <v>67.57668</v>
      </c>
      <c r="F235" s="58" t="s">
        <v>17</v>
      </c>
      <c r="G235" s="57"/>
      <c r="H235" s="41">
        <f t="shared" si="16"/>
        <v>0</v>
      </c>
      <c r="I235" s="42"/>
    </row>
    <row r="236">
      <c r="A236" s="136">
        <v>8.0</v>
      </c>
      <c r="B236" s="72" t="s">
        <v>366</v>
      </c>
      <c r="C236" s="137" t="s">
        <v>367</v>
      </c>
      <c r="D236" s="138" t="s">
        <v>317</v>
      </c>
      <c r="E236" s="139">
        <v>563.1388</v>
      </c>
      <c r="F236" s="58" t="s">
        <v>17</v>
      </c>
      <c r="G236" s="57"/>
      <c r="H236" s="41">
        <f t="shared" si="16"/>
        <v>0</v>
      </c>
      <c r="I236" s="42"/>
    </row>
    <row r="237">
      <c r="A237" s="136">
        <v>9.0</v>
      </c>
      <c r="B237" s="72" t="s">
        <v>368</v>
      </c>
      <c r="C237" s="137" t="s">
        <v>369</v>
      </c>
      <c r="D237" s="138" t="s">
        <v>317</v>
      </c>
      <c r="E237" s="139">
        <v>89.34440000000001</v>
      </c>
      <c r="F237" s="58" t="s">
        <v>17</v>
      </c>
      <c r="G237" s="57"/>
      <c r="H237" s="41">
        <f t="shared" si="16"/>
        <v>0</v>
      </c>
      <c r="I237" s="42"/>
    </row>
    <row r="238">
      <c r="A238" s="136">
        <v>10.0</v>
      </c>
      <c r="B238" s="72" t="s">
        <v>370</v>
      </c>
      <c r="C238" s="137" t="s">
        <v>371</v>
      </c>
      <c r="D238" s="138" t="s">
        <v>317</v>
      </c>
      <c r="E238" s="139">
        <v>619.45268</v>
      </c>
      <c r="F238" s="58" t="s">
        <v>17</v>
      </c>
      <c r="G238" s="57"/>
      <c r="H238" s="41">
        <f t="shared" si="16"/>
        <v>0</v>
      </c>
      <c r="I238" s="42"/>
    </row>
    <row r="239">
      <c r="A239" s="136">
        <v>11.0</v>
      </c>
      <c r="B239" s="72" t="s">
        <v>372</v>
      </c>
      <c r="C239" s="137" t="s">
        <v>373</v>
      </c>
      <c r="D239" s="138" t="s">
        <v>317</v>
      </c>
      <c r="E239" s="139">
        <v>497.7064</v>
      </c>
      <c r="F239" s="58" t="s">
        <v>17</v>
      </c>
      <c r="G239" s="57"/>
      <c r="H239" s="41">
        <f t="shared" si="16"/>
        <v>0</v>
      </c>
      <c r="I239" s="42"/>
    </row>
    <row r="240">
      <c r="A240" s="136">
        <v>12.0</v>
      </c>
      <c r="B240" s="72" t="s">
        <v>374</v>
      </c>
      <c r="C240" s="137" t="s">
        <v>375</v>
      </c>
      <c r="D240" s="138" t="s">
        <v>317</v>
      </c>
      <c r="E240" s="139">
        <v>547.4766000000001</v>
      </c>
      <c r="F240" s="58" t="s">
        <v>17</v>
      </c>
      <c r="G240" s="57"/>
      <c r="H240" s="41">
        <f t="shared" si="16"/>
        <v>0</v>
      </c>
      <c r="I240" s="42"/>
    </row>
    <row r="241">
      <c r="A241" s="136">
        <v>13.0</v>
      </c>
      <c r="B241" s="72" t="s">
        <v>376</v>
      </c>
      <c r="C241" s="137" t="s">
        <v>377</v>
      </c>
      <c r="D241" s="138" t="s">
        <v>317</v>
      </c>
      <c r="E241" s="139">
        <v>563.1388</v>
      </c>
      <c r="F241" s="58" t="s">
        <v>17</v>
      </c>
      <c r="G241" s="57"/>
      <c r="H241" s="41">
        <f t="shared" si="16"/>
        <v>0</v>
      </c>
      <c r="I241" s="42"/>
    </row>
    <row r="242">
      <c r="A242" s="136">
        <v>14.0</v>
      </c>
      <c r="B242" s="72" t="s">
        <v>378</v>
      </c>
      <c r="C242" s="137" t="s">
        <v>379</v>
      </c>
      <c r="D242" s="138" t="s">
        <v>50</v>
      </c>
      <c r="E242" s="139">
        <v>121.92</v>
      </c>
      <c r="F242" s="58" t="s">
        <v>17</v>
      </c>
      <c r="G242" s="57"/>
      <c r="H242" s="41">
        <f t="shared" si="16"/>
        <v>0</v>
      </c>
      <c r="I242" s="42"/>
    </row>
    <row r="243">
      <c r="A243" s="136">
        <v>15.0</v>
      </c>
      <c r="B243" s="72" t="s">
        <v>380</v>
      </c>
      <c r="C243" s="137" t="s">
        <v>381</v>
      </c>
      <c r="D243" s="138" t="s">
        <v>50</v>
      </c>
      <c r="E243" s="139">
        <v>101.5</v>
      </c>
      <c r="F243" s="58" t="s">
        <v>17</v>
      </c>
      <c r="G243" s="57"/>
      <c r="H243" s="41">
        <f t="shared" si="16"/>
        <v>0</v>
      </c>
      <c r="I243" s="42"/>
    </row>
    <row r="244">
      <c r="A244" s="136">
        <v>16.0</v>
      </c>
      <c r="B244" s="72" t="s">
        <v>382</v>
      </c>
      <c r="C244" s="137" t="s">
        <v>383</v>
      </c>
      <c r="D244" s="138" t="s">
        <v>85</v>
      </c>
      <c r="E244" s="139">
        <v>4.0</v>
      </c>
      <c r="F244" s="58" t="s">
        <v>17</v>
      </c>
      <c r="G244" s="57"/>
      <c r="H244" s="41">
        <f t="shared" si="16"/>
        <v>0</v>
      </c>
      <c r="I244" s="42"/>
    </row>
    <row r="245">
      <c r="A245" s="136">
        <v>17.0</v>
      </c>
      <c r="B245" s="72" t="s">
        <v>384</v>
      </c>
      <c r="C245" s="137" t="s">
        <v>385</v>
      </c>
      <c r="D245" s="138" t="s">
        <v>50</v>
      </c>
      <c r="E245" s="139">
        <v>20.419999999999998</v>
      </c>
      <c r="F245" s="58" t="s">
        <v>17</v>
      </c>
      <c r="G245" s="57"/>
      <c r="H245" s="41">
        <f t="shared" si="16"/>
        <v>0</v>
      </c>
      <c r="I245" s="42"/>
    </row>
    <row r="246">
      <c r="A246" s="136">
        <v>18.0</v>
      </c>
      <c r="B246" s="72" t="s">
        <v>386</v>
      </c>
      <c r="C246" s="137" t="s">
        <v>387</v>
      </c>
      <c r="D246" s="138" t="s">
        <v>50</v>
      </c>
      <c r="E246" s="139">
        <v>121.92</v>
      </c>
      <c r="F246" s="58" t="s">
        <v>17</v>
      </c>
      <c r="G246" s="57"/>
      <c r="H246" s="41">
        <f t="shared" si="16"/>
        <v>0</v>
      </c>
      <c r="I246" s="42"/>
    </row>
    <row r="247">
      <c r="A247" s="136">
        <v>19.0</v>
      </c>
      <c r="B247" s="72" t="s">
        <v>388</v>
      </c>
      <c r="C247" s="137" t="s">
        <v>389</v>
      </c>
      <c r="D247" s="138" t="s">
        <v>317</v>
      </c>
      <c r="E247" s="139">
        <v>1036.9332</v>
      </c>
      <c r="F247" s="58" t="s">
        <v>17</v>
      </c>
      <c r="G247" s="57"/>
      <c r="H247" s="41">
        <f t="shared" si="16"/>
        <v>0</v>
      </c>
      <c r="I247" s="42"/>
    </row>
    <row r="248">
      <c r="A248" s="136">
        <v>20.0</v>
      </c>
      <c r="B248" s="72" t="s">
        <v>390</v>
      </c>
      <c r="C248" s="137" t="s">
        <v>391</v>
      </c>
      <c r="D248" s="138" t="s">
        <v>317</v>
      </c>
      <c r="E248" s="139">
        <v>473.7944</v>
      </c>
      <c r="F248" s="58" t="s">
        <v>17</v>
      </c>
      <c r="G248" s="57"/>
      <c r="H248" s="41">
        <f t="shared" si="16"/>
        <v>0</v>
      </c>
      <c r="I248" s="42"/>
    </row>
    <row r="249">
      <c r="A249" s="136">
        <v>21.0</v>
      </c>
      <c r="B249" s="72" t="s">
        <v>392</v>
      </c>
      <c r="C249" s="137" t="s">
        <v>393</v>
      </c>
      <c r="D249" s="138" t="s">
        <v>222</v>
      </c>
      <c r="E249" s="139">
        <v>42.641459999999995</v>
      </c>
      <c r="F249" s="58" t="s">
        <v>17</v>
      </c>
      <c r="G249" s="57"/>
      <c r="H249" s="41">
        <f t="shared" si="16"/>
        <v>0</v>
      </c>
      <c r="I249" s="42"/>
    </row>
    <row r="250">
      <c r="A250" s="136">
        <v>22.0</v>
      </c>
      <c r="B250" s="72" t="s">
        <v>394</v>
      </c>
      <c r="C250" s="137" t="s">
        <v>395</v>
      </c>
      <c r="D250" s="138" t="s">
        <v>317</v>
      </c>
      <c r="E250" s="139">
        <v>473.7944</v>
      </c>
      <c r="F250" s="58" t="s">
        <v>17</v>
      </c>
      <c r="G250" s="57"/>
      <c r="H250" s="41">
        <f t="shared" si="16"/>
        <v>0</v>
      </c>
      <c r="I250" s="42"/>
    </row>
    <row r="251">
      <c r="A251" s="136">
        <v>23.0</v>
      </c>
      <c r="B251" s="72" t="s">
        <v>396</v>
      </c>
      <c r="C251" s="137" t="s">
        <v>397</v>
      </c>
      <c r="D251" s="138" t="s">
        <v>317</v>
      </c>
      <c r="E251" s="139">
        <v>1895.1776</v>
      </c>
      <c r="F251" s="58" t="s">
        <v>17</v>
      </c>
      <c r="G251" s="57"/>
      <c r="H251" s="41">
        <f t="shared" si="16"/>
        <v>0</v>
      </c>
      <c r="I251" s="42"/>
    </row>
    <row r="252">
      <c r="A252" s="136">
        <v>24.0</v>
      </c>
      <c r="B252" s="72" t="s">
        <v>398</v>
      </c>
      <c r="C252" s="137" t="s">
        <v>399</v>
      </c>
      <c r="D252" s="138" t="s">
        <v>352</v>
      </c>
      <c r="E252" s="139">
        <v>66.094263</v>
      </c>
      <c r="F252" s="58" t="s">
        <v>17</v>
      </c>
      <c r="G252" s="57"/>
      <c r="H252" s="41">
        <f t="shared" si="16"/>
        <v>0</v>
      </c>
      <c r="I252" s="42"/>
    </row>
    <row r="253">
      <c r="A253" s="136">
        <v>25.0</v>
      </c>
      <c r="B253" s="72" t="s">
        <v>400</v>
      </c>
      <c r="C253" s="137" t="s">
        <v>401</v>
      </c>
      <c r="D253" s="138" t="s">
        <v>85</v>
      </c>
      <c r="E253" s="139">
        <v>15.0</v>
      </c>
      <c r="F253" s="58" t="s">
        <v>17</v>
      </c>
      <c r="G253" s="57"/>
      <c r="H253" s="41">
        <f t="shared" si="16"/>
        <v>0</v>
      </c>
      <c r="I253" s="42"/>
    </row>
    <row r="254">
      <c r="A254" s="136">
        <v>26.0</v>
      </c>
      <c r="B254" s="72" t="s">
        <v>402</v>
      </c>
      <c r="C254" s="137" t="s">
        <v>403</v>
      </c>
      <c r="D254" s="138" t="s">
        <v>404</v>
      </c>
      <c r="E254" s="139">
        <v>15.0</v>
      </c>
      <c r="F254" s="58" t="s">
        <v>17</v>
      </c>
      <c r="G254" s="57"/>
      <c r="H254" s="41">
        <f t="shared" si="16"/>
        <v>0</v>
      </c>
      <c r="I254" s="42"/>
    </row>
    <row r="255">
      <c r="A255" s="136">
        <v>27.0</v>
      </c>
      <c r="B255" s="72" t="s">
        <v>405</v>
      </c>
      <c r="C255" s="137" t="s">
        <v>406</v>
      </c>
      <c r="D255" s="138" t="s">
        <v>85</v>
      </c>
      <c r="E255" s="139">
        <v>2.0</v>
      </c>
      <c r="F255" s="58" t="s">
        <v>17</v>
      </c>
      <c r="G255" s="57"/>
      <c r="H255" s="41">
        <f t="shared" si="16"/>
        <v>0</v>
      </c>
      <c r="I255" s="42"/>
    </row>
    <row r="256">
      <c r="A256" s="136">
        <v>28.0</v>
      </c>
      <c r="B256" s="72" t="s">
        <v>407</v>
      </c>
      <c r="C256" s="137" t="s">
        <v>408</v>
      </c>
      <c r="D256" s="138" t="s">
        <v>85</v>
      </c>
      <c r="E256" s="139">
        <v>2.0</v>
      </c>
      <c r="F256" s="58" t="s">
        <v>17</v>
      </c>
      <c r="G256" s="57"/>
      <c r="H256" s="41">
        <f t="shared" si="16"/>
        <v>0</v>
      </c>
      <c r="I256" s="42"/>
    </row>
    <row r="257">
      <c r="A257" s="136">
        <v>29.0</v>
      </c>
      <c r="B257" s="72" t="s">
        <v>409</v>
      </c>
      <c r="C257" s="137" t="s">
        <v>410</v>
      </c>
      <c r="D257" s="138" t="s">
        <v>85</v>
      </c>
      <c r="E257" s="139">
        <v>20.0</v>
      </c>
      <c r="F257" s="58" t="s">
        <v>17</v>
      </c>
      <c r="G257" s="57"/>
      <c r="H257" s="41">
        <f t="shared" si="16"/>
        <v>0</v>
      </c>
      <c r="I257" s="42"/>
    </row>
    <row r="258">
      <c r="A258" s="136">
        <v>30.0</v>
      </c>
      <c r="B258" s="72" t="s">
        <v>411</v>
      </c>
      <c r="C258" s="137" t="s">
        <v>412</v>
      </c>
      <c r="D258" s="138" t="s">
        <v>85</v>
      </c>
      <c r="E258" s="139">
        <v>1.0</v>
      </c>
      <c r="F258" s="58" t="s">
        <v>17</v>
      </c>
      <c r="G258" s="57"/>
      <c r="H258" s="41">
        <f t="shared" si="16"/>
        <v>0</v>
      </c>
      <c r="I258" s="42"/>
    </row>
    <row r="259">
      <c r="A259" s="136">
        <v>31.0</v>
      </c>
      <c r="B259" s="72" t="s">
        <v>413</v>
      </c>
      <c r="C259" s="137" t="s">
        <v>414</v>
      </c>
      <c r="D259" s="138" t="s">
        <v>85</v>
      </c>
      <c r="E259" s="139">
        <v>1.0</v>
      </c>
      <c r="F259" s="58" t="s">
        <v>17</v>
      </c>
      <c r="G259" s="57"/>
      <c r="H259" s="41">
        <f t="shared" si="16"/>
        <v>0</v>
      </c>
      <c r="I259" s="42"/>
    </row>
    <row r="260">
      <c r="A260" s="136">
        <v>32.0</v>
      </c>
      <c r="B260" s="72" t="s">
        <v>415</v>
      </c>
      <c r="C260" s="137" t="s">
        <v>416</v>
      </c>
      <c r="D260" s="138" t="s">
        <v>85</v>
      </c>
      <c r="E260" s="139">
        <v>1.0</v>
      </c>
      <c r="F260" s="58" t="s">
        <v>17</v>
      </c>
      <c r="G260" s="57"/>
      <c r="H260" s="41">
        <f t="shared" si="16"/>
        <v>0</v>
      </c>
      <c r="I260" s="42"/>
    </row>
    <row r="261">
      <c r="A261" s="136">
        <v>33.0</v>
      </c>
      <c r="B261" s="72" t="s">
        <v>417</v>
      </c>
      <c r="C261" s="137" t="s">
        <v>418</v>
      </c>
      <c r="D261" s="138" t="s">
        <v>317</v>
      </c>
      <c r="E261" s="139">
        <v>1.6000000000000003</v>
      </c>
      <c r="F261" s="58" t="s">
        <v>17</v>
      </c>
      <c r="G261" s="57"/>
      <c r="H261" s="41">
        <f t="shared" si="16"/>
        <v>0</v>
      </c>
      <c r="I261" s="42"/>
    </row>
    <row r="262">
      <c r="A262" s="136">
        <v>34.0</v>
      </c>
      <c r="B262" s="72" t="s">
        <v>419</v>
      </c>
      <c r="C262" s="137" t="s">
        <v>420</v>
      </c>
      <c r="D262" s="138" t="s">
        <v>317</v>
      </c>
      <c r="E262" s="139">
        <v>1.6</v>
      </c>
      <c r="F262" s="58" t="s">
        <v>17</v>
      </c>
      <c r="G262" s="57"/>
      <c r="H262" s="41">
        <f t="shared" si="16"/>
        <v>0</v>
      </c>
      <c r="I262" s="42"/>
    </row>
    <row r="263">
      <c r="A263" s="136">
        <v>35.0</v>
      </c>
      <c r="B263" s="72" t="s">
        <v>421</v>
      </c>
      <c r="C263" s="137" t="s">
        <v>422</v>
      </c>
      <c r="D263" s="138" t="s">
        <v>317</v>
      </c>
      <c r="E263" s="139">
        <v>1.648</v>
      </c>
      <c r="F263" s="58" t="s">
        <v>17</v>
      </c>
      <c r="G263" s="57"/>
      <c r="H263" s="41">
        <f t="shared" si="16"/>
        <v>0</v>
      </c>
      <c r="I263" s="42"/>
    </row>
    <row r="264">
      <c r="A264" s="136">
        <v>36.0</v>
      </c>
      <c r="B264" s="72" t="s">
        <v>423</v>
      </c>
      <c r="C264" s="137" t="s">
        <v>424</v>
      </c>
      <c r="D264" s="138" t="s">
        <v>352</v>
      </c>
      <c r="E264" s="139">
        <v>68.870086282</v>
      </c>
      <c r="F264" s="58" t="s">
        <v>17</v>
      </c>
      <c r="G264" s="57"/>
      <c r="H264" s="41">
        <f t="shared" si="16"/>
        <v>0</v>
      </c>
      <c r="I264" s="42"/>
    </row>
    <row r="265">
      <c r="A265" s="66" t="s">
        <v>18</v>
      </c>
      <c r="B265" s="125" t="s">
        <v>29</v>
      </c>
      <c r="C265" s="22" t="s">
        <v>425</v>
      </c>
      <c r="D265" s="134"/>
      <c r="E265" s="135"/>
      <c r="F265" s="51"/>
      <c r="G265" s="32"/>
      <c r="H265" s="32">
        <f>SUM(H266)</f>
        <v>0</v>
      </c>
      <c r="I265" s="51"/>
    </row>
    <row r="266">
      <c r="A266" s="136">
        <v>37.0</v>
      </c>
      <c r="B266" s="72" t="s">
        <v>426</v>
      </c>
      <c r="C266" s="137" t="s">
        <v>427</v>
      </c>
      <c r="D266" s="138" t="s">
        <v>428</v>
      </c>
      <c r="E266" s="139">
        <v>1.0</v>
      </c>
      <c r="F266" s="58" t="s">
        <v>17</v>
      </c>
      <c r="G266" s="57"/>
      <c r="H266" s="41">
        <f>E266*G266</f>
        <v>0</v>
      </c>
      <c r="I266" s="42"/>
    </row>
    <row r="267">
      <c r="A267" s="66" t="s">
        <v>18</v>
      </c>
      <c r="B267" s="125" t="s">
        <v>32</v>
      </c>
      <c r="C267" s="22" t="s">
        <v>429</v>
      </c>
      <c r="D267" s="134"/>
      <c r="E267" s="135"/>
      <c r="F267" s="51"/>
      <c r="G267" s="32"/>
      <c r="H267" s="32">
        <f>SUM(H268:H269)</f>
        <v>0</v>
      </c>
      <c r="I267" s="51"/>
    </row>
    <row r="268">
      <c r="A268" s="136">
        <v>38.0</v>
      </c>
      <c r="B268" s="72" t="s">
        <v>430</v>
      </c>
      <c r="C268" s="137" t="s">
        <v>431</v>
      </c>
      <c r="D268" s="138" t="s">
        <v>85</v>
      </c>
      <c r="E268" s="139">
        <v>1.0</v>
      </c>
      <c r="F268" s="58" t="s">
        <v>17</v>
      </c>
      <c r="G268" s="57"/>
      <c r="H268" s="41">
        <f t="shared" ref="H268:H269" si="17">E268*G268</f>
        <v>0</v>
      </c>
      <c r="I268" s="42"/>
    </row>
    <row r="269">
      <c r="A269" s="136">
        <v>39.0</v>
      </c>
      <c r="B269" s="72" t="s">
        <v>432</v>
      </c>
      <c r="C269" s="137" t="s">
        <v>433</v>
      </c>
      <c r="D269" s="138" t="s">
        <v>85</v>
      </c>
      <c r="E269" s="139">
        <v>1.0</v>
      </c>
      <c r="F269" s="58" t="s">
        <v>17</v>
      </c>
      <c r="G269" s="57"/>
      <c r="H269" s="41">
        <f t="shared" si="17"/>
        <v>0</v>
      </c>
      <c r="I269" s="42"/>
    </row>
    <row r="270">
      <c r="A270" s="76" t="s">
        <v>12</v>
      </c>
      <c r="B270" s="77" t="s">
        <v>13</v>
      </c>
      <c r="C270" s="78" t="s">
        <v>14</v>
      </c>
      <c r="D270" s="79"/>
      <c r="E270" s="79"/>
      <c r="F270" s="79"/>
      <c r="G270" s="79"/>
      <c r="H270" s="79"/>
      <c r="I270" s="80"/>
    </row>
    <row r="271">
      <c r="A271" s="81" t="s">
        <v>15</v>
      </c>
      <c r="B271" s="82" t="s">
        <v>434</v>
      </c>
      <c r="C271" s="83" t="s">
        <v>435</v>
      </c>
      <c r="D271" s="84" t="s">
        <v>17</v>
      </c>
      <c r="E271" s="85" t="s">
        <v>17</v>
      </c>
      <c r="F271" s="86" t="s">
        <v>17</v>
      </c>
      <c r="G271" s="87" t="s">
        <v>17</v>
      </c>
      <c r="H271" s="88">
        <f t="shared" ref="H271:H272" si="18">SUM(H272)</f>
        <v>0</v>
      </c>
      <c r="I271" s="89"/>
    </row>
    <row r="272">
      <c r="A272" s="90" t="s">
        <v>18</v>
      </c>
      <c r="B272" s="114" t="s">
        <v>22</v>
      </c>
      <c r="C272" s="140" t="s">
        <v>435</v>
      </c>
      <c r="D272" s="93" t="s">
        <v>17</v>
      </c>
      <c r="E272" s="94" t="s">
        <v>17</v>
      </c>
      <c r="F272" s="95" t="s">
        <v>17</v>
      </c>
      <c r="G272" s="96" t="s">
        <v>17</v>
      </c>
      <c r="H272" s="97">
        <f t="shared" si="18"/>
        <v>0</v>
      </c>
      <c r="I272" s="98"/>
    </row>
    <row r="273">
      <c r="A273" s="55" t="s">
        <v>22</v>
      </c>
      <c r="B273" s="141" t="s">
        <v>17</v>
      </c>
      <c r="C273" s="141" t="s">
        <v>436</v>
      </c>
      <c r="D273" s="130" t="s">
        <v>437</v>
      </c>
      <c r="E273" s="131">
        <v>5.0</v>
      </c>
      <c r="F273" s="58" t="s">
        <v>17</v>
      </c>
      <c r="G273" s="57"/>
      <c r="H273" s="41">
        <f>E273*G273</f>
        <v>0</v>
      </c>
      <c r="I273" s="42"/>
    </row>
    <row r="274">
      <c r="A274" s="13" t="s">
        <v>12</v>
      </c>
      <c r="B274" s="14" t="s">
        <v>171</v>
      </c>
      <c r="C274" s="15" t="s">
        <v>438</v>
      </c>
      <c r="D274" s="16"/>
      <c r="E274" s="16"/>
      <c r="F274" s="16"/>
      <c r="G274" s="16"/>
      <c r="H274" s="16"/>
      <c r="I274" s="17"/>
    </row>
    <row r="275">
      <c r="A275" s="117" t="s">
        <v>15</v>
      </c>
      <c r="B275" s="118" t="s">
        <v>439</v>
      </c>
      <c r="C275" s="133" t="s">
        <v>440</v>
      </c>
      <c r="D275" s="119" t="s">
        <v>17</v>
      </c>
      <c r="E275" s="119" t="s">
        <v>17</v>
      </c>
      <c r="F275" s="121" t="s">
        <v>17</v>
      </c>
      <c r="G275" s="122" t="s">
        <v>17</v>
      </c>
      <c r="H275" s="123">
        <f>SUM(H276+H296+H313+H335)</f>
        <v>0</v>
      </c>
      <c r="I275" s="124"/>
    </row>
    <row r="276">
      <c r="A276" s="66" t="s">
        <v>18</v>
      </c>
      <c r="B276" s="125" t="s">
        <v>22</v>
      </c>
      <c r="C276" s="22" t="s">
        <v>21</v>
      </c>
      <c r="D276" s="23" t="s">
        <v>17</v>
      </c>
      <c r="E276" s="69" t="s">
        <v>17</v>
      </c>
      <c r="F276" s="70" t="s">
        <v>17</v>
      </c>
      <c r="G276" s="71" t="s">
        <v>17</v>
      </c>
      <c r="H276" s="32">
        <f>SUM(H277:H295)</f>
        <v>0</v>
      </c>
      <c r="I276" s="51"/>
    </row>
    <row r="277">
      <c r="A277" s="107">
        <v>1.0</v>
      </c>
      <c r="B277" s="35" t="s">
        <v>23</v>
      </c>
      <c r="C277" s="36" t="s">
        <v>441</v>
      </c>
      <c r="D277" s="37" t="s">
        <v>25</v>
      </c>
      <c r="E277" s="56">
        <v>180.0</v>
      </c>
      <c r="F277" s="58"/>
      <c r="G277" s="57"/>
      <c r="H277" s="41">
        <f t="shared" ref="H277:H295" si="19">E277*G277</f>
        <v>0</v>
      </c>
      <c r="I277" s="42"/>
    </row>
    <row r="278">
      <c r="A278" s="109">
        <v>2.0</v>
      </c>
      <c r="B278" s="43" t="s">
        <v>27</v>
      </c>
      <c r="C278" s="44" t="s">
        <v>28</v>
      </c>
      <c r="D278" s="45" t="s">
        <v>25</v>
      </c>
      <c r="E278" s="48">
        <v>180.0</v>
      </c>
      <c r="F278" s="58"/>
      <c r="G278" s="57"/>
      <c r="H278" s="41">
        <f t="shared" si="19"/>
        <v>0</v>
      </c>
      <c r="I278" s="42"/>
    </row>
    <row r="279">
      <c r="A279" s="109">
        <v>3.0</v>
      </c>
      <c r="B279" s="43" t="s">
        <v>30</v>
      </c>
      <c r="C279" s="44" t="s">
        <v>31</v>
      </c>
      <c r="D279" s="45" t="s">
        <v>25</v>
      </c>
      <c r="E279" s="48">
        <v>180.0</v>
      </c>
      <c r="F279" s="58"/>
      <c r="G279" s="57"/>
      <c r="H279" s="41">
        <f t="shared" si="19"/>
        <v>0</v>
      </c>
      <c r="I279" s="42"/>
    </row>
    <row r="280">
      <c r="A280" s="109">
        <v>4.0</v>
      </c>
      <c r="B280" s="43" t="s">
        <v>33</v>
      </c>
      <c r="C280" s="44" t="s">
        <v>34</v>
      </c>
      <c r="D280" s="45" t="s">
        <v>25</v>
      </c>
      <c r="E280" s="48">
        <v>2.0</v>
      </c>
      <c r="F280" s="58" t="s">
        <v>17</v>
      </c>
      <c r="G280" s="57"/>
      <c r="H280" s="41">
        <f t="shared" si="19"/>
        <v>0</v>
      </c>
      <c r="I280" s="42"/>
    </row>
    <row r="281">
      <c r="A281" s="109">
        <v>5.0</v>
      </c>
      <c r="B281" s="43" t="s">
        <v>36</v>
      </c>
      <c r="C281" s="44" t="s">
        <v>442</v>
      </c>
      <c r="D281" s="45" t="s">
        <v>25</v>
      </c>
      <c r="E281" s="48">
        <v>2.0</v>
      </c>
      <c r="F281" s="58"/>
      <c r="G281" s="57"/>
      <c r="H281" s="41">
        <f t="shared" si="19"/>
        <v>0</v>
      </c>
      <c r="I281" s="42"/>
    </row>
    <row r="282">
      <c r="A282" s="109">
        <v>6.0</v>
      </c>
      <c r="B282" s="43" t="s">
        <v>112</v>
      </c>
      <c r="C282" s="44" t="s">
        <v>443</v>
      </c>
      <c r="D282" s="45" t="s">
        <v>74</v>
      </c>
      <c r="E282" s="48">
        <v>1.0</v>
      </c>
      <c r="F282" s="58"/>
      <c r="G282" s="57"/>
      <c r="H282" s="41">
        <f t="shared" si="19"/>
        <v>0</v>
      </c>
      <c r="I282" s="42"/>
    </row>
    <row r="283">
      <c r="A283" s="109">
        <v>7.0</v>
      </c>
      <c r="B283" s="43" t="s">
        <v>39</v>
      </c>
      <c r="C283" s="44" t="s">
        <v>40</v>
      </c>
      <c r="D283" s="45" t="s">
        <v>25</v>
      </c>
      <c r="E283" s="48">
        <v>2.0</v>
      </c>
      <c r="F283" s="58" t="s">
        <v>17</v>
      </c>
      <c r="G283" s="57"/>
      <c r="H283" s="41">
        <f t="shared" si="19"/>
        <v>0</v>
      </c>
      <c r="I283" s="42"/>
    </row>
    <row r="284">
      <c r="A284" s="109">
        <v>8.0</v>
      </c>
      <c r="B284" s="43" t="s">
        <v>42</v>
      </c>
      <c r="C284" s="44" t="s">
        <v>43</v>
      </c>
      <c r="D284" s="45" t="s">
        <v>25</v>
      </c>
      <c r="E284" s="48">
        <v>2.0</v>
      </c>
      <c r="F284" s="58" t="s">
        <v>17</v>
      </c>
      <c r="G284" s="57"/>
      <c r="H284" s="41">
        <f t="shared" si="19"/>
        <v>0</v>
      </c>
      <c r="I284" s="42"/>
    </row>
    <row r="285">
      <c r="A285" s="109">
        <v>9.0</v>
      </c>
      <c r="B285" s="43" t="s">
        <v>45</v>
      </c>
      <c r="C285" s="44" t="s">
        <v>46</v>
      </c>
      <c r="D285" s="45" t="s">
        <v>25</v>
      </c>
      <c r="E285" s="48">
        <v>1.0</v>
      </c>
      <c r="F285" s="58" t="s">
        <v>17</v>
      </c>
      <c r="G285" s="57"/>
      <c r="H285" s="41">
        <f t="shared" si="19"/>
        <v>0</v>
      </c>
      <c r="I285" s="42"/>
    </row>
    <row r="286">
      <c r="A286" s="109">
        <v>10.0</v>
      </c>
      <c r="B286" s="43" t="s">
        <v>48</v>
      </c>
      <c r="C286" s="44" t="s">
        <v>49</v>
      </c>
      <c r="D286" s="45" t="s">
        <v>50</v>
      </c>
      <c r="E286" s="48">
        <v>150.0</v>
      </c>
      <c r="F286" s="58" t="s">
        <v>17</v>
      </c>
      <c r="G286" s="57"/>
      <c r="H286" s="41">
        <f t="shared" si="19"/>
        <v>0</v>
      </c>
      <c r="I286" s="42"/>
    </row>
    <row r="287">
      <c r="A287" s="109">
        <v>11.0</v>
      </c>
      <c r="B287" s="43" t="s">
        <v>52</v>
      </c>
      <c r="C287" s="44" t="s">
        <v>53</v>
      </c>
      <c r="D287" s="45" t="s">
        <v>50</v>
      </c>
      <c r="E287" s="48">
        <v>15.0</v>
      </c>
      <c r="F287" s="58" t="s">
        <v>17</v>
      </c>
      <c r="G287" s="57"/>
      <c r="H287" s="41">
        <f t="shared" si="19"/>
        <v>0</v>
      </c>
      <c r="I287" s="42"/>
    </row>
    <row r="288">
      <c r="A288" s="109">
        <v>12.0</v>
      </c>
      <c r="B288" s="43" t="s">
        <v>55</v>
      </c>
      <c r="C288" s="44" t="s">
        <v>56</v>
      </c>
      <c r="D288" s="45" t="s">
        <v>50</v>
      </c>
      <c r="E288" s="48">
        <v>500.0</v>
      </c>
      <c r="F288" s="58" t="s">
        <v>17</v>
      </c>
      <c r="G288" s="57"/>
      <c r="H288" s="41">
        <f t="shared" si="19"/>
        <v>0</v>
      </c>
      <c r="I288" s="42"/>
    </row>
    <row r="289">
      <c r="A289" s="109">
        <v>13.0</v>
      </c>
      <c r="B289" s="43" t="s">
        <v>55</v>
      </c>
      <c r="C289" s="44" t="s">
        <v>58</v>
      </c>
      <c r="D289" s="45" t="s">
        <v>50</v>
      </c>
      <c r="E289" s="48">
        <v>350.0</v>
      </c>
      <c r="F289" s="58" t="s">
        <v>17</v>
      </c>
      <c r="G289" s="57"/>
      <c r="H289" s="41">
        <f t="shared" si="19"/>
        <v>0</v>
      </c>
      <c r="I289" s="42"/>
    </row>
    <row r="290">
      <c r="A290" s="109">
        <v>14.0</v>
      </c>
      <c r="B290" s="43" t="s">
        <v>60</v>
      </c>
      <c r="C290" s="44" t="s">
        <v>61</v>
      </c>
      <c r="D290" s="45" t="s">
        <v>25</v>
      </c>
      <c r="E290" s="48">
        <v>2.0</v>
      </c>
      <c r="F290" s="58" t="s">
        <v>17</v>
      </c>
      <c r="G290" s="57"/>
      <c r="H290" s="41">
        <f t="shared" si="19"/>
        <v>0</v>
      </c>
      <c r="I290" s="42"/>
    </row>
    <row r="291">
      <c r="A291" s="109">
        <v>15.0</v>
      </c>
      <c r="B291" s="43" t="s">
        <v>63</v>
      </c>
      <c r="C291" s="44" t="s">
        <v>64</v>
      </c>
      <c r="D291" s="45" t="s">
        <v>50</v>
      </c>
      <c r="E291" s="48">
        <v>160.0</v>
      </c>
      <c r="F291" s="58" t="s">
        <v>17</v>
      </c>
      <c r="G291" s="57"/>
      <c r="H291" s="41">
        <f t="shared" si="19"/>
        <v>0</v>
      </c>
      <c r="I291" s="42"/>
    </row>
    <row r="292">
      <c r="A292" s="109">
        <v>16.0</v>
      </c>
      <c r="B292" s="43" t="s">
        <v>66</v>
      </c>
      <c r="C292" s="44" t="s">
        <v>444</v>
      </c>
      <c r="D292" s="45" t="s">
        <v>50</v>
      </c>
      <c r="E292" s="48">
        <v>180.0</v>
      </c>
      <c r="F292" s="58" t="s">
        <v>17</v>
      </c>
      <c r="G292" s="57"/>
      <c r="H292" s="41">
        <f t="shared" si="19"/>
        <v>0</v>
      </c>
      <c r="I292" s="42"/>
    </row>
    <row r="293">
      <c r="A293" s="109">
        <v>17.0</v>
      </c>
      <c r="B293" s="43" t="s">
        <v>69</v>
      </c>
      <c r="C293" s="44" t="s">
        <v>445</v>
      </c>
      <c r="D293" s="45" t="s">
        <v>50</v>
      </c>
      <c r="E293" s="48">
        <v>15.0</v>
      </c>
      <c r="F293" s="58" t="s">
        <v>17</v>
      </c>
      <c r="G293" s="57"/>
      <c r="H293" s="41">
        <f t="shared" si="19"/>
        <v>0</v>
      </c>
      <c r="I293" s="42"/>
    </row>
    <row r="294">
      <c r="A294" s="109">
        <v>18.0</v>
      </c>
      <c r="B294" s="43" t="s">
        <v>72</v>
      </c>
      <c r="C294" s="44" t="s">
        <v>73</v>
      </c>
      <c r="D294" s="45" t="s">
        <v>74</v>
      </c>
      <c r="E294" s="48">
        <v>1.0</v>
      </c>
      <c r="F294" s="58" t="s">
        <v>17</v>
      </c>
      <c r="G294" s="57"/>
      <c r="H294" s="41">
        <f t="shared" si="19"/>
        <v>0</v>
      </c>
      <c r="I294" s="42"/>
    </row>
    <row r="295">
      <c r="A295" s="142">
        <v>19.0</v>
      </c>
      <c r="B295" s="43" t="s">
        <v>76</v>
      </c>
      <c r="C295" s="44" t="s">
        <v>77</v>
      </c>
      <c r="D295" s="45" t="s">
        <v>74</v>
      </c>
      <c r="E295" s="48">
        <v>1.0</v>
      </c>
      <c r="F295" s="58" t="s">
        <v>17</v>
      </c>
      <c r="G295" s="57"/>
      <c r="H295" s="41">
        <f t="shared" si="19"/>
        <v>0</v>
      </c>
      <c r="I295" s="42"/>
    </row>
    <row r="296">
      <c r="A296" s="66" t="s">
        <v>18</v>
      </c>
      <c r="B296" s="59" t="s">
        <v>26</v>
      </c>
      <c r="C296" s="22" t="s">
        <v>79</v>
      </c>
      <c r="D296" s="23" t="s">
        <v>17</v>
      </c>
      <c r="E296" s="69" t="s">
        <v>17</v>
      </c>
      <c r="F296" s="70" t="s">
        <v>17</v>
      </c>
      <c r="G296" s="71" t="s">
        <v>17</v>
      </c>
      <c r="H296" s="32">
        <f>SUM(H297:H312)</f>
        <v>0</v>
      </c>
      <c r="I296" s="51"/>
    </row>
    <row r="297">
      <c r="A297" s="142">
        <v>20.0</v>
      </c>
      <c r="B297" s="43" t="s">
        <v>81</v>
      </c>
      <c r="C297" s="44" t="s">
        <v>82</v>
      </c>
      <c r="D297" s="45" t="s">
        <v>50</v>
      </c>
      <c r="E297" s="48">
        <v>150.0</v>
      </c>
      <c r="F297" s="58" t="s">
        <v>17</v>
      </c>
      <c r="G297" s="57"/>
      <c r="H297" s="41">
        <f t="shared" ref="H297:H312" si="20">E297*G297</f>
        <v>0</v>
      </c>
      <c r="I297" s="42"/>
    </row>
    <row r="298">
      <c r="A298" s="142">
        <v>21.0</v>
      </c>
      <c r="B298" s="43" t="s">
        <v>83</v>
      </c>
      <c r="C298" s="44" t="s">
        <v>84</v>
      </c>
      <c r="D298" s="45" t="s">
        <v>85</v>
      </c>
      <c r="E298" s="48">
        <v>180.0</v>
      </c>
      <c r="F298" s="58" t="s">
        <v>17</v>
      </c>
      <c r="G298" s="57"/>
      <c r="H298" s="41">
        <f t="shared" si="20"/>
        <v>0</v>
      </c>
      <c r="I298" s="42"/>
    </row>
    <row r="299">
      <c r="A299" s="142">
        <v>22.0</v>
      </c>
      <c r="B299" s="43" t="s">
        <v>86</v>
      </c>
      <c r="C299" s="44" t="s">
        <v>87</v>
      </c>
      <c r="D299" s="45" t="s">
        <v>85</v>
      </c>
      <c r="E299" s="48">
        <v>2.0</v>
      </c>
      <c r="F299" s="58" t="s">
        <v>17</v>
      </c>
      <c r="G299" s="57"/>
      <c r="H299" s="41">
        <f t="shared" si="20"/>
        <v>0</v>
      </c>
      <c r="I299" s="42"/>
    </row>
    <row r="300">
      <c r="A300" s="142">
        <v>23.0</v>
      </c>
      <c r="B300" s="43" t="s">
        <v>88</v>
      </c>
      <c r="C300" s="44" t="s">
        <v>89</v>
      </c>
      <c r="D300" s="45" t="s">
        <v>85</v>
      </c>
      <c r="E300" s="48">
        <v>2.0</v>
      </c>
      <c r="F300" s="58" t="s">
        <v>17</v>
      </c>
      <c r="G300" s="57"/>
      <c r="H300" s="41">
        <f t="shared" si="20"/>
        <v>0</v>
      </c>
      <c r="I300" s="42"/>
    </row>
    <row r="301">
      <c r="A301" s="142">
        <v>24.0</v>
      </c>
      <c r="B301" s="43" t="s">
        <v>90</v>
      </c>
      <c r="C301" s="44" t="s">
        <v>123</v>
      </c>
      <c r="D301" s="45" t="s">
        <v>85</v>
      </c>
      <c r="E301" s="48">
        <v>180.0</v>
      </c>
      <c r="F301" s="58" t="s">
        <v>17</v>
      </c>
      <c r="G301" s="57"/>
      <c r="H301" s="41">
        <f t="shared" si="20"/>
        <v>0</v>
      </c>
      <c r="I301" s="42"/>
    </row>
    <row r="302">
      <c r="A302" s="109">
        <v>25.0</v>
      </c>
      <c r="B302" s="43" t="s">
        <v>92</v>
      </c>
      <c r="C302" s="44" t="s">
        <v>93</v>
      </c>
      <c r="D302" s="45" t="s">
        <v>85</v>
      </c>
      <c r="E302" s="48">
        <v>180.0</v>
      </c>
      <c r="F302" s="58" t="s">
        <v>17</v>
      </c>
      <c r="G302" s="57"/>
      <c r="H302" s="41">
        <f t="shared" si="20"/>
        <v>0</v>
      </c>
      <c r="I302" s="42"/>
    </row>
    <row r="303">
      <c r="A303" s="109">
        <v>26.0</v>
      </c>
      <c r="B303" s="43" t="s">
        <v>94</v>
      </c>
      <c r="C303" s="44" t="s">
        <v>95</v>
      </c>
      <c r="D303" s="45" t="s">
        <v>85</v>
      </c>
      <c r="E303" s="48">
        <v>5.0</v>
      </c>
      <c r="F303" s="58" t="s">
        <v>17</v>
      </c>
      <c r="G303" s="57"/>
      <c r="H303" s="41">
        <f t="shared" si="20"/>
        <v>0</v>
      </c>
      <c r="I303" s="42"/>
    </row>
    <row r="304">
      <c r="A304" s="109">
        <v>27.0</v>
      </c>
      <c r="B304" s="43" t="s">
        <v>446</v>
      </c>
      <c r="C304" s="44" t="s">
        <v>447</v>
      </c>
      <c r="D304" s="45" t="s">
        <v>74</v>
      </c>
      <c r="E304" s="48">
        <v>1.0</v>
      </c>
      <c r="F304" s="58" t="s">
        <v>17</v>
      </c>
      <c r="G304" s="57"/>
      <c r="H304" s="41">
        <f t="shared" si="20"/>
        <v>0</v>
      </c>
      <c r="I304" s="42"/>
    </row>
    <row r="305">
      <c r="A305" s="109">
        <v>28.0</v>
      </c>
      <c r="B305" s="43" t="s">
        <v>96</v>
      </c>
      <c r="C305" s="44" t="s">
        <v>97</v>
      </c>
      <c r="D305" s="45" t="s">
        <v>50</v>
      </c>
      <c r="E305" s="48">
        <v>350.0</v>
      </c>
      <c r="F305" s="58" t="s">
        <v>17</v>
      </c>
      <c r="G305" s="57"/>
      <c r="H305" s="41">
        <f t="shared" si="20"/>
        <v>0</v>
      </c>
      <c r="I305" s="42"/>
    </row>
    <row r="306">
      <c r="A306" s="109">
        <v>29.0</v>
      </c>
      <c r="B306" s="43" t="s">
        <v>96</v>
      </c>
      <c r="C306" s="44" t="s">
        <v>98</v>
      </c>
      <c r="D306" s="45" t="s">
        <v>50</v>
      </c>
      <c r="E306" s="48">
        <v>195.0</v>
      </c>
      <c r="F306" s="58" t="s">
        <v>17</v>
      </c>
      <c r="G306" s="57"/>
      <c r="H306" s="41">
        <f t="shared" si="20"/>
        <v>0</v>
      </c>
      <c r="I306" s="42"/>
    </row>
    <row r="307">
      <c r="A307" s="109">
        <v>30.0</v>
      </c>
      <c r="B307" s="43" t="s">
        <v>99</v>
      </c>
      <c r="C307" s="44" t="s">
        <v>100</v>
      </c>
      <c r="D307" s="45" t="s">
        <v>50</v>
      </c>
      <c r="E307" s="48">
        <v>500.0</v>
      </c>
      <c r="F307" s="58" t="s">
        <v>17</v>
      </c>
      <c r="G307" s="57"/>
      <c r="H307" s="41">
        <f t="shared" si="20"/>
        <v>0</v>
      </c>
      <c r="I307" s="42"/>
    </row>
    <row r="308">
      <c r="A308" s="109">
        <v>31.0</v>
      </c>
      <c r="B308" s="43" t="s">
        <v>101</v>
      </c>
      <c r="C308" s="44" t="s">
        <v>102</v>
      </c>
      <c r="D308" s="45" t="s">
        <v>85</v>
      </c>
      <c r="E308" s="48">
        <v>2.0</v>
      </c>
      <c r="F308" s="58" t="s">
        <v>17</v>
      </c>
      <c r="G308" s="57"/>
      <c r="H308" s="41">
        <f t="shared" si="20"/>
        <v>0</v>
      </c>
      <c r="I308" s="42"/>
    </row>
    <row r="309">
      <c r="A309" s="109">
        <v>32.0</v>
      </c>
      <c r="B309" s="43" t="s">
        <v>103</v>
      </c>
      <c r="C309" s="44" t="s">
        <v>104</v>
      </c>
      <c r="D309" s="45" t="s">
        <v>74</v>
      </c>
      <c r="E309" s="48">
        <v>1.0</v>
      </c>
      <c r="F309" s="58" t="s">
        <v>17</v>
      </c>
      <c r="G309" s="57"/>
      <c r="H309" s="41">
        <f t="shared" si="20"/>
        <v>0</v>
      </c>
      <c r="I309" s="42"/>
    </row>
    <row r="310">
      <c r="A310" s="142">
        <v>33.0</v>
      </c>
      <c r="B310" s="43" t="s">
        <v>105</v>
      </c>
      <c r="C310" s="44" t="s">
        <v>448</v>
      </c>
      <c r="D310" s="45" t="s">
        <v>74</v>
      </c>
      <c r="E310" s="48">
        <v>1.0</v>
      </c>
      <c r="F310" s="58" t="s">
        <v>17</v>
      </c>
      <c r="G310" s="57"/>
      <c r="H310" s="41">
        <f t="shared" si="20"/>
        <v>0</v>
      </c>
      <c r="I310" s="42"/>
    </row>
    <row r="311">
      <c r="A311" s="142">
        <v>34.0</v>
      </c>
      <c r="B311" s="43" t="s">
        <v>107</v>
      </c>
      <c r="C311" s="44" t="s">
        <v>449</v>
      </c>
      <c r="D311" s="45" t="s">
        <v>25</v>
      </c>
      <c r="E311" s="48">
        <v>2.0</v>
      </c>
      <c r="F311" s="58" t="s">
        <v>17</v>
      </c>
      <c r="G311" s="57"/>
      <c r="H311" s="41">
        <f t="shared" si="20"/>
        <v>0</v>
      </c>
      <c r="I311" s="42"/>
    </row>
    <row r="312">
      <c r="A312" s="142">
        <v>35.0</v>
      </c>
      <c r="B312" s="43" t="s">
        <v>450</v>
      </c>
      <c r="C312" s="44" t="s">
        <v>451</v>
      </c>
      <c r="D312" s="45" t="s">
        <v>74</v>
      </c>
      <c r="E312" s="48">
        <v>1.0</v>
      </c>
      <c r="F312" s="58" t="s">
        <v>17</v>
      </c>
      <c r="G312" s="57"/>
      <c r="H312" s="41">
        <f t="shared" si="20"/>
        <v>0</v>
      </c>
      <c r="I312" s="42"/>
    </row>
    <row r="313">
      <c r="A313" s="66" t="s">
        <v>18</v>
      </c>
      <c r="B313" s="59" t="s">
        <v>29</v>
      </c>
      <c r="C313" s="22" t="s">
        <v>125</v>
      </c>
      <c r="D313" s="23" t="s">
        <v>17</v>
      </c>
      <c r="E313" s="69" t="s">
        <v>17</v>
      </c>
      <c r="F313" s="70" t="s">
        <v>17</v>
      </c>
      <c r="G313" s="71" t="s">
        <v>17</v>
      </c>
      <c r="H313" s="32">
        <f>SUM(H314:H334)</f>
        <v>0</v>
      </c>
      <c r="I313" s="51"/>
    </row>
    <row r="314">
      <c r="A314" s="142">
        <v>36.0</v>
      </c>
      <c r="B314" s="43" t="s">
        <v>126</v>
      </c>
      <c r="C314" s="44" t="s">
        <v>452</v>
      </c>
      <c r="D314" s="45" t="s">
        <v>25</v>
      </c>
      <c r="E314" s="48">
        <v>30.0</v>
      </c>
      <c r="F314" s="58" t="s">
        <v>17</v>
      </c>
      <c r="G314" s="57"/>
      <c r="H314" s="41">
        <f t="shared" ref="H314:H334" si="21">E314*G314</f>
        <v>0</v>
      </c>
      <c r="I314" s="42"/>
    </row>
    <row r="315">
      <c r="A315" s="142">
        <v>37.0</v>
      </c>
      <c r="B315" s="43" t="s">
        <v>128</v>
      </c>
      <c r="C315" s="44" t="s">
        <v>453</v>
      </c>
      <c r="D315" s="45" t="s">
        <v>25</v>
      </c>
      <c r="E315" s="48">
        <v>30.0</v>
      </c>
      <c r="F315" s="58" t="s">
        <v>17</v>
      </c>
      <c r="G315" s="57"/>
      <c r="H315" s="41">
        <f t="shared" si="21"/>
        <v>0</v>
      </c>
      <c r="I315" s="42"/>
    </row>
    <row r="316">
      <c r="A316" s="142">
        <v>38.0</v>
      </c>
      <c r="B316" s="43" t="s">
        <v>130</v>
      </c>
      <c r="C316" s="44" t="s">
        <v>454</v>
      </c>
      <c r="D316" s="45" t="s">
        <v>25</v>
      </c>
      <c r="E316" s="48">
        <v>90.0</v>
      </c>
      <c r="F316" s="58" t="s">
        <v>17</v>
      </c>
      <c r="G316" s="57"/>
      <c r="H316" s="41">
        <f t="shared" si="21"/>
        <v>0</v>
      </c>
      <c r="I316" s="42"/>
    </row>
    <row r="317">
      <c r="A317" s="142">
        <v>39.0</v>
      </c>
      <c r="B317" s="43" t="s">
        <v>132</v>
      </c>
      <c r="C317" s="44" t="s">
        <v>455</v>
      </c>
      <c r="D317" s="45" t="s">
        <v>50</v>
      </c>
      <c r="E317" s="48">
        <v>20.0</v>
      </c>
      <c r="F317" s="58" t="s">
        <v>17</v>
      </c>
      <c r="G317" s="57"/>
      <c r="H317" s="41">
        <f t="shared" si="21"/>
        <v>0</v>
      </c>
      <c r="I317" s="42"/>
    </row>
    <row r="318">
      <c r="A318" s="109">
        <v>40.0</v>
      </c>
      <c r="B318" s="43" t="s">
        <v>134</v>
      </c>
      <c r="C318" s="44" t="s">
        <v>456</v>
      </c>
      <c r="D318" s="45" t="s">
        <v>25</v>
      </c>
      <c r="E318" s="48">
        <v>141.0</v>
      </c>
      <c r="F318" s="58" t="s">
        <v>17</v>
      </c>
      <c r="G318" s="57"/>
      <c r="H318" s="41">
        <f t="shared" si="21"/>
        <v>0</v>
      </c>
      <c r="I318" s="42"/>
    </row>
    <row r="319">
      <c r="A319" s="109">
        <v>41.0</v>
      </c>
      <c r="B319" s="43" t="s">
        <v>136</v>
      </c>
      <c r="C319" s="44" t="s">
        <v>457</v>
      </c>
      <c r="D319" s="45" t="s">
        <v>25</v>
      </c>
      <c r="E319" s="48">
        <v>200.0</v>
      </c>
      <c r="F319" s="58" t="s">
        <v>17</v>
      </c>
      <c r="G319" s="57"/>
      <c r="H319" s="41">
        <f t="shared" si="21"/>
        <v>0</v>
      </c>
      <c r="I319" s="42"/>
    </row>
    <row r="320">
      <c r="A320" s="109">
        <v>42.0</v>
      </c>
      <c r="B320" s="43" t="s">
        <v>138</v>
      </c>
      <c r="C320" s="44" t="s">
        <v>458</v>
      </c>
      <c r="D320" s="45" t="s">
        <v>25</v>
      </c>
      <c r="E320" s="48">
        <v>30.0</v>
      </c>
      <c r="F320" s="58" t="s">
        <v>17</v>
      </c>
      <c r="G320" s="57"/>
      <c r="H320" s="41">
        <f t="shared" si="21"/>
        <v>0</v>
      </c>
      <c r="I320" s="42"/>
    </row>
    <row r="321">
      <c r="A321" s="109">
        <v>43.0</v>
      </c>
      <c r="B321" s="43" t="s">
        <v>140</v>
      </c>
      <c r="C321" s="44" t="s">
        <v>459</v>
      </c>
      <c r="D321" s="45" t="s">
        <v>25</v>
      </c>
      <c r="E321" s="48">
        <v>200.0</v>
      </c>
      <c r="F321" s="58" t="s">
        <v>17</v>
      </c>
      <c r="G321" s="57"/>
      <c r="H321" s="41">
        <f t="shared" si="21"/>
        <v>0</v>
      </c>
      <c r="I321" s="42"/>
    </row>
    <row r="322">
      <c r="A322" s="109">
        <v>44.0</v>
      </c>
      <c r="B322" s="43" t="s">
        <v>142</v>
      </c>
      <c r="C322" s="44" t="s">
        <v>460</v>
      </c>
      <c r="D322" s="45" t="s">
        <v>25</v>
      </c>
      <c r="E322" s="48">
        <v>100.0</v>
      </c>
      <c r="F322" s="58" t="s">
        <v>17</v>
      </c>
      <c r="G322" s="57"/>
      <c r="H322" s="41">
        <f t="shared" si="21"/>
        <v>0</v>
      </c>
      <c r="I322" s="42"/>
    </row>
    <row r="323">
      <c r="A323" s="109">
        <v>45.0</v>
      </c>
      <c r="B323" s="43" t="s">
        <v>144</v>
      </c>
      <c r="C323" s="44" t="s">
        <v>461</v>
      </c>
      <c r="D323" s="45" t="s">
        <v>50</v>
      </c>
      <c r="E323" s="48">
        <v>140.0</v>
      </c>
      <c r="F323" s="58" t="s">
        <v>17</v>
      </c>
      <c r="G323" s="57"/>
      <c r="H323" s="41">
        <f t="shared" si="21"/>
        <v>0</v>
      </c>
      <c r="I323" s="42"/>
    </row>
    <row r="324">
      <c r="A324" s="109">
        <v>46.0</v>
      </c>
      <c r="B324" s="43" t="s">
        <v>462</v>
      </c>
      <c r="C324" s="44" t="s">
        <v>463</v>
      </c>
      <c r="D324" s="45" t="s">
        <v>50</v>
      </c>
      <c r="E324" s="48">
        <v>212.0</v>
      </c>
      <c r="F324" s="58" t="s">
        <v>17</v>
      </c>
      <c r="G324" s="57"/>
      <c r="H324" s="41">
        <f t="shared" si="21"/>
        <v>0</v>
      </c>
      <c r="I324" s="42"/>
    </row>
    <row r="325">
      <c r="A325" s="109">
        <v>47.0</v>
      </c>
      <c r="B325" s="43" t="s">
        <v>464</v>
      </c>
      <c r="C325" s="44" t="s">
        <v>465</v>
      </c>
      <c r="D325" s="45" t="s">
        <v>50</v>
      </c>
      <c r="E325" s="48">
        <v>55.0</v>
      </c>
      <c r="F325" s="58" t="s">
        <v>17</v>
      </c>
      <c r="G325" s="57"/>
      <c r="H325" s="41">
        <f t="shared" si="21"/>
        <v>0</v>
      </c>
      <c r="I325" s="42"/>
    </row>
    <row r="326">
      <c r="A326" s="109">
        <v>48.0</v>
      </c>
      <c r="B326" s="43" t="s">
        <v>466</v>
      </c>
      <c r="C326" s="44" t="s">
        <v>467</v>
      </c>
      <c r="D326" s="45" t="s">
        <v>25</v>
      </c>
      <c r="E326" s="48">
        <v>141.0</v>
      </c>
      <c r="F326" s="58" t="s">
        <v>17</v>
      </c>
      <c r="G326" s="57"/>
      <c r="H326" s="41">
        <f t="shared" si="21"/>
        <v>0</v>
      </c>
      <c r="I326" s="42"/>
    </row>
    <row r="327">
      <c r="A327" s="109">
        <v>49.0</v>
      </c>
      <c r="B327" s="43" t="s">
        <v>468</v>
      </c>
      <c r="C327" s="44" t="s">
        <v>469</v>
      </c>
      <c r="D327" s="45" t="s">
        <v>25</v>
      </c>
      <c r="E327" s="48">
        <v>10.0</v>
      </c>
      <c r="F327" s="58" t="s">
        <v>17</v>
      </c>
      <c r="G327" s="57"/>
      <c r="H327" s="41">
        <f t="shared" si="21"/>
        <v>0</v>
      </c>
      <c r="I327" s="42"/>
    </row>
    <row r="328">
      <c r="A328" s="109">
        <v>50.0</v>
      </c>
      <c r="B328" s="43" t="s">
        <v>470</v>
      </c>
      <c r="C328" s="44" t="s">
        <v>471</v>
      </c>
      <c r="D328" s="45" t="s">
        <v>25</v>
      </c>
      <c r="E328" s="48">
        <v>141.0</v>
      </c>
      <c r="F328" s="58" t="s">
        <v>17</v>
      </c>
      <c r="G328" s="57"/>
      <c r="H328" s="41">
        <f t="shared" si="21"/>
        <v>0</v>
      </c>
      <c r="I328" s="42"/>
    </row>
    <row r="329">
      <c r="A329" s="109">
        <v>51.0</v>
      </c>
      <c r="B329" s="43" t="s">
        <v>472</v>
      </c>
      <c r="C329" s="44" t="s">
        <v>473</v>
      </c>
      <c r="D329" s="45" t="s">
        <v>25</v>
      </c>
      <c r="E329" s="48">
        <v>30.0</v>
      </c>
      <c r="F329" s="58" t="s">
        <v>17</v>
      </c>
      <c r="G329" s="57"/>
      <c r="H329" s="41">
        <f t="shared" si="21"/>
        <v>0</v>
      </c>
      <c r="I329" s="42"/>
    </row>
    <row r="330">
      <c r="A330" s="109">
        <v>52.0</v>
      </c>
      <c r="B330" s="43" t="s">
        <v>474</v>
      </c>
      <c r="C330" s="44" t="s">
        <v>475</v>
      </c>
      <c r="D330" s="45" t="s">
        <v>25</v>
      </c>
      <c r="E330" s="48">
        <v>1.0</v>
      </c>
      <c r="F330" s="58" t="s">
        <v>17</v>
      </c>
      <c r="G330" s="57"/>
      <c r="H330" s="41">
        <f t="shared" si="21"/>
        <v>0</v>
      </c>
      <c r="I330" s="42"/>
    </row>
    <row r="331">
      <c r="A331" s="109">
        <v>53.0</v>
      </c>
      <c r="B331" s="43" t="s">
        <v>476</v>
      </c>
      <c r="C331" s="44" t="s">
        <v>477</v>
      </c>
      <c r="D331" s="45" t="s">
        <v>50</v>
      </c>
      <c r="E331" s="48">
        <v>157.0</v>
      </c>
      <c r="F331" s="58" t="s">
        <v>17</v>
      </c>
      <c r="G331" s="57"/>
      <c r="H331" s="41">
        <f t="shared" si="21"/>
        <v>0</v>
      </c>
      <c r="I331" s="42"/>
    </row>
    <row r="332">
      <c r="A332" s="109">
        <v>54.0</v>
      </c>
      <c r="B332" s="43" t="s">
        <v>146</v>
      </c>
      <c r="C332" s="44" t="s">
        <v>147</v>
      </c>
      <c r="D332" s="45" t="s">
        <v>25</v>
      </c>
      <c r="E332" s="48">
        <v>1.0</v>
      </c>
      <c r="F332" s="58" t="s">
        <v>17</v>
      </c>
      <c r="G332" s="57"/>
      <c r="H332" s="41">
        <f t="shared" si="21"/>
        <v>0</v>
      </c>
      <c r="I332" s="42"/>
    </row>
    <row r="333">
      <c r="A333" s="109">
        <v>55.0</v>
      </c>
      <c r="B333" s="43" t="s">
        <v>148</v>
      </c>
      <c r="C333" s="44" t="s">
        <v>149</v>
      </c>
      <c r="D333" s="45" t="s">
        <v>74</v>
      </c>
      <c r="E333" s="48">
        <v>1.0</v>
      </c>
      <c r="F333" s="58" t="s">
        <v>17</v>
      </c>
      <c r="G333" s="57"/>
      <c r="H333" s="41">
        <f t="shared" si="21"/>
        <v>0</v>
      </c>
      <c r="I333" s="42"/>
    </row>
    <row r="334">
      <c r="A334" s="142">
        <v>56.0</v>
      </c>
      <c r="B334" s="43" t="s">
        <v>150</v>
      </c>
      <c r="C334" s="44" t="s">
        <v>151</v>
      </c>
      <c r="D334" s="45" t="s">
        <v>74</v>
      </c>
      <c r="E334" s="48">
        <v>1.0</v>
      </c>
      <c r="F334" s="58" t="s">
        <v>17</v>
      </c>
      <c r="G334" s="57"/>
      <c r="H334" s="41">
        <f t="shared" si="21"/>
        <v>0</v>
      </c>
      <c r="I334" s="42"/>
    </row>
    <row r="335">
      <c r="A335" s="66" t="s">
        <v>18</v>
      </c>
      <c r="B335" s="59" t="s">
        <v>32</v>
      </c>
      <c r="C335" s="22" t="s">
        <v>152</v>
      </c>
      <c r="D335" s="23" t="s">
        <v>17</v>
      </c>
      <c r="E335" s="69" t="s">
        <v>17</v>
      </c>
      <c r="F335" s="70" t="s">
        <v>17</v>
      </c>
      <c r="G335" s="71" t="s">
        <v>17</v>
      </c>
      <c r="H335" s="32">
        <f>SUM(H336:H343)</f>
        <v>0</v>
      </c>
      <c r="I335" s="51"/>
    </row>
    <row r="336">
      <c r="A336" s="142">
        <v>57.0</v>
      </c>
      <c r="B336" s="43" t="s">
        <v>154</v>
      </c>
      <c r="C336" s="44" t="s">
        <v>155</v>
      </c>
      <c r="D336" s="45" t="s">
        <v>25</v>
      </c>
      <c r="E336" s="48">
        <v>1.0</v>
      </c>
      <c r="F336" s="58" t="s">
        <v>17</v>
      </c>
      <c r="G336" s="57"/>
      <c r="H336" s="41">
        <f t="shared" ref="H336:H343" si="22">E336*G336</f>
        <v>0</v>
      </c>
      <c r="I336" s="42"/>
    </row>
    <row r="337">
      <c r="A337" s="142">
        <v>58.0</v>
      </c>
      <c r="B337" s="43" t="s">
        <v>156</v>
      </c>
      <c r="C337" s="44" t="s">
        <v>157</v>
      </c>
      <c r="D337" s="45" t="s">
        <v>25</v>
      </c>
      <c r="E337" s="48">
        <v>1.0</v>
      </c>
      <c r="F337" s="58" t="s">
        <v>17</v>
      </c>
      <c r="G337" s="57"/>
      <c r="H337" s="41">
        <f t="shared" si="22"/>
        <v>0</v>
      </c>
      <c r="I337" s="42"/>
    </row>
    <row r="338">
      <c r="A338" s="109">
        <v>59.0</v>
      </c>
      <c r="B338" s="43" t="s">
        <v>158</v>
      </c>
      <c r="C338" s="44" t="s">
        <v>159</v>
      </c>
      <c r="D338" s="45" t="s">
        <v>25</v>
      </c>
      <c r="E338" s="48">
        <v>1.0</v>
      </c>
      <c r="F338" s="58" t="s">
        <v>17</v>
      </c>
      <c r="G338" s="57"/>
      <c r="H338" s="41">
        <f t="shared" si="22"/>
        <v>0</v>
      </c>
      <c r="I338" s="42"/>
    </row>
    <row r="339">
      <c r="A339" s="109">
        <v>60.0</v>
      </c>
      <c r="B339" s="72" t="s">
        <v>160</v>
      </c>
      <c r="C339" s="44" t="s">
        <v>161</v>
      </c>
      <c r="D339" s="45" t="s">
        <v>74</v>
      </c>
      <c r="E339" s="48">
        <v>1.0</v>
      </c>
      <c r="F339" s="58" t="s">
        <v>17</v>
      </c>
      <c r="G339" s="57"/>
      <c r="H339" s="41">
        <f t="shared" si="22"/>
        <v>0</v>
      </c>
      <c r="I339" s="42"/>
    </row>
    <row r="340">
      <c r="A340" s="109">
        <v>61.0</v>
      </c>
      <c r="B340" s="72" t="s">
        <v>162</v>
      </c>
      <c r="C340" s="44" t="s">
        <v>163</v>
      </c>
      <c r="D340" s="45" t="s">
        <v>25</v>
      </c>
      <c r="E340" s="48">
        <v>1.0</v>
      </c>
      <c r="F340" s="58" t="s">
        <v>17</v>
      </c>
      <c r="G340" s="57"/>
      <c r="H340" s="41">
        <f t="shared" si="22"/>
        <v>0</v>
      </c>
      <c r="I340" s="42"/>
    </row>
    <row r="341">
      <c r="A341" s="109">
        <v>62.0</v>
      </c>
      <c r="B341" s="43" t="s">
        <v>164</v>
      </c>
      <c r="C341" s="44" t="s">
        <v>165</v>
      </c>
      <c r="D341" s="45" t="s">
        <v>25</v>
      </c>
      <c r="E341" s="48">
        <v>1.0</v>
      </c>
      <c r="F341" s="58" t="s">
        <v>17</v>
      </c>
      <c r="G341" s="57"/>
      <c r="H341" s="41">
        <f t="shared" si="22"/>
        <v>0</v>
      </c>
      <c r="I341" s="42"/>
    </row>
    <row r="342">
      <c r="A342" s="109">
        <v>63.0</v>
      </c>
      <c r="B342" s="43" t="s">
        <v>166</v>
      </c>
      <c r="C342" s="44" t="s">
        <v>167</v>
      </c>
      <c r="D342" s="45" t="s">
        <v>168</v>
      </c>
      <c r="E342" s="48">
        <v>1.0</v>
      </c>
      <c r="F342" s="58" t="s">
        <v>17</v>
      </c>
      <c r="G342" s="57"/>
      <c r="H342" s="41">
        <f t="shared" si="22"/>
        <v>0</v>
      </c>
      <c r="I342" s="42"/>
    </row>
    <row r="343">
      <c r="A343" s="143">
        <v>64.0</v>
      </c>
      <c r="B343" s="73" t="s">
        <v>169</v>
      </c>
      <c r="C343" s="74" t="s">
        <v>170</v>
      </c>
      <c r="D343" s="75" t="s">
        <v>25</v>
      </c>
      <c r="E343" s="65">
        <v>1.0</v>
      </c>
      <c r="F343" s="144" t="s">
        <v>17</v>
      </c>
      <c r="G343" s="145"/>
      <c r="H343" s="146">
        <f t="shared" si="22"/>
        <v>0</v>
      </c>
      <c r="I343" s="147"/>
    </row>
    <row r="344">
      <c r="A344" s="76" t="s">
        <v>12</v>
      </c>
      <c r="B344" s="77" t="s">
        <v>171</v>
      </c>
      <c r="C344" s="78" t="s">
        <v>14</v>
      </c>
      <c r="D344" s="79"/>
      <c r="E344" s="79"/>
      <c r="F344" s="79"/>
      <c r="G344" s="79" t="s">
        <v>17</v>
      </c>
      <c r="H344" s="79"/>
      <c r="I344" s="80"/>
    </row>
    <row r="345">
      <c r="A345" s="81" t="s">
        <v>15</v>
      </c>
      <c r="B345" s="82" t="s">
        <v>478</v>
      </c>
      <c r="C345" s="83" t="s">
        <v>435</v>
      </c>
      <c r="D345" s="84" t="s">
        <v>17</v>
      </c>
      <c r="E345" s="85" t="s">
        <v>17</v>
      </c>
      <c r="F345" s="86" t="s">
        <v>17</v>
      </c>
      <c r="G345" s="87" t="s">
        <v>17</v>
      </c>
      <c r="H345" s="88">
        <f t="shared" ref="H345:H346" si="23">SUM(H346)</f>
        <v>0</v>
      </c>
      <c r="I345" s="89"/>
    </row>
    <row r="346">
      <c r="A346" s="90" t="s">
        <v>18</v>
      </c>
      <c r="B346" s="114" t="s">
        <v>22</v>
      </c>
      <c r="C346" s="140" t="s">
        <v>435</v>
      </c>
      <c r="D346" s="93" t="s">
        <v>17</v>
      </c>
      <c r="E346" s="94" t="s">
        <v>17</v>
      </c>
      <c r="F346" s="95" t="s">
        <v>17</v>
      </c>
      <c r="G346" s="96" t="s">
        <v>17</v>
      </c>
      <c r="H346" s="97">
        <f t="shared" si="23"/>
        <v>0</v>
      </c>
      <c r="I346" s="98"/>
    </row>
    <row r="347">
      <c r="A347" s="55" t="s">
        <v>22</v>
      </c>
      <c r="B347" s="148" t="s">
        <v>17</v>
      </c>
      <c r="C347" s="149" t="s">
        <v>479</v>
      </c>
      <c r="D347" s="130" t="s">
        <v>437</v>
      </c>
      <c r="E347" s="131">
        <v>5.0</v>
      </c>
      <c r="F347" s="58" t="s">
        <v>17</v>
      </c>
      <c r="G347" s="57"/>
      <c r="H347" s="41">
        <f>E347*G347</f>
        <v>0</v>
      </c>
      <c r="I347" s="42"/>
    </row>
    <row r="348">
      <c r="A348" s="150"/>
      <c r="B348" s="151"/>
      <c r="C348" s="152"/>
      <c r="D348" s="153"/>
      <c r="E348" s="153"/>
      <c r="F348" s="153"/>
      <c r="G348" s="153"/>
      <c r="H348" s="154"/>
      <c r="I348" s="155"/>
    </row>
    <row r="349">
      <c r="A349" s="156" t="s">
        <v>480</v>
      </c>
      <c r="B349" s="157"/>
      <c r="C349" s="158"/>
      <c r="D349" s="159"/>
      <c r="E349" s="159"/>
      <c r="F349" s="159"/>
      <c r="G349" s="159"/>
      <c r="H349" s="160"/>
      <c r="I349" s="161"/>
    </row>
    <row r="350">
      <c r="A350" s="162" t="s">
        <v>12</v>
      </c>
      <c r="B350" s="163" t="s">
        <v>13</v>
      </c>
      <c r="C350" s="164" t="s">
        <v>14</v>
      </c>
      <c r="D350" s="165"/>
      <c r="E350" s="165"/>
      <c r="F350" s="165"/>
      <c r="G350" s="165"/>
      <c r="H350" s="165"/>
      <c r="I350" s="166"/>
    </row>
    <row r="351">
      <c r="A351" s="167" t="s">
        <v>15</v>
      </c>
      <c r="B351" s="168" t="s">
        <v>13</v>
      </c>
      <c r="C351" s="169" t="s">
        <v>16</v>
      </c>
      <c r="D351" s="16"/>
      <c r="E351" s="16"/>
      <c r="F351" s="16"/>
      <c r="G351" s="16"/>
      <c r="H351" s="21">
        <f>H6</f>
        <v>0</v>
      </c>
      <c r="I351" s="17"/>
    </row>
    <row r="352">
      <c r="A352" s="170" t="s">
        <v>15</v>
      </c>
      <c r="B352" s="171" t="s">
        <v>171</v>
      </c>
      <c r="C352" s="172" t="s">
        <v>172</v>
      </c>
      <c r="D352" s="173"/>
      <c r="E352" s="174"/>
      <c r="F352" s="89"/>
      <c r="G352" s="88"/>
      <c r="H352" s="88">
        <f>H104</f>
        <v>0</v>
      </c>
      <c r="I352" s="89"/>
    </row>
    <row r="353">
      <c r="A353" s="175" t="s">
        <v>15</v>
      </c>
      <c r="B353" s="176" t="s">
        <v>337</v>
      </c>
      <c r="C353" s="175" t="s">
        <v>338</v>
      </c>
      <c r="D353" s="133"/>
      <c r="E353" s="133"/>
      <c r="F353" s="124"/>
      <c r="G353" s="123"/>
      <c r="H353" s="123">
        <f>H217</f>
        <v>0</v>
      </c>
      <c r="I353" s="124"/>
    </row>
    <row r="354">
      <c r="A354" s="177" t="s">
        <v>15</v>
      </c>
      <c r="B354" s="178" t="s">
        <v>347</v>
      </c>
      <c r="C354" s="175" t="s">
        <v>348</v>
      </c>
      <c r="D354" s="133"/>
      <c r="E354" s="133"/>
      <c r="F354" s="124"/>
      <c r="G354" s="123"/>
      <c r="H354" s="123">
        <f>H226</f>
        <v>0</v>
      </c>
      <c r="I354" s="124"/>
    </row>
    <row r="355">
      <c r="A355" s="172" t="s">
        <v>15</v>
      </c>
      <c r="B355" s="179" t="s">
        <v>434</v>
      </c>
      <c r="C355" s="180" t="s">
        <v>435</v>
      </c>
      <c r="D355" s="181"/>
      <c r="E355" s="181"/>
      <c r="F355" s="89"/>
      <c r="G355" s="88"/>
      <c r="H355" s="88">
        <f>H271</f>
        <v>0</v>
      </c>
      <c r="I355" s="89"/>
    </row>
    <row r="356">
      <c r="A356" s="162" t="s">
        <v>12</v>
      </c>
      <c r="B356" s="163" t="s">
        <v>171</v>
      </c>
      <c r="C356" s="164" t="s">
        <v>438</v>
      </c>
      <c r="D356" s="165"/>
      <c r="E356" s="165"/>
      <c r="F356" s="165"/>
      <c r="G356" s="165"/>
      <c r="H356" s="182"/>
      <c r="I356" s="166"/>
    </row>
    <row r="357">
      <c r="A357" s="177" t="s">
        <v>15</v>
      </c>
      <c r="B357" s="178" t="s">
        <v>439</v>
      </c>
      <c r="C357" s="175" t="s">
        <v>440</v>
      </c>
      <c r="D357" s="175"/>
      <c r="E357" s="175"/>
      <c r="F357" s="183"/>
      <c r="G357" s="184"/>
      <c r="H357" s="123">
        <f>H275</f>
        <v>0</v>
      </c>
      <c r="I357" s="183"/>
    </row>
    <row r="358">
      <c r="A358" s="172" t="s">
        <v>15</v>
      </c>
      <c r="B358" s="179" t="s">
        <v>478</v>
      </c>
      <c r="C358" s="180" t="s">
        <v>435</v>
      </c>
      <c r="D358" s="181"/>
      <c r="E358" s="181"/>
      <c r="F358" s="89"/>
      <c r="G358" s="88"/>
      <c r="H358" s="88">
        <f>H345</f>
        <v>0</v>
      </c>
      <c r="I358" s="185"/>
    </row>
    <row r="359">
      <c r="A359" s="186"/>
      <c r="B359" s="187"/>
      <c r="C359" s="186"/>
      <c r="D359" s="186"/>
      <c r="E359" s="186"/>
      <c r="F359" s="186"/>
      <c r="G359" s="186"/>
      <c r="H359" s="186"/>
      <c r="I359" s="186"/>
    </row>
    <row r="360">
      <c r="A360" s="188" t="s">
        <v>10</v>
      </c>
      <c r="C360" s="189"/>
      <c r="D360" s="190"/>
      <c r="E360" s="191"/>
      <c r="F360" s="191"/>
      <c r="G360" s="192"/>
      <c r="H360" s="193"/>
      <c r="I360" s="194"/>
    </row>
    <row r="361">
      <c r="A361" s="11" t="s">
        <v>481</v>
      </c>
      <c r="B361" s="195"/>
      <c r="C361" s="195" t="s">
        <v>482</v>
      </c>
      <c r="D361" s="11"/>
      <c r="E361" s="196"/>
      <c r="F361" s="196"/>
      <c r="G361" s="197"/>
      <c r="H361" s="198">
        <f>SUM(H351,H353,H354,H357)</f>
        <v>0</v>
      </c>
      <c r="I361" s="199"/>
    </row>
    <row r="362">
      <c r="A362" s="11" t="s">
        <v>481</v>
      </c>
      <c r="B362" s="195"/>
      <c r="C362" s="195" t="s">
        <v>483</v>
      </c>
      <c r="D362" s="11"/>
      <c r="E362" s="196"/>
      <c r="F362" s="196"/>
      <c r="G362" s="197"/>
      <c r="H362" s="198">
        <f>SUM(H352,H355,H358)</f>
        <v>0</v>
      </c>
      <c r="I362" s="199"/>
    </row>
    <row r="363">
      <c r="A363" s="11" t="s">
        <v>481</v>
      </c>
      <c r="B363" s="195"/>
      <c r="C363" s="195" t="s">
        <v>484</v>
      </c>
      <c r="D363" s="11"/>
      <c r="E363" s="196"/>
      <c r="F363" s="196"/>
      <c r="G363" s="197"/>
      <c r="H363" s="198">
        <f>SUM(H361,H362)</f>
        <v>0</v>
      </c>
      <c r="I363" s="199"/>
    </row>
    <row r="364">
      <c r="A364" s="11" t="s">
        <v>481</v>
      </c>
      <c r="B364" s="195"/>
      <c r="C364" s="195" t="s">
        <v>485</v>
      </c>
      <c r="D364" s="11"/>
      <c r="E364" s="196"/>
      <c r="F364" s="196"/>
      <c r="G364" s="197"/>
      <c r="H364" s="198">
        <f>H363*21/100</f>
        <v>0</v>
      </c>
      <c r="I364" s="199"/>
    </row>
    <row r="365">
      <c r="A365" s="11" t="s">
        <v>481</v>
      </c>
      <c r="B365" s="195"/>
      <c r="C365" s="195" t="s">
        <v>486</v>
      </c>
      <c r="D365" s="11"/>
      <c r="E365" s="196"/>
      <c r="F365" s="196"/>
      <c r="G365" s="197"/>
      <c r="H365" s="198">
        <f>H363+H364</f>
        <v>0</v>
      </c>
      <c r="I365" s="199"/>
    </row>
  </sheetData>
  <customSheetViews>
    <customSheetView guid="{58AE1161-A5A0-405F-935E-D53682F9EE3A}" filter="1" showAutoFilter="1">
      <autoFilter ref="$A$4:$H$365"/>
      <extLst>
        <ext uri="GoogleSheetsCustomDataVersion1">
          <go:sheetsCustomData xmlns:go="http://customooxmlschemas.google.com/" filterViewId="1388957460"/>
        </ext>
      </extLst>
    </customSheetView>
  </customSheetViews>
  <mergeCells count="4">
    <mergeCell ref="A1:H1"/>
    <mergeCell ref="A2:H2"/>
    <mergeCell ref="A3:H3"/>
    <mergeCell ref="A360:B360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200" t="s">
        <v>487</v>
      </c>
    </row>
    <row r="2">
      <c r="A2" s="201" t="s">
        <v>488</v>
      </c>
    </row>
    <row r="3">
      <c r="A3" s="201" t="s">
        <v>489</v>
      </c>
    </row>
    <row r="4">
      <c r="A4" s="201" t="s">
        <v>490</v>
      </c>
    </row>
    <row r="5">
      <c r="A5" s="201" t="s">
        <v>491</v>
      </c>
    </row>
    <row r="6">
      <c r="A6" s="201" t="s">
        <v>492</v>
      </c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2024-01-26T20:05:34Z</dcterms:created>
  <dc:creator>ZuzanaČermáková</dc:creator>
</cp:coreProperties>
</file>