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80CEA041-CA7E-4560-AED6-C9828F1A4F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92 - Dopravní  značen..." sheetId="4" r:id="rId4"/>
    <sheet name="SO 1000 - Ostatní  náklady" sheetId="5" r:id="rId5"/>
    <sheet name="SO 1020 - VRN" sheetId="6" r:id="rId6"/>
  </sheets>
  <definedNames>
    <definedName name="_xlnm._FilterDatabase" localSheetId="1" hidden="1">'SO 001 - Příprava území ,...'!$C$122:$K$146</definedName>
    <definedName name="_xlnm._FilterDatabase" localSheetId="4" hidden="1">'SO 1000 - Ostatní  náklady'!$C$121:$K$128</definedName>
    <definedName name="_xlnm._FilterDatabase" localSheetId="2" hidden="1">'SO 101 - Chodník'!$C$126:$K$168</definedName>
    <definedName name="_xlnm._FilterDatabase" localSheetId="5" hidden="1">'SO 1020 - VRN'!$C$121:$K$126</definedName>
    <definedName name="_xlnm._FilterDatabase" localSheetId="3" hidden="1">'SO 192 - Dopravní  značen...'!$C$121:$K$143</definedName>
    <definedName name="_xlnm.Print_Titles" localSheetId="0">'Rekapitulace stavby'!$92:$92</definedName>
    <definedName name="_xlnm.Print_Titles" localSheetId="1">'SO 001 - Příprava území ,...'!$122:$122</definedName>
    <definedName name="_xlnm.Print_Titles" localSheetId="4">'SO 1000 - Ostatní  náklady'!$121:$121</definedName>
    <definedName name="_xlnm.Print_Titles" localSheetId="2">'SO 101 - Chodník'!$126:$126</definedName>
    <definedName name="_xlnm.Print_Titles" localSheetId="5">'SO 1020 - VRN'!$121:$121</definedName>
    <definedName name="_xlnm.Print_Titles" localSheetId="3">'SO 192 - Dopravní  značen...'!$121:$121</definedName>
    <definedName name="_xlnm.Print_Area" localSheetId="0">'Rekapitulace stavby'!$D$4:$AO$76,'Rekapitulace stavby'!$C$82:$AQ$101</definedName>
    <definedName name="_xlnm.Print_Area" localSheetId="1">'SO 001 - Příprava území ,...'!$C$4:$J$76,'SO 001 - Příprava území ,...'!$C$82:$J$102,'SO 001 - Příprava území ,...'!$C$108:$K$146</definedName>
    <definedName name="_xlnm.Print_Area" localSheetId="4">'SO 1000 - Ostatní  náklady'!$C$4:$J$76,'SO 1000 - Ostatní  náklady'!$C$82:$J$101,'SO 1000 - Ostatní  náklady'!$C$107:$K$128</definedName>
    <definedName name="_xlnm.Print_Area" localSheetId="2">'SO 101 - Chodník'!$C$4:$J$76,'SO 101 - Chodník'!$C$82:$J$106,'SO 101 - Chodník'!$C$112:$K$168</definedName>
    <definedName name="_xlnm.Print_Area" localSheetId="5">'SO 1020 - VRN'!$C$4:$J$76,'SO 1020 - VRN'!$C$82:$J$101,'SO 1020 - VRN'!$C$107:$K$126</definedName>
    <definedName name="_xlnm.Print_Area" localSheetId="3">'SO 192 - Dopravní  značen...'!$C$4:$J$76,'SO 192 - Dopravní  značen...'!$C$82:$J$101,'SO 192 - Dopravní  značen...'!$C$107:$K$143</definedName>
  </definedNames>
  <calcPr calcId="181029"/>
</workbook>
</file>

<file path=xl/calcChain.xml><?xml version="1.0" encoding="utf-8"?>
<calcChain xmlns="http://schemas.openxmlformats.org/spreadsheetml/2006/main">
  <c r="J39" i="6" l="1"/>
  <c r="J38" i="6"/>
  <c r="AY100" i="1" s="1"/>
  <c r="J37" i="6"/>
  <c r="AX100" i="1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119" i="6" s="1"/>
  <c r="J19" i="6"/>
  <c r="J14" i="6"/>
  <c r="J116" i="6" s="1"/>
  <c r="E7" i="6"/>
  <c r="E85" i="6" s="1"/>
  <c r="J39" i="5"/>
  <c r="J38" i="5"/>
  <c r="AY99" i="1"/>
  <c r="J37" i="5"/>
  <c r="AX99" i="1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119" i="5" s="1"/>
  <c r="J19" i="5"/>
  <c r="J14" i="5"/>
  <c r="J116" i="5"/>
  <c r="E7" i="5"/>
  <c r="E110" i="5" s="1"/>
  <c r="J39" i="4"/>
  <c r="J38" i="4"/>
  <c r="AY98" i="1" s="1"/>
  <c r="J37" i="4"/>
  <c r="AX98" i="1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4" i="4"/>
  <c r="J93" i="4"/>
  <c r="F93" i="4"/>
  <c r="F91" i="4"/>
  <c r="E89" i="4"/>
  <c r="J20" i="4"/>
  <c r="E20" i="4"/>
  <c r="F94" i="4"/>
  <c r="J19" i="4"/>
  <c r="J14" i="4"/>
  <c r="J116" i="4" s="1"/>
  <c r="E7" i="4"/>
  <c r="E85" i="4" s="1"/>
  <c r="J39" i="3"/>
  <c r="J38" i="3"/>
  <c r="AY97" i="1"/>
  <c r="J37" i="3"/>
  <c r="AX97" i="1"/>
  <c r="BI168" i="3"/>
  <c r="BH168" i="3"/>
  <c r="BG168" i="3"/>
  <c r="BF168" i="3"/>
  <c r="T168" i="3"/>
  <c r="T167" i="3"/>
  <c r="R168" i="3"/>
  <c r="R167" i="3"/>
  <c r="P168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T148" i="3" s="1"/>
  <c r="R149" i="3"/>
  <c r="R148" i="3" s="1"/>
  <c r="P149" i="3"/>
  <c r="P148" i="3" s="1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4" i="3"/>
  <c r="J93" i="3"/>
  <c r="F93" i="3"/>
  <c r="F91" i="3"/>
  <c r="E89" i="3"/>
  <c r="J20" i="3"/>
  <c r="E20" i="3"/>
  <c r="F124" i="3"/>
  <c r="J19" i="3"/>
  <c r="J14" i="3"/>
  <c r="J121" i="3" s="1"/>
  <c r="E7" i="3"/>
  <c r="E85" i="3" s="1"/>
  <c r="J39" i="2"/>
  <c r="J38" i="2"/>
  <c r="AY96" i="1"/>
  <c r="J37" i="2"/>
  <c r="AX96" i="1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4" i="2"/>
  <c r="J93" i="2"/>
  <c r="F93" i="2"/>
  <c r="F91" i="2"/>
  <c r="E89" i="2"/>
  <c r="J20" i="2"/>
  <c r="E20" i="2"/>
  <c r="F120" i="2"/>
  <c r="J19" i="2"/>
  <c r="J14" i="2"/>
  <c r="J117" i="2" s="1"/>
  <c r="E7" i="2"/>
  <c r="E85" i="2" s="1"/>
  <c r="L90" i="1"/>
  <c r="AM90" i="1"/>
  <c r="AM89" i="1"/>
  <c r="L89" i="1"/>
  <c r="AM87" i="1"/>
  <c r="L87" i="1"/>
  <c r="L85" i="1"/>
  <c r="L84" i="1"/>
  <c r="BK140" i="2"/>
  <c r="J134" i="2"/>
  <c r="J132" i="2"/>
  <c r="AS95" i="1"/>
  <c r="J133" i="2"/>
  <c r="J146" i="2"/>
  <c r="BK137" i="2"/>
  <c r="J162" i="3"/>
  <c r="J153" i="3"/>
  <c r="J145" i="3"/>
  <c r="J136" i="3"/>
  <c r="BK163" i="3"/>
  <c r="BK155" i="3"/>
  <c r="J152" i="3"/>
  <c r="BK145" i="3"/>
  <c r="J138" i="3"/>
  <c r="BK132" i="3"/>
  <c r="J156" i="3"/>
  <c r="J149" i="3"/>
  <c r="BK138" i="3"/>
  <c r="J132" i="3"/>
  <c r="BK129" i="4"/>
  <c r="BK138" i="4"/>
  <c r="BK127" i="4"/>
  <c r="J138" i="4"/>
  <c r="J128" i="5"/>
  <c r="J126" i="6"/>
  <c r="F39" i="2"/>
  <c r="BK145" i="2"/>
  <c r="J137" i="2"/>
  <c r="BK134" i="2"/>
  <c r="BK128" i="2"/>
  <c r="J139" i="2"/>
  <c r="BK126" i="2"/>
  <c r="J166" i="3"/>
  <c r="BK156" i="3"/>
  <c r="J151" i="3"/>
  <c r="BK140" i="3"/>
  <c r="J165" i="3"/>
  <c r="J160" i="3"/>
  <c r="BK153" i="3"/>
  <c r="BK149" i="3"/>
  <c r="BK143" i="3"/>
  <c r="BK130" i="3"/>
  <c r="J163" i="3"/>
  <c r="BK151" i="3"/>
  <c r="J143" i="3"/>
  <c r="BK136" i="3"/>
  <c r="J137" i="4"/>
  <c r="J131" i="4"/>
  <c r="BK142" i="4"/>
  <c r="BK137" i="4"/>
  <c r="J129" i="4"/>
  <c r="BK135" i="4"/>
  <c r="J125" i="5"/>
  <c r="J125" i="6"/>
  <c r="BK168" i="3"/>
  <c r="BK154" i="3"/>
  <c r="BK144" i="3"/>
  <c r="BK134" i="3"/>
  <c r="J135" i="4"/>
  <c r="J127" i="4"/>
  <c r="J140" i="4"/>
  <c r="BK133" i="4"/>
  <c r="BK125" i="4"/>
  <c r="BK128" i="5"/>
  <c r="BK125" i="6"/>
  <c r="BK126" i="6"/>
  <c r="J145" i="2"/>
  <c r="BK136" i="2"/>
  <c r="BK133" i="2"/>
  <c r="J126" i="2"/>
  <c r="BK146" i="2"/>
  <c r="BK139" i="2"/>
  <c r="J136" i="2"/>
  <c r="BK132" i="2"/>
  <c r="J140" i="2"/>
  <c r="J128" i="2"/>
  <c r="J168" i="3"/>
  <c r="BK160" i="3"/>
  <c r="BK152" i="3"/>
  <c r="J144" i="3"/>
  <c r="BK166" i="3"/>
  <c r="BK162" i="3"/>
  <c r="J154" i="3"/>
  <c r="BK146" i="3"/>
  <c r="J140" i="3"/>
  <c r="J134" i="3"/>
  <c r="BK165" i="3"/>
  <c r="J155" i="3"/>
  <c r="J146" i="3"/>
  <c r="J130" i="3"/>
  <c r="J142" i="4"/>
  <c r="J133" i="4"/>
  <c r="J125" i="4"/>
  <c r="BK131" i="4"/>
  <c r="BK140" i="4"/>
  <c r="BK125" i="5"/>
  <c r="R125" i="2" l="1"/>
  <c r="T135" i="2"/>
  <c r="T129" i="3"/>
  <c r="P142" i="3"/>
  <c r="P150" i="3"/>
  <c r="BK161" i="3"/>
  <c r="J161" i="3"/>
  <c r="J104" i="3"/>
  <c r="BK124" i="4"/>
  <c r="J124" i="4" s="1"/>
  <c r="J100" i="4" s="1"/>
  <c r="BK124" i="5"/>
  <c r="J124" i="5" s="1"/>
  <c r="J100" i="5" s="1"/>
  <c r="BK125" i="2"/>
  <c r="J125" i="2"/>
  <c r="J100" i="2" s="1"/>
  <c r="P135" i="2"/>
  <c r="BK129" i="3"/>
  <c r="J129" i="3"/>
  <c r="J100" i="3" s="1"/>
  <c r="BK142" i="3"/>
  <c r="J142" i="3"/>
  <c r="J101" i="3"/>
  <c r="R150" i="3"/>
  <c r="R161" i="3"/>
  <c r="T124" i="4"/>
  <c r="T123" i="4"/>
  <c r="T122" i="4" s="1"/>
  <c r="R124" i="5"/>
  <c r="R123" i="5"/>
  <c r="R122" i="5"/>
  <c r="R124" i="6"/>
  <c r="R123" i="6" s="1"/>
  <c r="R122" i="6" s="1"/>
  <c r="P125" i="2"/>
  <c r="P124" i="2" s="1"/>
  <c r="P123" i="2" s="1"/>
  <c r="AU96" i="1" s="1"/>
  <c r="BK135" i="2"/>
  <c r="J135" i="2" s="1"/>
  <c r="J101" i="2" s="1"/>
  <c r="R129" i="3"/>
  <c r="R142" i="3"/>
  <c r="BK150" i="3"/>
  <c r="J150" i="3" s="1"/>
  <c r="J103" i="3" s="1"/>
  <c r="T161" i="3"/>
  <c r="R124" i="4"/>
  <c r="R123" i="4" s="1"/>
  <c r="R122" i="4" s="1"/>
  <c r="T124" i="5"/>
  <c r="T123" i="5" s="1"/>
  <c r="T122" i="5" s="1"/>
  <c r="P124" i="6"/>
  <c r="P123" i="6"/>
  <c r="P122" i="6" s="1"/>
  <c r="AU100" i="1" s="1"/>
  <c r="T125" i="2"/>
  <c r="T124" i="2"/>
  <c r="T123" i="2" s="1"/>
  <c r="R135" i="2"/>
  <c r="P129" i="3"/>
  <c r="P128" i="3"/>
  <c r="P127" i="3" s="1"/>
  <c r="AU97" i="1" s="1"/>
  <c r="T142" i="3"/>
  <c r="T150" i="3"/>
  <c r="P161" i="3"/>
  <c r="P124" i="4"/>
  <c r="P123" i="4"/>
  <c r="P122" i="4"/>
  <c r="AU98" i="1" s="1"/>
  <c r="P124" i="5"/>
  <c r="P123" i="5"/>
  <c r="P122" i="5"/>
  <c r="AU99" i="1" s="1"/>
  <c r="BK124" i="6"/>
  <c r="BK123" i="6"/>
  <c r="J123" i="6"/>
  <c r="J99" i="6" s="1"/>
  <c r="T124" i="6"/>
  <c r="T123" i="6"/>
  <c r="T122" i="6"/>
  <c r="BK148" i="3"/>
  <c r="J148" i="3" s="1"/>
  <c r="J102" i="3" s="1"/>
  <c r="BK167" i="3"/>
  <c r="J167" i="3" s="1"/>
  <c r="J105" i="3" s="1"/>
  <c r="J91" i="6"/>
  <c r="F94" i="6"/>
  <c r="BE125" i="6"/>
  <c r="E110" i="6"/>
  <c r="BE126" i="6"/>
  <c r="BE125" i="5"/>
  <c r="E85" i="5"/>
  <c r="J91" i="5"/>
  <c r="BE128" i="5"/>
  <c r="F94" i="5"/>
  <c r="F119" i="4"/>
  <c r="BE125" i="4"/>
  <c r="BE131" i="4"/>
  <c r="E110" i="4"/>
  <c r="BE135" i="4"/>
  <c r="BE137" i="4"/>
  <c r="BE138" i="4"/>
  <c r="J91" i="4"/>
  <c r="BE127" i="4"/>
  <c r="BE129" i="4"/>
  <c r="BE133" i="4"/>
  <c r="BE140" i="4"/>
  <c r="BE142" i="4"/>
  <c r="J91" i="3"/>
  <c r="F94" i="3"/>
  <c r="E115" i="3"/>
  <c r="BE132" i="3"/>
  <c r="BE134" i="3"/>
  <c r="BE136" i="3"/>
  <c r="BE143" i="3"/>
  <c r="BE145" i="3"/>
  <c r="BE153" i="3"/>
  <c r="BE155" i="3"/>
  <c r="BE160" i="3"/>
  <c r="BE163" i="3"/>
  <c r="BE166" i="3"/>
  <c r="BE138" i="3"/>
  <c r="BE140" i="3"/>
  <c r="BE144" i="3"/>
  <c r="BE146" i="3"/>
  <c r="BE149" i="3"/>
  <c r="BE152" i="3"/>
  <c r="BE154" i="3"/>
  <c r="BE162" i="3"/>
  <c r="BE130" i="3"/>
  <c r="BE151" i="3"/>
  <c r="BE156" i="3"/>
  <c r="BE165" i="3"/>
  <c r="BE168" i="3"/>
  <c r="E111" i="2"/>
  <c r="BE136" i="2"/>
  <c r="J91" i="2"/>
  <c r="BE132" i="2"/>
  <c r="BE133" i="2"/>
  <c r="BE134" i="2"/>
  <c r="BE137" i="2"/>
  <c r="BE140" i="2"/>
  <c r="BE145" i="2"/>
  <c r="F94" i="2"/>
  <c r="BE126" i="2"/>
  <c r="BE128" i="2"/>
  <c r="BE139" i="2"/>
  <c r="BE146" i="2"/>
  <c r="BD96" i="1"/>
  <c r="F38" i="2"/>
  <c r="BC96" i="1"/>
  <c r="F36" i="2"/>
  <c r="BA96" i="1" s="1"/>
  <c r="F38" i="3"/>
  <c r="BC97" i="1"/>
  <c r="F36" i="4"/>
  <c r="BA98" i="1" s="1"/>
  <c r="F37" i="4"/>
  <c r="BB98" i="1"/>
  <c r="F38" i="5"/>
  <c r="BC99" i="1" s="1"/>
  <c r="J36" i="6"/>
  <c r="AW100" i="1"/>
  <c r="F36" i="6"/>
  <c r="BA100" i="1" s="1"/>
  <c r="F37" i="2"/>
  <c r="BB96" i="1"/>
  <c r="F37" i="3"/>
  <c r="BB97" i="1" s="1"/>
  <c r="F39" i="3"/>
  <c r="BD97" i="1"/>
  <c r="F38" i="4"/>
  <c r="BC98" i="1" s="1"/>
  <c r="F39" i="5"/>
  <c r="BD99" i="1"/>
  <c r="F37" i="5"/>
  <c r="BB99" i="1" s="1"/>
  <c r="F37" i="6"/>
  <c r="BB100" i="1"/>
  <c r="F38" i="6"/>
  <c r="BC100" i="1" s="1"/>
  <c r="J36" i="2"/>
  <c r="AW96" i="1"/>
  <c r="AS94" i="1"/>
  <c r="F36" i="3"/>
  <c r="BA97" i="1"/>
  <c r="J36" i="3"/>
  <c r="AW97" i="1" s="1"/>
  <c r="F39" i="4"/>
  <c r="BD98" i="1"/>
  <c r="J36" i="4"/>
  <c r="AW98" i="1" s="1"/>
  <c r="F36" i="5"/>
  <c r="BA99" i="1"/>
  <c r="J36" i="5"/>
  <c r="AW99" i="1" s="1"/>
  <c r="F39" i="6"/>
  <c r="BD100" i="1"/>
  <c r="R128" i="3" l="1"/>
  <c r="R127" i="3"/>
  <c r="T128" i="3"/>
  <c r="T127" i="3"/>
  <c r="R124" i="2"/>
  <c r="R123" i="2"/>
  <c r="BK128" i="3"/>
  <c r="J128" i="3"/>
  <c r="J99" i="3" s="1"/>
  <c r="BK123" i="4"/>
  <c r="J123" i="4"/>
  <c r="J99" i="4"/>
  <c r="J124" i="6"/>
  <c r="J100" i="6"/>
  <c r="BK123" i="5"/>
  <c r="J123" i="5"/>
  <c r="J99" i="5" s="1"/>
  <c r="BK122" i="6"/>
  <c r="J122" i="6"/>
  <c r="J32" i="6" s="1"/>
  <c r="AG100" i="1" s="1"/>
  <c r="BK124" i="2"/>
  <c r="J124" i="2" s="1"/>
  <c r="J99" i="2" s="1"/>
  <c r="J35" i="3"/>
  <c r="AV97" i="1"/>
  <c r="AT97" i="1" s="1"/>
  <c r="J35" i="2"/>
  <c r="AV96" i="1" s="1"/>
  <c r="AT96" i="1" s="1"/>
  <c r="F35" i="4"/>
  <c r="AZ98" i="1"/>
  <c r="F35" i="5"/>
  <c r="AZ99" i="1"/>
  <c r="BC95" i="1"/>
  <c r="BC94" i="1"/>
  <c r="AY94" i="1" s="1"/>
  <c r="BD95" i="1"/>
  <c r="BD94" i="1" s="1"/>
  <c r="W33" i="1" s="1"/>
  <c r="F35" i="2"/>
  <c r="AZ96" i="1"/>
  <c r="J35" i="4"/>
  <c r="AV98" i="1"/>
  <c r="AT98" i="1" s="1"/>
  <c r="F35" i="6"/>
  <c r="AZ100" i="1" s="1"/>
  <c r="BA95" i="1"/>
  <c r="BA94" i="1" s="1"/>
  <c r="W30" i="1" s="1"/>
  <c r="BB95" i="1"/>
  <c r="AX95" i="1"/>
  <c r="AU95" i="1"/>
  <c r="AU94" i="1"/>
  <c r="F35" i="3"/>
  <c r="AZ97" i="1"/>
  <c r="J35" i="5"/>
  <c r="AV99" i="1"/>
  <c r="AT99" i="1"/>
  <c r="J35" i="6"/>
  <c r="AV100" i="1" s="1"/>
  <c r="AT100" i="1" s="1"/>
  <c r="AN100" i="1" l="1"/>
  <c r="BK127" i="3"/>
  <c r="J127" i="3"/>
  <c r="J98" i="3"/>
  <c r="BK122" i="5"/>
  <c r="J122" i="5"/>
  <c r="J98" i="5"/>
  <c r="BK122" i="4"/>
  <c r="J122" i="4" s="1"/>
  <c r="J98" i="4" s="1"/>
  <c r="J98" i="6"/>
  <c r="BK123" i="2"/>
  <c r="J123" i="2" s="1"/>
  <c r="J98" i="2" s="1"/>
  <c r="J41" i="6"/>
  <c r="AZ95" i="1"/>
  <c r="AV95" i="1" s="1"/>
  <c r="BB94" i="1"/>
  <c r="AX94" i="1"/>
  <c r="W32" i="1"/>
  <c r="AW94" i="1"/>
  <c r="AK30" i="1"/>
  <c r="AY95" i="1"/>
  <c r="AW95" i="1"/>
  <c r="J32" i="3" l="1"/>
  <c r="AG97" i="1"/>
  <c r="J32" i="2"/>
  <c r="AG96" i="1"/>
  <c r="J32" i="5"/>
  <c r="AG99" i="1"/>
  <c r="J32" i="4"/>
  <c r="AG98" i="1"/>
  <c r="W31" i="1"/>
  <c r="AZ94" i="1"/>
  <c r="AV94" i="1"/>
  <c r="AK29" i="1"/>
  <c r="AT95" i="1"/>
  <c r="J41" i="3" l="1"/>
  <c r="J41" i="4"/>
  <c r="J41" i="2"/>
  <c r="J41" i="5"/>
  <c r="AN97" i="1"/>
  <c r="AN96" i="1"/>
  <c r="AN98" i="1"/>
  <c r="AN99" i="1"/>
  <c r="AG95" i="1"/>
  <c r="AG94" i="1"/>
  <c r="AK26" i="1"/>
  <c r="W29" i="1"/>
  <c r="AT94" i="1"/>
  <c r="AN94" i="1"/>
  <c r="AN95" i="1" l="1"/>
  <c r="AK35" i="1"/>
</calcChain>
</file>

<file path=xl/sharedStrings.xml><?xml version="1.0" encoding="utf-8"?>
<sst xmlns="http://schemas.openxmlformats.org/spreadsheetml/2006/main" count="1872" uniqueCount="358">
  <si>
    <t>Export Komplet</t>
  </si>
  <si>
    <t/>
  </si>
  <si>
    <t>2.0</t>
  </si>
  <si>
    <t>False</t>
  </si>
  <si>
    <t>{43d892c5-36a8-4bf7-93c0-61d8901f0e1a}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</si>
  <si>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</si>
  <si>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</si>
  <si>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</si>
  <si>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</si>
  <si>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</si>
  <si>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</si>
  <si>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</si>
  <si>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</si>
  <si>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</si>
  <si>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ChodnikSkolka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</si>
  <si>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</si>
  <si>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</si>
  <si>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obslužného chodníku v rámci vnitrobloku MŠ Veselá školka, Šumperk</t>
  </si>
  <si>
    <t>KSO:</t>
  </si>
  <si>
    <t>CC-CZ:</t>
  </si>
  <si>
    <t>Místo:</t>
  </si>
  <si>
    <t>Šumperk</t>
  </si>
  <si>
    <t>Datum:</t>
  </si>
  <si>
    <t>27. 9. 2024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</si>
  <si>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</si>
  <si>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</si>
  <si>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</si>
  <si>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</si>
  <si>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</si>
  <si>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</si>
  <si>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</si>
  <si>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</si>
  <si>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</si>
  <si>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</si>
  <si>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</si>
  <si>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</si>
  <si>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</si>
  <si>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</si>
  <si>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</si>
  <si>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</si>
  <si>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</si>
  <si>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</si>
  <si>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</si>
  <si>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</si>
  <si>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</si>
  <si>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</si>
  <si>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</si>
  <si>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</si>
  <si>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</si>
  <si>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</si>
  <si>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</si>
  <si>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</si>
  <si>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</si>
  <si>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</si>
  <si>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</si>
  <si>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</si>
  <si>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</si>
  <si>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</si>
  <si>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</si>
  <si>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</si>
  <si>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</si>
  <si>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</si>
  <si>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</si>
  <si>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</si>
  <si>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</si>
  <si>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</si>
  <si>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</si>
  <si>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</si>
  <si>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</si>
  <si>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</si>
  <si>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</si>
  <si>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</si>
  <si>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</si>
  <si>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</si>
  <si>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</si>
  <si>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</si>
  <si>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</si>
  <si>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</si>
  <si>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</si>
  <si>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</si>
  <si>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</si>
  <si>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</si>
  <si>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</si>
  <si>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</si>
  <si>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{1fae58d1-886d-43d7-a9f3-8052d09dd31d}</t>
  </si>
  <si>
    <t>2</t>
  </si>
  <si>
    <t>/</t>
  </si>
  <si>
    <t>SO 001</t>
  </si>
  <si>
    <t>Příprava území , demolice stávajícího chodníku</t>
  </si>
  <si>
    <t>Soupis</t>
  </si>
  <si>
    <t>{0aa9d1da-d312-4e69-9d6f-2f1c378d80d2}</t>
  </si>
  <si>
    <t>SO 101</t>
  </si>
  <si>
    <t>Chodník</t>
  </si>
  <si>
    <t>{9e192a8a-67bc-47d8-b6b5-aa0083d58845}</t>
  </si>
  <si>
    <t>SO 192</t>
  </si>
  <si>
    <t>Dopravní  značení dočasné - DIO</t>
  </si>
  <si>
    <t>{20cd7fac-754b-48a3-8de0-d6fe8efb8a1e}</t>
  </si>
  <si>
    <t>SO 1000</t>
  </si>
  <si>
    <t>Ostatní  náklady</t>
  </si>
  <si>
    <t>{4ee3dadb-9a91-4fa6-86c0-c8c7560a53b8}</t>
  </si>
  <si>
    <t>SO 1020</t>
  </si>
  <si>
    <t>VRN</t>
  </si>
  <si>
    <t>{99dd709d-7bcd-4dd9-973b-d53459468180}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</si>
  <si>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</si>
  <si>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</si>
  <si>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</si>
  <si>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</si>
  <si>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</si>
  <si>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</si>
  <si>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</si>
  <si>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</si>
  <si>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</si>
  <si>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</si>
  <si>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</si>
  <si>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</si>
  <si>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</si>
  <si>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</si>
  <si>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</si>
  <si>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</si>
  <si>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</si>
  <si>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</si>
  <si>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</si>
  <si>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</si>
  <si>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</si>
  <si>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</si>
  <si>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</si>
  <si>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</si>
  <si>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</si>
  <si>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</si>
  <si>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</si>
  <si>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</si>
  <si>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</si>
  <si>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</si>
  <si>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</si>
  <si>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</si>
  <si>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</si>
  <si>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</si>
  <si>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02</t>
  </si>
  <si>
    <t>4</t>
  </si>
  <si>
    <t>722575718</t>
  </si>
  <si>
    <t>VV</t>
  </si>
  <si>
    <t>4+8</t>
  </si>
  <si>
    <t>113107163</t>
  </si>
  <si>
    <t>Odstranění podkladu z kameniva drceného tl přes 200 do 300 mm strojně pl přes 50 do 200 m2</t>
  </si>
  <si>
    <t>-243854289</t>
  </si>
  <si>
    <t>140+4</t>
  </si>
  <si>
    <t>50*0,3*2</t>
  </si>
  <si>
    <t>Součet</t>
  </si>
  <si>
    <t>3</t>
  </si>
  <si>
    <t>113107182</t>
  </si>
  <si>
    <t>Odstranění podkladu živičného tl přes 50 do 100 mm strojně pl přes 50 do 200 m2</t>
  </si>
  <si>
    <t>-1884935748</t>
  </si>
  <si>
    <t>113201112</t>
  </si>
  <si>
    <t>Vytrhání obrub silničních ležatých</t>
  </si>
  <si>
    <t>m</t>
  </si>
  <si>
    <t>2113665122</t>
  </si>
  <si>
    <t>5</t>
  </si>
  <si>
    <t>113202111</t>
  </si>
  <si>
    <t>Vytrhání obrub krajníků obrubníků stojatých</t>
  </si>
  <si>
    <t>-1224650243</t>
  </si>
  <si>
    <t>997</t>
  </si>
  <si>
    <t>Přesun sutě</t>
  </si>
  <si>
    <t>6</t>
  </si>
  <si>
    <t>997221561</t>
  </si>
  <si>
    <t>Vodorovná doprava suti z kusových materiálů do 1 km</t>
  </si>
  <si>
    <t>t</t>
  </si>
  <si>
    <t>679381777</t>
  </si>
  <si>
    <t>7</t>
  </si>
  <si>
    <t>997221569</t>
  </si>
  <si>
    <t>Příplatek ZKD 1 km u vodorovné dopravy suti z kusových materiálů</t>
  </si>
  <si>
    <t>1249099033</t>
  </si>
  <si>
    <t>160,91*3 'Přepočtené koeficientem množství</t>
  </si>
  <si>
    <t>8</t>
  </si>
  <si>
    <t>997221611</t>
  </si>
  <si>
    <t>Nakládání suti na dopravní prostředky pro vodorovnou dopravu</t>
  </si>
  <si>
    <t>-1961659948</t>
  </si>
  <si>
    <t>9</t>
  </si>
  <si>
    <t>997221861</t>
  </si>
  <si>
    <t>Poplatek za uložení stavebního odpadu na recyklační skládce (skládkovné) z prostého betonu pod kódem 17 01 01</t>
  </si>
  <si>
    <t>-1425103702</t>
  </si>
  <si>
    <t>160,91</t>
  </si>
  <si>
    <t>-104,4</t>
  </si>
  <si>
    <t>-30,8</t>
  </si>
  <si>
    <t>10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</si>
  <si>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</si>
  <si>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</si>
  <si>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</si>
  <si>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11</t>
  </si>
  <si>
    <t>997221875</t>
  </si>
  <si>
    <t>Poplatek za uložení stavebního odpadu na recyklační skládce (skládkovné) asfaltového bez obsahu dehtu zatříděného do Katalogu odpadů pod kódem 17 03 02</t>
  </si>
  <si>
    <t>CS ÚRS 2024 01</t>
  </si>
  <si>
    <t>-1705882471</t>
  </si>
  <si>
    <t>SO 101 - Chodník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</si>
  <si>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</si>
  <si>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</si>
  <si>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</si>
  <si>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</si>
  <si>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181311103</t>
  </si>
  <si>
    <t>Rozprostření ornice tl vrstvy do 200 mm v rovině nebo ve svahu do 1:5 ručně</t>
  </si>
  <si>
    <t>1840173521</t>
  </si>
  <si>
    <t>75*0,5</t>
  </si>
  <si>
    <t>M</t>
  </si>
  <si>
    <t>10364101</t>
  </si>
  <si>
    <t>zemina pro terénní úpravy - ornice</t>
  </si>
  <si>
    <t>-439226677</t>
  </si>
  <si>
    <t>37,5*0,2*1,6</t>
  </si>
  <si>
    <t>181411131</t>
  </si>
  <si>
    <t>Založení parkového trávníku výsevem pl do 1000 m2 v rovině a ve svahu do 1:5</t>
  </si>
  <si>
    <t>-834270487</t>
  </si>
  <si>
    <t>00572420</t>
  </si>
  <si>
    <t>osivo směs travní parková okrasná</t>
  </si>
  <si>
    <t>kg</t>
  </si>
  <si>
    <t>-1586082767</t>
  </si>
  <si>
    <t>37,5*0,02 'Přepočtené koeficientem množství</t>
  </si>
  <si>
    <t>181912112</t>
  </si>
  <si>
    <t>Úprava pláně v hornině třídy těžitelnosti I skupiny 3 se zhutněním ručně</t>
  </si>
  <si>
    <t>-851363156</t>
  </si>
  <si>
    <t>156*1,2+8</t>
  </si>
  <si>
    <t>185851121</t>
  </si>
  <si>
    <t>Dovoz vody pro zálivku rostlin za vzdálenost do 1000 m</t>
  </si>
  <si>
    <t>m3</t>
  </si>
  <si>
    <t>-1491027173</t>
  </si>
  <si>
    <t>75*0,5*0,01*3</t>
  </si>
  <si>
    <t>Komunikace pozemní</t>
  </si>
  <si>
    <t>564861111</t>
  </si>
  <si>
    <t>Podklad ze štěrkodrtě ŠD plochy přes 100 m2 tl 200 mm</t>
  </si>
  <si>
    <t>-622072451</t>
  </si>
  <si>
    <t>596211210</t>
  </si>
  <si>
    <t>Kladení zámkové dlažby komunikací pro pěší ručně tl 80 mm skupiny A pl do 50 m2</t>
  </si>
  <si>
    <t>583244600</t>
  </si>
  <si>
    <t>596211212</t>
  </si>
  <si>
    <t>Kladení zámkové dlažby komunikací pro pěší ručně tl 80 mm skupiny A pl přes 100 do 300 m2</t>
  </si>
  <si>
    <t>-648610196</t>
  </si>
  <si>
    <t>59245020</t>
  </si>
  <si>
    <t>dlažba skladebná betonová 200x100mm tl 80mm přírodní</t>
  </si>
  <si>
    <t>823236525</t>
  </si>
  <si>
    <t>156*1,02 'Přepočtené koeficientem množství</t>
  </si>
  <si>
    <t>Trubní vedení</t>
  </si>
  <si>
    <t>899132121</t>
  </si>
  <si>
    <t>Výměna (výšková úprava) poklopu kanalizačního pevného s ošetřením podkladu hloubky do 25 cm</t>
  </si>
  <si>
    <t>kus</t>
  </si>
  <si>
    <t>-444872873</t>
  </si>
  <si>
    <t>Ostatní konstrukce a práce, bourání</t>
  </si>
  <si>
    <t>901</t>
  </si>
  <si>
    <t>D+M  obetonované ocelové trubky D100mm  viditelné výšky  30cm</t>
  </si>
  <si>
    <t>1267727642</t>
  </si>
  <si>
    <t>13</t>
  </si>
  <si>
    <t>916131213</t>
  </si>
  <si>
    <t>Osazení silničního obrubníku betonového stojatého s boční opěrou do lože z betonu prostého</t>
  </si>
  <si>
    <t>-1555785261</t>
  </si>
  <si>
    <t>14</t>
  </si>
  <si>
    <t>59217032</t>
  </si>
  <si>
    <t>obrubník silniční betonový 1000x150x150mm</t>
  </si>
  <si>
    <t>170341577</t>
  </si>
  <si>
    <t>15</t>
  </si>
  <si>
    <t>916231213</t>
  </si>
  <si>
    <t>Osazení chodníkového obrubníku betonového stojatého s boční opěrou do lože z betonu prostého</t>
  </si>
  <si>
    <t>2110150079</t>
  </si>
  <si>
    <t>16</t>
  </si>
  <si>
    <t>59217017</t>
  </si>
  <si>
    <t>obrubník betonový chodníkový 1000x100x250mm</t>
  </si>
  <si>
    <t>837330115</t>
  </si>
  <si>
    <t>17</t>
  </si>
  <si>
    <t>916991121</t>
  </si>
  <si>
    <t>Lože pod obrubníky, krajníky nebo obruby z dlažebních kostek z betonu prostého</t>
  </si>
  <si>
    <t>1020285283</t>
  </si>
  <si>
    <t>50*0,3*0,2</t>
  </si>
  <si>
    <t>56*0,25*0,2</t>
  </si>
  <si>
    <t>18</t>
  </si>
  <si>
    <t>979054451</t>
  </si>
  <si>
    <t>Očištění vybouraných zámkových dlaždic s původním spárováním z kameniva těženého</t>
  </si>
  <si>
    <t>-1337774865</t>
  </si>
  <si>
    <t>19</t>
  </si>
  <si>
    <t>997221571</t>
  </si>
  <si>
    <t>Vodorovná doprava vybouraných hmot do 1 km</t>
  </si>
  <si>
    <t>-659825799</t>
  </si>
  <si>
    <t>20</t>
  </si>
  <si>
    <t>997221579</t>
  </si>
  <si>
    <t>Příplatek ZKD 1 km u vodorovné dopravy vybouraných hmot</t>
  </si>
  <si>
    <t>945335592</t>
  </si>
  <si>
    <t>0,66*3 'Přepočtené koeficientem množství</t>
  </si>
  <si>
    <t>997221612</t>
  </si>
  <si>
    <t>Nakládání vybouraných hmot na dopravní prostředky pro vodorovnou dopravu</t>
  </si>
  <si>
    <t>-839838974</t>
  </si>
  <si>
    <t>22</t>
  </si>
  <si>
    <t>2056779472</t>
  </si>
  <si>
    <t>998</t>
  </si>
  <si>
    <t>Přesun hmot</t>
  </si>
  <si>
    <t>23</t>
  </si>
  <si>
    <t>998223011</t>
  </si>
  <si>
    <t>Přesun hmot pro pozemní komunikace s krytem dlážděným</t>
  </si>
  <si>
    <t>1143583729</t>
  </si>
  <si>
    <t>SO 192 - Dopravní  značení dočasné - DIO</t>
  </si>
  <si>
    <t>913111111</t>
  </si>
  <si>
    <t>Montáž a demontáž plastového podstavce dočasné dopravní značky</t>
  </si>
  <si>
    <t>2027072802</t>
  </si>
  <si>
    <t>"Z4a"  4</t>
  </si>
  <si>
    <t>913111115</t>
  </si>
  <si>
    <t>Montáž a demontáž dočasné dopravní značky samostatné základní</t>
  </si>
  <si>
    <t>231332648</t>
  </si>
  <si>
    <t>"E13" 1</t>
  </si>
  <si>
    <t>913111211</t>
  </si>
  <si>
    <t>Příplatek k dočasnému podstavci plastovému za první a ZKD den použití</t>
  </si>
  <si>
    <t>739743776</t>
  </si>
  <si>
    <t>"Z4a"  4*4*7</t>
  </si>
  <si>
    <t>913111215</t>
  </si>
  <si>
    <t>Příplatek k dočasné dopravní značce samostatné základní za první a ZKD den použití</t>
  </si>
  <si>
    <t>-630680653</t>
  </si>
  <si>
    <t>"E13"1*4*7</t>
  </si>
  <si>
    <t>913121111</t>
  </si>
  <si>
    <t>Montáž a demontáž dočasné dopravní značky kompletní základní</t>
  </si>
  <si>
    <t>-1962134307</t>
  </si>
  <si>
    <t>"B30"  1</t>
  </si>
  <si>
    <t>913121211</t>
  </si>
  <si>
    <t>Příplatek k dočasné dopravní značce kompletní základní za první a ZKD den použití</t>
  </si>
  <si>
    <t>1955072749</t>
  </si>
  <si>
    <t>"B30" 1*4*7</t>
  </si>
  <si>
    <t>913211111</t>
  </si>
  <si>
    <t>Montáž a demontáž dočasné dopravní zábrany reflexní šířky 1,5 m</t>
  </si>
  <si>
    <t>1033427082</t>
  </si>
  <si>
    <t>913211211</t>
  </si>
  <si>
    <t>Příplatek k dočasné dopravní zábraně reflexní 1,5 m za první a ZKD den použití</t>
  </si>
  <si>
    <t>589078445</t>
  </si>
  <si>
    <t>1*4*7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</si>
  <si>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</si>
  <si>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</si>
  <si>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</si>
  <si>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</si>
  <si>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</si>
  <si>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</si>
  <si>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4*4*7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</si>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</sst>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0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7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5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5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5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5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5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ChodnikSkolka</v>
      </c>
      <c r="AR84" s="47"/>
    </row>
    <row r="85" spans="1:91" s="4" customFormat="1" ht="36.950000000000003" customHeight="1">
      <c r="B85" s="48"/>
      <c r="C85" s="49" t="s">
        <v>16</v>
      </c>
      <c r="L85" s="188" t="str">
        <f>K6</f>
        <v>Oprava obslužného chodníku v rámci vnitrobloku MŠ Veselá školka, Šumperk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90" t="str">
        <f>IF(AN8= "","",AN8)</f>
        <v>27. 9. 2024</v>
      </c>
      <c r="AN87" s="19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5" t="str">
        <f>IF(E17="","",E17)</f>
        <v>Ing.Zdeněk  Vitásek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>Martin  Pniok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9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 t="shared" ref="AT94:AT100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ROUND(SUM(AG96:AG100),2)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6" t="s">
        <v>82</v>
      </c>
      <c r="AR95" s="73"/>
      <c r="AS95" s="77">
        <f>ROUND(SUM(AS96:AS100),2)</f>
        <v>0</v>
      </c>
      <c r="AT95" s="78">
        <f t="shared" si="1"/>
        <v>0</v>
      </c>
      <c r="AU95" s="79">
        <f>ROUND(SUM(AU96:AU100),5)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>
        <f>ROUND(SUM(BA96:BA100),2)</f>
        <v>0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8" t="s">
        <v>87</v>
      </c>
      <c r="F96" s="208"/>
      <c r="G96" s="208"/>
      <c r="H96" s="208"/>
      <c r="I96" s="208"/>
      <c r="J96" s="9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001 - Příprava území ,...'!J32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,...'!P123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8" t="s">
        <v>91</v>
      </c>
      <c r="F97" s="208"/>
      <c r="G97" s="208"/>
      <c r="H97" s="208"/>
      <c r="I97" s="208"/>
      <c r="J97" s="9"/>
      <c r="K97" s="208" t="s">
        <v>92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101 - Chodník'!J32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Chodník'!P127</f>
        <v>0</v>
      </c>
      <c r="AV97" s="85">
        <f>'SO 101 - Chodník'!J35</f>
        <v>0</v>
      </c>
      <c r="AW97" s="85">
        <f>'SO 101 - Chodník'!J36</f>
        <v>0</v>
      </c>
      <c r="AX97" s="85">
        <f>'SO 101 - Chodník'!J37</f>
        <v>0</v>
      </c>
      <c r="AY97" s="85">
        <f>'SO 101 - Chodník'!J38</f>
        <v>0</v>
      </c>
      <c r="AZ97" s="85">
        <f>'SO 101 - Chodník'!F35</f>
        <v>0</v>
      </c>
      <c r="BA97" s="85">
        <f>'SO 101 - Chodník'!F36</f>
        <v>0</v>
      </c>
      <c r="BB97" s="85">
        <f>'SO 101 - Chodník'!F37</f>
        <v>0</v>
      </c>
      <c r="BC97" s="85">
        <f>'SO 101 - Chodník'!F38</f>
        <v>0</v>
      </c>
      <c r="BD97" s="87">
        <f>'SO 101 - Chodník'!F39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8" t="s">
        <v>94</v>
      </c>
      <c r="F98" s="208"/>
      <c r="G98" s="208"/>
      <c r="H98" s="208"/>
      <c r="I98" s="208"/>
      <c r="J98" s="9"/>
      <c r="K98" s="208" t="s">
        <v>95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192 - Dopravní  značen...'!J32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89</v>
      </c>
      <c r="AR98" s="47"/>
      <c r="AS98" s="84">
        <v>0</v>
      </c>
      <c r="AT98" s="85">
        <f t="shared" si="1"/>
        <v>0</v>
      </c>
      <c r="AU98" s="86">
        <f>'SO 192 - Dopravní  značen...'!P122</f>
        <v>0</v>
      </c>
      <c r="AV98" s="85">
        <f>'SO 192 - Dopravní  značen...'!J35</f>
        <v>0</v>
      </c>
      <c r="AW98" s="85">
        <f>'SO 192 - Dopravní  značen...'!J36</f>
        <v>0</v>
      </c>
      <c r="AX98" s="85">
        <f>'SO 192 - Dopravní  značen...'!J37</f>
        <v>0</v>
      </c>
      <c r="AY98" s="85">
        <f>'SO 192 - Dopravní  značen...'!J38</f>
        <v>0</v>
      </c>
      <c r="AZ98" s="85">
        <f>'SO 192 - Dopravní  značen...'!F35</f>
        <v>0</v>
      </c>
      <c r="BA98" s="85">
        <f>'SO 192 - Dopravní  značen...'!F36</f>
        <v>0</v>
      </c>
      <c r="BB98" s="85">
        <f>'SO 192 - Dopravní  značen...'!F37</f>
        <v>0</v>
      </c>
      <c r="BC98" s="85">
        <f>'SO 192 - Dopravní  značen...'!F38</f>
        <v>0</v>
      </c>
      <c r="BD98" s="87">
        <f>'SO 192 - Dopravní  značen...'!F39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23.25" customHeight="1">
      <c r="A99" s="82" t="s">
        <v>86</v>
      </c>
      <c r="B99" s="47"/>
      <c r="C99" s="9"/>
      <c r="D99" s="9"/>
      <c r="E99" s="208" t="s">
        <v>97</v>
      </c>
      <c r="F99" s="208"/>
      <c r="G99" s="208"/>
      <c r="H99" s="208"/>
      <c r="I99" s="208"/>
      <c r="J99" s="9"/>
      <c r="K99" s="208" t="s">
        <v>98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1000 - Ostatní  náklady'!J32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89</v>
      </c>
      <c r="AR99" s="47"/>
      <c r="AS99" s="84">
        <v>0</v>
      </c>
      <c r="AT99" s="85">
        <f t="shared" si="1"/>
        <v>0</v>
      </c>
      <c r="AU99" s="86">
        <f>'SO 1000 - Ostatní  náklady'!P122</f>
        <v>0</v>
      </c>
      <c r="AV99" s="85">
        <f>'SO 1000 - Ostatní  náklady'!J35</f>
        <v>0</v>
      </c>
      <c r="AW99" s="85">
        <f>'SO 1000 - Ostatní  náklady'!J36</f>
        <v>0</v>
      </c>
      <c r="AX99" s="85">
        <f>'SO 1000 - Ostatní  náklady'!J37</f>
        <v>0</v>
      </c>
      <c r="AY99" s="85">
        <f>'SO 1000 - Ostatní  náklady'!J38</f>
        <v>0</v>
      </c>
      <c r="AZ99" s="85">
        <f>'SO 1000 - Ostatní  náklady'!F35</f>
        <v>0</v>
      </c>
      <c r="BA99" s="85">
        <f>'SO 1000 - Ostatní  náklady'!F36</f>
        <v>0</v>
      </c>
      <c r="BB99" s="85">
        <f>'SO 1000 - Ostatní  náklady'!F37</f>
        <v>0</v>
      </c>
      <c r="BC99" s="85">
        <f>'SO 1000 - Ostatní  náklady'!F38</f>
        <v>0</v>
      </c>
      <c r="BD99" s="87">
        <f>'SO 1000 - Ostatní  náklady'!F39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23.25" customHeight="1">
      <c r="A100" s="82" t="s">
        <v>86</v>
      </c>
      <c r="B100" s="47"/>
      <c r="C100" s="9"/>
      <c r="D100" s="9"/>
      <c r="E100" s="208" t="s">
        <v>100</v>
      </c>
      <c r="F100" s="208"/>
      <c r="G100" s="208"/>
      <c r="H100" s="208"/>
      <c r="I100" s="208"/>
      <c r="J100" s="9"/>
      <c r="K100" s="208" t="s">
        <v>101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1020 - VRN'!J32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89</v>
      </c>
      <c r="AR100" s="47"/>
      <c r="AS100" s="88">
        <v>0</v>
      </c>
      <c r="AT100" s="89">
        <f t="shared" si="1"/>
        <v>0</v>
      </c>
      <c r="AU100" s="90">
        <f>'SO 1020 - VRN'!P122</f>
        <v>0</v>
      </c>
      <c r="AV100" s="89">
        <f>'SO 1020 - VRN'!J35</f>
        <v>0</v>
      </c>
      <c r="AW100" s="89">
        <f>'SO 1020 - VRN'!J36</f>
        <v>0</v>
      </c>
      <c r="AX100" s="89">
        <f>'SO 1020 - VRN'!J37</f>
        <v>0</v>
      </c>
      <c r="AY100" s="89">
        <f>'SO 1020 - VRN'!J38</f>
        <v>0</v>
      </c>
      <c r="AZ100" s="89">
        <f>'SO 1020 - VRN'!F35</f>
        <v>0</v>
      </c>
      <c r="BA100" s="89">
        <f>'SO 1020 - VRN'!F36</f>
        <v>0</v>
      </c>
      <c r="BB100" s="89">
        <f>'SO 1020 - VRN'!F37</f>
        <v>0</v>
      </c>
      <c r="BC100" s="89">
        <f>'SO 1020 - VRN'!F38</f>
        <v>0</v>
      </c>
      <c r="BD100" s="91">
        <f>'SO 1020 - VRN'!F39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1" customFormat="1" ht="30" customHeight="1">
      <c r="B101" s="31"/>
      <c r="AR101" s="31"/>
    </row>
    <row r="102" spans="1:90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92 - Dopravní  značen...'!C2" display="/" xr:uid="{00000000-0004-0000-0000-000002000000}"/>
    <hyperlink ref="A99" location="'SO 1000 - Ostatní  náklady'!C2" display="/" xr:uid="{00000000-0004-0000-0000-000003000000}"/>
    <hyperlink ref="A100" location="'SO 1020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1" t="str">
        <f>'Rekapitulace stavby'!K6</f>
        <v>Oprava obslužného chodníku v rámci vnitrobloku MŠ Veselá školka, 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107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ROUND(J123,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ROUND((SUM(BE123:BE146)),  2)</f>
        <v>0</v>
      </c>
      <c r="I35" s="95">
        <v>0.21</v>
      </c>
      <c r="J35" s="85">
        <f>ROUND(((SUM(BE123:BE146))*I35),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ROUND((SUM(BF123:BF146)),  2)</f>
        <v>0</v>
      </c>
      <c r="I36" s="95">
        <v>0.12</v>
      </c>
      <c r="J36" s="85">
        <f>ROUND(((SUM(BF123:BF146))*I36),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ROUND((SUM(BG123:BG146)),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ROUND((SUM(BH123:BH146)),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ROUND((SUM(BI123:BI146)),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26.25" customHeight="1">
      <c r="B85" s="31"/>
      <c r="E85" s="231" t="str">
        <f>E7</f>
        <v>Oprava obslužného chodníku v rámci vnitrobloku MŠ Veselá školka, 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001 - Příprava území , demolice stávajícího chodníku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J123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J135</f>
        <v>0</v>
      </c>
      <c r="L101" s="111"/>
    </row>
    <row r="102" spans="2:47" s="1" customFormat="1" ht="21.75" customHeight="1">
      <c r="B102" s="31"/>
      <c r="L102" s="31"/>
    </row>
    <row r="103" spans="2:47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47" s="1" customFormat="1" ht="24.95" customHeight="1">
      <c r="B108" s="31"/>
      <c r="C108" s="20" t="s">
        <v>116</v>
      </c>
      <c r="L108" s="31"/>
    </row>
    <row r="109" spans="2:47" s="1" customFormat="1" ht="6.95" customHeight="1">
      <c r="B109" s="31"/>
      <c r="L109" s="31"/>
    </row>
    <row r="110" spans="2:47" s="1" customFormat="1" ht="12" customHeight="1">
      <c r="B110" s="31"/>
      <c r="C110" s="26" t="s">
        <v>16</v>
      </c>
      <c r="L110" s="31"/>
    </row>
    <row r="111" spans="2:47" s="1" customFormat="1" ht="26.25" customHeight="1">
      <c r="B111" s="31"/>
      <c r="E111" s="231" t="str">
        <f>E7</f>
        <v>Oprava obslužného chodníku v rámci vnitrobloku MŠ Veselá školka, Šumperk</v>
      </c>
      <c r="F111" s="232"/>
      <c r="G111" s="232"/>
      <c r="H111" s="232"/>
      <c r="L111" s="31"/>
    </row>
    <row r="112" spans="2:47" ht="12" customHeight="1">
      <c r="B112" s="19"/>
      <c r="C112" s="26" t="s">
        <v>104</v>
      </c>
      <c r="L112" s="19"/>
    </row>
    <row r="113" spans="2:65" s="1" customFormat="1" ht="16.5" customHeight="1">
      <c r="B113" s="31"/>
      <c r="E113" s="231" t="s">
        <v>105</v>
      </c>
      <c r="F113" s="233"/>
      <c r="G113" s="233"/>
      <c r="H113" s="233"/>
      <c r="L113" s="31"/>
    </row>
    <row r="114" spans="2:65" s="1" customFormat="1" ht="12" customHeight="1">
      <c r="B114" s="31"/>
      <c r="C114" s="26" t="s">
        <v>106</v>
      </c>
      <c r="L114" s="31"/>
    </row>
    <row r="115" spans="2:65" s="1" customFormat="1" ht="16.5" customHeight="1">
      <c r="B115" s="31"/>
      <c r="E115" s="188" t="str">
        <f>E11</f>
        <v>SO 001 - Příprava území , demolice stávajícího chodníku</v>
      </c>
      <c r="F115" s="233"/>
      <c r="G115" s="233"/>
      <c r="H115" s="23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F14</f>
        <v>Šumperk</v>
      </c>
      <c r="I117" s="26" t="s">
        <v>22</v>
      </c>
      <c r="J117" s="51" t="str">
        <f>IF(J14="","",J14)</f>
        <v>27. 9. 2024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E17</f>
        <v>Město  Šumperk</v>
      </c>
      <c r="I119" s="26" t="s">
        <v>30</v>
      </c>
      <c r="J119" s="29" t="str">
        <f>E23</f>
        <v>Ing.Zdeněk  Vitásek</v>
      </c>
      <c r="L119" s="31"/>
    </row>
    <row r="120" spans="2:65" s="1" customFormat="1" ht="15.2" customHeight="1">
      <c r="B120" s="31"/>
      <c r="C120" s="26" t="s">
        <v>28</v>
      </c>
      <c r="F120" s="24" t="str">
        <f>IF(E20="","",E20)</f>
        <v>Vyplň údaj</v>
      </c>
      <c r="I120" s="26" t="s">
        <v>33</v>
      </c>
      <c r="J120" s="29" t="str">
        <f>E26</f>
        <v>Martin  Pniok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5"/>
      <c r="C122" s="116" t="s">
        <v>117</v>
      </c>
      <c r="D122" s="117" t="s">
        <v>61</v>
      </c>
      <c r="E122" s="117" t="s">
        <v>57</v>
      </c>
      <c r="F122" s="117" t="s">
        <v>58</v>
      </c>
      <c r="G122" s="117" t="s">
        <v>118</v>
      </c>
      <c r="H122" s="117" t="s">
        <v>119</v>
      </c>
      <c r="I122" s="117" t="s">
        <v>120</v>
      </c>
      <c r="J122" s="117" t="s">
        <v>110</v>
      </c>
      <c r="K122" s="118" t="s">
        <v>121</v>
      </c>
      <c r="L122" s="115"/>
      <c r="M122" s="58" t="s">
        <v>1</v>
      </c>
      <c r="N122" s="59" t="s">
        <v>40</v>
      </c>
      <c r="O122" s="59" t="s">
        <v>122</v>
      </c>
      <c r="P122" s="59" t="s">
        <v>123</v>
      </c>
      <c r="Q122" s="59" t="s">
        <v>124</v>
      </c>
      <c r="R122" s="59" t="s">
        <v>125</v>
      </c>
      <c r="S122" s="59" t="s">
        <v>126</v>
      </c>
      <c r="T122" s="60" t="s">
        <v>127</v>
      </c>
    </row>
    <row r="123" spans="2:65" s="1" customFormat="1" ht="22.9" customHeight="1">
      <c r="B123" s="31"/>
      <c r="C123" s="63" t="s">
        <v>128</v>
      </c>
      <c r="J123" s="119">
        <f>BK123</f>
        <v>0</v>
      </c>
      <c r="L123" s="31"/>
      <c r="M123" s="61"/>
      <c r="N123" s="52"/>
      <c r="O123" s="52"/>
      <c r="P123" s="120">
        <f>P124</f>
        <v>0</v>
      </c>
      <c r="Q123" s="52"/>
      <c r="R123" s="120">
        <f>R124</f>
        <v>0</v>
      </c>
      <c r="S123" s="52"/>
      <c r="T123" s="121">
        <f>T124</f>
        <v>160.91</v>
      </c>
      <c r="AT123" s="16" t="s">
        <v>75</v>
      </c>
      <c r="AU123" s="16" t="s">
        <v>112</v>
      </c>
      <c r="BK123" s="122">
        <f>BK124</f>
        <v>0</v>
      </c>
    </row>
    <row r="124" spans="2:65" s="11" customFormat="1" ht="25.9" customHeight="1">
      <c r="B124" s="123"/>
      <c r="D124" s="124" t="s">
        <v>75</v>
      </c>
      <c r="E124" s="125" t="s">
        <v>129</v>
      </c>
      <c r="F124" s="125" t="s">
        <v>130</v>
      </c>
      <c r="I124" s="126"/>
      <c r="J124" s="127">
        <f>BK124</f>
        <v>0</v>
      </c>
      <c r="L124" s="123"/>
      <c r="M124" s="128"/>
      <c r="P124" s="129">
        <f>P125+P135</f>
        <v>0</v>
      </c>
      <c r="R124" s="129">
        <f>R125+R135</f>
        <v>0</v>
      </c>
      <c r="T124" s="130">
        <f>T125+T135</f>
        <v>160.91</v>
      </c>
      <c r="AR124" s="124" t="s">
        <v>83</v>
      </c>
      <c r="AT124" s="131" t="s">
        <v>75</v>
      </c>
      <c r="AU124" s="131" t="s">
        <v>76</v>
      </c>
      <c r="AY124" s="124" t="s">
        <v>131</v>
      </c>
      <c r="BK124" s="132">
        <f>BK125+BK135</f>
        <v>0</v>
      </c>
    </row>
    <row r="125" spans="2:65" s="11" customFormat="1" ht="22.9" customHeight="1">
      <c r="B125" s="123"/>
      <c r="D125" s="124" t="s">
        <v>75</v>
      </c>
      <c r="E125" s="133" t="s">
        <v>83</v>
      </c>
      <c r="F125" s="133" t="s">
        <v>132</v>
      </c>
      <c r="I125" s="126"/>
      <c r="J125" s="134">
        <f>BK125</f>
        <v>0</v>
      </c>
      <c r="L125" s="123"/>
      <c r="M125" s="128"/>
      <c r="P125" s="129">
        <f>SUM(P126:P134)</f>
        <v>0</v>
      </c>
      <c r="R125" s="129">
        <f>SUM(R126:R134)</f>
        <v>0</v>
      </c>
      <c r="T125" s="130">
        <f>SUM(T126:T134)</f>
        <v>160.91</v>
      </c>
      <c r="AR125" s="124" t="s">
        <v>83</v>
      </c>
      <c r="AT125" s="131" t="s">
        <v>75</v>
      </c>
      <c r="AU125" s="131" t="s">
        <v>83</v>
      </c>
      <c r="AY125" s="124" t="s">
        <v>131</v>
      </c>
      <c r="BK125" s="132">
        <f>SUM(BK126:BK134)</f>
        <v>0</v>
      </c>
    </row>
    <row r="126" spans="2:65" s="1" customFormat="1" ht="24.2" customHeight="1">
      <c r="B126" s="135"/>
      <c r="C126" s="136" t="s">
        <v>83</v>
      </c>
      <c r="D126" s="136" t="s">
        <v>133</v>
      </c>
      <c r="E126" s="137" t="s">
        <v>134</v>
      </c>
      <c r="F126" s="138" t="s">
        <v>135</v>
      </c>
      <c r="G126" s="139" t="s">
        <v>136</v>
      </c>
      <c r="H126" s="140">
        <v>12</v>
      </c>
      <c r="I126" s="141"/>
      <c r="J126" s="142">
        <f>ROUND(I126*H126,2)</f>
        <v>0</v>
      </c>
      <c r="K126" s="138" t="s">
        <v>137</v>
      </c>
      <c r="L126" s="31"/>
      <c r="M126" s="143" t="s">
        <v>1</v>
      </c>
      <c r="N126" s="144" t="s">
        <v>41</v>
      </c>
      <c r="P126" s="145">
        <f>O126*H126</f>
        <v>0</v>
      </c>
      <c r="Q126" s="145">
        <v>0</v>
      </c>
      <c r="R126" s="145">
        <f>Q126*H126</f>
        <v>0</v>
      </c>
      <c r="S126" s="145">
        <v>0.08</v>
      </c>
      <c r="T126" s="146">
        <f>S126*H126</f>
        <v>0.96</v>
      </c>
      <c r="AR126" s="147" t="s">
        <v>138</v>
      </c>
      <c r="AT126" s="147" t="s">
        <v>133</v>
      </c>
      <c r="AU126" s="147" t="s">
        <v>85</v>
      </c>
      <c r="AY126" s="16" t="s">
        <v>131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138</v>
      </c>
      <c r="BM126" s="147" t="s">
        <v>139</v>
      </c>
    </row>
    <row r="127" spans="2:65" s="12" customFormat="1" ht="11.25">
      <c r="B127" s="149"/>
      <c r="D127" s="150" t="s">
        <v>140</v>
      </c>
      <c r="E127" s="151" t="s">
        <v>1</v>
      </c>
      <c r="F127" s="152" t="s">
        <v>141</v>
      </c>
      <c r="H127" s="153">
        <v>12</v>
      </c>
      <c r="I127" s="154"/>
      <c r="L127" s="149"/>
      <c r="M127" s="155"/>
      <c r="T127" s="156"/>
      <c r="AT127" s="151" t="s">
        <v>140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131</v>
      </c>
    </row>
    <row r="128" spans="2:65" s="1" customFormat="1" ht="33" customHeight="1">
      <c r="B128" s="135"/>
      <c r="C128" s="136" t="s">
        <v>85</v>
      </c>
      <c r="D128" s="136" t="s">
        <v>133</v>
      </c>
      <c r="E128" s="137" t="s">
        <v>142</v>
      </c>
      <c r="F128" s="138" t="s">
        <v>143</v>
      </c>
      <c r="G128" s="139" t="s">
        <v>136</v>
      </c>
      <c r="H128" s="140">
        <v>174</v>
      </c>
      <c r="I128" s="141"/>
      <c r="J128" s="142">
        <f>ROUND(I128*H128,2)</f>
        <v>0</v>
      </c>
      <c r="K128" s="138" t="s">
        <v>137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0.6</v>
      </c>
      <c r="T128" s="146">
        <f>S128*H128</f>
        <v>104.39999999999999</v>
      </c>
      <c r="AR128" s="147" t="s">
        <v>138</v>
      </c>
      <c r="AT128" s="147" t="s">
        <v>133</v>
      </c>
      <c r="AU128" s="147" t="s">
        <v>85</v>
      </c>
      <c r="AY128" s="16" t="s">
        <v>131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138</v>
      </c>
      <c r="BM128" s="147" t="s">
        <v>144</v>
      </c>
    </row>
    <row r="129" spans="2:65" s="12" customFormat="1" ht="11.25">
      <c r="B129" s="149"/>
      <c r="D129" s="150" t="s">
        <v>140</v>
      </c>
      <c r="E129" s="151" t="s">
        <v>1</v>
      </c>
      <c r="F129" s="152" t="s">
        <v>145</v>
      </c>
      <c r="H129" s="153">
        <v>144</v>
      </c>
      <c r="I129" s="154"/>
      <c r="L129" s="149"/>
      <c r="M129" s="155"/>
      <c r="T129" s="156"/>
      <c r="AT129" s="151" t="s">
        <v>140</v>
      </c>
      <c r="AU129" s="151" t="s">
        <v>85</v>
      </c>
      <c r="AV129" s="12" t="s">
        <v>85</v>
      </c>
      <c r="AW129" s="12" t="s">
        <v>32</v>
      </c>
      <c r="AX129" s="12" t="s">
        <v>76</v>
      </c>
      <c r="AY129" s="151" t="s">
        <v>131</v>
      </c>
    </row>
    <row r="130" spans="2:65" s="12" customFormat="1" ht="11.25">
      <c r="B130" s="149"/>
      <c r="D130" s="150" t="s">
        <v>140</v>
      </c>
      <c r="E130" s="151" t="s">
        <v>1</v>
      </c>
      <c r="F130" s="152" t="s">
        <v>146</v>
      </c>
      <c r="H130" s="153">
        <v>30</v>
      </c>
      <c r="I130" s="154"/>
      <c r="L130" s="149"/>
      <c r="M130" s="155"/>
      <c r="T130" s="156"/>
      <c r="AT130" s="151" t="s">
        <v>140</v>
      </c>
      <c r="AU130" s="151" t="s">
        <v>85</v>
      </c>
      <c r="AV130" s="12" t="s">
        <v>85</v>
      </c>
      <c r="AW130" s="12" t="s">
        <v>32</v>
      </c>
      <c r="AX130" s="12" t="s">
        <v>76</v>
      </c>
      <c r="AY130" s="151" t="s">
        <v>131</v>
      </c>
    </row>
    <row r="131" spans="2:65" s="13" customFormat="1" ht="11.25">
      <c r="B131" s="157"/>
      <c r="D131" s="150" t="s">
        <v>140</v>
      </c>
      <c r="E131" s="158" t="s">
        <v>1</v>
      </c>
      <c r="F131" s="159" t="s">
        <v>147</v>
      </c>
      <c r="H131" s="160">
        <v>174</v>
      </c>
      <c r="I131" s="161"/>
      <c r="L131" s="157"/>
      <c r="M131" s="162"/>
      <c r="T131" s="163"/>
      <c r="AT131" s="158" t="s">
        <v>140</v>
      </c>
      <c r="AU131" s="158" t="s">
        <v>85</v>
      </c>
      <c r="AV131" s="13" t="s">
        <v>138</v>
      </c>
      <c r="AW131" s="13" t="s">
        <v>32</v>
      </c>
      <c r="AX131" s="13" t="s">
        <v>83</v>
      </c>
      <c r="AY131" s="158" t="s">
        <v>131</v>
      </c>
    </row>
    <row r="132" spans="2:65" s="1" customFormat="1" ht="24.2" customHeight="1">
      <c r="B132" s="135"/>
      <c r="C132" s="136" t="s">
        <v>148</v>
      </c>
      <c r="D132" s="136" t="s">
        <v>133</v>
      </c>
      <c r="E132" s="137" t="s">
        <v>149</v>
      </c>
      <c r="F132" s="138" t="s">
        <v>150</v>
      </c>
      <c r="G132" s="139" t="s">
        <v>136</v>
      </c>
      <c r="H132" s="140">
        <v>140</v>
      </c>
      <c r="I132" s="141"/>
      <c r="J132" s="142">
        <f>ROUND(I132*H132,2)</f>
        <v>0</v>
      </c>
      <c r="K132" s="138" t="s">
        <v>137</v>
      </c>
      <c r="L132" s="31"/>
      <c r="M132" s="143" t="s">
        <v>1</v>
      </c>
      <c r="N132" s="144" t="s">
        <v>41</v>
      </c>
      <c r="P132" s="145">
        <f>O132*H132</f>
        <v>0</v>
      </c>
      <c r="Q132" s="145">
        <v>0</v>
      </c>
      <c r="R132" s="145">
        <f>Q132*H132</f>
        <v>0</v>
      </c>
      <c r="S132" s="145">
        <v>0.22</v>
      </c>
      <c r="T132" s="146">
        <f>S132*H132</f>
        <v>30.8</v>
      </c>
      <c r="AR132" s="147" t="s">
        <v>138</v>
      </c>
      <c r="AT132" s="147" t="s">
        <v>133</v>
      </c>
      <c r="AU132" s="147" t="s">
        <v>85</v>
      </c>
      <c r="AY132" s="16" t="s">
        <v>131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138</v>
      </c>
      <c r="BM132" s="147" t="s">
        <v>151</v>
      </c>
    </row>
    <row r="133" spans="2:65" s="1" customFormat="1" ht="16.5" customHeight="1">
      <c r="B133" s="135"/>
      <c r="C133" s="136" t="s">
        <v>138</v>
      </c>
      <c r="D133" s="136" t="s">
        <v>133</v>
      </c>
      <c r="E133" s="137" t="s">
        <v>152</v>
      </c>
      <c r="F133" s="138" t="s">
        <v>153</v>
      </c>
      <c r="G133" s="139" t="s">
        <v>154</v>
      </c>
      <c r="H133" s="140">
        <v>50</v>
      </c>
      <c r="I133" s="141"/>
      <c r="J133" s="142">
        <f>ROUND(I133*H133,2)</f>
        <v>0</v>
      </c>
      <c r="K133" s="138" t="s">
        <v>137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0.28999999999999998</v>
      </c>
      <c r="T133" s="146">
        <f>S133*H133</f>
        <v>14.499999999999998</v>
      </c>
      <c r="AR133" s="147" t="s">
        <v>138</v>
      </c>
      <c r="AT133" s="147" t="s">
        <v>133</v>
      </c>
      <c r="AU133" s="147" t="s">
        <v>85</v>
      </c>
      <c r="AY133" s="16" t="s">
        <v>131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138</v>
      </c>
      <c r="BM133" s="147" t="s">
        <v>155</v>
      </c>
    </row>
    <row r="134" spans="2:65" s="1" customFormat="1" ht="16.5" customHeight="1">
      <c r="B134" s="135"/>
      <c r="C134" s="136" t="s">
        <v>156</v>
      </c>
      <c r="D134" s="136" t="s">
        <v>133</v>
      </c>
      <c r="E134" s="137" t="s">
        <v>157</v>
      </c>
      <c r="F134" s="138" t="s">
        <v>158</v>
      </c>
      <c r="G134" s="139" t="s">
        <v>154</v>
      </c>
      <c r="H134" s="140">
        <v>50</v>
      </c>
      <c r="I134" s="141"/>
      <c r="J134" s="142">
        <f>ROUND(I134*H134,2)</f>
        <v>0</v>
      </c>
      <c r="K134" s="138" t="s">
        <v>137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0.20499999999999999</v>
      </c>
      <c r="T134" s="146">
        <f>S134*H134</f>
        <v>10.25</v>
      </c>
      <c r="AR134" s="147" t="s">
        <v>138</v>
      </c>
      <c r="AT134" s="147" t="s">
        <v>133</v>
      </c>
      <c r="AU134" s="147" t="s">
        <v>85</v>
      </c>
      <c r="AY134" s="16" t="s">
        <v>131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138</v>
      </c>
      <c r="BM134" s="147" t="s">
        <v>159</v>
      </c>
    </row>
    <row r="135" spans="2:65" s="11" customFormat="1" ht="22.9" customHeight="1">
      <c r="B135" s="123"/>
      <c r="D135" s="124" t="s">
        <v>75</v>
      </c>
      <c r="E135" s="133" t="s">
        <v>160</v>
      </c>
      <c r="F135" s="133" t="s">
        <v>161</v>
      </c>
      <c r="I135" s="126"/>
      <c r="J135" s="134">
        <f>BK135</f>
        <v>0</v>
      </c>
      <c r="L135" s="123"/>
      <c r="M135" s="128"/>
      <c r="P135" s="129">
        <f>SUM(P136:P146)</f>
        <v>0</v>
      </c>
      <c r="R135" s="129">
        <f>SUM(R136:R146)</f>
        <v>0</v>
      </c>
      <c r="T135" s="130">
        <f>SUM(T136:T146)</f>
        <v>0</v>
      </c>
      <c r="AR135" s="124" t="s">
        <v>83</v>
      </c>
      <c r="AT135" s="131" t="s">
        <v>75</v>
      </c>
      <c r="AU135" s="131" t="s">
        <v>83</v>
      </c>
      <c r="AY135" s="124" t="s">
        <v>131</v>
      </c>
      <c r="BK135" s="132">
        <f>SUM(BK136:BK146)</f>
        <v>0</v>
      </c>
    </row>
    <row r="136" spans="2:65" s="1" customFormat="1" ht="21.75" customHeight="1">
      <c r="B136" s="135"/>
      <c r="C136" s="136" t="s">
        <v>162</v>
      </c>
      <c r="D136" s="136" t="s">
        <v>133</v>
      </c>
      <c r="E136" s="137" t="s">
        <v>163</v>
      </c>
      <c r="F136" s="138" t="s">
        <v>164</v>
      </c>
      <c r="G136" s="139" t="s">
        <v>165</v>
      </c>
      <c r="H136" s="140">
        <v>160.91</v>
      </c>
      <c r="I136" s="141"/>
      <c r="J136" s="142">
        <f>ROUND(I136*H136,2)</f>
        <v>0</v>
      </c>
      <c r="K136" s="138" t="s">
        <v>137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138</v>
      </c>
      <c r="AT136" s="147" t="s">
        <v>133</v>
      </c>
      <c r="AU136" s="147" t="s">
        <v>85</v>
      </c>
      <c r="AY136" s="16" t="s">
        <v>131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138</v>
      </c>
      <c r="BM136" s="147" t="s">
        <v>166</v>
      </c>
    </row>
    <row r="137" spans="2:65" s="1" customFormat="1" ht="24.2" customHeight="1">
      <c r="B137" s="135"/>
      <c r="C137" s="136" t="s">
        <v>167</v>
      </c>
      <c r="D137" s="136" t="s">
        <v>133</v>
      </c>
      <c r="E137" s="137" t="s">
        <v>168</v>
      </c>
      <c r="F137" s="138" t="s">
        <v>169</v>
      </c>
      <c r="G137" s="139" t="s">
        <v>165</v>
      </c>
      <c r="H137" s="140">
        <v>482.73</v>
      </c>
      <c r="I137" s="141"/>
      <c r="J137" s="142">
        <f>ROUND(I137*H137,2)</f>
        <v>0</v>
      </c>
      <c r="K137" s="138" t="s">
        <v>137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138</v>
      </c>
      <c r="AT137" s="147" t="s">
        <v>133</v>
      </c>
      <c r="AU137" s="147" t="s">
        <v>85</v>
      </c>
      <c r="AY137" s="16" t="s">
        <v>131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138</v>
      </c>
      <c r="BM137" s="147" t="s">
        <v>170</v>
      </c>
    </row>
    <row r="138" spans="2:65" s="12" customFormat="1" ht="11.25">
      <c r="B138" s="149"/>
      <c r="D138" s="150" t="s">
        <v>140</v>
      </c>
      <c r="F138" s="152" t="s">
        <v>171</v>
      </c>
      <c r="H138" s="153">
        <v>482.73</v>
      </c>
      <c r="I138" s="154"/>
      <c r="L138" s="149"/>
      <c r="M138" s="155"/>
      <c r="T138" s="156"/>
      <c r="AT138" s="151" t="s">
        <v>140</v>
      </c>
      <c r="AU138" s="151" t="s">
        <v>85</v>
      </c>
      <c r="AV138" s="12" t="s">
        <v>85</v>
      </c>
      <c r="AW138" s="12" t="s">
        <v>3</v>
      </c>
      <c r="AX138" s="12" t="s">
        <v>83</v>
      </c>
      <c r="AY138" s="151" t="s">
        <v>131</v>
      </c>
    </row>
    <row r="139" spans="2:65" s="1" customFormat="1" ht="24.2" customHeight="1">
      <c r="B139" s="135"/>
      <c r="C139" s="136" t="s">
        <v>172</v>
      </c>
      <c r="D139" s="136" t="s">
        <v>133</v>
      </c>
      <c r="E139" s="137" t="s">
        <v>173</v>
      </c>
      <c r="F139" s="138" t="s">
        <v>174</v>
      </c>
      <c r="G139" s="139" t="s">
        <v>165</v>
      </c>
      <c r="H139" s="140">
        <v>160.91</v>
      </c>
      <c r="I139" s="141"/>
      <c r="J139" s="142">
        <f>ROUND(I139*H139,2)</f>
        <v>0</v>
      </c>
      <c r="K139" s="138" t="s">
        <v>137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138</v>
      </c>
      <c r="AT139" s="147" t="s">
        <v>133</v>
      </c>
      <c r="AU139" s="147" t="s">
        <v>85</v>
      </c>
      <c r="AY139" s="16" t="s">
        <v>131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138</v>
      </c>
      <c r="BM139" s="147" t="s">
        <v>175</v>
      </c>
    </row>
    <row r="140" spans="2:65" s="1" customFormat="1" ht="37.9" customHeight="1">
      <c r="B140" s="135"/>
      <c r="C140" s="136" t="s">
        <v>176</v>
      </c>
      <c r="D140" s="136" t="s">
        <v>133</v>
      </c>
      <c r="E140" s="137" t="s">
        <v>177</v>
      </c>
      <c r="F140" s="138" t="s">
        <v>178</v>
      </c>
      <c r="G140" s="139" t="s">
        <v>165</v>
      </c>
      <c r="H140" s="140">
        <v>25.71</v>
      </c>
      <c r="I140" s="141"/>
      <c r="J140" s="142">
        <f>ROUND(I140*H140,2)</f>
        <v>0</v>
      </c>
      <c r="K140" s="138" t="s">
        <v>137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138</v>
      </c>
      <c r="AT140" s="147" t="s">
        <v>133</v>
      </c>
      <c r="AU140" s="147" t="s">
        <v>85</v>
      </c>
      <c r="AY140" s="16" t="s">
        <v>131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138</v>
      </c>
      <c r="BM140" s="147" t="s">
        <v>179</v>
      </c>
    </row>
    <row r="141" spans="2:65" s="12" customFormat="1" ht="11.25">
      <c r="B141" s="149"/>
      <c r="D141" s="150" t="s">
        <v>140</v>
      </c>
      <c r="E141" s="151" t="s">
        <v>1</v>
      </c>
      <c r="F141" s="152" t="s">
        <v>180</v>
      </c>
      <c r="H141" s="153">
        <v>160.91</v>
      </c>
      <c r="I141" s="154"/>
      <c r="L141" s="149"/>
      <c r="M141" s="155"/>
      <c r="T141" s="156"/>
      <c r="AT141" s="151" t="s">
        <v>140</v>
      </c>
      <c r="AU141" s="151" t="s">
        <v>85</v>
      </c>
      <c r="AV141" s="12" t="s">
        <v>85</v>
      </c>
      <c r="AW141" s="12" t="s">
        <v>32</v>
      </c>
      <c r="AX141" s="12" t="s">
        <v>76</v>
      </c>
      <c r="AY141" s="151" t="s">
        <v>131</v>
      </c>
    </row>
    <row r="142" spans="2:65" s="12" customFormat="1" ht="11.25">
      <c r="B142" s="149"/>
      <c r="D142" s="150" t="s">
        <v>140</v>
      </c>
      <c r="E142" s="151" t="s">
        <v>1</v>
      </c>
      <c r="F142" s="152" t="s">
        <v>181</v>
      </c>
      <c r="H142" s="153">
        <v>-104.4</v>
      </c>
      <c r="I142" s="154"/>
      <c r="L142" s="149"/>
      <c r="M142" s="155"/>
      <c r="T142" s="156"/>
      <c r="AT142" s="151" t="s">
        <v>140</v>
      </c>
      <c r="AU142" s="151" t="s">
        <v>85</v>
      </c>
      <c r="AV142" s="12" t="s">
        <v>85</v>
      </c>
      <c r="AW142" s="12" t="s">
        <v>32</v>
      </c>
      <c r="AX142" s="12" t="s">
        <v>76</v>
      </c>
      <c r="AY142" s="151" t="s">
        <v>131</v>
      </c>
    </row>
    <row r="143" spans="2:65" s="12" customFormat="1" ht="11.25">
      <c r="B143" s="149"/>
      <c r="D143" s="150" t="s">
        <v>140</v>
      </c>
      <c r="E143" s="151" t="s">
        <v>1</v>
      </c>
      <c r="F143" s="152" t="s">
        <v>182</v>
      </c>
      <c r="H143" s="153">
        <v>-30.8</v>
      </c>
      <c r="I143" s="154"/>
      <c r="L143" s="149"/>
      <c r="M143" s="155"/>
      <c r="T143" s="156"/>
      <c r="AT143" s="151" t="s">
        <v>140</v>
      </c>
      <c r="AU143" s="151" t="s">
        <v>85</v>
      </c>
      <c r="AV143" s="12" t="s">
        <v>85</v>
      </c>
      <c r="AW143" s="12" t="s">
        <v>32</v>
      </c>
      <c r="AX143" s="12" t="s">
        <v>76</v>
      </c>
      <c r="AY143" s="151" t="s">
        <v>131</v>
      </c>
    </row>
    <row r="144" spans="2:65" s="13" customFormat="1" ht="11.25">
      <c r="B144" s="157"/>
      <c r="D144" s="150" t="s">
        <v>140</v>
      </c>
      <c r="E144" s="158" t="s">
        <v>1</v>
      </c>
      <c r="F144" s="159" t="s">
        <v>147</v>
      </c>
      <c r="H144" s="160">
        <v>25.70999999999999</v>
      </c>
      <c r="I144" s="161"/>
      <c r="L144" s="157"/>
      <c r="M144" s="162"/>
      <c r="T144" s="163"/>
      <c r="AT144" s="158" t="s">
        <v>140</v>
      </c>
      <c r="AU144" s="158" t="s">
        <v>85</v>
      </c>
      <c r="AV144" s="13" t="s">
        <v>138</v>
      </c>
      <c r="AW144" s="13" t="s">
        <v>32</v>
      </c>
      <c r="AX144" s="13" t="s">
        <v>83</v>
      </c>
      <c r="AY144" s="158" t="s">
        <v>131</v>
      </c>
    </row>
    <row r="145" spans="2:65" s="1" customFormat="1" ht="44.25" customHeight="1">
      <c r="B145" s="135"/>
      <c r="C145" s="136" t="s">
        <v>183</v>
      </c>
      <c r="D145" s="136" t="s">
        <v>133</v>
      </c>
      <c r="E145" s="137" t="s">
        <v>184</v>
      </c>
      <c r="F145" s="138" t="s">
        <v>185</v>
      </c>
      <c r="G145" s="139" t="s">
        <v>165</v>
      </c>
      <c r="H145" s="140">
        <v>104.4</v>
      </c>
      <c r="I145" s="141"/>
      <c r="J145" s="142">
        <f>ROUND(I145*H145,2)</f>
        <v>0</v>
      </c>
      <c r="K145" s="138" t="s">
        <v>137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138</v>
      </c>
      <c r="AT145" s="147" t="s">
        <v>133</v>
      </c>
      <c r="AU145" s="147" t="s">
        <v>85</v>
      </c>
      <c r="AY145" s="16" t="s">
        <v>131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138</v>
      </c>
      <c r="BM145" s="147" t="s">
        <v>186</v>
      </c>
    </row>
    <row r="146" spans="2:65" s="1" customFormat="1" ht="44.25" customHeight="1">
      <c r="B146" s="135"/>
      <c r="C146" s="136" t="s">
        <v>187</v>
      </c>
      <c r="D146" s="136" t="s">
        <v>133</v>
      </c>
      <c r="E146" s="137" t="s">
        <v>188</v>
      </c>
      <c r="F146" s="138" t="s">
        <v>189</v>
      </c>
      <c r="G146" s="139" t="s">
        <v>165</v>
      </c>
      <c r="H146" s="140">
        <v>30.8</v>
      </c>
      <c r="I146" s="141"/>
      <c r="J146" s="142">
        <f>ROUND(I146*H146,2)</f>
        <v>0</v>
      </c>
      <c r="K146" s="138" t="s">
        <v>190</v>
      </c>
      <c r="L146" s="31"/>
      <c r="M146" s="164" t="s">
        <v>1</v>
      </c>
      <c r="N146" s="165" t="s">
        <v>41</v>
      </c>
      <c r="O146" s="166"/>
      <c r="P146" s="167">
        <f>O146*H146</f>
        <v>0</v>
      </c>
      <c r="Q146" s="167">
        <v>0</v>
      </c>
      <c r="R146" s="167">
        <f>Q146*H146</f>
        <v>0</v>
      </c>
      <c r="S146" s="167">
        <v>0</v>
      </c>
      <c r="T146" s="168">
        <f>S146*H146</f>
        <v>0</v>
      </c>
      <c r="AR146" s="147" t="s">
        <v>138</v>
      </c>
      <c r="AT146" s="147" t="s">
        <v>133</v>
      </c>
      <c r="AU146" s="147" t="s">
        <v>85</v>
      </c>
      <c r="AY146" s="16" t="s">
        <v>131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6" t="s">
        <v>83</v>
      </c>
      <c r="BK146" s="148">
        <f>ROUND(I146*H146,2)</f>
        <v>0</v>
      </c>
      <c r="BL146" s="16" t="s">
        <v>138</v>
      </c>
      <c r="BM146" s="147" t="s">
        <v>191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31"/>
    </row>
  </sheetData>
  <autoFilter ref="C122:K146" xr:uid="{00000000-0009-0000-0000-000001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9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1" t="str">
        <f>'Rekapitulace stavby'!K6</f>
        <v>Oprava obslužného chodníku v rámci vnitrobloku MŠ Veselá školka, 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192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ROUND(J127,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ROUND((SUM(BE127:BE168)),  2)</f>
        <v>0</v>
      </c>
      <c r="I35" s="95">
        <v>0.21</v>
      </c>
      <c r="J35" s="85">
        <f>ROUND(((SUM(BE127:BE168))*I35),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ROUND((SUM(BF127:BF168)),  2)</f>
        <v>0</v>
      </c>
      <c r="I36" s="95">
        <v>0.12</v>
      </c>
      <c r="J36" s="85">
        <f>ROUND(((SUM(BF127:BF168))*I36),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ROUND((SUM(BG127:BG168)),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ROUND((SUM(BH127:BH168)),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ROUND((SUM(BI127:BI168)),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26.25" customHeight="1">
      <c r="B85" s="31"/>
      <c r="E85" s="231" t="str">
        <f>E7</f>
        <v>Oprava obslužného chodníku v rámci vnitrobloku MŠ Veselá školka, 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101 - Chodník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J127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customHeight="1">
      <c r="B101" s="111"/>
      <c r="D101" s="112" t="s">
        <v>193</v>
      </c>
      <c r="E101" s="113"/>
      <c r="F101" s="113"/>
      <c r="G101" s="113"/>
      <c r="H101" s="113"/>
      <c r="I101" s="113"/>
      <c r="J101" s="114">
        <f>J142</f>
        <v>0</v>
      </c>
      <c r="L101" s="111"/>
    </row>
    <row r="102" spans="2:47" s="9" customFormat="1" ht="19.899999999999999" customHeight="1">
      <c r="B102" s="111"/>
      <c r="D102" s="112" t="s">
        <v>194</v>
      </c>
      <c r="E102" s="113"/>
      <c r="F102" s="113"/>
      <c r="G102" s="113"/>
      <c r="H102" s="113"/>
      <c r="I102" s="113"/>
      <c r="J102" s="114">
        <f>J148</f>
        <v>0</v>
      </c>
      <c r="L102" s="111"/>
    </row>
    <row r="103" spans="2:47" s="9" customFormat="1" ht="19.899999999999999" customHeight="1">
      <c r="B103" s="111"/>
      <c r="D103" s="112" t="s">
        <v>195</v>
      </c>
      <c r="E103" s="113"/>
      <c r="F103" s="113"/>
      <c r="G103" s="113"/>
      <c r="H103" s="113"/>
      <c r="I103" s="113"/>
      <c r="J103" s="114">
        <f>J150</f>
        <v>0</v>
      </c>
      <c r="L103" s="111"/>
    </row>
    <row r="104" spans="2:47" s="9" customFormat="1" ht="19.899999999999999" customHeight="1">
      <c r="B104" s="111"/>
      <c r="D104" s="112" t="s">
        <v>115</v>
      </c>
      <c r="E104" s="113"/>
      <c r="F104" s="113"/>
      <c r="G104" s="113"/>
      <c r="H104" s="113"/>
      <c r="I104" s="113"/>
      <c r="J104" s="114">
        <f>J161</f>
        <v>0</v>
      </c>
      <c r="L104" s="111"/>
    </row>
    <row r="105" spans="2:47" s="9" customFormat="1" ht="19.899999999999999" customHeight="1">
      <c r="B105" s="111"/>
      <c r="D105" s="112" t="s">
        <v>196</v>
      </c>
      <c r="E105" s="113"/>
      <c r="F105" s="113"/>
      <c r="G105" s="113"/>
      <c r="H105" s="113"/>
      <c r="I105" s="113"/>
      <c r="J105" s="114">
        <f>J167</f>
        <v>0</v>
      </c>
      <c r="L105" s="111"/>
    </row>
    <row r="106" spans="2:47" s="1" customFormat="1" ht="21.75" customHeight="1">
      <c r="B106" s="31"/>
      <c r="L106" s="31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5" customHeight="1">
      <c r="B112" s="31"/>
      <c r="C112" s="20" t="s">
        <v>116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26.25" customHeight="1">
      <c r="B115" s="31"/>
      <c r="E115" s="231" t="str">
        <f>E7</f>
        <v>Oprava obslužného chodníku v rámci vnitrobloku MŠ Veselá školka, Šumperk</v>
      </c>
      <c r="F115" s="232"/>
      <c r="G115" s="232"/>
      <c r="H115" s="232"/>
      <c r="L115" s="31"/>
    </row>
    <row r="116" spans="2:63" ht="12" customHeight="1">
      <c r="B116" s="19"/>
      <c r="C116" s="26" t="s">
        <v>104</v>
      </c>
      <c r="L116" s="19"/>
    </row>
    <row r="117" spans="2:63" s="1" customFormat="1" ht="16.5" customHeight="1">
      <c r="B117" s="31"/>
      <c r="E117" s="231" t="s">
        <v>105</v>
      </c>
      <c r="F117" s="233"/>
      <c r="G117" s="233"/>
      <c r="H117" s="233"/>
      <c r="L117" s="31"/>
    </row>
    <row r="118" spans="2:63" s="1" customFormat="1" ht="12" customHeight="1">
      <c r="B118" s="31"/>
      <c r="C118" s="26" t="s">
        <v>106</v>
      </c>
      <c r="L118" s="31"/>
    </row>
    <row r="119" spans="2:63" s="1" customFormat="1" ht="16.5" customHeight="1">
      <c r="B119" s="31"/>
      <c r="E119" s="188" t="str">
        <f>E11</f>
        <v>SO 101 - Chodník</v>
      </c>
      <c r="F119" s="233"/>
      <c r="G119" s="233"/>
      <c r="H119" s="233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>Šumperk</v>
      </c>
      <c r="I121" s="26" t="s">
        <v>22</v>
      </c>
      <c r="J121" s="51" t="str">
        <f>IF(J14="","",J14)</f>
        <v>27. 9. 2024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E17</f>
        <v>Město  Šumperk</v>
      </c>
      <c r="I123" s="26" t="s">
        <v>30</v>
      </c>
      <c r="J123" s="29" t="str">
        <f>E23</f>
        <v>Ing.Zdeněk  Vitásek</v>
      </c>
      <c r="L123" s="31"/>
    </row>
    <row r="124" spans="2:63" s="1" customFormat="1" ht="15.2" customHeight="1">
      <c r="B124" s="31"/>
      <c r="C124" s="26" t="s">
        <v>28</v>
      </c>
      <c r="F124" s="24" t="str">
        <f>IF(E20="","",E20)</f>
        <v>Vyplň údaj</v>
      </c>
      <c r="I124" s="26" t="s">
        <v>33</v>
      </c>
      <c r="J124" s="29" t="str">
        <f>E26</f>
        <v>Martin  Pniok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117</v>
      </c>
      <c r="D126" s="117" t="s">
        <v>61</v>
      </c>
      <c r="E126" s="117" t="s">
        <v>57</v>
      </c>
      <c r="F126" s="117" t="s">
        <v>58</v>
      </c>
      <c r="G126" s="117" t="s">
        <v>118</v>
      </c>
      <c r="H126" s="117" t="s">
        <v>119</v>
      </c>
      <c r="I126" s="117" t="s">
        <v>120</v>
      </c>
      <c r="J126" s="117" t="s">
        <v>110</v>
      </c>
      <c r="K126" s="118" t="s">
        <v>121</v>
      </c>
      <c r="L126" s="115"/>
      <c r="M126" s="58" t="s">
        <v>1</v>
      </c>
      <c r="N126" s="59" t="s">
        <v>40</v>
      </c>
      <c r="O126" s="59" t="s">
        <v>122</v>
      </c>
      <c r="P126" s="59" t="s">
        <v>123</v>
      </c>
      <c r="Q126" s="59" t="s">
        <v>124</v>
      </c>
      <c r="R126" s="59" t="s">
        <v>125</v>
      </c>
      <c r="S126" s="59" t="s">
        <v>126</v>
      </c>
      <c r="T126" s="60" t="s">
        <v>127</v>
      </c>
    </row>
    <row r="127" spans="2:63" s="1" customFormat="1" ht="22.9" customHeight="1">
      <c r="B127" s="31"/>
      <c r="C127" s="63" t="s">
        <v>128</v>
      </c>
      <c r="J127" s="119">
        <f>BK127</f>
        <v>0</v>
      </c>
      <c r="L127" s="31"/>
      <c r="M127" s="61"/>
      <c r="N127" s="52"/>
      <c r="O127" s="52"/>
      <c r="P127" s="120">
        <f>P128</f>
        <v>0</v>
      </c>
      <c r="Q127" s="52"/>
      <c r="R127" s="120">
        <f>R128</f>
        <v>161.287522</v>
      </c>
      <c r="S127" s="52"/>
      <c r="T127" s="121">
        <f>T128</f>
        <v>0.66</v>
      </c>
      <c r="AT127" s="16" t="s">
        <v>75</v>
      </c>
      <c r="AU127" s="16" t="s">
        <v>112</v>
      </c>
      <c r="BK127" s="122">
        <f>BK128</f>
        <v>0</v>
      </c>
    </row>
    <row r="128" spans="2:63" s="11" customFormat="1" ht="25.9" customHeight="1">
      <c r="B128" s="123"/>
      <c r="D128" s="124" t="s">
        <v>75</v>
      </c>
      <c r="E128" s="125" t="s">
        <v>129</v>
      </c>
      <c r="F128" s="125" t="s">
        <v>130</v>
      </c>
      <c r="I128" s="126"/>
      <c r="J128" s="127">
        <f>BK128</f>
        <v>0</v>
      </c>
      <c r="L128" s="123"/>
      <c r="M128" s="128"/>
      <c r="P128" s="129">
        <f>P129+P142+P148+P150+P161+P167</f>
        <v>0</v>
      </c>
      <c r="R128" s="129">
        <f>R129+R142+R148+R150+R161+R167</f>
        <v>161.287522</v>
      </c>
      <c r="T128" s="130">
        <f>T129+T142+T148+T150+T161+T167</f>
        <v>0.66</v>
      </c>
      <c r="AR128" s="124" t="s">
        <v>83</v>
      </c>
      <c r="AT128" s="131" t="s">
        <v>75</v>
      </c>
      <c r="AU128" s="131" t="s">
        <v>76</v>
      </c>
      <c r="AY128" s="124" t="s">
        <v>131</v>
      </c>
      <c r="BK128" s="132">
        <f>BK129+BK142+BK148+BK150+BK161+BK167</f>
        <v>0</v>
      </c>
    </row>
    <row r="129" spans="2:65" s="11" customFormat="1" ht="22.9" customHeight="1">
      <c r="B129" s="123"/>
      <c r="D129" s="124" t="s">
        <v>75</v>
      </c>
      <c r="E129" s="133" t="s">
        <v>83</v>
      </c>
      <c r="F129" s="133" t="s">
        <v>132</v>
      </c>
      <c r="I129" s="126"/>
      <c r="J129" s="134">
        <f>BK129</f>
        <v>0</v>
      </c>
      <c r="L129" s="123"/>
      <c r="M129" s="128"/>
      <c r="P129" s="129">
        <f>SUM(P130:P141)</f>
        <v>0</v>
      </c>
      <c r="R129" s="129">
        <f>SUM(R130:R141)</f>
        <v>12.00075</v>
      </c>
      <c r="T129" s="130">
        <f>SUM(T130:T141)</f>
        <v>0</v>
      </c>
      <c r="AR129" s="124" t="s">
        <v>83</v>
      </c>
      <c r="AT129" s="131" t="s">
        <v>75</v>
      </c>
      <c r="AU129" s="131" t="s">
        <v>83</v>
      </c>
      <c r="AY129" s="124" t="s">
        <v>131</v>
      </c>
      <c r="BK129" s="132">
        <f>SUM(BK130:BK141)</f>
        <v>0</v>
      </c>
    </row>
    <row r="130" spans="2:65" s="1" customFormat="1" ht="24.2" customHeight="1">
      <c r="B130" s="135"/>
      <c r="C130" s="136" t="s">
        <v>83</v>
      </c>
      <c r="D130" s="136" t="s">
        <v>133</v>
      </c>
      <c r="E130" s="137" t="s">
        <v>197</v>
      </c>
      <c r="F130" s="138" t="s">
        <v>198</v>
      </c>
      <c r="G130" s="139" t="s">
        <v>136</v>
      </c>
      <c r="H130" s="140">
        <v>37.5</v>
      </c>
      <c r="I130" s="141"/>
      <c r="J130" s="142">
        <f>ROUND(I130*H130,2)</f>
        <v>0</v>
      </c>
      <c r="K130" s="138" t="s">
        <v>190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138</v>
      </c>
      <c r="AT130" s="147" t="s">
        <v>133</v>
      </c>
      <c r="AU130" s="147" t="s">
        <v>85</v>
      </c>
      <c r="AY130" s="16" t="s">
        <v>131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138</v>
      </c>
      <c r="BM130" s="147" t="s">
        <v>199</v>
      </c>
    </row>
    <row r="131" spans="2:65" s="12" customFormat="1" ht="11.25">
      <c r="B131" s="149"/>
      <c r="D131" s="150" t="s">
        <v>140</v>
      </c>
      <c r="E131" s="151" t="s">
        <v>1</v>
      </c>
      <c r="F131" s="152" t="s">
        <v>200</v>
      </c>
      <c r="H131" s="153">
        <v>37.5</v>
      </c>
      <c r="I131" s="154"/>
      <c r="L131" s="149"/>
      <c r="M131" s="155"/>
      <c r="T131" s="156"/>
      <c r="AT131" s="151" t="s">
        <v>140</v>
      </c>
      <c r="AU131" s="151" t="s">
        <v>85</v>
      </c>
      <c r="AV131" s="12" t="s">
        <v>85</v>
      </c>
      <c r="AW131" s="12" t="s">
        <v>32</v>
      </c>
      <c r="AX131" s="12" t="s">
        <v>83</v>
      </c>
      <c r="AY131" s="151" t="s">
        <v>131</v>
      </c>
    </row>
    <row r="132" spans="2:65" s="1" customFormat="1" ht="16.5" customHeight="1">
      <c r="B132" s="135"/>
      <c r="C132" s="169" t="s">
        <v>85</v>
      </c>
      <c r="D132" s="169" t="s">
        <v>201</v>
      </c>
      <c r="E132" s="170" t="s">
        <v>202</v>
      </c>
      <c r="F132" s="171" t="s">
        <v>203</v>
      </c>
      <c r="G132" s="172" t="s">
        <v>165</v>
      </c>
      <c r="H132" s="173">
        <v>12</v>
      </c>
      <c r="I132" s="174"/>
      <c r="J132" s="175">
        <f>ROUND(I132*H132,2)</f>
        <v>0</v>
      </c>
      <c r="K132" s="171" t="s">
        <v>190</v>
      </c>
      <c r="L132" s="176"/>
      <c r="M132" s="177" t="s">
        <v>1</v>
      </c>
      <c r="N132" s="178" t="s">
        <v>41</v>
      </c>
      <c r="P132" s="145">
        <f>O132*H132</f>
        <v>0</v>
      </c>
      <c r="Q132" s="145">
        <v>1</v>
      </c>
      <c r="R132" s="145">
        <f>Q132*H132</f>
        <v>12</v>
      </c>
      <c r="S132" s="145">
        <v>0</v>
      </c>
      <c r="T132" s="146">
        <f>S132*H132</f>
        <v>0</v>
      </c>
      <c r="AR132" s="147" t="s">
        <v>172</v>
      </c>
      <c r="AT132" s="147" t="s">
        <v>201</v>
      </c>
      <c r="AU132" s="147" t="s">
        <v>85</v>
      </c>
      <c r="AY132" s="16" t="s">
        <v>131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138</v>
      </c>
      <c r="BM132" s="147" t="s">
        <v>204</v>
      </c>
    </row>
    <row r="133" spans="2:65" s="12" customFormat="1" ht="11.25">
      <c r="B133" s="149"/>
      <c r="D133" s="150" t="s">
        <v>140</v>
      </c>
      <c r="E133" s="151" t="s">
        <v>1</v>
      </c>
      <c r="F133" s="152" t="s">
        <v>205</v>
      </c>
      <c r="H133" s="153">
        <v>12</v>
      </c>
      <c r="I133" s="154"/>
      <c r="L133" s="149"/>
      <c r="M133" s="155"/>
      <c r="T133" s="156"/>
      <c r="AT133" s="151" t="s">
        <v>140</v>
      </c>
      <c r="AU133" s="151" t="s">
        <v>85</v>
      </c>
      <c r="AV133" s="12" t="s">
        <v>85</v>
      </c>
      <c r="AW133" s="12" t="s">
        <v>32</v>
      </c>
      <c r="AX133" s="12" t="s">
        <v>83</v>
      </c>
      <c r="AY133" s="151" t="s">
        <v>131</v>
      </c>
    </row>
    <row r="134" spans="2:65" s="1" customFormat="1" ht="24.2" customHeight="1">
      <c r="B134" s="135"/>
      <c r="C134" s="136" t="s">
        <v>148</v>
      </c>
      <c r="D134" s="136" t="s">
        <v>133</v>
      </c>
      <c r="E134" s="137" t="s">
        <v>206</v>
      </c>
      <c r="F134" s="138" t="s">
        <v>207</v>
      </c>
      <c r="G134" s="139" t="s">
        <v>136</v>
      </c>
      <c r="H134" s="140">
        <v>37.5</v>
      </c>
      <c r="I134" s="141"/>
      <c r="J134" s="142">
        <f>ROUND(I134*H134,2)</f>
        <v>0</v>
      </c>
      <c r="K134" s="138" t="s">
        <v>190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138</v>
      </c>
      <c r="AT134" s="147" t="s">
        <v>133</v>
      </c>
      <c r="AU134" s="147" t="s">
        <v>85</v>
      </c>
      <c r="AY134" s="16" t="s">
        <v>131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138</v>
      </c>
      <c r="BM134" s="147" t="s">
        <v>208</v>
      </c>
    </row>
    <row r="135" spans="2:65" s="12" customFormat="1" ht="11.25">
      <c r="B135" s="149"/>
      <c r="D135" s="150" t="s">
        <v>140</v>
      </c>
      <c r="E135" s="151" t="s">
        <v>1</v>
      </c>
      <c r="F135" s="152" t="s">
        <v>200</v>
      </c>
      <c r="H135" s="153">
        <v>37.5</v>
      </c>
      <c r="I135" s="154"/>
      <c r="L135" s="149"/>
      <c r="M135" s="155"/>
      <c r="T135" s="156"/>
      <c r="AT135" s="151" t="s">
        <v>140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131</v>
      </c>
    </row>
    <row r="136" spans="2:65" s="1" customFormat="1" ht="16.5" customHeight="1">
      <c r="B136" s="135"/>
      <c r="C136" s="169" t="s">
        <v>138</v>
      </c>
      <c r="D136" s="169" t="s">
        <v>201</v>
      </c>
      <c r="E136" s="170" t="s">
        <v>209</v>
      </c>
      <c r="F136" s="171" t="s">
        <v>210</v>
      </c>
      <c r="G136" s="172" t="s">
        <v>211</v>
      </c>
      <c r="H136" s="173">
        <v>0.75</v>
      </c>
      <c r="I136" s="174"/>
      <c r="J136" s="175">
        <f>ROUND(I136*H136,2)</f>
        <v>0</v>
      </c>
      <c r="K136" s="171" t="s">
        <v>190</v>
      </c>
      <c r="L136" s="176"/>
      <c r="M136" s="177" t="s">
        <v>1</v>
      </c>
      <c r="N136" s="178" t="s">
        <v>41</v>
      </c>
      <c r="P136" s="145">
        <f>O136*H136</f>
        <v>0</v>
      </c>
      <c r="Q136" s="145">
        <v>1E-3</v>
      </c>
      <c r="R136" s="145">
        <f>Q136*H136</f>
        <v>7.5000000000000002E-4</v>
      </c>
      <c r="S136" s="145">
        <v>0</v>
      </c>
      <c r="T136" s="146">
        <f>S136*H136</f>
        <v>0</v>
      </c>
      <c r="AR136" s="147" t="s">
        <v>172</v>
      </c>
      <c r="AT136" s="147" t="s">
        <v>201</v>
      </c>
      <c r="AU136" s="147" t="s">
        <v>85</v>
      </c>
      <c r="AY136" s="16" t="s">
        <v>131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138</v>
      </c>
      <c r="BM136" s="147" t="s">
        <v>212</v>
      </c>
    </row>
    <row r="137" spans="2:65" s="12" customFormat="1" ht="11.25">
      <c r="B137" s="149"/>
      <c r="D137" s="150" t="s">
        <v>140</v>
      </c>
      <c r="F137" s="152" t="s">
        <v>213</v>
      </c>
      <c r="H137" s="153">
        <v>0.75</v>
      </c>
      <c r="I137" s="154"/>
      <c r="L137" s="149"/>
      <c r="M137" s="155"/>
      <c r="T137" s="156"/>
      <c r="AT137" s="151" t="s">
        <v>140</v>
      </c>
      <c r="AU137" s="151" t="s">
        <v>85</v>
      </c>
      <c r="AV137" s="12" t="s">
        <v>85</v>
      </c>
      <c r="AW137" s="12" t="s">
        <v>3</v>
      </c>
      <c r="AX137" s="12" t="s">
        <v>83</v>
      </c>
      <c r="AY137" s="151" t="s">
        <v>131</v>
      </c>
    </row>
    <row r="138" spans="2:65" s="1" customFormat="1" ht="24.2" customHeight="1">
      <c r="B138" s="135"/>
      <c r="C138" s="136" t="s">
        <v>156</v>
      </c>
      <c r="D138" s="136" t="s">
        <v>133</v>
      </c>
      <c r="E138" s="137" t="s">
        <v>214</v>
      </c>
      <c r="F138" s="138" t="s">
        <v>215</v>
      </c>
      <c r="G138" s="139" t="s">
        <v>136</v>
      </c>
      <c r="H138" s="140">
        <v>195.2</v>
      </c>
      <c r="I138" s="141"/>
      <c r="J138" s="142">
        <f>ROUND(I138*H138,2)</f>
        <v>0</v>
      </c>
      <c r="K138" s="138" t="s">
        <v>137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138</v>
      </c>
      <c r="AT138" s="147" t="s">
        <v>133</v>
      </c>
      <c r="AU138" s="147" t="s">
        <v>85</v>
      </c>
      <c r="AY138" s="16" t="s">
        <v>131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138</v>
      </c>
      <c r="BM138" s="147" t="s">
        <v>216</v>
      </c>
    </row>
    <row r="139" spans="2:65" s="12" customFormat="1" ht="11.25">
      <c r="B139" s="149"/>
      <c r="D139" s="150" t="s">
        <v>140</v>
      </c>
      <c r="E139" s="151" t="s">
        <v>1</v>
      </c>
      <c r="F139" s="152" t="s">
        <v>217</v>
      </c>
      <c r="H139" s="153">
        <v>195.2</v>
      </c>
      <c r="I139" s="154"/>
      <c r="L139" s="149"/>
      <c r="M139" s="155"/>
      <c r="T139" s="156"/>
      <c r="AT139" s="151" t="s">
        <v>140</v>
      </c>
      <c r="AU139" s="151" t="s">
        <v>85</v>
      </c>
      <c r="AV139" s="12" t="s">
        <v>85</v>
      </c>
      <c r="AW139" s="12" t="s">
        <v>32</v>
      </c>
      <c r="AX139" s="12" t="s">
        <v>83</v>
      </c>
      <c r="AY139" s="151" t="s">
        <v>131</v>
      </c>
    </row>
    <row r="140" spans="2:65" s="1" customFormat="1" ht="21.75" customHeight="1">
      <c r="B140" s="135"/>
      <c r="C140" s="136" t="s">
        <v>162</v>
      </c>
      <c r="D140" s="136" t="s">
        <v>133</v>
      </c>
      <c r="E140" s="137" t="s">
        <v>218</v>
      </c>
      <c r="F140" s="138" t="s">
        <v>219</v>
      </c>
      <c r="G140" s="139" t="s">
        <v>220</v>
      </c>
      <c r="H140" s="140">
        <v>1.125</v>
      </c>
      <c r="I140" s="141"/>
      <c r="J140" s="142">
        <f>ROUND(I140*H140,2)</f>
        <v>0</v>
      </c>
      <c r="K140" s="138" t="s">
        <v>137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138</v>
      </c>
      <c r="AT140" s="147" t="s">
        <v>133</v>
      </c>
      <c r="AU140" s="147" t="s">
        <v>85</v>
      </c>
      <c r="AY140" s="16" t="s">
        <v>131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138</v>
      </c>
      <c r="BM140" s="147" t="s">
        <v>221</v>
      </c>
    </row>
    <row r="141" spans="2:65" s="12" customFormat="1" ht="11.25">
      <c r="B141" s="149"/>
      <c r="D141" s="150" t="s">
        <v>140</v>
      </c>
      <c r="E141" s="151" t="s">
        <v>1</v>
      </c>
      <c r="F141" s="152" t="s">
        <v>222</v>
      </c>
      <c r="H141" s="153">
        <v>1.125</v>
      </c>
      <c r="I141" s="154"/>
      <c r="L141" s="149"/>
      <c r="M141" s="155"/>
      <c r="T141" s="156"/>
      <c r="AT141" s="151" t="s">
        <v>140</v>
      </c>
      <c r="AU141" s="151" t="s">
        <v>85</v>
      </c>
      <c r="AV141" s="12" t="s">
        <v>85</v>
      </c>
      <c r="AW141" s="12" t="s">
        <v>32</v>
      </c>
      <c r="AX141" s="12" t="s">
        <v>83</v>
      </c>
      <c r="AY141" s="151" t="s">
        <v>131</v>
      </c>
    </row>
    <row r="142" spans="2:65" s="11" customFormat="1" ht="22.9" customHeight="1">
      <c r="B142" s="123"/>
      <c r="D142" s="124" t="s">
        <v>75</v>
      </c>
      <c r="E142" s="133" t="s">
        <v>156</v>
      </c>
      <c r="F142" s="133" t="s">
        <v>223</v>
      </c>
      <c r="I142" s="126"/>
      <c r="J142" s="134">
        <f>BK142</f>
        <v>0</v>
      </c>
      <c r="L142" s="123"/>
      <c r="M142" s="128"/>
      <c r="P142" s="129">
        <f>SUM(P143:P147)</f>
        <v>0</v>
      </c>
      <c r="R142" s="129">
        <f>SUM(R143:R147)</f>
        <v>114.6268</v>
      </c>
      <c r="T142" s="130">
        <f>SUM(T143:T147)</f>
        <v>0</v>
      </c>
      <c r="AR142" s="124" t="s">
        <v>83</v>
      </c>
      <c r="AT142" s="131" t="s">
        <v>75</v>
      </c>
      <c r="AU142" s="131" t="s">
        <v>83</v>
      </c>
      <c r="AY142" s="124" t="s">
        <v>131</v>
      </c>
      <c r="BK142" s="132">
        <f>SUM(BK143:BK147)</f>
        <v>0</v>
      </c>
    </row>
    <row r="143" spans="2:65" s="1" customFormat="1" ht="24.2" customHeight="1">
      <c r="B143" s="135"/>
      <c r="C143" s="136" t="s">
        <v>167</v>
      </c>
      <c r="D143" s="136" t="s">
        <v>133</v>
      </c>
      <c r="E143" s="137" t="s">
        <v>224</v>
      </c>
      <c r="F143" s="138" t="s">
        <v>225</v>
      </c>
      <c r="G143" s="139" t="s">
        <v>136</v>
      </c>
      <c r="H143" s="140">
        <v>156</v>
      </c>
      <c r="I143" s="141"/>
      <c r="J143" s="142">
        <f>ROUND(I143*H143,2)</f>
        <v>0</v>
      </c>
      <c r="K143" s="138" t="s">
        <v>137</v>
      </c>
      <c r="L143" s="31"/>
      <c r="M143" s="143" t="s">
        <v>1</v>
      </c>
      <c r="N143" s="144" t="s">
        <v>41</v>
      </c>
      <c r="P143" s="145">
        <f>O143*H143</f>
        <v>0</v>
      </c>
      <c r="Q143" s="145">
        <v>0.46</v>
      </c>
      <c r="R143" s="145">
        <f>Q143*H143</f>
        <v>71.760000000000005</v>
      </c>
      <c r="S143" s="145">
        <v>0</v>
      </c>
      <c r="T143" s="146">
        <f>S143*H143</f>
        <v>0</v>
      </c>
      <c r="AR143" s="147" t="s">
        <v>138</v>
      </c>
      <c r="AT143" s="147" t="s">
        <v>133</v>
      </c>
      <c r="AU143" s="147" t="s">
        <v>85</v>
      </c>
      <c r="AY143" s="16" t="s">
        <v>131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6" t="s">
        <v>83</v>
      </c>
      <c r="BK143" s="148">
        <f>ROUND(I143*H143,2)</f>
        <v>0</v>
      </c>
      <c r="BL143" s="16" t="s">
        <v>138</v>
      </c>
      <c r="BM143" s="147" t="s">
        <v>226</v>
      </c>
    </row>
    <row r="144" spans="2:65" s="1" customFormat="1" ht="24.2" customHeight="1">
      <c r="B144" s="135"/>
      <c r="C144" s="136" t="s">
        <v>172</v>
      </c>
      <c r="D144" s="136" t="s">
        <v>133</v>
      </c>
      <c r="E144" s="137" t="s">
        <v>227</v>
      </c>
      <c r="F144" s="138" t="s">
        <v>228</v>
      </c>
      <c r="G144" s="139" t="s">
        <v>136</v>
      </c>
      <c r="H144" s="140">
        <v>8</v>
      </c>
      <c r="I144" s="141"/>
      <c r="J144" s="142">
        <f>ROUND(I144*H144,2)</f>
        <v>0</v>
      </c>
      <c r="K144" s="138" t="s">
        <v>137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9.0620000000000006E-2</v>
      </c>
      <c r="R144" s="145">
        <f>Q144*H144</f>
        <v>0.72496000000000005</v>
      </c>
      <c r="S144" s="145">
        <v>0</v>
      </c>
      <c r="T144" s="146">
        <f>S144*H144</f>
        <v>0</v>
      </c>
      <c r="AR144" s="147" t="s">
        <v>138</v>
      </c>
      <c r="AT144" s="147" t="s">
        <v>133</v>
      </c>
      <c r="AU144" s="147" t="s">
        <v>85</v>
      </c>
      <c r="AY144" s="16" t="s">
        <v>131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138</v>
      </c>
      <c r="BM144" s="147" t="s">
        <v>229</v>
      </c>
    </row>
    <row r="145" spans="2:65" s="1" customFormat="1" ht="33" customHeight="1">
      <c r="B145" s="135"/>
      <c r="C145" s="136" t="s">
        <v>176</v>
      </c>
      <c r="D145" s="136" t="s">
        <v>133</v>
      </c>
      <c r="E145" s="137" t="s">
        <v>230</v>
      </c>
      <c r="F145" s="138" t="s">
        <v>231</v>
      </c>
      <c r="G145" s="139" t="s">
        <v>136</v>
      </c>
      <c r="H145" s="140">
        <v>156</v>
      </c>
      <c r="I145" s="141"/>
      <c r="J145" s="142">
        <f>ROUND(I145*H145,2)</f>
        <v>0</v>
      </c>
      <c r="K145" s="138" t="s">
        <v>137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9.0620000000000006E-2</v>
      </c>
      <c r="R145" s="145">
        <f>Q145*H145</f>
        <v>14.13672</v>
      </c>
      <c r="S145" s="145">
        <v>0</v>
      </c>
      <c r="T145" s="146">
        <f>S145*H145</f>
        <v>0</v>
      </c>
      <c r="AR145" s="147" t="s">
        <v>138</v>
      </c>
      <c r="AT145" s="147" t="s">
        <v>133</v>
      </c>
      <c r="AU145" s="147" t="s">
        <v>85</v>
      </c>
      <c r="AY145" s="16" t="s">
        <v>131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138</v>
      </c>
      <c r="BM145" s="147" t="s">
        <v>232</v>
      </c>
    </row>
    <row r="146" spans="2:65" s="1" customFormat="1" ht="24.2" customHeight="1">
      <c r="B146" s="135"/>
      <c r="C146" s="169" t="s">
        <v>183</v>
      </c>
      <c r="D146" s="169" t="s">
        <v>201</v>
      </c>
      <c r="E146" s="170" t="s">
        <v>233</v>
      </c>
      <c r="F146" s="171" t="s">
        <v>234</v>
      </c>
      <c r="G146" s="172" t="s">
        <v>136</v>
      </c>
      <c r="H146" s="173">
        <v>159.12</v>
      </c>
      <c r="I146" s="174"/>
      <c r="J146" s="175">
        <f>ROUND(I146*H146,2)</f>
        <v>0</v>
      </c>
      <c r="K146" s="171" t="s">
        <v>137</v>
      </c>
      <c r="L146" s="176"/>
      <c r="M146" s="177" t="s">
        <v>1</v>
      </c>
      <c r="N146" s="178" t="s">
        <v>41</v>
      </c>
      <c r="P146" s="145">
        <f>O146*H146</f>
        <v>0</v>
      </c>
      <c r="Q146" s="145">
        <v>0.17599999999999999</v>
      </c>
      <c r="R146" s="145">
        <f>Q146*H146</f>
        <v>28.005119999999998</v>
      </c>
      <c r="S146" s="145">
        <v>0</v>
      </c>
      <c r="T146" s="146">
        <f>S146*H146</f>
        <v>0</v>
      </c>
      <c r="AR146" s="147" t="s">
        <v>172</v>
      </c>
      <c r="AT146" s="147" t="s">
        <v>201</v>
      </c>
      <c r="AU146" s="147" t="s">
        <v>85</v>
      </c>
      <c r="AY146" s="16" t="s">
        <v>131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6" t="s">
        <v>83</v>
      </c>
      <c r="BK146" s="148">
        <f>ROUND(I146*H146,2)</f>
        <v>0</v>
      </c>
      <c r="BL146" s="16" t="s">
        <v>138</v>
      </c>
      <c r="BM146" s="147" t="s">
        <v>235</v>
      </c>
    </row>
    <row r="147" spans="2:65" s="12" customFormat="1" ht="11.25">
      <c r="B147" s="149"/>
      <c r="D147" s="150" t="s">
        <v>140</v>
      </c>
      <c r="F147" s="152" t="s">
        <v>236</v>
      </c>
      <c r="H147" s="153">
        <v>159.12</v>
      </c>
      <c r="I147" s="154"/>
      <c r="L147" s="149"/>
      <c r="M147" s="155"/>
      <c r="T147" s="156"/>
      <c r="AT147" s="151" t="s">
        <v>140</v>
      </c>
      <c r="AU147" s="151" t="s">
        <v>85</v>
      </c>
      <c r="AV147" s="12" t="s">
        <v>85</v>
      </c>
      <c r="AW147" s="12" t="s">
        <v>3</v>
      </c>
      <c r="AX147" s="12" t="s">
        <v>83</v>
      </c>
      <c r="AY147" s="151" t="s">
        <v>131</v>
      </c>
    </row>
    <row r="148" spans="2:65" s="11" customFormat="1" ht="22.9" customHeight="1">
      <c r="B148" s="123"/>
      <c r="D148" s="124" t="s">
        <v>75</v>
      </c>
      <c r="E148" s="133" t="s">
        <v>172</v>
      </c>
      <c r="F148" s="133" t="s">
        <v>237</v>
      </c>
      <c r="I148" s="126"/>
      <c r="J148" s="134">
        <f>BK148</f>
        <v>0</v>
      </c>
      <c r="L148" s="123"/>
      <c r="M148" s="128"/>
      <c r="P148" s="129">
        <f>P149</f>
        <v>0</v>
      </c>
      <c r="R148" s="129">
        <f>R149</f>
        <v>0.65847999999999995</v>
      </c>
      <c r="T148" s="130">
        <f>T149</f>
        <v>0.66</v>
      </c>
      <c r="AR148" s="124" t="s">
        <v>83</v>
      </c>
      <c r="AT148" s="131" t="s">
        <v>75</v>
      </c>
      <c r="AU148" s="131" t="s">
        <v>83</v>
      </c>
      <c r="AY148" s="124" t="s">
        <v>131</v>
      </c>
      <c r="BK148" s="132">
        <f>BK149</f>
        <v>0</v>
      </c>
    </row>
    <row r="149" spans="2:65" s="1" customFormat="1" ht="33" customHeight="1">
      <c r="B149" s="135"/>
      <c r="C149" s="136" t="s">
        <v>187</v>
      </c>
      <c r="D149" s="136" t="s">
        <v>133</v>
      </c>
      <c r="E149" s="137" t="s">
        <v>238</v>
      </c>
      <c r="F149" s="138" t="s">
        <v>239</v>
      </c>
      <c r="G149" s="139" t="s">
        <v>240</v>
      </c>
      <c r="H149" s="140">
        <v>1</v>
      </c>
      <c r="I149" s="141"/>
      <c r="J149" s="142">
        <f>ROUND(I149*H149,2)</f>
        <v>0</v>
      </c>
      <c r="K149" s="138" t="s">
        <v>137</v>
      </c>
      <c r="L149" s="31"/>
      <c r="M149" s="143" t="s">
        <v>1</v>
      </c>
      <c r="N149" s="144" t="s">
        <v>41</v>
      </c>
      <c r="P149" s="145">
        <f>O149*H149</f>
        <v>0</v>
      </c>
      <c r="Q149" s="145">
        <v>0.65847999999999995</v>
      </c>
      <c r="R149" s="145">
        <f>Q149*H149</f>
        <v>0.65847999999999995</v>
      </c>
      <c r="S149" s="145">
        <v>0.66</v>
      </c>
      <c r="T149" s="146">
        <f>S149*H149</f>
        <v>0.66</v>
      </c>
      <c r="AR149" s="147" t="s">
        <v>138</v>
      </c>
      <c r="AT149" s="147" t="s">
        <v>133</v>
      </c>
      <c r="AU149" s="147" t="s">
        <v>85</v>
      </c>
      <c r="AY149" s="16" t="s">
        <v>131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6" t="s">
        <v>83</v>
      </c>
      <c r="BK149" s="148">
        <f>ROUND(I149*H149,2)</f>
        <v>0</v>
      </c>
      <c r="BL149" s="16" t="s">
        <v>138</v>
      </c>
      <c r="BM149" s="147" t="s">
        <v>241</v>
      </c>
    </row>
    <row r="150" spans="2:65" s="11" customFormat="1" ht="22.9" customHeight="1">
      <c r="B150" s="123"/>
      <c r="D150" s="124" t="s">
        <v>75</v>
      </c>
      <c r="E150" s="133" t="s">
        <v>176</v>
      </c>
      <c r="F150" s="133" t="s">
        <v>242</v>
      </c>
      <c r="I150" s="126"/>
      <c r="J150" s="134">
        <f>BK150</f>
        <v>0</v>
      </c>
      <c r="L150" s="123"/>
      <c r="M150" s="128"/>
      <c r="P150" s="129">
        <f>SUM(P151:P160)</f>
        <v>0</v>
      </c>
      <c r="R150" s="129">
        <f>SUM(R151:R160)</f>
        <v>34.001491999999999</v>
      </c>
      <c r="T150" s="130">
        <f>SUM(T151:T160)</f>
        <v>0</v>
      </c>
      <c r="AR150" s="124" t="s">
        <v>83</v>
      </c>
      <c r="AT150" s="131" t="s">
        <v>75</v>
      </c>
      <c r="AU150" s="131" t="s">
        <v>83</v>
      </c>
      <c r="AY150" s="124" t="s">
        <v>131</v>
      </c>
      <c r="BK150" s="132">
        <f>SUM(BK151:BK160)</f>
        <v>0</v>
      </c>
    </row>
    <row r="151" spans="2:65" s="1" customFormat="1" ht="24.2" customHeight="1">
      <c r="B151" s="135"/>
      <c r="C151" s="136" t="s">
        <v>8</v>
      </c>
      <c r="D151" s="136" t="s">
        <v>133</v>
      </c>
      <c r="E151" s="137" t="s">
        <v>243</v>
      </c>
      <c r="F151" s="138" t="s">
        <v>244</v>
      </c>
      <c r="G151" s="139" t="s">
        <v>240</v>
      </c>
      <c r="H151" s="140">
        <v>1</v>
      </c>
      <c r="I151" s="141"/>
      <c r="J151" s="142">
        <f t="shared" ref="J151:J156" si="0">ROUND(I151*H151,2)</f>
        <v>0</v>
      </c>
      <c r="K151" s="138" t="s">
        <v>1</v>
      </c>
      <c r="L151" s="31"/>
      <c r="M151" s="143" t="s">
        <v>1</v>
      </c>
      <c r="N151" s="144" t="s">
        <v>41</v>
      </c>
      <c r="P151" s="145">
        <f t="shared" ref="P151:P156" si="1">O151*H151</f>
        <v>0</v>
      </c>
      <c r="Q151" s="145">
        <v>0</v>
      </c>
      <c r="R151" s="145">
        <f t="shared" ref="R151:R156" si="2">Q151*H151</f>
        <v>0</v>
      </c>
      <c r="S151" s="145">
        <v>0</v>
      </c>
      <c r="T151" s="146">
        <f t="shared" ref="T151:T156" si="3">S151*H151</f>
        <v>0</v>
      </c>
      <c r="AR151" s="147" t="s">
        <v>138</v>
      </c>
      <c r="AT151" s="147" t="s">
        <v>133</v>
      </c>
      <c r="AU151" s="147" t="s">
        <v>85</v>
      </c>
      <c r="AY151" s="16" t="s">
        <v>131</v>
      </c>
      <c r="BE151" s="148">
        <f t="shared" ref="BE151:BE156" si="4">IF(N151="základní",J151,0)</f>
        <v>0</v>
      </c>
      <c r="BF151" s="148">
        <f t="shared" ref="BF151:BF156" si="5">IF(N151="snížená",J151,0)</f>
        <v>0</v>
      </c>
      <c r="BG151" s="148">
        <f t="shared" ref="BG151:BG156" si="6">IF(N151="zákl. přenesená",J151,0)</f>
        <v>0</v>
      </c>
      <c r="BH151" s="148">
        <f t="shared" ref="BH151:BH156" si="7">IF(N151="sníž. přenesená",J151,0)</f>
        <v>0</v>
      </c>
      <c r="BI151" s="148">
        <f t="shared" ref="BI151:BI156" si="8">IF(N151="nulová",J151,0)</f>
        <v>0</v>
      </c>
      <c r="BJ151" s="16" t="s">
        <v>83</v>
      </c>
      <c r="BK151" s="148">
        <f t="shared" ref="BK151:BK156" si="9">ROUND(I151*H151,2)</f>
        <v>0</v>
      </c>
      <c r="BL151" s="16" t="s">
        <v>138</v>
      </c>
      <c r="BM151" s="147" t="s">
        <v>245</v>
      </c>
    </row>
    <row r="152" spans="2:65" s="1" customFormat="1" ht="33" customHeight="1">
      <c r="B152" s="135"/>
      <c r="C152" s="136" t="s">
        <v>246</v>
      </c>
      <c r="D152" s="136" t="s">
        <v>133</v>
      </c>
      <c r="E152" s="137" t="s">
        <v>247</v>
      </c>
      <c r="F152" s="138" t="s">
        <v>248</v>
      </c>
      <c r="G152" s="139" t="s">
        <v>154</v>
      </c>
      <c r="H152" s="140">
        <v>50</v>
      </c>
      <c r="I152" s="141"/>
      <c r="J152" s="142">
        <f t="shared" si="0"/>
        <v>0</v>
      </c>
      <c r="K152" s="138" t="s">
        <v>137</v>
      </c>
      <c r="L152" s="31"/>
      <c r="M152" s="143" t="s">
        <v>1</v>
      </c>
      <c r="N152" s="144" t="s">
        <v>41</v>
      </c>
      <c r="P152" s="145">
        <f t="shared" si="1"/>
        <v>0</v>
      </c>
      <c r="Q152" s="145">
        <v>0.15540000000000001</v>
      </c>
      <c r="R152" s="145">
        <f t="shared" si="2"/>
        <v>7.7700000000000005</v>
      </c>
      <c r="S152" s="145">
        <v>0</v>
      </c>
      <c r="T152" s="146">
        <f t="shared" si="3"/>
        <v>0</v>
      </c>
      <c r="AR152" s="147" t="s">
        <v>138</v>
      </c>
      <c r="AT152" s="147" t="s">
        <v>133</v>
      </c>
      <c r="AU152" s="147" t="s">
        <v>85</v>
      </c>
      <c r="AY152" s="16" t="s">
        <v>131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6" t="s">
        <v>83</v>
      </c>
      <c r="BK152" s="148">
        <f t="shared" si="9"/>
        <v>0</v>
      </c>
      <c r="BL152" s="16" t="s">
        <v>138</v>
      </c>
      <c r="BM152" s="147" t="s">
        <v>249</v>
      </c>
    </row>
    <row r="153" spans="2:65" s="1" customFormat="1" ht="16.5" customHeight="1">
      <c r="B153" s="135"/>
      <c r="C153" s="169" t="s">
        <v>250</v>
      </c>
      <c r="D153" s="169" t="s">
        <v>201</v>
      </c>
      <c r="E153" s="170" t="s">
        <v>251</v>
      </c>
      <c r="F153" s="171" t="s">
        <v>252</v>
      </c>
      <c r="G153" s="172" t="s">
        <v>154</v>
      </c>
      <c r="H153" s="173">
        <v>50</v>
      </c>
      <c r="I153" s="174"/>
      <c r="J153" s="175">
        <f t="shared" si="0"/>
        <v>0</v>
      </c>
      <c r="K153" s="171" t="s">
        <v>137</v>
      </c>
      <c r="L153" s="176"/>
      <c r="M153" s="177" t="s">
        <v>1</v>
      </c>
      <c r="N153" s="178" t="s">
        <v>41</v>
      </c>
      <c r="P153" s="145">
        <f t="shared" si="1"/>
        <v>0</v>
      </c>
      <c r="Q153" s="145">
        <v>5.5E-2</v>
      </c>
      <c r="R153" s="145">
        <f t="shared" si="2"/>
        <v>2.75</v>
      </c>
      <c r="S153" s="145">
        <v>0</v>
      </c>
      <c r="T153" s="146">
        <f t="shared" si="3"/>
        <v>0</v>
      </c>
      <c r="AR153" s="147" t="s">
        <v>172</v>
      </c>
      <c r="AT153" s="147" t="s">
        <v>201</v>
      </c>
      <c r="AU153" s="147" t="s">
        <v>85</v>
      </c>
      <c r="AY153" s="16" t="s">
        <v>131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6" t="s">
        <v>83</v>
      </c>
      <c r="BK153" s="148">
        <f t="shared" si="9"/>
        <v>0</v>
      </c>
      <c r="BL153" s="16" t="s">
        <v>138</v>
      </c>
      <c r="BM153" s="147" t="s">
        <v>253</v>
      </c>
    </row>
    <row r="154" spans="2:65" s="1" customFormat="1" ht="33" customHeight="1">
      <c r="B154" s="135"/>
      <c r="C154" s="136" t="s">
        <v>254</v>
      </c>
      <c r="D154" s="136" t="s">
        <v>133</v>
      </c>
      <c r="E154" s="137" t="s">
        <v>255</v>
      </c>
      <c r="F154" s="138" t="s">
        <v>256</v>
      </c>
      <c r="G154" s="139" t="s">
        <v>154</v>
      </c>
      <c r="H154" s="140">
        <v>56</v>
      </c>
      <c r="I154" s="141"/>
      <c r="J154" s="142">
        <f t="shared" si="0"/>
        <v>0</v>
      </c>
      <c r="K154" s="138" t="s">
        <v>137</v>
      </c>
      <c r="L154" s="31"/>
      <c r="M154" s="143" t="s">
        <v>1</v>
      </c>
      <c r="N154" s="144" t="s">
        <v>41</v>
      </c>
      <c r="P154" s="145">
        <f t="shared" si="1"/>
        <v>0</v>
      </c>
      <c r="Q154" s="145">
        <v>0.1295</v>
      </c>
      <c r="R154" s="145">
        <f t="shared" si="2"/>
        <v>7.2520000000000007</v>
      </c>
      <c r="S154" s="145">
        <v>0</v>
      </c>
      <c r="T154" s="146">
        <f t="shared" si="3"/>
        <v>0</v>
      </c>
      <c r="AR154" s="147" t="s">
        <v>138</v>
      </c>
      <c r="AT154" s="147" t="s">
        <v>133</v>
      </c>
      <c r="AU154" s="147" t="s">
        <v>85</v>
      </c>
      <c r="AY154" s="16" t="s">
        <v>131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6" t="s">
        <v>83</v>
      </c>
      <c r="BK154" s="148">
        <f t="shared" si="9"/>
        <v>0</v>
      </c>
      <c r="BL154" s="16" t="s">
        <v>138</v>
      </c>
      <c r="BM154" s="147" t="s">
        <v>257</v>
      </c>
    </row>
    <row r="155" spans="2:65" s="1" customFormat="1" ht="16.5" customHeight="1">
      <c r="B155" s="135"/>
      <c r="C155" s="169" t="s">
        <v>258</v>
      </c>
      <c r="D155" s="169" t="s">
        <v>201</v>
      </c>
      <c r="E155" s="170" t="s">
        <v>259</v>
      </c>
      <c r="F155" s="171" t="s">
        <v>260</v>
      </c>
      <c r="G155" s="172" t="s">
        <v>154</v>
      </c>
      <c r="H155" s="173">
        <v>56</v>
      </c>
      <c r="I155" s="174"/>
      <c r="J155" s="175">
        <f t="shared" si="0"/>
        <v>0</v>
      </c>
      <c r="K155" s="171" t="s">
        <v>137</v>
      </c>
      <c r="L155" s="176"/>
      <c r="M155" s="177" t="s">
        <v>1</v>
      </c>
      <c r="N155" s="178" t="s">
        <v>41</v>
      </c>
      <c r="P155" s="145">
        <f t="shared" si="1"/>
        <v>0</v>
      </c>
      <c r="Q155" s="145">
        <v>5.6120000000000003E-2</v>
      </c>
      <c r="R155" s="145">
        <f t="shared" si="2"/>
        <v>3.1427200000000002</v>
      </c>
      <c r="S155" s="145">
        <v>0</v>
      </c>
      <c r="T155" s="146">
        <f t="shared" si="3"/>
        <v>0</v>
      </c>
      <c r="AR155" s="147" t="s">
        <v>172</v>
      </c>
      <c r="AT155" s="147" t="s">
        <v>201</v>
      </c>
      <c r="AU155" s="147" t="s">
        <v>85</v>
      </c>
      <c r="AY155" s="16" t="s">
        <v>131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6" t="s">
        <v>83</v>
      </c>
      <c r="BK155" s="148">
        <f t="shared" si="9"/>
        <v>0</v>
      </c>
      <c r="BL155" s="16" t="s">
        <v>138</v>
      </c>
      <c r="BM155" s="147" t="s">
        <v>261</v>
      </c>
    </row>
    <row r="156" spans="2:65" s="1" customFormat="1" ht="24.2" customHeight="1">
      <c r="B156" s="135"/>
      <c r="C156" s="136" t="s">
        <v>262</v>
      </c>
      <c r="D156" s="136" t="s">
        <v>133</v>
      </c>
      <c r="E156" s="137" t="s">
        <v>263</v>
      </c>
      <c r="F156" s="138" t="s">
        <v>264</v>
      </c>
      <c r="G156" s="139" t="s">
        <v>220</v>
      </c>
      <c r="H156" s="140">
        <v>5.8</v>
      </c>
      <c r="I156" s="141"/>
      <c r="J156" s="142">
        <f t="shared" si="0"/>
        <v>0</v>
      </c>
      <c r="K156" s="138" t="s">
        <v>137</v>
      </c>
      <c r="L156" s="31"/>
      <c r="M156" s="143" t="s">
        <v>1</v>
      </c>
      <c r="N156" s="144" t="s">
        <v>41</v>
      </c>
      <c r="P156" s="145">
        <f t="shared" si="1"/>
        <v>0</v>
      </c>
      <c r="Q156" s="145">
        <v>2.2563399999999998</v>
      </c>
      <c r="R156" s="145">
        <f t="shared" si="2"/>
        <v>13.086771999999998</v>
      </c>
      <c r="S156" s="145">
        <v>0</v>
      </c>
      <c r="T156" s="146">
        <f t="shared" si="3"/>
        <v>0</v>
      </c>
      <c r="AR156" s="147" t="s">
        <v>138</v>
      </c>
      <c r="AT156" s="147" t="s">
        <v>133</v>
      </c>
      <c r="AU156" s="147" t="s">
        <v>85</v>
      </c>
      <c r="AY156" s="16" t="s">
        <v>131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6" t="s">
        <v>83</v>
      </c>
      <c r="BK156" s="148">
        <f t="shared" si="9"/>
        <v>0</v>
      </c>
      <c r="BL156" s="16" t="s">
        <v>138</v>
      </c>
      <c r="BM156" s="147" t="s">
        <v>265</v>
      </c>
    </row>
    <row r="157" spans="2:65" s="12" customFormat="1" ht="11.25">
      <c r="B157" s="149"/>
      <c r="D157" s="150" t="s">
        <v>140</v>
      </c>
      <c r="E157" s="151" t="s">
        <v>1</v>
      </c>
      <c r="F157" s="152" t="s">
        <v>266</v>
      </c>
      <c r="H157" s="153">
        <v>3</v>
      </c>
      <c r="I157" s="154"/>
      <c r="L157" s="149"/>
      <c r="M157" s="155"/>
      <c r="T157" s="156"/>
      <c r="AT157" s="151" t="s">
        <v>140</v>
      </c>
      <c r="AU157" s="151" t="s">
        <v>85</v>
      </c>
      <c r="AV157" s="12" t="s">
        <v>85</v>
      </c>
      <c r="AW157" s="12" t="s">
        <v>32</v>
      </c>
      <c r="AX157" s="12" t="s">
        <v>76</v>
      </c>
      <c r="AY157" s="151" t="s">
        <v>131</v>
      </c>
    </row>
    <row r="158" spans="2:65" s="12" customFormat="1" ht="11.25">
      <c r="B158" s="149"/>
      <c r="D158" s="150" t="s">
        <v>140</v>
      </c>
      <c r="E158" s="151" t="s">
        <v>1</v>
      </c>
      <c r="F158" s="152" t="s">
        <v>267</v>
      </c>
      <c r="H158" s="153">
        <v>2.8</v>
      </c>
      <c r="I158" s="154"/>
      <c r="L158" s="149"/>
      <c r="M158" s="155"/>
      <c r="T158" s="156"/>
      <c r="AT158" s="151" t="s">
        <v>140</v>
      </c>
      <c r="AU158" s="151" t="s">
        <v>85</v>
      </c>
      <c r="AV158" s="12" t="s">
        <v>85</v>
      </c>
      <c r="AW158" s="12" t="s">
        <v>32</v>
      </c>
      <c r="AX158" s="12" t="s">
        <v>76</v>
      </c>
      <c r="AY158" s="151" t="s">
        <v>131</v>
      </c>
    </row>
    <row r="159" spans="2:65" s="13" customFormat="1" ht="11.25">
      <c r="B159" s="157"/>
      <c r="D159" s="150" t="s">
        <v>140</v>
      </c>
      <c r="E159" s="158" t="s">
        <v>1</v>
      </c>
      <c r="F159" s="159" t="s">
        <v>147</v>
      </c>
      <c r="H159" s="160">
        <v>5.8</v>
      </c>
      <c r="I159" s="161"/>
      <c r="L159" s="157"/>
      <c r="M159" s="162"/>
      <c r="T159" s="163"/>
      <c r="AT159" s="158" t="s">
        <v>140</v>
      </c>
      <c r="AU159" s="158" t="s">
        <v>85</v>
      </c>
      <c r="AV159" s="13" t="s">
        <v>138</v>
      </c>
      <c r="AW159" s="13" t="s">
        <v>32</v>
      </c>
      <c r="AX159" s="13" t="s">
        <v>83</v>
      </c>
      <c r="AY159" s="158" t="s">
        <v>131</v>
      </c>
    </row>
    <row r="160" spans="2:65" s="1" customFormat="1" ht="24.2" customHeight="1">
      <c r="B160" s="135"/>
      <c r="C160" s="136" t="s">
        <v>268</v>
      </c>
      <c r="D160" s="136" t="s">
        <v>133</v>
      </c>
      <c r="E160" s="137" t="s">
        <v>269</v>
      </c>
      <c r="F160" s="138" t="s">
        <v>270</v>
      </c>
      <c r="G160" s="139" t="s">
        <v>136</v>
      </c>
      <c r="H160" s="140">
        <v>8</v>
      </c>
      <c r="I160" s="141"/>
      <c r="J160" s="142">
        <f>ROUND(I160*H160,2)</f>
        <v>0</v>
      </c>
      <c r="K160" s="138" t="s">
        <v>137</v>
      </c>
      <c r="L160" s="31"/>
      <c r="M160" s="143" t="s">
        <v>1</v>
      </c>
      <c r="N160" s="144" t="s">
        <v>41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138</v>
      </c>
      <c r="AT160" s="147" t="s">
        <v>133</v>
      </c>
      <c r="AU160" s="147" t="s">
        <v>85</v>
      </c>
      <c r="AY160" s="16" t="s">
        <v>131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138</v>
      </c>
      <c r="BM160" s="147" t="s">
        <v>271</v>
      </c>
    </row>
    <row r="161" spans="2:65" s="11" customFormat="1" ht="22.9" customHeight="1">
      <c r="B161" s="123"/>
      <c r="D161" s="124" t="s">
        <v>75</v>
      </c>
      <c r="E161" s="133" t="s">
        <v>160</v>
      </c>
      <c r="F161" s="133" t="s">
        <v>161</v>
      </c>
      <c r="I161" s="126"/>
      <c r="J161" s="134">
        <f>BK161</f>
        <v>0</v>
      </c>
      <c r="L161" s="123"/>
      <c r="M161" s="128"/>
      <c r="P161" s="129">
        <f>SUM(P162:P166)</f>
        <v>0</v>
      </c>
      <c r="R161" s="129">
        <f>SUM(R162:R166)</f>
        <v>0</v>
      </c>
      <c r="T161" s="130">
        <f>SUM(T162:T166)</f>
        <v>0</v>
      </c>
      <c r="AR161" s="124" t="s">
        <v>83</v>
      </c>
      <c r="AT161" s="131" t="s">
        <v>75</v>
      </c>
      <c r="AU161" s="131" t="s">
        <v>83</v>
      </c>
      <c r="AY161" s="124" t="s">
        <v>131</v>
      </c>
      <c r="BK161" s="132">
        <f>SUM(BK162:BK166)</f>
        <v>0</v>
      </c>
    </row>
    <row r="162" spans="2:65" s="1" customFormat="1" ht="16.5" customHeight="1">
      <c r="B162" s="135"/>
      <c r="C162" s="136" t="s">
        <v>272</v>
      </c>
      <c r="D162" s="136" t="s">
        <v>133</v>
      </c>
      <c r="E162" s="137" t="s">
        <v>273</v>
      </c>
      <c r="F162" s="138" t="s">
        <v>274</v>
      </c>
      <c r="G162" s="139" t="s">
        <v>165</v>
      </c>
      <c r="H162" s="140">
        <v>0.66</v>
      </c>
      <c r="I162" s="141"/>
      <c r="J162" s="142">
        <f>ROUND(I162*H162,2)</f>
        <v>0</v>
      </c>
      <c r="K162" s="138" t="s">
        <v>137</v>
      </c>
      <c r="L162" s="31"/>
      <c r="M162" s="143" t="s">
        <v>1</v>
      </c>
      <c r="N162" s="144" t="s">
        <v>41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138</v>
      </c>
      <c r="AT162" s="147" t="s">
        <v>133</v>
      </c>
      <c r="AU162" s="147" t="s">
        <v>85</v>
      </c>
      <c r="AY162" s="16" t="s">
        <v>131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6" t="s">
        <v>83</v>
      </c>
      <c r="BK162" s="148">
        <f>ROUND(I162*H162,2)</f>
        <v>0</v>
      </c>
      <c r="BL162" s="16" t="s">
        <v>138</v>
      </c>
      <c r="BM162" s="147" t="s">
        <v>275</v>
      </c>
    </row>
    <row r="163" spans="2:65" s="1" customFormat="1" ht="24.2" customHeight="1">
      <c r="B163" s="135"/>
      <c r="C163" s="136" t="s">
        <v>276</v>
      </c>
      <c r="D163" s="136" t="s">
        <v>133</v>
      </c>
      <c r="E163" s="137" t="s">
        <v>277</v>
      </c>
      <c r="F163" s="138" t="s">
        <v>278</v>
      </c>
      <c r="G163" s="139" t="s">
        <v>165</v>
      </c>
      <c r="H163" s="140">
        <v>1.98</v>
      </c>
      <c r="I163" s="141"/>
      <c r="J163" s="142">
        <f>ROUND(I163*H163,2)</f>
        <v>0</v>
      </c>
      <c r="K163" s="138" t="s">
        <v>137</v>
      </c>
      <c r="L163" s="31"/>
      <c r="M163" s="143" t="s">
        <v>1</v>
      </c>
      <c r="N163" s="144" t="s">
        <v>41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138</v>
      </c>
      <c r="AT163" s="147" t="s">
        <v>133</v>
      </c>
      <c r="AU163" s="147" t="s">
        <v>85</v>
      </c>
      <c r="AY163" s="16" t="s">
        <v>131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6" t="s">
        <v>83</v>
      </c>
      <c r="BK163" s="148">
        <f>ROUND(I163*H163,2)</f>
        <v>0</v>
      </c>
      <c r="BL163" s="16" t="s">
        <v>138</v>
      </c>
      <c r="BM163" s="147" t="s">
        <v>279</v>
      </c>
    </row>
    <row r="164" spans="2:65" s="12" customFormat="1" ht="11.25">
      <c r="B164" s="149"/>
      <c r="D164" s="150" t="s">
        <v>140</v>
      </c>
      <c r="F164" s="152" t="s">
        <v>280</v>
      </c>
      <c r="H164" s="153">
        <v>1.98</v>
      </c>
      <c r="I164" s="154"/>
      <c r="L164" s="149"/>
      <c r="M164" s="155"/>
      <c r="T164" s="156"/>
      <c r="AT164" s="151" t="s">
        <v>140</v>
      </c>
      <c r="AU164" s="151" t="s">
        <v>85</v>
      </c>
      <c r="AV164" s="12" t="s">
        <v>85</v>
      </c>
      <c r="AW164" s="12" t="s">
        <v>3</v>
      </c>
      <c r="AX164" s="12" t="s">
        <v>83</v>
      </c>
      <c r="AY164" s="151" t="s">
        <v>131</v>
      </c>
    </row>
    <row r="165" spans="2:65" s="1" customFormat="1" ht="24.2" customHeight="1">
      <c r="B165" s="135"/>
      <c r="C165" s="136" t="s">
        <v>7</v>
      </c>
      <c r="D165" s="136" t="s">
        <v>133</v>
      </c>
      <c r="E165" s="137" t="s">
        <v>281</v>
      </c>
      <c r="F165" s="138" t="s">
        <v>282</v>
      </c>
      <c r="G165" s="139" t="s">
        <v>165</v>
      </c>
      <c r="H165" s="140">
        <v>0.66</v>
      </c>
      <c r="I165" s="141"/>
      <c r="J165" s="142">
        <f>ROUND(I165*H165,2)</f>
        <v>0</v>
      </c>
      <c r="K165" s="138" t="s">
        <v>137</v>
      </c>
      <c r="L165" s="31"/>
      <c r="M165" s="143" t="s">
        <v>1</v>
      </c>
      <c r="N165" s="144" t="s">
        <v>41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138</v>
      </c>
      <c r="AT165" s="147" t="s">
        <v>133</v>
      </c>
      <c r="AU165" s="147" t="s">
        <v>85</v>
      </c>
      <c r="AY165" s="16" t="s">
        <v>131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6" t="s">
        <v>83</v>
      </c>
      <c r="BK165" s="148">
        <f>ROUND(I165*H165,2)</f>
        <v>0</v>
      </c>
      <c r="BL165" s="16" t="s">
        <v>138</v>
      </c>
      <c r="BM165" s="147" t="s">
        <v>283</v>
      </c>
    </row>
    <row r="166" spans="2:65" s="1" customFormat="1" ht="37.9" customHeight="1">
      <c r="B166" s="135"/>
      <c r="C166" s="136" t="s">
        <v>284</v>
      </c>
      <c r="D166" s="136" t="s">
        <v>133</v>
      </c>
      <c r="E166" s="137" t="s">
        <v>177</v>
      </c>
      <c r="F166" s="138" t="s">
        <v>178</v>
      </c>
      <c r="G166" s="139" t="s">
        <v>165</v>
      </c>
      <c r="H166" s="140">
        <v>0.66</v>
      </c>
      <c r="I166" s="141"/>
      <c r="J166" s="142">
        <f>ROUND(I166*H166,2)</f>
        <v>0</v>
      </c>
      <c r="K166" s="138" t="s">
        <v>137</v>
      </c>
      <c r="L166" s="31"/>
      <c r="M166" s="143" t="s">
        <v>1</v>
      </c>
      <c r="N166" s="144" t="s">
        <v>41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138</v>
      </c>
      <c r="AT166" s="147" t="s">
        <v>133</v>
      </c>
      <c r="AU166" s="147" t="s">
        <v>85</v>
      </c>
      <c r="AY166" s="16" t="s">
        <v>131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6" t="s">
        <v>83</v>
      </c>
      <c r="BK166" s="148">
        <f>ROUND(I166*H166,2)</f>
        <v>0</v>
      </c>
      <c r="BL166" s="16" t="s">
        <v>138</v>
      </c>
      <c r="BM166" s="147" t="s">
        <v>285</v>
      </c>
    </row>
    <row r="167" spans="2:65" s="11" customFormat="1" ht="22.9" customHeight="1">
      <c r="B167" s="123"/>
      <c r="D167" s="124" t="s">
        <v>75</v>
      </c>
      <c r="E167" s="133" t="s">
        <v>286</v>
      </c>
      <c r="F167" s="133" t="s">
        <v>287</v>
      </c>
      <c r="I167" s="126"/>
      <c r="J167" s="134">
        <f>BK167</f>
        <v>0</v>
      </c>
      <c r="L167" s="123"/>
      <c r="M167" s="128"/>
      <c r="P167" s="129">
        <f>P168</f>
        <v>0</v>
      </c>
      <c r="R167" s="129">
        <f>R168</f>
        <v>0</v>
      </c>
      <c r="T167" s="130">
        <f>T168</f>
        <v>0</v>
      </c>
      <c r="AR167" s="124" t="s">
        <v>83</v>
      </c>
      <c r="AT167" s="131" t="s">
        <v>75</v>
      </c>
      <c r="AU167" s="131" t="s">
        <v>83</v>
      </c>
      <c r="AY167" s="124" t="s">
        <v>131</v>
      </c>
      <c r="BK167" s="132">
        <f>BK168</f>
        <v>0</v>
      </c>
    </row>
    <row r="168" spans="2:65" s="1" customFormat="1" ht="24.2" customHeight="1">
      <c r="B168" s="135"/>
      <c r="C168" s="136" t="s">
        <v>288</v>
      </c>
      <c r="D168" s="136" t="s">
        <v>133</v>
      </c>
      <c r="E168" s="137" t="s">
        <v>289</v>
      </c>
      <c r="F168" s="138" t="s">
        <v>290</v>
      </c>
      <c r="G168" s="139" t="s">
        <v>165</v>
      </c>
      <c r="H168" s="140">
        <v>161.28800000000001</v>
      </c>
      <c r="I168" s="141"/>
      <c r="J168" s="142">
        <f>ROUND(I168*H168,2)</f>
        <v>0</v>
      </c>
      <c r="K168" s="138" t="s">
        <v>137</v>
      </c>
      <c r="L168" s="31"/>
      <c r="M168" s="164" t="s">
        <v>1</v>
      </c>
      <c r="N168" s="165" t="s">
        <v>41</v>
      </c>
      <c r="O168" s="166"/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AR168" s="147" t="s">
        <v>138</v>
      </c>
      <c r="AT168" s="147" t="s">
        <v>133</v>
      </c>
      <c r="AU168" s="147" t="s">
        <v>85</v>
      </c>
      <c r="AY168" s="16" t="s">
        <v>131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6" t="s">
        <v>83</v>
      </c>
      <c r="BK168" s="148">
        <f>ROUND(I168*H168,2)</f>
        <v>0</v>
      </c>
      <c r="BL168" s="16" t="s">
        <v>138</v>
      </c>
      <c r="BM168" s="147" t="s">
        <v>291</v>
      </c>
    </row>
    <row r="169" spans="2:65" s="1" customFormat="1" ht="6.95" customHeight="1"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31"/>
    </row>
  </sheetData>
  <autoFilter ref="C126:K168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4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1" t="str">
        <f>'Rekapitulace stavby'!K6</f>
        <v>Oprava obslužného chodníku v rámci vnitrobloku MŠ Veselá školka, 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292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ROUND((SUM(BE122:BE143)),  2)</f>
        <v>0</v>
      </c>
      <c r="I35" s="95">
        <v>0.21</v>
      </c>
      <c r="J35" s="85">
        <f>ROUND(((SUM(BE122:BE143))*I35),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ROUND((SUM(BF122:BF143)),  2)</f>
        <v>0</v>
      </c>
      <c r="I36" s="95">
        <v>0.12</v>
      </c>
      <c r="J36" s="85">
        <f>ROUND(((SUM(BF122:BF143))*I36),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ROUND((SUM(BG122:BG143)),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ROUND((SUM(BH122:BH143)),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ROUND((SUM(BI122:BI143)),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26.25" customHeight="1">
      <c r="B85" s="31"/>
      <c r="E85" s="231" t="str">
        <f>E7</f>
        <v>Oprava obslužného chodníku v rámci vnitrobloku MŠ Veselá školka, 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192 - Dopravní  značení dočasné - DIO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195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26.25" customHeight="1">
      <c r="B110" s="31"/>
      <c r="E110" s="231" t="str">
        <f>E7</f>
        <v>Oprava obslužného chodníku v rámci vnitrobloku MŠ Veselá školka, 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192 - Dopravní  značení dočasné - DIO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129</v>
      </c>
      <c r="F123" s="125" t="s">
        <v>130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176</v>
      </c>
      <c r="F124" s="133" t="s">
        <v>242</v>
      </c>
      <c r="I124" s="126"/>
      <c r="J124" s="134">
        <f>BK124</f>
        <v>0</v>
      </c>
      <c r="L124" s="123"/>
      <c r="M124" s="128"/>
      <c r="P124" s="129">
        <f>SUM(P125:P143)</f>
        <v>0</v>
      </c>
      <c r="R124" s="129">
        <f>SUM(R125:R143)</f>
        <v>0</v>
      </c>
      <c r="T124" s="130">
        <f>SUM(T125:T143)</f>
        <v>0</v>
      </c>
      <c r="AR124" s="124" t="s">
        <v>83</v>
      </c>
      <c r="AT124" s="131" t="s">
        <v>75</v>
      </c>
      <c r="AU124" s="131" t="s">
        <v>83</v>
      </c>
      <c r="AY124" s="124" t="s">
        <v>131</v>
      </c>
      <c r="BK124" s="132">
        <f>SUM(BK125:BK143)</f>
        <v>0</v>
      </c>
    </row>
    <row r="125" spans="2:65" s="1" customFormat="1" ht="24.2" customHeight="1">
      <c r="B125" s="135"/>
      <c r="C125" s="136" t="s">
        <v>83</v>
      </c>
      <c r="D125" s="136" t="s">
        <v>133</v>
      </c>
      <c r="E125" s="137" t="s">
        <v>293</v>
      </c>
      <c r="F125" s="138" t="s">
        <v>294</v>
      </c>
      <c r="G125" s="139" t="s">
        <v>240</v>
      </c>
      <c r="H125" s="140">
        <v>4</v>
      </c>
      <c r="I125" s="141"/>
      <c r="J125" s="142">
        <f>ROUND(I125*H125,2)</f>
        <v>0</v>
      </c>
      <c r="K125" s="138" t="s">
        <v>137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138</v>
      </c>
      <c r="AT125" s="147" t="s">
        <v>133</v>
      </c>
      <c r="AU125" s="147" t="s">
        <v>85</v>
      </c>
      <c r="AY125" s="16" t="s">
        <v>131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138</v>
      </c>
      <c r="BM125" s="147" t="s">
        <v>295</v>
      </c>
    </row>
    <row r="126" spans="2:65" s="12" customFormat="1" ht="11.25">
      <c r="B126" s="149"/>
      <c r="D126" s="150" t="s">
        <v>140</v>
      </c>
      <c r="E126" s="151" t="s">
        <v>1</v>
      </c>
      <c r="F126" s="152" t="s">
        <v>296</v>
      </c>
      <c r="H126" s="153">
        <v>4</v>
      </c>
      <c r="I126" s="154"/>
      <c r="L126" s="149"/>
      <c r="M126" s="155"/>
      <c r="T126" s="156"/>
      <c r="AT126" s="151" t="s">
        <v>140</v>
      </c>
      <c r="AU126" s="151" t="s">
        <v>85</v>
      </c>
      <c r="AV126" s="12" t="s">
        <v>85</v>
      </c>
      <c r="AW126" s="12" t="s">
        <v>32</v>
      </c>
      <c r="AX126" s="12" t="s">
        <v>83</v>
      </c>
      <c r="AY126" s="151" t="s">
        <v>131</v>
      </c>
    </row>
    <row r="127" spans="2:65" s="1" customFormat="1" ht="24.2" customHeight="1">
      <c r="B127" s="135"/>
      <c r="C127" s="136" t="s">
        <v>85</v>
      </c>
      <c r="D127" s="136" t="s">
        <v>133</v>
      </c>
      <c r="E127" s="137" t="s">
        <v>297</v>
      </c>
      <c r="F127" s="138" t="s">
        <v>298</v>
      </c>
      <c r="G127" s="139" t="s">
        <v>240</v>
      </c>
      <c r="H127" s="140">
        <v>1</v>
      </c>
      <c r="I127" s="141"/>
      <c r="J127" s="142">
        <f>ROUND(I127*H127,2)</f>
        <v>0</v>
      </c>
      <c r="K127" s="138" t="s">
        <v>137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138</v>
      </c>
      <c r="AT127" s="147" t="s">
        <v>133</v>
      </c>
      <c r="AU127" s="147" t="s">
        <v>85</v>
      </c>
      <c r="AY127" s="16" t="s">
        <v>131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138</v>
      </c>
      <c r="BM127" s="147" t="s">
        <v>299</v>
      </c>
    </row>
    <row r="128" spans="2:65" s="12" customFormat="1" ht="11.25">
      <c r="B128" s="149"/>
      <c r="D128" s="150" t="s">
        <v>140</v>
      </c>
      <c r="E128" s="151" t="s">
        <v>1</v>
      </c>
      <c r="F128" s="152" t="s">
        <v>300</v>
      </c>
      <c r="H128" s="153">
        <v>1</v>
      </c>
      <c r="I128" s="154"/>
      <c r="L128" s="149"/>
      <c r="M128" s="155"/>
      <c r="T128" s="156"/>
      <c r="AT128" s="151" t="s">
        <v>140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131</v>
      </c>
    </row>
    <row r="129" spans="2:65" s="1" customFormat="1" ht="24.2" customHeight="1">
      <c r="B129" s="135"/>
      <c r="C129" s="136" t="s">
        <v>148</v>
      </c>
      <c r="D129" s="136" t="s">
        <v>133</v>
      </c>
      <c r="E129" s="137" t="s">
        <v>301</v>
      </c>
      <c r="F129" s="138" t="s">
        <v>302</v>
      </c>
      <c r="G129" s="139" t="s">
        <v>240</v>
      </c>
      <c r="H129" s="140">
        <v>112</v>
      </c>
      <c r="I129" s="141"/>
      <c r="J129" s="142">
        <f>ROUND(I129*H129,2)</f>
        <v>0</v>
      </c>
      <c r="K129" s="138" t="s">
        <v>137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138</v>
      </c>
      <c r="AT129" s="147" t="s">
        <v>133</v>
      </c>
      <c r="AU129" s="147" t="s">
        <v>85</v>
      </c>
      <c r="AY129" s="16" t="s">
        <v>131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138</v>
      </c>
      <c r="BM129" s="147" t="s">
        <v>303</v>
      </c>
    </row>
    <row r="130" spans="2:65" s="12" customFormat="1" ht="11.25">
      <c r="B130" s="149"/>
      <c r="D130" s="150" t="s">
        <v>140</v>
      </c>
      <c r="E130" s="151" t="s">
        <v>1</v>
      </c>
      <c r="F130" s="152" t="s">
        <v>304</v>
      </c>
      <c r="H130" s="153">
        <v>112</v>
      </c>
      <c r="I130" s="154"/>
      <c r="L130" s="149"/>
      <c r="M130" s="155"/>
      <c r="T130" s="156"/>
      <c r="AT130" s="151" t="s">
        <v>140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131</v>
      </c>
    </row>
    <row r="131" spans="2:65" s="1" customFormat="1" ht="24.2" customHeight="1">
      <c r="B131" s="135"/>
      <c r="C131" s="136" t="s">
        <v>138</v>
      </c>
      <c r="D131" s="136" t="s">
        <v>133</v>
      </c>
      <c r="E131" s="137" t="s">
        <v>305</v>
      </c>
      <c r="F131" s="138" t="s">
        <v>306</v>
      </c>
      <c r="G131" s="139" t="s">
        <v>240</v>
      </c>
      <c r="H131" s="140">
        <v>28</v>
      </c>
      <c r="I131" s="141"/>
      <c r="J131" s="142">
        <f>ROUND(I131*H131,2)</f>
        <v>0</v>
      </c>
      <c r="K131" s="138" t="s">
        <v>137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138</v>
      </c>
      <c r="AT131" s="147" t="s">
        <v>133</v>
      </c>
      <c r="AU131" s="147" t="s">
        <v>85</v>
      </c>
      <c r="AY131" s="16" t="s">
        <v>131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138</v>
      </c>
      <c r="BM131" s="147" t="s">
        <v>307</v>
      </c>
    </row>
    <row r="132" spans="2:65" s="12" customFormat="1" ht="11.25">
      <c r="B132" s="149"/>
      <c r="D132" s="150" t="s">
        <v>140</v>
      </c>
      <c r="E132" s="151" t="s">
        <v>1</v>
      </c>
      <c r="F132" s="152" t="s">
        <v>308</v>
      </c>
      <c r="H132" s="153">
        <v>28</v>
      </c>
      <c r="I132" s="154"/>
      <c r="L132" s="149"/>
      <c r="M132" s="155"/>
      <c r="T132" s="156"/>
      <c r="AT132" s="151" t="s">
        <v>140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131</v>
      </c>
    </row>
    <row r="133" spans="2:65" s="1" customFormat="1" ht="24.2" customHeight="1">
      <c r="B133" s="135"/>
      <c r="C133" s="136" t="s">
        <v>156</v>
      </c>
      <c r="D133" s="136" t="s">
        <v>133</v>
      </c>
      <c r="E133" s="137" t="s">
        <v>309</v>
      </c>
      <c r="F133" s="138" t="s">
        <v>310</v>
      </c>
      <c r="G133" s="139" t="s">
        <v>240</v>
      </c>
      <c r="H133" s="140">
        <v>1</v>
      </c>
      <c r="I133" s="141"/>
      <c r="J133" s="142">
        <f>ROUND(I133*H133,2)</f>
        <v>0</v>
      </c>
      <c r="K133" s="138" t="s">
        <v>137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138</v>
      </c>
      <c r="AT133" s="147" t="s">
        <v>133</v>
      </c>
      <c r="AU133" s="147" t="s">
        <v>85</v>
      </c>
      <c r="AY133" s="16" t="s">
        <v>131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138</v>
      </c>
      <c r="BM133" s="147" t="s">
        <v>311</v>
      </c>
    </row>
    <row r="134" spans="2:65" s="12" customFormat="1" ht="11.25">
      <c r="B134" s="149"/>
      <c r="D134" s="150" t="s">
        <v>140</v>
      </c>
      <c r="E134" s="151" t="s">
        <v>1</v>
      </c>
      <c r="F134" s="152" t="s">
        <v>312</v>
      </c>
      <c r="H134" s="153">
        <v>1</v>
      </c>
      <c r="I134" s="154"/>
      <c r="L134" s="149"/>
      <c r="M134" s="155"/>
      <c r="T134" s="156"/>
      <c r="AT134" s="151" t="s">
        <v>140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131</v>
      </c>
    </row>
    <row r="135" spans="2:65" s="1" customFormat="1" ht="24.2" customHeight="1">
      <c r="B135" s="135"/>
      <c r="C135" s="136" t="s">
        <v>162</v>
      </c>
      <c r="D135" s="136" t="s">
        <v>133</v>
      </c>
      <c r="E135" s="137" t="s">
        <v>313</v>
      </c>
      <c r="F135" s="138" t="s">
        <v>314</v>
      </c>
      <c r="G135" s="139" t="s">
        <v>240</v>
      </c>
      <c r="H135" s="140">
        <v>28</v>
      </c>
      <c r="I135" s="141"/>
      <c r="J135" s="142">
        <f>ROUND(I135*H135,2)</f>
        <v>0</v>
      </c>
      <c r="K135" s="138" t="s">
        <v>137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138</v>
      </c>
      <c r="AT135" s="147" t="s">
        <v>133</v>
      </c>
      <c r="AU135" s="147" t="s">
        <v>85</v>
      </c>
      <c r="AY135" s="16" t="s">
        <v>131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138</v>
      </c>
      <c r="BM135" s="147" t="s">
        <v>315</v>
      </c>
    </row>
    <row r="136" spans="2:65" s="12" customFormat="1" ht="11.25">
      <c r="B136" s="149"/>
      <c r="D136" s="150" t="s">
        <v>140</v>
      </c>
      <c r="E136" s="151" t="s">
        <v>1</v>
      </c>
      <c r="F136" s="152" t="s">
        <v>316</v>
      </c>
      <c r="H136" s="153">
        <v>28</v>
      </c>
      <c r="I136" s="154"/>
      <c r="L136" s="149"/>
      <c r="M136" s="155"/>
      <c r="T136" s="156"/>
      <c r="AT136" s="151" t="s">
        <v>140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131</v>
      </c>
    </row>
    <row r="137" spans="2:65" s="1" customFormat="1" ht="24.2" customHeight="1">
      <c r="B137" s="135"/>
      <c r="C137" s="136" t="s">
        <v>167</v>
      </c>
      <c r="D137" s="136" t="s">
        <v>133</v>
      </c>
      <c r="E137" s="137" t="s">
        <v>317</v>
      </c>
      <c r="F137" s="138" t="s">
        <v>318</v>
      </c>
      <c r="G137" s="139" t="s">
        <v>240</v>
      </c>
      <c r="H137" s="140">
        <v>1</v>
      </c>
      <c r="I137" s="141"/>
      <c r="J137" s="142">
        <f>ROUND(I137*H137,2)</f>
        <v>0</v>
      </c>
      <c r="K137" s="138" t="s">
        <v>137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138</v>
      </c>
      <c r="AT137" s="147" t="s">
        <v>133</v>
      </c>
      <c r="AU137" s="147" t="s">
        <v>85</v>
      </c>
      <c r="AY137" s="16" t="s">
        <v>131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138</v>
      </c>
      <c r="BM137" s="147" t="s">
        <v>319</v>
      </c>
    </row>
    <row r="138" spans="2:65" s="1" customFormat="1" ht="24.2" customHeight="1">
      <c r="B138" s="135"/>
      <c r="C138" s="136" t="s">
        <v>172</v>
      </c>
      <c r="D138" s="136" t="s">
        <v>133</v>
      </c>
      <c r="E138" s="137" t="s">
        <v>320</v>
      </c>
      <c r="F138" s="138" t="s">
        <v>321</v>
      </c>
      <c r="G138" s="139" t="s">
        <v>240</v>
      </c>
      <c r="H138" s="140">
        <v>28</v>
      </c>
      <c r="I138" s="141"/>
      <c r="J138" s="142">
        <f>ROUND(I138*H138,2)</f>
        <v>0</v>
      </c>
      <c r="K138" s="138" t="s">
        <v>137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138</v>
      </c>
      <c r="AT138" s="147" t="s">
        <v>133</v>
      </c>
      <c r="AU138" s="147" t="s">
        <v>85</v>
      </c>
      <c r="AY138" s="16" t="s">
        <v>131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138</v>
      </c>
      <c r="BM138" s="147" t="s">
        <v>322</v>
      </c>
    </row>
    <row r="139" spans="2:65" s="12" customFormat="1" ht="11.25">
      <c r="B139" s="149"/>
      <c r="D139" s="150" t="s">
        <v>140</v>
      </c>
      <c r="E139" s="151" t="s">
        <v>1</v>
      </c>
      <c r="F139" s="152" t="s">
        <v>323</v>
      </c>
      <c r="H139" s="153">
        <v>28</v>
      </c>
      <c r="I139" s="154"/>
      <c r="L139" s="149"/>
      <c r="M139" s="155"/>
      <c r="T139" s="156"/>
      <c r="AT139" s="151" t="s">
        <v>140</v>
      </c>
      <c r="AU139" s="151" t="s">
        <v>85</v>
      </c>
      <c r="AV139" s="12" t="s">
        <v>85</v>
      </c>
      <c r="AW139" s="12" t="s">
        <v>32</v>
      </c>
      <c r="AX139" s="12" t="s">
        <v>83</v>
      </c>
      <c r="AY139" s="151" t="s">
        <v>131</v>
      </c>
    </row>
    <row r="140" spans="2:65" s="1" customFormat="1" ht="24.2" customHeight="1">
      <c r="B140" s="135"/>
      <c r="C140" s="136" t="s">
        <v>176</v>
      </c>
      <c r="D140" s="136" t="s">
        <v>133</v>
      </c>
      <c r="E140" s="137" t="s">
        <v>324</v>
      </c>
      <c r="F140" s="138" t="s">
        <v>325</v>
      </c>
      <c r="G140" s="139" t="s">
        <v>240</v>
      </c>
      <c r="H140" s="140">
        <v>4</v>
      </c>
      <c r="I140" s="141"/>
      <c r="J140" s="142">
        <f>ROUND(I140*H140,2)</f>
        <v>0</v>
      </c>
      <c r="K140" s="138" t="s">
        <v>137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138</v>
      </c>
      <c r="AT140" s="147" t="s">
        <v>133</v>
      </c>
      <c r="AU140" s="147" t="s">
        <v>85</v>
      </c>
      <c r="AY140" s="16" t="s">
        <v>131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138</v>
      </c>
      <c r="BM140" s="147" t="s">
        <v>326</v>
      </c>
    </row>
    <row r="141" spans="2:65" s="12" customFormat="1" ht="11.25">
      <c r="B141" s="149"/>
      <c r="D141" s="150" t="s">
        <v>140</v>
      </c>
      <c r="E141" s="151" t="s">
        <v>1</v>
      </c>
      <c r="F141" s="152" t="s">
        <v>296</v>
      </c>
      <c r="H141" s="153">
        <v>4</v>
      </c>
      <c r="I141" s="154"/>
      <c r="L141" s="149"/>
      <c r="M141" s="155"/>
      <c r="T141" s="156"/>
      <c r="AT141" s="151" t="s">
        <v>140</v>
      </c>
      <c r="AU141" s="151" t="s">
        <v>85</v>
      </c>
      <c r="AV141" s="12" t="s">
        <v>85</v>
      </c>
      <c r="AW141" s="12" t="s">
        <v>32</v>
      </c>
      <c r="AX141" s="12" t="s">
        <v>83</v>
      </c>
      <c r="AY141" s="151" t="s">
        <v>131</v>
      </c>
    </row>
    <row r="142" spans="2:65" s="1" customFormat="1" ht="24.2" customHeight="1">
      <c r="B142" s="135"/>
      <c r="C142" s="136" t="s">
        <v>183</v>
      </c>
      <c r="D142" s="136" t="s">
        <v>133</v>
      </c>
      <c r="E142" s="137" t="s">
        <v>327</v>
      </c>
      <c r="F142" s="138" t="s">
        <v>328</v>
      </c>
      <c r="G142" s="139" t="s">
        <v>240</v>
      </c>
      <c r="H142" s="140">
        <v>112</v>
      </c>
      <c r="I142" s="141"/>
      <c r="J142" s="142">
        <f>ROUND(I142*H142,2)</f>
        <v>0</v>
      </c>
      <c r="K142" s="138" t="s">
        <v>137</v>
      </c>
      <c r="L142" s="31"/>
      <c r="M142" s="143" t="s">
        <v>1</v>
      </c>
      <c r="N142" s="144" t="s">
        <v>41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138</v>
      </c>
      <c r="AT142" s="147" t="s">
        <v>133</v>
      </c>
      <c r="AU142" s="147" t="s">
        <v>85</v>
      </c>
      <c r="AY142" s="16" t="s">
        <v>131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6" t="s">
        <v>83</v>
      </c>
      <c r="BK142" s="148">
        <f>ROUND(I142*H142,2)</f>
        <v>0</v>
      </c>
      <c r="BL142" s="16" t="s">
        <v>138</v>
      </c>
      <c r="BM142" s="147" t="s">
        <v>329</v>
      </c>
    </row>
    <row r="143" spans="2:65" s="12" customFormat="1" ht="11.25">
      <c r="B143" s="149"/>
      <c r="D143" s="150" t="s">
        <v>140</v>
      </c>
      <c r="E143" s="151" t="s">
        <v>1</v>
      </c>
      <c r="F143" s="152" t="s">
        <v>330</v>
      </c>
      <c r="H143" s="153">
        <v>112</v>
      </c>
      <c r="I143" s="154"/>
      <c r="L143" s="149"/>
      <c r="M143" s="179"/>
      <c r="N143" s="180"/>
      <c r="O143" s="180"/>
      <c r="P143" s="180"/>
      <c r="Q143" s="180"/>
      <c r="R143" s="180"/>
      <c r="S143" s="180"/>
      <c r="T143" s="181"/>
      <c r="AT143" s="151" t="s">
        <v>140</v>
      </c>
      <c r="AU143" s="151" t="s">
        <v>85</v>
      </c>
      <c r="AV143" s="12" t="s">
        <v>85</v>
      </c>
      <c r="AW143" s="12" t="s">
        <v>32</v>
      </c>
      <c r="AX143" s="12" t="s">
        <v>83</v>
      </c>
      <c r="AY143" s="151" t="s">
        <v>131</v>
      </c>
    </row>
    <row r="144" spans="2:65" s="1" customFormat="1" ht="6.95" customHeight="1">
      <c r="B144" s="43"/>
      <c r="C144" s="44"/>
      <c r="D144" s="44"/>
      <c r="E144" s="44"/>
      <c r="F144" s="44"/>
      <c r="G144" s="44"/>
      <c r="H144" s="44"/>
      <c r="I144" s="44"/>
      <c r="J144" s="44"/>
      <c r="K144" s="44"/>
      <c r="L144" s="31"/>
    </row>
  </sheetData>
  <autoFilter ref="C121:K143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9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1" t="str">
        <f>'Rekapitulace stavby'!K6</f>
        <v>Oprava obslužného chodníku v rámci vnitrobloku MŠ Veselá školka, 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331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ROUND((SUM(BE122:BE128)),  2)</f>
        <v>0</v>
      </c>
      <c r="I35" s="95">
        <v>0.21</v>
      </c>
      <c r="J35" s="85">
        <f>ROUND(((SUM(BE122:BE128))*I35),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ROUND((SUM(BF122:BF128)),  2)</f>
        <v>0</v>
      </c>
      <c r="I36" s="95">
        <v>0.12</v>
      </c>
      <c r="J36" s="85">
        <f>ROUND(((SUM(BF122:BF128))*I36),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26.25" customHeight="1">
      <c r="B85" s="31"/>
      <c r="E85" s="231" t="str">
        <f>E7</f>
        <v>Oprava obslužného chodníku v rámci vnitrobloku MŠ Veselá školka, 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1000 - Ostatní  náklady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332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333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26.25" customHeight="1">
      <c r="B110" s="31"/>
      <c r="E110" s="231" t="str">
        <f>E7</f>
        <v>Oprava obslužného chodníku v rámci vnitrobloku MŠ Veselá školka, 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1000 - Ostatní  náklady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334</v>
      </c>
      <c r="F123" s="125" t="s">
        <v>335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138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336</v>
      </c>
      <c r="F124" s="133" t="s">
        <v>335</v>
      </c>
      <c r="I124" s="126"/>
      <c r="J124" s="134">
        <f>BK124</f>
        <v>0</v>
      </c>
      <c r="L124" s="123"/>
      <c r="M124" s="128"/>
      <c r="P124" s="129">
        <f>SUM(P125:P128)</f>
        <v>0</v>
      </c>
      <c r="R124" s="129">
        <f>SUM(R125:R128)</f>
        <v>0</v>
      </c>
      <c r="T124" s="130">
        <f>SUM(T125:T128)</f>
        <v>0</v>
      </c>
      <c r="AR124" s="124" t="s">
        <v>138</v>
      </c>
      <c r="AT124" s="131" t="s">
        <v>75</v>
      </c>
      <c r="AU124" s="131" t="s">
        <v>83</v>
      </c>
      <c r="AY124" s="124" t="s">
        <v>131</v>
      </c>
      <c r="BK124" s="132">
        <f>SUM(BK125:BK128)</f>
        <v>0</v>
      </c>
    </row>
    <row r="125" spans="2:65" s="1" customFormat="1" ht="16.5" customHeight="1">
      <c r="B125" s="135"/>
      <c r="C125" s="136" t="s">
        <v>83</v>
      </c>
      <c r="D125" s="136" t="s">
        <v>133</v>
      </c>
      <c r="E125" s="137" t="s">
        <v>337</v>
      </c>
      <c r="F125" s="138" t="s">
        <v>338</v>
      </c>
      <c r="G125" s="139" t="s">
        <v>339</v>
      </c>
      <c r="H125" s="140">
        <v>1</v>
      </c>
      <c r="I125" s="141"/>
      <c r="J125" s="142">
        <f>ROUND(I125*H125,2)</f>
        <v>0</v>
      </c>
      <c r="K125" s="138" t="s">
        <v>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340</v>
      </c>
      <c r="AT125" s="147" t="s">
        <v>133</v>
      </c>
      <c r="AU125" s="147" t="s">
        <v>85</v>
      </c>
      <c r="AY125" s="16" t="s">
        <v>131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340</v>
      </c>
      <c r="BM125" s="147" t="s">
        <v>341</v>
      </c>
    </row>
    <row r="126" spans="2:65" s="14" customFormat="1" ht="22.5">
      <c r="B126" s="182"/>
      <c r="D126" s="150" t="s">
        <v>140</v>
      </c>
      <c r="E126" s="183" t="s">
        <v>1</v>
      </c>
      <c r="F126" s="184" t="s">
        <v>342</v>
      </c>
      <c r="H126" s="183" t="s">
        <v>1</v>
      </c>
      <c r="I126" s="185"/>
      <c r="L126" s="182"/>
      <c r="M126" s="186"/>
      <c r="T126" s="187"/>
      <c r="AT126" s="183" t="s">
        <v>140</v>
      </c>
      <c r="AU126" s="183" t="s">
        <v>85</v>
      </c>
      <c r="AV126" s="14" t="s">
        <v>83</v>
      </c>
      <c r="AW126" s="14" t="s">
        <v>32</v>
      </c>
      <c r="AX126" s="14" t="s">
        <v>76</v>
      </c>
      <c r="AY126" s="183" t="s">
        <v>131</v>
      </c>
    </row>
    <row r="127" spans="2:65" s="12" customFormat="1" ht="11.25">
      <c r="B127" s="149"/>
      <c r="D127" s="150" t="s">
        <v>140</v>
      </c>
      <c r="E127" s="151" t="s">
        <v>1</v>
      </c>
      <c r="F127" s="152" t="s">
        <v>83</v>
      </c>
      <c r="H127" s="153">
        <v>1</v>
      </c>
      <c r="I127" s="154"/>
      <c r="L127" s="149"/>
      <c r="M127" s="155"/>
      <c r="T127" s="156"/>
      <c r="AT127" s="151" t="s">
        <v>140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131</v>
      </c>
    </row>
    <row r="128" spans="2:65" s="1" customFormat="1" ht="16.5" customHeight="1">
      <c r="B128" s="135"/>
      <c r="C128" s="136" t="s">
        <v>85</v>
      </c>
      <c r="D128" s="136" t="s">
        <v>133</v>
      </c>
      <c r="E128" s="137" t="s">
        <v>343</v>
      </c>
      <c r="F128" s="138" t="s">
        <v>344</v>
      </c>
      <c r="G128" s="139" t="s">
        <v>339</v>
      </c>
      <c r="H128" s="140">
        <v>1</v>
      </c>
      <c r="I128" s="141"/>
      <c r="J128" s="142">
        <f>ROUND(I128*H128,2)</f>
        <v>0</v>
      </c>
      <c r="K128" s="138" t="s">
        <v>137</v>
      </c>
      <c r="L128" s="31"/>
      <c r="M128" s="164" t="s">
        <v>1</v>
      </c>
      <c r="N128" s="165" t="s">
        <v>41</v>
      </c>
      <c r="O128" s="166"/>
      <c r="P128" s="167">
        <f>O128*H128</f>
        <v>0</v>
      </c>
      <c r="Q128" s="167">
        <v>0</v>
      </c>
      <c r="R128" s="167">
        <f>Q128*H128</f>
        <v>0</v>
      </c>
      <c r="S128" s="167">
        <v>0</v>
      </c>
      <c r="T128" s="168">
        <f>S128*H128</f>
        <v>0</v>
      </c>
      <c r="AR128" s="147" t="s">
        <v>340</v>
      </c>
      <c r="AT128" s="147" t="s">
        <v>133</v>
      </c>
      <c r="AU128" s="147" t="s">
        <v>85</v>
      </c>
      <c r="AY128" s="16" t="s">
        <v>131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340</v>
      </c>
      <c r="BM128" s="147" t="s">
        <v>345</v>
      </c>
    </row>
    <row r="129" spans="2:12" s="1" customFormat="1" ht="6.95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1"/>
    </row>
  </sheetData>
  <autoFilter ref="C121:K128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1" t="str">
        <f>'Rekapitulace stavby'!K6</f>
        <v>Oprava obslužného chodníku v rámci vnitrobloku MŠ Veselá školka, 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346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26.25" customHeight="1">
      <c r="B85" s="31"/>
      <c r="E85" s="231" t="str">
        <f>E7</f>
        <v>Oprava obslužného chodníku v rámci vnitrobloku MŠ Veselá školka, 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1020 - VRN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347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348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116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26.25" customHeight="1">
      <c r="B110" s="31"/>
      <c r="E110" s="231" t="str">
        <f>E7</f>
        <v>Oprava obslužného chodníku v rámci vnitrobloku MŠ Veselá školka, 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1020 - VRN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117</v>
      </c>
      <c r="D121" s="117" t="s">
        <v>61</v>
      </c>
      <c r="E121" s="117" t="s">
        <v>57</v>
      </c>
      <c r="F121" s="117" t="s">
        <v>58</v>
      </c>
      <c r="G121" s="117" t="s">
        <v>118</v>
      </c>
      <c r="H121" s="117" t="s">
        <v>119</v>
      </c>
      <c r="I121" s="117" t="s">
        <v>120</v>
      </c>
      <c r="J121" s="117" t="s">
        <v>110</v>
      </c>
      <c r="K121" s="118" t="s">
        <v>121</v>
      </c>
      <c r="L121" s="115"/>
      <c r="M121" s="58" t="s">
        <v>1</v>
      </c>
      <c r="N121" s="59" t="s">
        <v>40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" customHeight="1">
      <c r="B122" s="31"/>
      <c r="C122" s="63" t="s">
        <v>128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101</v>
      </c>
      <c r="F123" s="125" t="s">
        <v>349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156</v>
      </c>
      <c r="AT123" s="131" t="s">
        <v>75</v>
      </c>
      <c r="AU123" s="131" t="s">
        <v>76</v>
      </c>
      <c r="AY123" s="124" t="s">
        <v>131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350</v>
      </c>
      <c r="F124" s="133" t="s">
        <v>351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156</v>
      </c>
      <c r="AT124" s="131" t="s">
        <v>75</v>
      </c>
      <c r="AU124" s="131" t="s">
        <v>83</v>
      </c>
      <c r="AY124" s="124" t="s">
        <v>131</v>
      </c>
      <c r="BK124" s="132">
        <f>SUM(BK125:BK126)</f>
        <v>0</v>
      </c>
    </row>
    <row r="125" spans="2:65" s="1" customFormat="1" ht="16.5" customHeight="1">
      <c r="B125" s="135"/>
      <c r="C125" s="136" t="s">
        <v>83</v>
      </c>
      <c r="D125" s="136" t="s">
        <v>133</v>
      </c>
      <c r="E125" s="137" t="s">
        <v>352</v>
      </c>
      <c r="F125" s="138" t="s">
        <v>351</v>
      </c>
      <c r="G125" s="139" t="s">
        <v>339</v>
      </c>
      <c r="H125" s="140">
        <v>1</v>
      </c>
      <c r="I125" s="141"/>
      <c r="J125" s="142">
        <f>ROUND(I125*H125,2)</f>
        <v>0</v>
      </c>
      <c r="K125" s="138" t="s">
        <v>137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353</v>
      </c>
      <c r="AT125" s="147" t="s">
        <v>133</v>
      </c>
      <c r="AU125" s="147" t="s">
        <v>85</v>
      </c>
      <c r="AY125" s="16" t="s">
        <v>131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353</v>
      </c>
      <c r="BM125" s="147" t="s">
        <v>354</v>
      </c>
    </row>
    <row r="126" spans="2:65" s="1" customFormat="1" ht="16.5" customHeight="1">
      <c r="B126" s="135"/>
      <c r="C126" s="136" t="s">
        <v>85</v>
      </c>
      <c r="D126" s="136" t="s">
        <v>133</v>
      </c>
      <c r="E126" s="137" t="s">
        <v>355</v>
      </c>
      <c r="F126" s="138" t="s">
        <v>356</v>
      </c>
      <c r="G126" s="139" t="s">
        <v>339</v>
      </c>
      <c r="H126" s="140">
        <v>1</v>
      </c>
      <c r="I126" s="141"/>
      <c r="J126" s="142">
        <f>ROUND(I126*H126,2)</f>
        <v>0</v>
      </c>
      <c r="K126" s="138" t="s">
        <v>137</v>
      </c>
      <c r="L126" s="31"/>
      <c r="M126" s="164" t="s">
        <v>1</v>
      </c>
      <c r="N126" s="165" t="s">
        <v>41</v>
      </c>
      <c r="O126" s="166"/>
      <c r="P126" s="167">
        <f>O126*H126</f>
        <v>0</v>
      </c>
      <c r="Q126" s="167">
        <v>0</v>
      </c>
      <c r="R126" s="167">
        <f>Q126*H126</f>
        <v>0</v>
      </c>
      <c r="S126" s="167">
        <v>0</v>
      </c>
      <c r="T126" s="168">
        <f>S126*H126</f>
        <v>0</v>
      </c>
      <c r="AR126" s="147" t="s">
        <v>353</v>
      </c>
      <c r="AT126" s="147" t="s">
        <v>133</v>
      </c>
      <c r="AU126" s="147" t="s">
        <v>85</v>
      </c>
      <c r="AY126" s="16" t="s">
        <v>131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353</v>
      </c>
      <c r="BM126" s="147" t="s">
        <v>357</v>
      </c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autoFilter ref="C121:K126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001 - Příprava území ,...</vt:lpstr>
      <vt:lpstr>SO 101 - Chodník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Nádeníčková Eva, Ing.</cp:lastModifiedBy>
  <dcterms:created xsi:type="dcterms:W3CDTF">2024-12-11T21:24:02Z</dcterms:created>
  <dcterms:modified xsi:type="dcterms:W3CDTF">2025-04-24T12:25:28Z</dcterms:modified>
</cp:coreProperties>
</file>