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2\Export\"/>
    </mc:Choice>
  </mc:AlternateContent>
  <bookViews>
    <workbookView xWindow="0" yWindow="0" windowWidth="0" windowHeight="0"/>
  </bookViews>
  <sheets>
    <sheet name="Rekapitulace stavby" sheetId="1" r:id="rId1"/>
    <sheet name="SO 001 - Příprava území ,..." sheetId="2" r:id="rId2"/>
    <sheet name="SO 101 - Chodník" sheetId="3" r:id="rId3"/>
    <sheet name="SO 191 - Dopravní značení..." sheetId="4" r:id="rId4"/>
    <sheet name="SO 192 - Dopravní  značen..." sheetId="5" r:id="rId5"/>
    <sheet name="SO 1000 - Ostatní  náklady" sheetId="6" r:id="rId6"/>
    <sheet name="SO 1020 - VRN" sheetId="7" r:id="rId7"/>
  </sheets>
  <definedNames>
    <definedName name="_xlnm.Print_Area" localSheetId="0">'Rekapitulace stavby'!$D$4:$AO$76,'Rekapitulace stavby'!$C$82:$AQ$102</definedName>
    <definedName name="_xlnm.Print_Titles" localSheetId="0">'Rekapitulace stavby'!$92:$92</definedName>
    <definedName name="_xlnm._FilterDatabase" localSheetId="1" hidden="1">'SO 001 - Příprava území ,...'!$C$123:$K$147</definedName>
    <definedName name="_xlnm.Print_Area" localSheetId="1">'SO 001 - Příprava území ,...'!$C$4:$J$76,'SO 001 - Příprava území ,...'!$C$82:$J$103,'SO 001 - Příprava území ,...'!$C$109:$K$147</definedName>
    <definedName name="_xlnm.Print_Titles" localSheetId="1">'SO 001 - Příprava území ,...'!$123:$123</definedName>
    <definedName name="_xlnm._FilterDatabase" localSheetId="2" hidden="1">'SO 101 - Chodník'!$C$129:$K$208</definedName>
    <definedName name="_xlnm.Print_Area" localSheetId="2">'SO 101 - Chodník'!$C$4:$J$76,'SO 101 - Chodník'!$C$82:$J$109,'SO 101 - Chodník'!$C$115:$K$208</definedName>
    <definedName name="_xlnm.Print_Titles" localSheetId="2">'SO 101 - Chodník'!$129:$129</definedName>
    <definedName name="_xlnm._FilterDatabase" localSheetId="3" hidden="1">'SO 191 - Dopravní značení...'!$C$121:$K$131</definedName>
    <definedName name="_xlnm.Print_Area" localSheetId="3">'SO 191 - Dopravní značení...'!$C$4:$J$76,'SO 191 - Dopravní značení...'!$C$82:$J$101,'SO 191 - Dopravní značení...'!$C$107:$K$131</definedName>
    <definedName name="_xlnm.Print_Titles" localSheetId="3">'SO 191 - Dopravní značení...'!$121:$121</definedName>
    <definedName name="_xlnm._FilterDatabase" localSheetId="4" hidden="1">'SO 192 - Dopravní  značen...'!$C$121:$K$140</definedName>
    <definedName name="_xlnm.Print_Area" localSheetId="4">'SO 192 - Dopravní  značen...'!$C$4:$J$76,'SO 192 - Dopravní  značen...'!$C$82:$J$101,'SO 192 - Dopravní  značen...'!$C$107:$K$140</definedName>
    <definedName name="_xlnm.Print_Titles" localSheetId="4">'SO 192 - Dopravní  značen...'!$121:$121</definedName>
    <definedName name="_xlnm._FilterDatabase" localSheetId="5" hidden="1">'SO 1000 - Ostatní  náklady'!$C$121:$K$130</definedName>
    <definedName name="_xlnm.Print_Area" localSheetId="5">'SO 1000 - Ostatní  náklady'!$C$4:$J$76,'SO 1000 - Ostatní  náklady'!$C$82:$J$101,'SO 1000 - Ostatní  náklady'!$C$107:$K$130</definedName>
    <definedName name="_xlnm.Print_Titles" localSheetId="5">'SO 1000 - Ostatní  náklady'!$121:$121</definedName>
    <definedName name="_xlnm._FilterDatabase" localSheetId="6" hidden="1">'SO 1020 - VRN'!$C$121:$K$126</definedName>
    <definedName name="_xlnm.Print_Area" localSheetId="6">'SO 1020 - VRN'!$C$4:$J$76,'SO 1020 - VRN'!$C$82:$J$101,'SO 1020 - VRN'!$C$107:$K$126</definedName>
    <definedName name="_xlnm.Print_Titles" localSheetId="6">'SO 1020 - VRN'!$121:$121</definedName>
  </definedNames>
  <calcPr/>
</workbook>
</file>

<file path=xl/calcChain.xml><?xml version="1.0" encoding="utf-8"?>
<calcChain xmlns="http://schemas.openxmlformats.org/spreadsheetml/2006/main">
  <c i="7" l="1" r="J39"/>
  <c r="J38"/>
  <c i="1" r="AY101"/>
  <c i="7" r="J37"/>
  <c i="1" r="AX101"/>
  <c i="7" r="BI126"/>
  <c r="BH126"/>
  <c r="BG126"/>
  <c r="BF126"/>
  <c r="T126"/>
  <c r="R126"/>
  <c r="P126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94"/>
  <c r="J19"/>
  <c r="J14"/>
  <c r="J91"/>
  <c r="E7"/>
  <c r="E85"/>
  <c i="6" r="J39"/>
  <c r="J38"/>
  <c i="1" r="AY100"/>
  <c i="6" r="J37"/>
  <c i="1" r="AX100"/>
  <c i="6"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116"/>
  <c r="E7"/>
  <c r="E110"/>
  <c i="5" r="J39"/>
  <c r="J38"/>
  <c i="1" r="AY99"/>
  <c i="5" r="J37"/>
  <c i="1" r="AX99"/>
  <c i="5"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116"/>
  <c r="E7"/>
  <c r="E110"/>
  <c i="4" r="J39"/>
  <c r="J38"/>
  <c i="1" r="AY98"/>
  <c i="4" r="J37"/>
  <c i="1" r="AX98"/>
  <c i="4" r="BI129"/>
  <c r="BH129"/>
  <c r="BG129"/>
  <c r="BF129"/>
  <c r="T129"/>
  <c r="R129"/>
  <c r="P129"/>
  <c r="BI128"/>
  <c r="BH128"/>
  <c r="BG128"/>
  <c r="BF128"/>
  <c r="T128"/>
  <c r="R128"/>
  <c r="P128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116"/>
  <c r="E7"/>
  <c r="E85"/>
  <c i="3" r="J39"/>
  <c r="J38"/>
  <c i="1" r="AY97"/>
  <c i="3" r="J37"/>
  <c i="1" r="AX97"/>
  <c i="3" r="BI208"/>
  <c r="BH208"/>
  <c r="BG208"/>
  <c r="BF208"/>
  <c r="T208"/>
  <c r="R208"/>
  <c r="P208"/>
  <c r="BI207"/>
  <c r="BH207"/>
  <c r="BG207"/>
  <c r="BF207"/>
  <c r="T207"/>
  <c r="R207"/>
  <c r="P207"/>
  <c r="BI204"/>
  <c r="BH204"/>
  <c r="BG204"/>
  <c r="BF204"/>
  <c r="T204"/>
  <c r="T203"/>
  <c r="R204"/>
  <c r="R203"/>
  <c r="P204"/>
  <c r="P203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T146"/>
  <c r="R147"/>
  <c r="R146"/>
  <c r="P147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J127"/>
  <c r="J126"/>
  <c r="F126"/>
  <c r="F124"/>
  <c r="E122"/>
  <c r="J94"/>
  <c r="J93"/>
  <c r="F93"/>
  <c r="F91"/>
  <c r="E89"/>
  <c r="J20"/>
  <c r="E20"/>
  <c r="F127"/>
  <c r="J19"/>
  <c r="J14"/>
  <c r="J124"/>
  <c r="E7"/>
  <c r="E118"/>
  <c i="2" r="J39"/>
  <c r="J38"/>
  <c i="1" r="AY96"/>
  <c i="2" r="J37"/>
  <c i="1" r="AX96"/>
  <c i="2"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T136"/>
  <c r="R137"/>
  <c r="R136"/>
  <c r="P137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94"/>
  <c r="J19"/>
  <c r="J14"/>
  <c r="J118"/>
  <c r="E7"/>
  <c r="E85"/>
  <c i="1" r="L90"/>
  <c r="AM90"/>
  <c r="AM89"/>
  <c r="L89"/>
  <c r="AM87"/>
  <c r="L87"/>
  <c r="L85"/>
  <c r="L84"/>
  <c i="2" r="J134"/>
  <c r="BK137"/>
  <c r="BK128"/>
  <c r="BK144"/>
  <c r="J132"/>
  <c r="BK143"/>
  <c r="J128"/>
  <c i="3" r="BK201"/>
  <c r="J189"/>
  <c r="BK184"/>
  <c r="J176"/>
  <c r="BK170"/>
  <c r="BK160"/>
  <c r="J147"/>
  <c r="J137"/>
  <c r="J195"/>
  <c r="J187"/>
  <c r="J171"/>
  <c r="BK164"/>
  <c r="BK155"/>
  <c r="BK142"/>
  <c r="J207"/>
  <c r="BK196"/>
  <c r="J179"/>
  <c r="BK175"/>
  <c r="BK137"/>
  <c r="BK169"/>
  <c r="J136"/>
  <c i="4" r="J129"/>
  <c i="5" r="J135"/>
  <c r="BK131"/>
  <c r="J139"/>
  <c r="J131"/>
  <c r="J125"/>
  <c i="6" r="J128"/>
  <c r="J125"/>
  <c i="2" r="J147"/>
  <c r="BK141"/>
  <c r="BK134"/>
  <c r="BK147"/>
  <c r="J137"/>
  <c r="J146"/>
  <c r="BK129"/>
  <c i="3" r="BK204"/>
  <c r="BK198"/>
  <c r="BK188"/>
  <c r="J180"/>
  <c r="J174"/>
  <c r="J169"/>
  <c r="J157"/>
  <c r="J152"/>
  <c r="J139"/>
  <c r="BK199"/>
  <c r="J188"/>
  <c r="J177"/>
  <c r="BK166"/>
  <c r="J159"/>
  <c r="BK140"/>
  <c r="J208"/>
  <c r="J198"/>
  <c r="J186"/>
  <c r="BK180"/>
  <c r="BK176"/>
  <c r="BK139"/>
  <c r="J167"/>
  <c i="4" r="BK129"/>
  <c r="BK125"/>
  <c i="5" r="J133"/>
  <c r="BK125"/>
  <c r="BK133"/>
  <c r="BK139"/>
  <c i="6" r="J129"/>
  <c r="BK129"/>
  <c i="7" r="BK126"/>
  <c i="2" r="BK146"/>
  <c r="BK132"/>
  <c r="BK140"/>
  <c r="J129"/>
  <c r="J127"/>
  <c r="J140"/>
  <c r="BK127"/>
  <c r="BK130"/>
  <c i="3" r="BK207"/>
  <c r="J199"/>
  <c r="BK195"/>
  <c r="BK182"/>
  <c r="BK178"/>
  <c r="J172"/>
  <c r="J166"/>
  <c r="J153"/>
  <c r="BK144"/>
  <c r="J201"/>
  <c r="BK186"/>
  <c r="J175"/>
  <c r="BK167"/>
  <c r="J160"/>
  <c r="BK153"/>
  <c r="J133"/>
  <c r="J202"/>
  <c r="J194"/>
  <c r="J184"/>
  <c r="BK177"/>
  <c r="J173"/>
  <c r="BK171"/>
  <c r="J164"/>
  <c r="BK159"/>
  <c r="BK150"/>
  <c r="J144"/>
  <c r="J140"/>
  <c r="BK133"/>
  <c r="BK156"/>
  <c i="4" r="J128"/>
  <c i="5" r="J127"/>
  <c r="BK129"/>
  <c r="J137"/>
  <c r="J129"/>
  <c i="6" r="BK130"/>
  <c r="J130"/>
  <c i="7" r="J126"/>
  <c i="2" r="J141"/>
  <c i="1" r="AS95"/>
  <c i="2" r="J143"/>
  <c r="J130"/>
  <c r="J144"/>
  <c i="3" r="BK208"/>
  <c r="BK202"/>
  <c r="J196"/>
  <c r="BK187"/>
  <c r="BK179"/>
  <c r="BK173"/>
  <c r="BK168"/>
  <c r="J155"/>
  <c r="J150"/>
  <c r="BK136"/>
  <c r="BK194"/>
  <c r="J182"/>
  <c r="J168"/>
  <c r="J163"/>
  <c r="BK152"/>
  <c r="BK135"/>
  <c r="J204"/>
  <c r="BK189"/>
  <c r="J178"/>
  <c r="BK174"/>
  <c r="BK172"/>
  <c r="J170"/>
  <c r="BK163"/>
  <c r="J156"/>
  <c r="BK147"/>
  <c r="J142"/>
  <c r="J135"/>
  <c r="BK157"/>
  <c i="4" r="BK128"/>
  <c r="J125"/>
  <c i="5" r="BK137"/>
  <c r="BK127"/>
  <c r="BK135"/>
  <c i="6" r="BK125"/>
  <c r="BK128"/>
  <c i="7" r="J125"/>
  <c r="BK125"/>
  <c i="2" l="1" r="BK126"/>
  <c r="J126"/>
  <c r="J100"/>
  <c r="R139"/>
  <c r="T126"/>
  <c r="BK139"/>
  <c r="J139"/>
  <c r="J102"/>
  <c i="3" r="BK132"/>
  <c r="J132"/>
  <c r="J100"/>
  <c r="R132"/>
  <c r="P149"/>
  <c r="T149"/>
  <c r="P162"/>
  <c r="T162"/>
  <c r="P181"/>
  <c r="R181"/>
  <c r="BK197"/>
  <c r="J197"/>
  <c r="J105"/>
  <c r="R197"/>
  <c r="P206"/>
  <c r="P205"/>
  <c i="5" r="BK124"/>
  <c r="BK123"/>
  <c r="J123"/>
  <c r="J99"/>
  <c r="P124"/>
  <c r="P123"/>
  <c r="P122"/>
  <c i="1" r="AU99"/>
  <c i="6" r="R124"/>
  <c r="R123"/>
  <c r="R122"/>
  <c i="2" r="R126"/>
  <c r="R125"/>
  <c r="R124"/>
  <c r="T139"/>
  <c i="3" r="T132"/>
  <c i="4" r="BK124"/>
  <c r="J124"/>
  <c r="J100"/>
  <c r="T124"/>
  <c r="T123"/>
  <c r="T122"/>
  <c i="5" r="R124"/>
  <c r="R123"/>
  <c r="R122"/>
  <c i="6" r="P124"/>
  <c r="P123"/>
  <c r="P122"/>
  <c i="1" r="AU100"/>
  <c i="7" r="BK124"/>
  <c r="J124"/>
  <c r="J100"/>
  <c r="P124"/>
  <c r="P123"/>
  <c r="P122"/>
  <c i="1" r="AU101"/>
  <c i="7" r="R124"/>
  <c r="R123"/>
  <c r="R122"/>
  <c i="2" r="P126"/>
  <c r="P139"/>
  <c i="3" r="P132"/>
  <c r="BK149"/>
  <c r="J149"/>
  <c r="J102"/>
  <c r="R149"/>
  <c r="BK162"/>
  <c r="J162"/>
  <c r="J103"/>
  <c r="R162"/>
  <c r="BK181"/>
  <c r="J181"/>
  <c r="J104"/>
  <c r="T181"/>
  <c r="P197"/>
  <c r="T197"/>
  <c r="BK206"/>
  <c r="J206"/>
  <c r="J108"/>
  <c r="R206"/>
  <c r="R205"/>
  <c r="T206"/>
  <c r="T205"/>
  <c i="4" r="P124"/>
  <c r="P123"/>
  <c r="P122"/>
  <c i="1" r="AU98"/>
  <c i="4" r="R124"/>
  <c r="R123"/>
  <c r="R122"/>
  <c i="5" r="T124"/>
  <c r="T123"/>
  <c r="T122"/>
  <c i="6" r="BK124"/>
  <c r="BK123"/>
  <c r="BK122"/>
  <c r="J122"/>
  <c r="J98"/>
  <c r="T124"/>
  <c r="T123"/>
  <c r="T122"/>
  <c i="7" r="T124"/>
  <c r="T123"/>
  <c r="T122"/>
  <c i="2" r="BK136"/>
  <c r="J136"/>
  <c r="J101"/>
  <c i="3" r="BK146"/>
  <c r="J146"/>
  <c r="J101"/>
  <c r="BK203"/>
  <c r="J203"/>
  <c r="J106"/>
  <c i="7" r="E110"/>
  <c r="J116"/>
  <c r="BE125"/>
  <c i="6" r="J123"/>
  <c r="J99"/>
  <c r="J124"/>
  <c r="J100"/>
  <c i="7" r="F119"/>
  <c r="BE126"/>
  <c i="5" r="BK122"/>
  <c r="J122"/>
  <c r="J98"/>
  <c i="6" r="E85"/>
  <c r="J91"/>
  <c r="BE129"/>
  <c r="BE130"/>
  <c i="5" r="J124"/>
  <c r="J100"/>
  <c i="6" r="F94"/>
  <c r="BE125"/>
  <c r="BE128"/>
  <c i="5" r="F94"/>
  <c r="BE125"/>
  <c r="BE129"/>
  <c r="BE131"/>
  <c r="BE135"/>
  <c r="E85"/>
  <c r="J91"/>
  <c r="BE127"/>
  <c r="BE133"/>
  <c r="BE137"/>
  <c r="BE139"/>
  <c i="4" r="J91"/>
  <c r="F94"/>
  <c r="E110"/>
  <c r="BE129"/>
  <c r="BE125"/>
  <c r="BE128"/>
  <c i="3" r="F94"/>
  <c r="BE135"/>
  <c r="BE153"/>
  <c r="BE159"/>
  <c r="BE160"/>
  <c r="BE164"/>
  <c r="BE170"/>
  <c r="BE171"/>
  <c r="E85"/>
  <c r="J91"/>
  <c r="BE140"/>
  <c r="BE166"/>
  <c r="BE167"/>
  <c r="BE173"/>
  <c r="BE175"/>
  <c r="BE176"/>
  <c r="BE179"/>
  <c r="BE182"/>
  <c r="BE184"/>
  <c r="BE189"/>
  <c r="BE207"/>
  <c r="BE139"/>
  <c r="BE142"/>
  <c r="BE144"/>
  <c r="BE147"/>
  <c r="BE150"/>
  <c r="BE152"/>
  <c r="BE156"/>
  <c r="BE157"/>
  <c r="BE169"/>
  <c r="BE172"/>
  <c r="BE174"/>
  <c r="BE194"/>
  <c r="BE195"/>
  <c r="BE196"/>
  <c r="BE201"/>
  <c r="BE202"/>
  <c r="BE208"/>
  <c r="BE133"/>
  <c r="BE136"/>
  <c r="BE137"/>
  <c r="BE155"/>
  <c r="BE163"/>
  <c r="BE168"/>
  <c r="BE177"/>
  <c r="BE178"/>
  <c r="BE180"/>
  <c r="BE186"/>
  <c r="BE187"/>
  <c r="BE188"/>
  <c r="BE198"/>
  <c r="BE199"/>
  <c r="BE204"/>
  <c i="2" r="F121"/>
  <c r="BE132"/>
  <c r="BE134"/>
  <c r="BE137"/>
  <c r="BE140"/>
  <c r="BE144"/>
  <c r="BE147"/>
  <c r="BE128"/>
  <c r="BE130"/>
  <c r="J91"/>
  <c r="E112"/>
  <c r="BE143"/>
  <c r="BE146"/>
  <c r="BE127"/>
  <c r="BE129"/>
  <c r="BE141"/>
  <c r="F39"/>
  <c i="1" r="BD96"/>
  <c r="AS94"/>
  <c i="3" r="F39"/>
  <c i="1" r="BD97"/>
  <c i="4" r="J36"/>
  <c i="1" r="AW98"/>
  <c i="4" r="F36"/>
  <c i="1" r="BA98"/>
  <c i="5" r="J36"/>
  <c i="1" r="AW99"/>
  <c i="5" r="F36"/>
  <c i="1" r="BA99"/>
  <c i="6" r="F39"/>
  <c i="1" r="BD100"/>
  <c i="7" r="F37"/>
  <c i="1" r="BB101"/>
  <c i="7" r="J36"/>
  <c i="1" r="AW101"/>
  <c i="2" r="F38"/>
  <c i="1" r="BC96"/>
  <c i="3" r="J36"/>
  <c i="1" r="AW97"/>
  <c i="4" r="F38"/>
  <c i="1" r="BC98"/>
  <c i="4" r="F37"/>
  <c i="1" r="BB98"/>
  <c i="5" r="F37"/>
  <c i="1" r="BB99"/>
  <c i="6" r="J36"/>
  <c i="1" r="AW100"/>
  <c i="6" r="F36"/>
  <c i="1" r="BA100"/>
  <c i="7" r="F38"/>
  <c i="1" r="BC101"/>
  <c i="2" r="F36"/>
  <c i="1" r="BA96"/>
  <c i="2" r="J36"/>
  <c i="1" r="AW96"/>
  <c i="3" r="F36"/>
  <c i="1" r="BA97"/>
  <c i="3" r="F38"/>
  <c i="1" r="BC97"/>
  <c i="6" r="F37"/>
  <c i="1" r="BB100"/>
  <c i="6" r="J32"/>
  <c i="7" r="F39"/>
  <c i="1" r="BD101"/>
  <c i="2" r="F37"/>
  <c i="1" r="BB96"/>
  <c i="3" r="F37"/>
  <c i="1" r="BB97"/>
  <c i="4" r="F39"/>
  <c i="1" r="BD98"/>
  <c i="5" r="F38"/>
  <c i="1" r="BC99"/>
  <c i="5" r="F39"/>
  <c i="1" r="BD99"/>
  <c i="6" r="F38"/>
  <c i="1" r="BC100"/>
  <c i="7" r="F36"/>
  <c i="1" r="BA101"/>
  <c i="3" l="1" r="T131"/>
  <c r="T130"/>
  <c i="2" r="T125"/>
  <c r="T124"/>
  <c i="3" r="P131"/>
  <c r="P130"/>
  <c i="1" r="AU97"/>
  <c i="3" r="R131"/>
  <c r="R130"/>
  <c i="2" r="P125"/>
  <c r="P124"/>
  <c i="1" r="AU96"/>
  <c i="3" r="BK205"/>
  <c r="J205"/>
  <c r="J107"/>
  <c i="2" r="BK125"/>
  <c r="J125"/>
  <c r="J99"/>
  <c i="3" r="BK131"/>
  <c r="J131"/>
  <c r="J99"/>
  <c i="7" r="BK123"/>
  <c r="J123"/>
  <c r="J99"/>
  <c i="4" r="BK123"/>
  <c r="BK122"/>
  <c r="J122"/>
  <c r="J98"/>
  <c i="1" r="AG100"/>
  <c i="2" r="J35"/>
  <c i="1" r="AV96"/>
  <c r="AT96"/>
  <c i="3" r="J35"/>
  <c i="1" r="AV97"/>
  <c r="AT97"/>
  <c i="5" r="F35"/>
  <c i="1" r="AZ99"/>
  <c i="7" r="F35"/>
  <c i="1" r="AZ101"/>
  <c r="BC95"/>
  <c r="AY95"/>
  <c r="BD95"/>
  <c r="BD94"/>
  <c r="W33"/>
  <c i="2" r="F35"/>
  <c i="1" r="AZ96"/>
  <c i="3" r="F35"/>
  <c i="1" r="AZ97"/>
  <c i="5" r="J35"/>
  <c i="1" r="AV99"/>
  <c r="AT99"/>
  <c i="6" r="F35"/>
  <c i="1" r="AZ100"/>
  <c i="7" r="J35"/>
  <c i="1" r="AV101"/>
  <c r="AT101"/>
  <c r="BB95"/>
  <c r="BB94"/>
  <c r="W31"/>
  <c r="BA95"/>
  <c r="AW95"/>
  <c i="4" r="F35"/>
  <c i="1" r="AZ98"/>
  <c i="4" r="J35"/>
  <c i="1" r="AV98"/>
  <c r="AT98"/>
  <c i="5" r="J32"/>
  <c i="1" r="AG99"/>
  <c i="6" r="J35"/>
  <c i="1" r="AV100"/>
  <c r="AT100"/>
  <c r="AN100"/>
  <c i="3" l="1" r="BK130"/>
  <c r="J130"/>
  <c r="J98"/>
  <c i="7" r="BK122"/>
  <c r="J122"/>
  <c i="2" r="BK124"/>
  <c r="J124"/>
  <c i="4" r="J123"/>
  <c r="J99"/>
  <c i="1" r="AN99"/>
  <c i="6" r="J41"/>
  <c i="5" r="J41"/>
  <c i="1" r="AU95"/>
  <c r="AU94"/>
  <c i="7" r="J32"/>
  <c i="1" r="AG101"/>
  <c r="AX95"/>
  <c r="BC94"/>
  <c r="W32"/>
  <c r="AX94"/>
  <c i="2" r="J32"/>
  <c i="1" r="AG96"/>
  <c i="4" r="J32"/>
  <c i="1" r="AG98"/>
  <c r="AZ95"/>
  <c r="AZ94"/>
  <c r="AV94"/>
  <c r="AK29"/>
  <c r="BA94"/>
  <c r="AW94"/>
  <c r="AK30"/>
  <c i="4" l="1" r="J41"/>
  <c i="2" r="J41"/>
  <c i="7" r="J41"/>
  <c i="2" r="J98"/>
  <c i="7" r="J98"/>
  <c i="1" r="AN96"/>
  <c r="AN101"/>
  <c r="AN98"/>
  <c r="W30"/>
  <c i="3" r="J32"/>
  <c i="1" r="AG97"/>
  <c r="AN97"/>
  <c r="AV95"/>
  <c r="AT95"/>
  <c r="AT94"/>
  <c r="W29"/>
  <c r="AY94"/>
  <c i="3" l="1" r="J41"/>
  <c i="1" r="AG95"/>
  <c r="AG94"/>
  <c r="AK26"/>
  <c r="AK35"/>
  <c l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<sst xmlns="http://schemas.openxmlformats.org/spreadsheetml/2006/main">
  <si>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</si>
  <si>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</si>
  <si>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</si>
  <si>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</si>
  <si>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</si>
  <si>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{a763fbe3-3fa4-4862-84b3-77c615c54401}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</si>
  <si>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</si>
  <si>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</si>
  <si>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</si>
  <si>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</si>
  <si>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</si>
  <si>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</si>
  <si>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</si>
  <si>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</si>
  <si>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ChodnikLidicka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</si>
  <si>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</si>
  <si>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</si>
  <si>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chodníku na ul.Lidická ,Šumperk</t>
  </si>
  <si>
    <t>KSO:</t>
  </si>
  <si>
    <t>CC-CZ:</t>
  </si>
  <si>
    <t>Místo:</t>
  </si>
  <si>
    <t>Šumperk</t>
  </si>
  <si>
    <t>Datum:</t>
  </si>
  <si>
    <t>4. 9. 2024</t>
  </si>
  <si>
    <t>Zadavatel:</t>
  </si>
  <si>
    <t>IČ:</t>
  </si>
  <si>
    <t xml:space="preserve">Město  Šumperk</t>
  </si>
  <si>
    <t>DIČ:</t>
  </si>
  <si>
    <t>Uchazeč:</t>
  </si>
  <si>
    <t>Vyplň údaj</t>
  </si>
  <si>
    <t>Projektant:</t>
  </si>
  <si>
    <t xml:space="preserve">Ing.Zdeněk  Vitásek</t>
  </si>
  <si>
    <t>True</t>
  </si>
  <si>
    <t>Zpracovatel:</t>
  </si>
  <si>
    <t xml:space="preserve">Martin  Pniok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</si>
  <si>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</si>
  <si>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</si>
  <si>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</si>
  <si>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</si>
  <si>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</si>
  <si>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</si>
  <si>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</si>
  <si>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</si>
  <si>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</si>
  <si>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</si>
  <si>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</si>
  <si>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</si>
  <si>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</si>
  <si>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</si>
  <si>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</si>
  <si>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</si>
  <si>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</si>
  <si>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</si>
  <si>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</si>
  <si>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</si>
  <si>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</si>
  <si>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</si>
  <si>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</si>
  <si>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</si>
  <si>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</si>
  <si>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</si>
  <si>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</si>
  <si>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</si>
  <si>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</si>
  <si>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</si>
  <si>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</si>
  <si>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</si>
  <si>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</si>
  <si>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</si>
  <si>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</si>
  <si>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</si>
  <si>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</si>
  <si>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</si>
  <si>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</si>
  <si>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</si>
  <si>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</si>
  <si>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</si>
  <si>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</si>
  <si>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</si>
  <si>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</si>
  <si>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01</t>
  </si>
  <si>
    <t xml:space="preserve">Oprava  chodníku</t>
  </si>
  <si>
    <t>STA</t>
  </si>
  <si>
    <t>1</t>
  </si>
  <si>
    <t>{4632ac5b-615d-4685-897b-96c9b280c3fb}</t>
  </si>
  <si>
    <t>2</t>
  </si>
  <si>
    <t>/</t>
  </si>
  <si>
    <t>SO 001</t>
  </si>
  <si>
    <t>Příprava území , demolice stávajícího chodníku</t>
  </si>
  <si>
    <t>Soupis</t>
  </si>
  <si>
    <t>{afc7699e-5b12-4976-be34-e722ae8eb0a1}</t>
  </si>
  <si>
    <t>SO 101</t>
  </si>
  <si>
    <t>Chodník</t>
  </si>
  <si>
    <t>{280f4177-8920-4ae5-9787-82839e3615a0}</t>
  </si>
  <si>
    <t>SO 191</t>
  </si>
  <si>
    <t>Dopravní značení trvalé</t>
  </si>
  <si>
    <t>{0ea8ccb0-149f-431a-8d99-3a08ef73eb56}</t>
  </si>
  <si>
    <t>SO 192</t>
  </si>
  <si>
    <t xml:space="preserve">Dopravní  značení dočasné - DIO</t>
  </si>
  <si>
    <t>{6f9208bc-1ad6-4bbb-9a6f-b07669b206d3}</t>
  </si>
  <si>
    <t>SO 1000</t>
  </si>
  <si>
    <t xml:space="preserve">Ostatní  náklady</t>
  </si>
  <si>
    <t>{c9921d7f-c711-4770-85b0-941c98d15edb}</t>
  </si>
  <si>
    <t>SO 1020</t>
  </si>
  <si>
    <t>VRN</t>
  </si>
  <si>
    <t>{6cc72b83-364b-4956-b373-8263b789171f}</t>
  </si>
  <si>
    <t>KRYCÍ LIST SOUPISU PRACÍ</t>
  </si>
  <si>
    <t>Objekt:</t>
  </si>
  <si>
    <t xml:space="preserve">SO 01 - Oprava  chodníku</t>
  </si>
  <si>
    <t>Soupis:</t>
  </si>
  <si>
    <t>SO 001 - Příprava území , demolice stávajícího chodníku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</si>
  <si>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</si>
  <si>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</si>
  <si>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</si>
  <si>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</si>
  <si>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</si>
  <si>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</si>
  <si>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</si>
  <si>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</si>
  <si>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</si>
  <si>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</si>
  <si>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</si>
  <si>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</si>
  <si>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</si>
  <si>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</si>
  <si>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</si>
  <si>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</si>
  <si>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</si>
  <si>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</si>
  <si>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</si>
  <si>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</si>
  <si>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</si>
  <si>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</si>
  <si>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</si>
  <si>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</si>
  <si>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</si>
  <si>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</si>
  <si>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</si>
  <si>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</si>
  <si>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</si>
  <si>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</si>
  <si>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2024 02</t>
  </si>
  <si>
    <t>4</t>
  </si>
  <si>
    <t>-231659218</t>
  </si>
  <si>
    <t>113106123</t>
  </si>
  <si>
    <t>Rozebrání dlažeb ze zámkových dlaždic komunikací pro pěší ručně</t>
  </si>
  <si>
    <t>722575718</t>
  </si>
  <si>
    <t>3</t>
  </si>
  <si>
    <t>113106161</t>
  </si>
  <si>
    <t>Rozebrání dlažeb vozovek z drobných kostek s ložem z kameniva ručně</t>
  </si>
  <si>
    <t>127486128</t>
  </si>
  <si>
    <t>113107146</t>
  </si>
  <si>
    <t>Odstranění podkladu živičného tl přes 250 do 300 mm ručně</t>
  </si>
  <si>
    <t>-1549365144</t>
  </si>
  <si>
    <t>VV</t>
  </si>
  <si>
    <t>78*0,12</t>
  </si>
  <si>
    <t>5</t>
  </si>
  <si>
    <t>113107163</t>
  </si>
  <si>
    <t>Odstranění podkladu z kameniva drceného tl přes 200 do 300 mm strojně pl přes 50 do 200 m2</t>
  </si>
  <si>
    <t>196427652</t>
  </si>
  <si>
    <t>158+6</t>
  </si>
  <si>
    <t>6</t>
  </si>
  <si>
    <t>113202111</t>
  </si>
  <si>
    <t>Vytrhání obrub krajníků obrubníků stojatých</t>
  </si>
  <si>
    <t>m</t>
  </si>
  <si>
    <t>-1178351583</t>
  </si>
  <si>
    <t>78+25</t>
  </si>
  <si>
    <t>9</t>
  </si>
  <si>
    <t>Ostatní konstrukce a práce, bourání</t>
  </si>
  <si>
    <t>7</t>
  </si>
  <si>
    <t>919735113</t>
  </si>
  <si>
    <t>Řezání stávajícího živičného krytu hl přes 100 do 150 mm</t>
  </si>
  <si>
    <t>-421019269</t>
  </si>
  <si>
    <t xml:space="preserve">"kolem řádku"  78</t>
  </si>
  <si>
    <t>997</t>
  </si>
  <si>
    <t>Přesun sutě</t>
  </si>
  <si>
    <t>8</t>
  </si>
  <si>
    <t>997221561</t>
  </si>
  <si>
    <t>Vodorovná doprava suti z kusových materiálů do 1 km</t>
  </si>
  <si>
    <t>t</t>
  </si>
  <si>
    <t>679381777</t>
  </si>
  <si>
    <t>997221569</t>
  </si>
  <si>
    <t>Příplatek ZKD 1 km u vodorovné dopravy suti z kusových materiálů</t>
  </si>
  <si>
    <t>1249099033</t>
  </si>
  <si>
    <t>143,161*3 'Přepočtené koeficientem množství</t>
  </si>
  <si>
    <t>10</t>
  </si>
  <si>
    <t>997221611</t>
  </si>
  <si>
    <t>Nakládání suti na dopravní prostředky pro vodorovnou dopravu</t>
  </si>
  <si>
    <t>-1961659948</t>
  </si>
  <si>
    <t>11</t>
  </si>
  <si>
    <t>997221861</t>
  </si>
  <si>
    <t>Poplatek za uložení stavebního odpadu na recyklační skládce (skládkovné) z prostého betonu pod kódem 17 01 01</t>
  </si>
  <si>
    <t>-1425103702</t>
  </si>
  <si>
    <t>143,161-72,16-6,636</t>
  </si>
  <si>
    <t>997221873</t>
  </si>
  <si>
    <t>Poplatek za uložení stavebního odpadu na recyklační skládce (skládkovné) zeminy a kamení zatříděného do Katalogu odpadů pod kódem 17 05 04</t>
  </si>
  <si>
    <t>-731292454</t>
  </si>
  <si>
    <t>13</t>
  </si>
  <si>
    <t>997221875</t>
  </si>
  <si>
    <t>Poplatek za uložení stavebního odpadu na recyklační skládce (skládkovné) asfaltového bez obsahu dehtu zatříděného do Katalogu odpadů pod kódem 17 03 02</t>
  </si>
  <si>
    <t>CS ÚRS 2024 01</t>
  </si>
  <si>
    <t>147561936</t>
  </si>
  <si>
    <t>SO 101 - Chodník</t>
  </si>
  <si>
    <t xml:space="preserve">    4 - Vodorovné konstrukce</t>
  </si>
  <si>
    <t xml:space="preserve">    5 - Komunikace pozemní</t>
  </si>
  <si>
    <t xml:space="preserve">    8 - Trubní vedení</t>
  </si>
  <si>
    <t xml:space="preserve">    998 - Přesun hmot</t>
  </si>
  <si>
    <t>PSV - Práce a dodávky PSV</t>
  </si>
  <si>
    <t xml:space="preserve">    721 - Zdravotechnika - vnitřní kanalizace</t>
  </si>
  <si>
    <t>132212132</t>
  </si>
  <si>
    <t>Hloubení nezapažených rýh šířky do 800 mm v nesoudržných horninách třídy těžitelnosti I skupiny 3 ručně</t>
  </si>
  <si>
    <t>m3</t>
  </si>
  <si>
    <t>-705165303</t>
  </si>
  <si>
    <t>2*0,6*0,8</t>
  </si>
  <si>
    <t>162651111</t>
  </si>
  <si>
    <t>Vodorovné přemístění přes 3 000 do 4000 m výkopku/sypaniny z horniny třídy těžitelnosti I skupiny 1 až 3</t>
  </si>
  <si>
    <t>-370723167</t>
  </si>
  <si>
    <t>167111101</t>
  </si>
  <si>
    <t>Nakládání výkopku z hornin třídy těžitelnosti I skupiny 1 až 3 ručně</t>
  </si>
  <si>
    <t>161766401</t>
  </si>
  <si>
    <t>171201231</t>
  </si>
  <si>
    <t>Poplatek za uložení zeminy a kamení na recyklační skládce (skládkovné) kód odpadu 17 05 04</t>
  </si>
  <si>
    <t>1254822733</t>
  </si>
  <si>
    <t>0,96*1,9 'Přepočtené koeficientem množství</t>
  </si>
  <si>
    <t>171251201</t>
  </si>
  <si>
    <t>Uložení sypaniny na skládky nebo meziskládky</t>
  </si>
  <si>
    <t>-105677849</t>
  </si>
  <si>
    <t>175151101</t>
  </si>
  <si>
    <t>Obsypání potrubí strojně sypaninou bez prohození, uloženou do 3 m</t>
  </si>
  <si>
    <t>877056738</t>
  </si>
  <si>
    <t>2*0,6*0,7</t>
  </si>
  <si>
    <t>M</t>
  </si>
  <si>
    <t>58331351</t>
  </si>
  <si>
    <t>kamenivo těžené drobné frakce 0/4</t>
  </si>
  <si>
    <t>-978894753</t>
  </si>
  <si>
    <t>0,84*2 'Přepočtené koeficientem množství</t>
  </si>
  <si>
    <t>181912112</t>
  </si>
  <si>
    <t>Úprava pláně v hornině třídy těžitelnosti I skupiny 3 se zhutněním ručně</t>
  </si>
  <si>
    <t>-851363156</t>
  </si>
  <si>
    <t>150+7+7+4</t>
  </si>
  <si>
    <t>Vodorovné konstrukce</t>
  </si>
  <si>
    <t>451572111</t>
  </si>
  <si>
    <t>Lože pod potrubí otevřený výkop z kameniva drobného těženého</t>
  </si>
  <si>
    <t>-978182227</t>
  </si>
  <si>
    <t>2*0,6*0,1</t>
  </si>
  <si>
    <t>Komunikace pozemní</t>
  </si>
  <si>
    <t>564871011</t>
  </si>
  <si>
    <t>Podklad ze štěrkodrtě ŠD plochy do 100 m2 tl 250 mm</t>
  </si>
  <si>
    <t>-1117654727</t>
  </si>
  <si>
    <t>150+7+7</t>
  </si>
  <si>
    <t>596211110</t>
  </si>
  <si>
    <t>Kladení zámkové dlažby komunikací pro pěší ručně tl 60 mm skupiny A pl do 50 m2</t>
  </si>
  <si>
    <t>-1739854450</t>
  </si>
  <si>
    <t>59245006</t>
  </si>
  <si>
    <t>dlažba tvar obdélník betonová pro nevidomé 200x100x60mm barevná</t>
  </si>
  <si>
    <t>1075426543</t>
  </si>
  <si>
    <t>7*1,05</t>
  </si>
  <si>
    <t>735225958</t>
  </si>
  <si>
    <t>14</t>
  </si>
  <si>
    <t>1449341370</t>
  </si>
  <si>
    <t>15</t>
  </si>
  <si>
    <t>59245021</t>
  </si>
  <si>
    <t>dlažba tvar čtverec betonová 200x200x60mm přírodní bez fazety</t>
  </si>
  <si>
    <t>-1530614588</t>
  </si>
  <si>
    <t>7*1,03 'Přepočtené koeficientem množství</t>
  </si>
  <si>
    <t>16</t>
  </si>
  <si>
    <t>596211112</t>
  </si>
  <si>
    <t>Kladení zámkové dlažby komunikací pro pěší ručně tl 60 mm skupiny A pl přes 100 do 300 m2</t>
  </si>
  <si>
    <t>-1988994827</t>
  </si>
  <si>
    <t>17</t>
  </si>
  <si>
    <t>59245015</t>
  </si>
  <si>
    <t>dlažba zámková betonová tvaru I 200x165mm tl 60mm přírodní</t>
  </si>
  <si>
    <t>-1526599764</t>
  </si>
  <si>
    <t>150*1,02 'Přepočtené koeficientem množství</t>
  </si>
  <si>
    <t>Trubní vedení</t>
  </si>
  <si>
    <t>18</t>
  </si>
  <si>
    <t>871275811</t>
  </si>
  <si>
    <t>Bourání stávajícího potrubí z PVC nebo PP DN 150</t>
  </si>
  <si>
    <t>1881063908</t>
  </si>
  <si>
    <t>19</t>
  </si>
  <si>
    <t>890411811</t>
  </si>
  <si>
    <t>Bourání šachet z prefabrikovaných skruží ručně obestavěného prostoru do 1,5 m3</t>
  </si>
  <si>
    <t>2130078322</t>
  </si>
  <si>
    <t>0,25*0,25*3,14*1</t>
  </si>
  <si>
    <t>20</t>
  </si>
  <si>
    <t>895941302</t>
  </si>
  <si>
    <t>Osazení vpusti uliční DN 450 z betonových dílců dno s kalištěm</t>
  </si>
  <si>
    <t>kus</t>
  </si>
  <si>
    <t>615801730</t>
  </si>
  <si>
    <t>59224495</t>
  </si>
  <si>
    <t>vpusť uliční DN 450 kaliště nízké 450/240x50mm</t>
  </si>
  <si>
    <t>45080479</t>
  </si>
  <si>
    <t>22</t>
  </si>
  <si>
    <t>895941312</t>
  </si>
  <si>
    <t>Osazení vpusti uliční DN 450 z betonových dílců skruž horní 195 mm</t>
  </si>
  <si>
    <t>428283174</t>
  </si>
  <si>
    <t>23</t>
  </si>
  <si>
    <t>59223856</t>
  </si>
  <si>
    <t>skruž betonová horní pro uliční vpusť 450x195x50mm</t>
  </si>
  <si>
    <t>-315464838</t>
  </si>
  <si>
    <t>24</t>
  </si>
  <si>
    <t>895941321</t>
  </si>
  <si>
    <t>Osazení vpusti uliční DN 450 z betonových dílců skruž středová 195 mm</t>
  </si>
  <si>
    <t>-1541359512</t>
  </si>
  <si>
    <t>25</t>
  </si>
  <si>
    <t>59223860</t>
  </si>
  <si>
    <t>skruž betonová středová pro uliční vpusť 450x195x50mm</t>
  </si>
  <si>
    <t>1624995098</t>
  </si>
  <si>
    <t>26</t>
  </si>
  <si>
    <t>895941331</t>
  </si>
  <si>
    <t>Osazení vpusti uliční DN 450 z betonových dílců skruž průběžná s výtokem</t>
  </si>
  <si>
    <t>-1025012696</t>
  </si>
  <si>
    <t>27</t>
  </si>
  <si>
    <t>59224489</t>
  </si>
  <si>
    <t>skruž betonová s odtokem 150mm pro uliční vpusť 450x450x50mm</t>
  </si>
  <si>
    <t>454936468</t>
  </si>
  <si>
    <t>28</t>
  </si>
  <si>
    <t>899132121</t>
  </si>
  <si>
    <t>Výměna (výšková úprava) poklopu kanalizačního pevného s ošetřením podkladu hloubky do 25 cm</t>
  </si>
  <si>
    <t>-444872873</t>
  </si>
  <si>
    <t>29</t>
  </si>
  <si>
    <t>899132212</t>
  </si>
  <si>
    <t>Výměna poklopu vodovodního samonivelačního nebo pevného šoupátkového</t>
  </si>
  <si>
    <t>1978210699</t>
  </si>
  <si>
    <t>30</t>
  </si>
  <si>
    <t>899204112</t>
  </si>
  <si>
    <t>Osazení mříží litinových včetně rámů a košů na bahno pro třídu zatížení D400, E600</t>
  </si>
  <si>
    <t>-829532944</t>
  </si>
  <si>
    <t>31</t>
  </si>
  <si>
    <t>59224481</t>
  </si>
  <si>
    <t>mříž vtoková s rámem pro uliční vpusť 500x500, zatížení 40 tun</t>
  </si>
  <si>
    <t>1654247569</t>
  </si>
  <si>
    <t>32</t>
  </si>
  <si>
    <t>55241001</t>
  </si>
  <si>
    <t>koš kalový pod kruhovou mříž - těžký</t>
  </si>
  <si>
    <t>-1899865785</t>
  </si>
  <si>
    <t>33</t>
  </si>
  <si>
    <t>899204211</t>
  </si>
  <si>
    <t>Demontáž mříží litinových včetně rámů hmotnosti přes 150 kg</t>
  </si>
  <si>
    <t>-309311136</t>
  </si>
  <si>
    <t>34</t>
  </si>
  <si>
    <t>899722113</t>
  </si>
  <si>
    <t>Krytí potrubí z plastů výstražnou fólií z PVC přes 25 do 34cm</t>
  </si>
  <si>
    <t>-1710864810</t>
  </si>
  <si>
    <t>35</t>
  </si>
  <si>
    <t>916111123</t>
  </si>
  <si>
    <t>Osazení obruby z drobných kostek s boční opěrou do lože z betonu prostého</t>
  </si>
  <si>
    <t>-549083409</t>
  </si>
  <si>
    <t>78</t>
  </si>
  <si>
    <t>36</t>
  </si>
  <si>
    <t>58381007</t>
  </si>
  <si>
    <t>kostka štípaná dlažební žula drobná 8/10</t>
  </si>
  <si>
    <t>1940196130</t>
  </si>
  <si>
    <t>78*0,1</t>
  </si>
  <si>
    <t>37</t>
  </si>
  <si>
    <t>916231213</t>
  </si>
  <si>
    <t>Osazení chodníkového obrubníku betonového stojatého s boční opěrou do lože z betonu prostého</t>
  </si>
  <si>
    <t>1379707756</t>
  </si>
  <si>
    <t>38</t>
  </si>
  <si>
    <t>59217017</t>
  </si>
  <si>
    <t>obrubník betonový chodníkový 1000x100x250mm</t>
  </si>
  <si>
    <t>1159308384</t>
  </si>
  <si>
    <t>39</t>
  </si>
  <si>
    <t>916241213</t>
  </si>
  <si>
    <t>Osazení obrubníku kamenného stojatého s boční opěrou do lože z betonu prostého</t>
  </si>
  <si>
    <t>2091251999</t>
  </si>
  <si>
    <t>40</t>
  </si>
  <si>
    <t>916991121</t>
  </si>
  <si>
    <t>Lože pod obrubníky, krajníky nebo obruby z dlažebních kostek z betonu prostého</t>
  </si>
  <si>
    <t>1020285283</t>
  </si>
  <si>
    <t>78*0,1*0,2</t>
  </si>
  <si>
    <t>78*0,3*0,2</t>
  </si>
  <si>
    <t>25*0,25*0,2</t>
  </si>
  <si>
    <t>Součet</t>
  </si>
  <si>
    <t>41</t>
  </si>
  <si>
    <t>919122132</t>
  </si>
  <si>
    <t xml:space="preserve">Těsnění spár zálivkou za tepla pro komůrky š 20 mm hl 40 mm </t>
  </si>
  <si>
    <t>-1410266191</t>
  </si>
  <si>
    <t>42</t>
  </si>
  <si>
    <t>979024443</t>
  </si>
  <si>
    <t>Očištění vybouraných obrubníků a krajníků silničních</t>
  </si>
  <si>
    <t>1894671663</t>
  </si>
  <si>
    <t>43</t>
  </si>
  <si>
    <t>979054451</t>
  </si>
  <si>
    <t>Očištění vybouraných zámkových dlaždic s původním spárováním z kameniva těženého</t>
  </si>
  <si>
    <t>-1337774865</t>
  </si>
  <si>
    <t>44</t>
  </si>
  <si>
    <t>997221571</t>
  </si>
  <si>
    <t>Vodorovná doprava vybouraných hmot do 1 km</t>
  </si>
  <si>
    <t>-659825799</t>
  </si>
  <si>
    <t>45</t>
  </si>
  <si>
    <t>997221579</t>
  </si>
  <si>
    <t>Příplatek ZKD 1 km u vodorovné dopravy vybouraných hmot</t>
  </si>
  <si>
    <t>945335592</t>
  </si>
  <si>
    <t>1,646*3 'Přepočtené koeficientem množství</t>
  </si>
  <si>
    <t>46</t>
  </si>
  <si>
    <t>997221612</t>
  </si>
  <si>
    <t>Nakládání vybouraných hmot na dopravní prostředky pro vodorovnou dopravu</t>
  </si>
  <si>
    <t>-839838974</t>
  </si>
  <si>
    <t>47</t>
  </si>
  <si>
    <t>2056779472</t>
  </si>
  <si>
    <t>998</t>
  </si>
  <si>
    <t>Přesun hmot</t>
  </si>
  <si>
    <t>48</t>
  </si>
  <si>
    <t>998223011</t>
  </si>
  <si>
    <t>Přesun hmot pro pozemní komunikace s krytem dlážděným</t>
  </si>
  <si>
    <t>1143583729</t>
  </si>
  <si>
    <t>PSV</t>
  </si>
  <si>
    <t>Práce a dodávky PSV</t>
  </si>
  <si>
    <t>721</t>
  </si>
  <si>
    <t>Zdravotechnika - vnitřní kanalizace</t>
  </si>
  <si>
    <t>49</t>
  </si>
  <si>
    <t>721173403</t>
  </si>
  <si>
    <t>Potrubí kanalizační z PVC SN 4 svodné DN 160</t>
  </si>
  <si>
    <t>-613749919</t>
  </si>
  <si>
    <t>50</t>
  </si>
  <si>
    <t>998721121</t>
  </si>
  <si>
    <t>Přesun hmot tonážní pro vnitřní kanalizaci ruční v objektech v do 6 m</t>
  </si>
  <si>
    <t>902755487</t>
  </si>
  <si>
    <t>SO 191 - Dopravní značení trvalé</t>
  </si>
  <si>
    <t>915131111</t>
  </si>
  <si>
    <t>Vodorovné dopravní značení přechody pro chodce, šipky, symboly základní bílá barva</t>
  </si>
  <si>
    <t>834875681</t>
  </si>
  <si>
    <t>"V7a"</t>
  </si>
  <si>
    <t>7*3*0,5</t>
  </si>
  <si>
    <t>915621111</t>
  </si>
  <si>
    <t>Předznačení vodorovného plošného značení</t>
  </si>
  <si>
    <t>1831126239</t>
  </si>
  <si>
    <t>966007213</t>
  </si>
  <si>
    <t>Odstranění vodorovného dopravního značení vodním paprskem z plochy značené barvou</t>
  </si>
  <si>
    <t>-1017494857</t>
  </si>
  <si>
    <t xml:space="preserve">SO 192 - Dopravní  značení dočasné - DIO</t>
  </si>
  <si>
    <t>913111111</t>
  </si>
  <si>
    <t>Montáž a demontáž plastového podstavce dočasné dopravní značky</t>
  </si>
  <si>
    <t>2027072802</t>
  </si>
  <si>
    <t xml:space="preserve">"Z4a"  12</t>
  </si>
  <si>
    <t>913111115</t>
  </si>
  <si>
    <t>Montáž a demontáž dočasné dopravní značky samostatné základní</t>
  </si>
  <si>
    <t>231332648</t>
  </si>
  <si>
    <t>"A15" 4</t>
  </si>
  <si>
    <t>913111211</t>
  </si>
  <si>
    <t>Příplatek k dočasnému podstavci plastovému za první a ZKD den použití</t>
  </si>
  <si>
    <t>739743776</t>
  </si>
  <si>
    <t xml:space="preserve">"Z4a"  12*4*7</t>
  </si>
  <si>
    <t>913111215</t>
  </si>
  <si>
    <t>Příplatek k dočasné dopravní značce samostatné základní za první a ZKD den použití</t>
  </si>
  <si>
    <t>-630680653</t>
  </si>
  <si>
    <t>"A15" 4*4*7</t>
  </si>
  <si>
    <t>913121111</t>
  </si>
  <si>
    <t>Montáž a demontáž dočasné dopravní značky kompletní základní</t>
  </si>
  <si>
    <t>-1962134307</t>
  </si>
  <si>
    <t xml:space="preserve">"B20a"  4</t>
  </si>
  <si>
    <t>913121211</t>
  </si>
  <si>
    <t>Příplatek k dočasné dopravní značce kompletní základní za první a ZKD den použití</t>
  </si>
  <si>
    <t>1955072749</t>
  </si>
  <si>
    <t>"B20a" 4*4*7</t>
  </si>
  <si>
    <t>913321111</t>
  </si>
  <si>
    <t>Montáž a demontáž dočasné dopravní směrové desky základní</t>
  </si>
  <si>
    <t>-535402291</t>
  </si>
  <si>
    <t>913321211</t>
  </si>
  <si>
    <t>Příplatek k dočasné směrové desce základní za první a ZKD den použití</t>
  </si>
  <si>
    <t>691588794</t>
  </si>
  <si>
    <t>"Z4a" 12*4*7</t>
  </si>
  <si>
    <t xml:space="preserve">SO 1000 - Ostatní  náklady</t>
  </si>
  <si>
    <t>OST - Ostatní</t>
  </si>
  <si>
    <t xml:space="preserve">    O01 - Ostatní</t>
  </si>
  <si>
    <t>OST</t>
  </si>
  <si>
    <t>Ostatní</t>
  </si>
  <si>
    <t>O01</t>
  </si>
  <si>
    <t>221500000</t>
  </si>
  <si>
    <t>Vytýčení stávajících inženýrských sítí</t>
  </si>
  <si>
    <t>kpl</t>
  </si>
  <si>
    <t>262144</t>
  </si>
  <si>
    <t>955888331</t>
  </si>
  <si>
    <t xml:space="preserve">"  vytýčení  stávajících podzemních inženýrských sítí před zahájením zemních prací a přeložek"</t>
  </si>
  <si>
    <t>823800000</t>
  </si>
  <si>
    <t xml:space="preserve">Vyřízení  povolení  zvláštního užívání  pozemní komunikace</t>
  </si>
  <si>
    <t>1775705263</t>
  </si>
  <si>
    <t>012203000</t>
  </si>
  <si>
    <t>Geodetické práce při provádění stavby</t>
  </si>
  <si>
    <t>-1188979583</t>
  </si>
  <si>
    <t>823800001</t>
  </si>
  <si>
    <t>Vyřízení povolení trvalého značení</t>
  </si>
  <si>
    <t>1372882803</t>
  </si>
  <si>
    <t>SO 1020 - VRN</t>
  </si>
  <si>
    <t>VRN - Vedlejší rozpočtové náklady</t>
  </si>
  <si>
    <t xml:space="preserve">    VRN3 - Zařízení staveniště</t>
  </si>
  <si>
    <t>Vedlejší rozpočtové náklady</t>
  </si>
  <si>
    <t>VRN3</t>
  </si>
  <si>
    <t>Zařízení staveniště</t>
  </si>
  <si>
    <t>030001000</t>
  </si>
  <si>
    <t>1024</t>
  </si>
  <si>
    <t>-1563799111</t>
  </si>
  <si>
    <t>034002000</t>
  </si>
  <si>
    <t>Zabezpečení staveniště</t>
  </si>
  <si>
    <t>-1539214316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</si>
</sst>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ChodnikLidicka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chodníku na ul.Lidická ,Šumperk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Šumperk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4. 9. 2024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Město  Šumperk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Ing.Zdeněk  Vitásek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Martin  Pniok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7"/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ROUND(SUM(AG96:AG101),2)</f>
        <v>0</v>
      </c>
      <c r="AH95" s="122"/>
      <c r="AI95" s="122"/>
      <c r="AJ95" s="122"/>
      <c r="AK95" s="122"/>
      <c r="AL95" s="122"/>
      <c r="AM95" s="122"/>
      <c r="AN95" s="124">
        <f>SUM(AG95,AT95)</f>
        <v>0</v>
      </c>
      <c r="AO95" s="122"/>
      <c r="AP95" s="122"/>
      <c r="AQ95" s="125" t="s">
        <v>82</v>
      </c>
      <c r="AR95" s="126"/>
      <c r="AS95" s="127">
        <f>ROUND(SUM(AS96:AS101),2)</f>
        <v>0</v>
      </c>
      <c r="AT95" s="128">
        <f>ROUND(SUM(AV95:AW95),2)</f>
        <v>0</v>
      </c>
      <c r="AU95" s="129">
        <f>ROUND(SUM(AU96:AU101),5)</f>
        <v>0</v>
      </c>
      <c r="AV95" s="128">
        <f>ROUND(AZ95*L29,2)</f>
        <v>0</v>
      </c>
      <c r="AW95" s="128">
        <f>ROUND(BA95*L30,2)</f>
        <v>0</v>
      </c>
      <c r="AX95" s="128">
        <f>ROUND(BB95*L29,2)</f>
        <v>0</v>
      </c>
      <c r="AY95" s="128">
        <f>ROUND(BC95*L30,2)</f>
        <v>0</v>
      </c>
      <c r="AZ95" s="128">
        <f>ROUND(SUM(AZ96:AZ101),2)</f>
        <v>0</v>
      </c>
      <c r="BA95" s="128">
        <f>ROUND(SUM(BA96:BA101),2)</f>
        <v>0</v>
      </c>
      <c r="BB95" s="128">
        <f>ROUND(SUM(BB96:BB101),2)</f>
        <v>0</v>
      </c>
      <c r="BC95" s="128">
        <f>ROUND(SUM(BC96:BC101),2)</f>
        <v>0</v>
      </c>
      <c r="BD95" s="130">
        <f>ROUND(SUM(BD96:BD101),2)</f>
        <v>0</v>
      </c>
      <c r="BE95" s="7"/>
      <c r="BS95" s="131" t="s">
        <v>75</v>
      </c>
      <c r="BT95" s="131" t="s">
        <v>83</v>
      </c>
      <c r="BU95" s="131" t="s">
        <v>77</v>
      </c>
      <c r="BV95" s="131" t="s">
        <v>78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4" customFormat="1" ht="23.25" customHeight="1">
      <c r="A96" s="132" t="s">
        <v>86</v>
      </c>
      <c r="B96" s="70"/>
      <c r="C96" s="133"/>
      <c r="D96" s="133"/>
      <c r="E96" s="134" t="s">
        <v>87</v>
      </c>
      <c r="F96" s="134"/>
      <c r="G96" s="134"/>
      <c r="H96" s="134"/>
      <c r="I96" s="134"/>
      <c r="J96" s="133"/>
      <c r="K96" s="134" t="s">
        <v>88</v>
      </c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5">
        <f>'SO 001 - Příprava území ,...'!J32</f>
        <v>0</v>
      </c>
      <c r="AH96" s="133"/>
      <c r="AI96" s="133"/>
      <c r="AJ96" s="133"/>
      <c r="AK96" s="133"/>
      <c r="AL96" s="133"/>
      <c r="AM96" s="133"/>
      <c r="AN96" s="135">
        <f>SUM(AG96,AT96)</f>
        <v>0</v>
      </c>
      <c r="AO96" s="133"/>
      <c r="AP96" s="133"/>
      <c r="AQ96" s="136" t="s">
        <v>89</v>
      </c>
      <c r="AR96" s="72"/>
      <c r="AS96" s="137">
        <v>0</v>
      </c>
      <c r="AT96" s="138">
        <f>ROUND(SUM(AV96:AW96),2)</f>
        <v>0</v>
      </c>
      <c r="AU96" s="139">
        <f>'SO 001 - Příprava území ,...'!P124</f>
        <v>0</v>
      </c>
      <c r="AV96" s="138">
        <f>'SO 001 - Příprava území ,...'!J35</f>
        <v>0</v>
      </c>
      <c r="AW96" s="138">
        <f>'SO 001 - Příprava území ,...'!J36</f>
        <v>0</v>
      </c>
      <c r="AX96" s="138">
        <f>'SO 001 - Příprava území ,...'!J37</f>
        <v>0</v>
      </c>
      <c r="AY96" s="138">
        <f>'SO 001 - Příprava území ,...'!J38</f>
        <v>0</v>
      </c>
      <c r="AZ96" s="138">
        <f>'SO 001 - Příprava území ,...'!F35</f>
        <v>0</v>
      </c>
      <c r="BA96" s="138">
        <f>'SO 001 - Příprava území ,...'!F36</f>
        <v>0</v>
      </c>
      <c r="BB96" s="138">
        <f>'SO 001 - Příprava území ,...'!F37</f>
        <v>0</v>
      </c>
      <c r="BC96" s="138">
        <f>'SO 001 - Příprava území ,...'!F38</f>
        <v>0</v>
      </c>
      <c r="BD96" s="140">
        <f>'SO 001 - Příprava území ,...'!F39</f>
        <v>0</v>
      </c>
      <c r="BE96" s="4"/>
      <c r="BT96" s="141" t="s">
        <v>85</v>
      </c>
      <c r="BV96" s="141" t="s">
        <v>78</v>
      </c>
      <c r="BW96" s="141" t="s">
        <v>90</v>
      </c>
      <c r="BX96" s="141" t="s">
        <v>84</v>
      </c>
      <c r="CL96" s="141" t="s">
        <v>1</v>
      </c>
    </row>
    <row r="97" s="4" customFormat="1" ht="16.5" customHeight="1">
      <c r="A97" s="132" t="s">
        <v>86</v>
      </c>
      <c r="B97" s="70"/>
      <c r="C97" s="133"/>
      <c r="D97" s="133"/>
      <c r="E97" s="134" t="s">
        <v>91</v>
      </c>
      <c r="F97" s="134"/>
      <c r="G97" s="134"/>
      <c r="H97" s="134"/>
      <c r="I97" s="134"/>
      <c r="J97" s="133"/>
      <c r="K97" s="134" t="s">
        <v>92</v>
      </c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5">
        <f>'SO 101 - Chodník'!J32</f>
        <v>0</v>
      </c>
      <c r="AH97" s="133"/>
      <c r="AI97" s="133"/>
      <c r="AJ97" s="133"/>
      <c r="AK97" s="133"/>
      <c r="AL97" s="133"/>
      <c r="AM97" s="133"/>
      <c r="AN97" s="135">
        <f>SUM(AG97,AT97)</f>
        <v>0</v>
      </c>
      <c r="AO97" s="133"/>
      <c r="AP97" s="133"/>
      <c r="AQ97" s="136" t="s">
        <v>89</v>
      </c>
      <c r="AR97" s="72"/>
      <c r="AS97" s="137">
        <v>0</v>
      </c>
      <c r="AT97" s="138">
        <f>ROUND(SUM(AV97:AW97),2)</f>
        <v>0</v>
      </c>
      <c r="AU97" s="139">
        <f>'SO 101 - Chodník'!P130</f>
        <v>0</v>
      </c>
      <c r="AV97" s="138">
        <f>'SO 101 - Chodník'!J35</f>
        <v>0</v>
      </c>
      <c r="AW97" s="138">
        <f>'SO 101 - Chodník'!J36</f>
        <v>0</v>
      </c>
      <c r="AX97" s="138">
        <f>'SO 101 - Chodník'!J37</f>
        <v>0</v>
      </c>
      <c r="AY97" s="138">
        <f>'SO 101 - Chodník'!J38</f>
        <v>0</v>
      </c>
      <c r="AZ97" s="138">
        <f>'SO 101 - Chodník'!F35</f>
        <v>0</v>
      </c>
      <c r="BA97" s="138">
        <f>'SO 101 - Chodník'!F36</f>
        <v>0</v>
      </c>
      <c r="BB97" s="138">
        <f>'SO 101 - Chodník'!F37</f>
        <v>0</v>
      </c>
      <c r="BC97" s="138">
        <f>'SO 101 - Chodník'!F38</f>
        <v>0</v>
      </c>
      <c r="BD97" s="140">
        <f>'SO 101 - Chodník'!F39</f>
        <v>0</v>
      </c>
      <c r="BE97" s="4"/>
      <c r="BT97" s="141" t="s">
        <v>85</v>
      </c>
      <c r="BV97" s="141" t="s">
        <v>78</v>
      </c>
      <c r="BW97" s="141" t="s">
        <v>93</v>
      </c>
      <c r="BX97" s="141" t="s">
        <v>84</v>
      </c>
      <c r="CL97" s="141" t="s">
        <v>1</v>
      </c>
    </row>
    <row r="98" s="4" customFormat="1" ht="16.5" customHeight="1">
      <c r="A98" s="132" t="s">
        <v>86</v>
      </c>
      <c r="B98" s="70"/>
      <c r="C98" s="133"/>
      <c r="D98" s="133"/>
      <c r="E98" s="134" t="s">
        <v>94</v>
      </c>
      <c r="F98" s="134"/>
      <c r="G98" s="134"/>
      <c r="H98" s="134"/>
      <c r="I98" s="134"/>
      <c r="J98" s="133"/>
      <c r="K98" s="134" t="s">
        <v>95</v>
      </c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5">
        <f>'SO 191 - Dopravní značení...'!J32</f>
        <v>0</v>
      </c>
      <c r="AH98" s="133"/>
      <c r="AI98" s="133"/>
      <c r="AJ98" s="133"/>
      <c r="AK98" s="133"/>
      <c r="AL98" s="133"/>
      <c r="AM98" s="133"/>
      <c r="AN98" s="135">
        <f>SUM(AG98,AT98)</f>
        <v>0</v>
      </c>
      <c r="AO98" s="133"/>
      <c r="AP98" s="133"/>
      <c r="AQ98" s="136" t="s">
        <v>89</v>
      </c>
      <c r="AR98" s="72"/>
      <c r="AS98" s="137">
        <v>0</v>
      </c>
      <c r="AT98" s="138">
        <f>ROUND(SUM(AV98:AW98),2)</f>
        <v>0</v>
      </c>
      <c r="AU98" s="139">
        <f>'SO 191 - Dopravní značení...'!P122</f>
        <v>0</v>
      </c>
      <c r="AV98" s="138">
        <f>'SO 191 - Dopravní značení...'!J35</f>
        <v>0</v>
      </c>
      <c r="AW98" s="138">
        <f>'SO 191 - Dopravní značení...'!J36</f>
        <v>0</v>
      </c>
      <c r="AX98" s="138">
        <f>'SO 191 - Dopravní značení...'!J37</f>
        <v>0</v>
      </c>
      <c r="AY98" s="138">
        <f>'SO 191 - Dopravní značení...'!J38</f>
        <v>0</v>
      </c>
      <c r="AZ98" s="138">
        <f>'SO 191 - Dopravní značení...'!F35</f>
        <v>0</v>
      </c>
      <c r="BA98" s="138">
        <f>'SO 191 - Dopravní značení...'!F36</f>
        <v>0</v>
      </c>
      <c r="BB98" s="138">
        <f>'SO 191 - Dopravní značení...'!F37</f>
        <v>0</v>
      </c>
      <c r="BC98" s="138">
        <f>'SO 191 - Dopravní značení...'!F38</f>
        <v>0</v>
      </c>
      <c r="BD98" s="140">
        <f>'SO 191 - Dopravní značení...'!F39</f>
        <v>0</v>
      </c>
      <c r="BE98" s="4"/>
      <c r="BT98" s="141" t="s">
        <v>85</v>
      </c>
      <c r="BV98" s="141" t="s">
        <v>78</v>
      </c>
      <c r="BW98" s="141" t="s">
        <v>96</v>
      </c>
      <c r="BX98" s="141" t="s">
        <v>84</v>
      </c>
      <c r="CL98" s="141" t="s">
        <v>1</v>
      </c>
    </row>
    <row r="99" s="4" customFormat="1" ht="16.5" customHeight="1">
      <c r="A99" s="132" t="s">
        <v>86</v>
      </c>
      <c r="B99" s="70"/>
      <c r="C99" s="133"/>
      <c r="D99" s="133"/>
      <c r="E99" s="134" t="s">
        <v>97</v>
      </c>
      <c r="F99" s="134"/>
      <c r="G99" s="134"/>
      <c r="H99" s="134"/>
      <c r="I99" s="134"/>
      <c r="J99" s="133"/>
      <c r="K99" s="134" t="s">
        <v>98</v>
      </c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5">
        <f>'SO 192 - Dopravní  značen...'!J32</f>
        <v>0</v>
      </c>
      <c r="AH99" s="133"/>
      <c r="AI99" s="133"/>
      <c r="AJ99" s="133"/>
      <c r="AK99" s="133"/>
      <c r="AL99" s="133"/>
      <c r="AM99" s="133"/>
      <c r="AN99" s="135">
        <f>SUM(AG99,AT99)</f>
        <v>0</v>
      </c>
      <c r="AO99" s="133"/>
      <c r="AP99" s="133"/>
      <c r="AQ99" s="136" t="s">
        <v>89</v>
      </c>
      <c r="AR99" s="72"/>
      <c r="AS99" s="137">
        <v>0</v>
      </c>
      <c r="AT99" s="138">
        <f>ROUND(SUM(AV99:AW99),2)</f>
        <v>0</v>
      </c>
      <c r="AU99" s="139">
        <f>'SO 192 - Dopravní  značen...'!P122</f>
        <v>0</v>
      </c>
      <c r="AV99" s="138">
        <f>'SO 192 - Dopravní  značen...'!J35</f>
        <v>0</v>
      </c>
      <c r="AW99" s="138">
        <f>'SO 192 - Dopravní  značen...'!J36</f>
        <v>0</v>
      </c>
      <c r="AX99" s="138">
        <f>'SO 192 - Dopravní  značen...'!J37</f>
        <v>0</v>
      </c>
      <c r="AY99" s="138">
        <f>'SO 192 - Dopravní  značen...'!J38</f>
        <v>0</v>
      </c>
      <c r="AZ99" s="138">
        <f>'SO 192 - Dopravní  značen...'!F35</f>
        <v>0</v>
      </c>
      <c r="BA99" s="138">
        <f>'SO 192 - Dopravní  značen...'!F36</f>
        <v>0</v>
      </c>
      <c r="BB99" s="138">
        <f>'SO 192 - Dopravní  značen...'!F37</f>
        <v>0</v>
      </c>
      <c r="BC99" s="138">
        <f>'SO 192 - Dopravní  značen...'!F38</f>
        <v>0</v>
      </c>
      <c r="BD99" s="140">
        <f>'SO 192 - Dopravní  značen...'!F39</f>
        <v>0</v>
      </c>
      <c r="BE99" s="4"/>
      <c r="BT99" s="141" t="s">
        <v>85</v>
      </c>
      <c r="BV99" s="141" t="s">
        <v>78</v>
      </c>
      <c r="BW99" s="141" t="s">
        <v>99</v>
      </c>
      <c r="BX99" s="141" t="s">
        <v>84</v>
      </c>
      <c r="CL99" s="141" t="s">
        <v>1</v>
      </c>
    </row>
    <row r="100" s="4" customFormat="1" ht="23.25" customHeight="1">
      <c r="A100" s="132" t="s">
        <v>86</v>
      </c>
      <c r="B100" s="70"/>
      <c r="C100" s="133"/>
      <c r="D100" s="133"/>
      <c r="E100" s="134" t="s">
        <v>100</v>
      </c>
      <c r="F100" s="134"/>
      <c r="G100" s="134"/>
      <c r="H100" s="134"/>
      <c r="I100" s="134"/>
      <c r="J100" s="133"/>
      <c r="K100" s="134" t="s">
        <v>101</v>
      </c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5">
        <f>'SO 1000 - Ostatní  náklady'!J32</f>
        <v>0</v>
      </c>
      <c r="AH100" s="133"/>
      <c r="AI100" s="133"/>
      <c r="AJ100" s="133"/>
      <c r="AK100" s="133"/>
      <c r="AL100" s="133"/>
      <c r="AM100" s="133"/>
      <c r="AN100" s="135">
        <f>SUM(AG100,AT100)</f>
        <v>0</v>
      </c>
      <c r="AO100" s="133"/>
      <c r="AP100" s="133"/>
      <c r="AQ100" s="136" t="s">
        <v>89</v>
      </c>
      <c r="AR100" s="72"/>
      <c r="AS100" s="137">
        <v>0</v>
      </c>
      <c r="AT100" s="138">
        <f>ROUND(SUM(AV100:AW100),2)</f>
        <v>0</v>
      </c>
      <c r="AU100" s="139">
        <f>'SO 1000 - Ostatní  náklady'!P122</f>
        <v>0</v>
      </c>
      <c r="AV100" s="138">
        <f>'SO 1000 - Ostatní  náklady'!J35</f>
        <v>0</v>
      </c>
      <c r="AW100" s="138">
        <f>'SO 1000 - Ostatní  náklady'!J36</f>
        <v>0</v>
      </c>
      <c r="AX100" s="138">
        <f>'SO 1000 - Ostatní  náklady'!J37</f>
        <v>0</v>
      </c>
      <c r="AY100" s="138">
        <f>'SO 1000 - Ostatní  náklady'!J38</f>
        <v>0</v>
      </c>
      <c r="AZ100" s="138">
        <f>'SO 1000 - Ostatní  náklady'!F35</f>
        <v>0</v>
      </c>
      <c r="BA100" s="138">
        <f>'SO 1000 - Ostatní  náklady'!F36</f>
        <v>0</v>
      </c>
      <c r="BB100" s="138">
        <f>'SO 1000 - Ostatní  náklady'!F37</f>
        <v>0</v>
      </c>
      <c r="BC100" s="138">
        <f>'SO 1000 - Ostatní  náklady'!F38</f>
        <v>0</v>
      </c>
      <c r="BD100" s="140">
        <f>'SO 1000 - Ostatní  náklady'!F39</f>
        <v>0</v>
      </c>
      <c r="BE100" s="4"/>
      <c r="BT100" s="141" t="s">
        <v>85</v>
      </c>
      <c r="BV100" s="141" t="s">
        <v>78</v>
      </c>
      <c r="BW100" s="141" t="s">
        <v>102</v>
      </c>
      <c r="BX100" s="141" t="s">
        <v>84</v>
      </c>
      <c r="CL100" s="141" t="s">
        <v>1</v>
      </c>
    </row>
    <row r="101" s="4" customFormat="1" ht="23.25" customHeight="1">
      <c r="A101" s="132" t="s">
        <v>86</v>
      </c>
      <c r="B101" s="70"/>
      <c r="C101" s="133"/>
      <c r="D101" s="133"/>
      <c r="E101" s="134" t="s">
        <v>103</v>
      </c>
      <c r="F101" s="134"/>
      <c r="G101" s="134"/>
      <c r="H101" s="134"/>
      <c r="I101" s="134"/>
      <c r="J101" s="133"/>
      <c r="K101" s="134" t="s">
        <v>104</v>
      </c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5">
        <f>'SO 1020 - VRN'!J32</f>
        <v>0</v>
      </c>
      <c r="AH101" s="133"/>
      <c r="AI101" s="133"/>
      <c r="AJ101" s="133"/>
      <c r="AK101" s="133"/>
      <c r="AL101" s="133"/>
      <c r="AM101" s="133"/>
      <c r="AN101" s="135">
        <f>SUM(AG101,AT101)</f>
        <v>0</v>
      </c>
      <c r="AO101" s="133"/>
      <c r="AP101" s="133"/>
      <c r="AQ101" s="136" t="s">
        <v>89</v>
      </c>
      <c r="AR101" s="72"/>
      <c r="AS101" s="142">
        <v>0</v>
      </c>
      <c r="AT101" s="143">
        <f>ROUND(SUM(AV101:AW101),2)</f>
        <v>0</v>
      </c>
      <c r="AU101" s="144">
        <f>'SO 1020 - VRN'!P122</f>
        <v>0</v>
      </c>
      <c r="AV101" s="143">
        <f>'SO 1020 - VRN'!J35</f>
        <v>0</v>
      </c>
      <c r="AW101" s="143">
        <f>'SO 1020 - VRN'!J36</f>
        <v>0</v>
      </c>
      <c r="AX101" s="143">
        <f>'SO 1020 - VRN'!J37</f>
        <v>0</v>
      </c>
      <c r="AY101" s="143">
        <f>'SO 1020 - VRN'!J38</f>
        <v>0</v>
      </c>
      <c r="AZ101" s="143">
        <f>'SO 1020 - VRN'!F35</f>
        <v>0</v>
      </c>
      <c r="BA101" s="143">
        <f>'SO 1020 - VRN'!F36</f>
        <v>0</v>
      </c>
      <c r="BB101" s="143">
        <f>'SO 1020 - VRN'!F37</f>
        <v>0</v>
      </c>
      <c r="BC101" s="143">
        <f>'SO 1020 - VRN'!F38</f>
        <v>0</v>
      </c>
      <c r="BD101" s="145">
        <f>'SO 1020 - VRN'!F39</f>
        <v>0</v>
      </c>
      <c r="BE101" s="4"/>
      <c r="BT101" s="141" t="s">
        <v>85</v>
      </c>
      <c r="BV101" s="141" t="s">
        <v>78</v>
      </c>
      <c r="BW101" s="141" t="s">
        <v>105</v>
      </c>
      <c r="BX101" s="141" t="s">
        <v>84</v>
      </c>
      <c r="CL101" s="141" t="s">
        <v>1</v>
      </c>
    </row>
    <row r="102" s="2" customFormat="1" ht="30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4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44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</sheetData>
  <sheetProtection sheet="1" formatColumns="0" formatRows="0" objects="1" scenarios="1" spinCount="100000" saltValue="u2uwI+hxjDTtCkD9qQny6rKt7Uogp98sYkWObd7SsBeIJsRxa0E0+0uHEJWFoWsltS952lfbyd2xI64d/e6HaQ==" hashValue="DTJgePZyaSrjoIrgl8EsaK2M+O+oNNn2zeTzCxR0gPGPIxed+icSmwMtXP0EMUc4gbCRmw0xuciinSTziQZmmg==" algorithmName="SHA-512" password="CC35"/>
  <mergeCells count="66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SO 001 - Příprava území ,...'!C2" display="/"/>
    <hyperlink ref="A97" location="'SO 101 - Chodník'!C2" display="/"/>
    <hyperlink ref="A98" location="'SO 191 - Dopravní značení...'!C2" display="/"/>
    <hyperlink ref="A99" location="'SO 192 - Dopravní  značen...'!C2" display="/"/>
    <hyperlink ref="A100" location="'SO 1000 - Ostatní  náklady'!C2" display="/"/>
    <hyperlink ref="A101" location="'SO 1020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106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Oprava chodníku na ul.Lidická ,Šumperk</v>
      </c>
      <c r="F7" s="150"/>
      <c r="G7" s="150"/>
      <c r="H7" s="150"/>
      <c r="L7" s="20"/>
    </row>
    <row r="8" s="1" customFormat="1" ht="12" customHeight="1">
      <c r="B8" s="20"/>
      <c r="D8" s="150" t="s">
        <v>107</v>
      </c>
      <c r="L8" s="20"/>
    </row>
    <row r="9" s="2" customFormat="1" ht="16.5" customHeight="1">
      <c r="A9" s="38"/>
      <c r="B9" s="44"/>
      <c r="C9" s="38"/>
      <c r="D9" s="38"/>
      <c r="E9" s="151" t="s">
        <v>108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109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110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4. 9. 2024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ROUND((SUM(BE124:BE147)),  2)</f>
        <v>0</v>
      </c>
      <c r="G35" s="38"/>
      <c r="H35" s="38"/>
      <c r="I35" s="164">
        <v>0.20999999999999999</v>
      </c>
      <c r="J35" s="163">
        <f>ROUND(((SUM(BE124:BE147))*I35),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ROUND((SUM(BF124:BF147)),  2)</f>
        <v>0</v>
      </c>
      <c r="G36" s="38"/>
      <c r="H36" s="38"/>
      <c r="I36" s="164">
        <v>0.12</v>
      </c>
      <c r="J36" s="163">
        <f>ROUND(((SUM(BF124:BF147))*I36),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ROUND((SUM(BG124:BG147)),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ROUND((SUM(BH124:BH147)),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ROUND((SUM(BI124:BI147)),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Oprava chodníku na ul.Lidická ,Šumperk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108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109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 001 - Příprava území , demolice stávajícího chodníku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Šumperk</v>
      </c>
      <c r="G91" s="40"/>
      <c r="H91" s="40"/>
      <c r="I91" s="32" t="s">
        <v>22</v>
      </c>
      <c r="J91" s="79" t="str">
        <f>IF(J14="","",J14)</f>
        <v>4. 9. 2024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Město  Šumperk</v>
      </c>
      <c r="G93" s="40"/>
      <c r="H93" s="40"/>
      <c r="I93" s="32" t="s">
        <v>30</v>
      </c>
      <c r="J93" s="36" t="str">
        <f>E23</f>
        <v xml:space="preserve">Ing.Zdeněk  Vitásek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Martin  Pniok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112</v>
      </c>
      <c r="D96" s="185"/>
      <c r="E96" s="185"/>
      <c r="F96" s="185"/>
      <c r="G96" s="185"/>
      <c r="H96" s="185"/>
      <c r="I96" s="185"/>
      <c r="J96" s="186" t="s">
        <v>113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114</v>
      </c>
      <c r="D98" s="40"/>
      <c r="E98" s="40"/>
      <c r="F98" s="40"/>
      <c r="G98" s="40"/>
      <c r="H98" s="40"/>
      <c r="I98" s="40"/>
      <c r="J98" s="110">
        <f>J124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115</v>
      </c>
    </row>
    <row r="99" s="9" customFormat="1" ht="24.96" customHeight="1">
      <c r="A99" s="9"/>
      <c r="B99" s="188"/>
      <c r="C99" s="189"/>
      <c r="D99" s="190" t="s">
        <v>116</v>
      </c>
      <c r="E99" s="191"/>
      <c r="F99" s="191"/>
      <c r="G99" s="191"/>
      <c r="H99" s="191"/>
      <c r="I99" s="191"/>
      <c r="J99" s="192">
        <f>J125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117</v>
      </c>
      <c r="E100" s="196"/>
      <c r="F100" s="196"/>
      <c r="G100" s="196"/>
      <c r="H100" s="196"/>
      <c r="I100" s="196"/>
      <c r="J100" s="197">
        <f>J126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118</v>
      </c>
      <c r="E101" s="196"/>
      <c r="F101" s="196"/>
      <c r="G101" s="196"/>
      <c r="H101" s="196"/>
      <c r="I101" s="196"/>
      <c r="J101" s="197">
        <f>J136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119</v>
      </c>
      <c r="E102" s="196"/>
      <c r="F102" s="196"/>
      <c r="G102" s="196"/>
      <c r="H102" s="196"/>
      <c r="I102" s="196"/>
      <c r="J102" s="197">
        <f>J139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120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3" t="str">
        <f>E7</f>
        <v>Oprava chodníku na ul.Lidická ,Šumperk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1" customFormat="1" ht="12" customHeight="1">
      <c r="B113" s="21"/>
      <c r="C113" s="32" t="s">
        <v>107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="2" customFormat="1" ht="16.5" customHeight="1">
      <c r="A114" s="38"/>
      <c r="B114" s="39"/>
      <c r="C114" s="40"/>
      <c r="D114" s="40"/>
      <c r="E114" s="183" t="s">
        <v>108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109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E11</f>
        <v>SO 001 - Příprava území , demolice stávajícího chodníku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F14</f>
        <v>Šumperk</v>
      </c>
      <c r="G118" s="40"/>
      <c r="H118" s="40"/>
      <c r="I118" s="32" t="s">
        <v>22</v>
      </c>
      <c r="J118" s="79" t="str">
        <f>IF(J14="","",J14)</f>
        <v>4. 9. 2024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E17</f>
        <v xml:space="preserve">Město  Šumperk</v>
      </c>
      <c r="G120" s="40"/>
      <c r="H120" s="40"/>
      <c r="I120" s="32" t="s">
        <v>30</v>
      </c>
      <c r="J120" s="36" t="str">
        <f>E23</f>
        <v xml:space="preserve">Ing.Zdeněk  Vitásek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IF(E20="","",E20)</f>
        <v>Vyplň údaj</v>
      </c>
      <c r="G121" s="40"/>
      <c r="H121" s="40"/>
      <c r="I121" s="32" t="s">
        <v>33</v>
      </c>
      <c r="J121" s="36" t="str">
        <f>E26</f>
        <v xml:space="preserve">Martin  Pniok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9"/>
      <c r="B123" s="200"/>
      <c r="C123" s="201" t="s">
        <v>121</v>
      </c>
      <c r="D123" s="202" t="s">
        <v>61</v>
      </c>
      <c r="E123" s="202" t="s">
        <v>57</v>
      </c>
      <c r="F123" s="202" t="s">
        <v>58</v>
      </c>
      <c r="G123" s="202" t="s">
        <v>122</v>
      </c>
      <c r="H123" s="202" t="s">
        <v>123</v>
      </c>
      <c r="I123" s="202" t="s">
        <v>124</v>
      </c>
      <c r="J123" s="202" t="s">
        <v>113</v>
      </c>
      <c r="K123" s="203" t="s">
        <v>125</v>
      </c>
      <c r="L123" s="204"/>
      <c r="M123" s="100" t="s">
        <v>1</v>
      </c>
      <c r="N123" s="101" t="s">
        <v>40</v>
      </c>
      <c r="O123" s="101" t="s">
        <v>126</v>
      </c>
      <c r="P123" s="101" t="s">
        <v>127</v>
      </c>
      <c r="Q123" s="101" t="s">
        <v>128</v>
      </c>
      <c r="R123" s="101" t="s">
        <v>129</v>
      </c>
      <c r="S123" s="101" t="s">
        <v>130</v>
      </c>
      <c r="T123" s="102" t="s">
        <v>131</v>
      </c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</row>
    <row r="124" s="2" customFormat="1" ht="22.8" customHeight="1">
      <c r="A124" s="38"/>
      <c r="B124" s="39"/>
      <c r="C124" s="107" t="s">
        <v>132</v>
      </c>
      <c r="D124" s="40"/>
      <c r="E124" s="40"/>
      <c r="F124" s="40"/>
      <c r="G124" s="40"/>
      <c r="H124" s="40"/>
      <c r="I124" s="40"/>
      <c r="J124" s="205">
        <f>BK124</f>
        <v>0</v>
      </c>
      <c r="K124" s="40"/>
      <c r="L124" s="44"/>
      <c r="M124" s="103"/>
      <c r="N124" s="206"/>
      <c r="O124" s="104"/>
      <c r="P124" s="207">
        <f>P125</f>
        <v>0</v>
      </c>
      <c r="Q124" s="104"/>
      <c r="R124" s="207">
        <f>R125</f>
        <v>0</v>
      </c>
      <c r="S124" s="104"/>
      <c r="T124" s="208">
        <f>T125</f>
        <v>143.16123999999999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115</v>
      </c>
      <c r="BK124" s="209">
        <f>BK125</f>
        <v>0</v>
      </c>
    </row>
    <row r="125" s="12" customFormat="1" ht="25.92" customHeight="1">
      <c r="A125" s="12"/>
      <c r="B125" s="210"/>
      <c r="C125" s="211"/>
      <c r="D125" s="212" t="s">
        <v>75</v>
      </c>
      <c r="E125" s="213" t="s">
        <v>133</v>
      </c>
      <c r="F125" s="213" t="s">
        <v>134</v>
      </c>
      <c r="G125" s="211"/>
      <c r="H125" s="211"/>
      <c r="I125" s="214"/>
      <c r="J125" s="215">
        <f>BK125</f>
        <v>0</v>
      </c>
      <c r="K125" s="211"/>
      <c r="L125" s="216"/>
      <c r="M125" s="217"/>
      <c r="N125" s="218"/>
      <c r="O125" s="218"/>
      <c r="P125" s="219">
        <f>P126+P136+P139</f>
        <v>0</v>
      </c>
      <c r="Q125" s="218"/>
      <c r="R125" s="219">
        <f>R126+R136+R139</f>
        <v>0</v>
      </c>
      <c r="S125" s="218"/>
      <c r="T125" s="220">
        <f>T126+T136+T139</f>
        <v>143.16123999999999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83</v>
      </c>
      <c r="AT125" s="222" t="s">
        <v>75</v>
      </c>
      <c r="AU125" s="222" t="s">
        <v>76</v>
      </c>
      <c r="AY125" s="221" t="s">
        <v>135</v>
      </c>
      <c r="BK125" s="223">
        <f>BK126+BK136+BK139</f>
        <v>0</v>
      </c>
    </row>
    <row r="126" s="12" customFormat="1" ht="22.8" customHeight="1">
      <c r="A126" s="12"/>
      <c r="B126" s="210"/>
      <c r="C126" s="211"/>
      <c r="D126" s="212" t="s">
        <v>75</v>
      </c>
      <c r="E126" s="224" t="s">
        <v>83</v>
      </c>
      <c r="F126" s="224" t="s">
        <v>136</v>
      </c>
      <c r="G126" s="211"/>
      <c r="H126" s="211"/>
      <c r="I126" s="214"/>
      <c r="J126" s="225">
        <f>BK126</f>
        <v>0</v>
      </c>
      <c r="K126" s="211"/>
      <c r="L126" s="216"/>
      <c r="M126" s="217"/>
      <c r="N126" s="218"/>
      <c r="O126" s="218"/>
      <c r="P126" s="219">
        <f>SUM(P127:P135)</f>
        <v>0</v>
      </c>
      <c r="Q126" s="218"/>
      <c r="R126" s="219">
        <f>SUM(R127:R135)</f>
        <v>0</v>
      </c>
      <c r="S126" s="218"/>
      <c r="T126" s="220">
        <f>SUM(T127:T135)</f>
        <v>143.16123999999999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83</v>
      </c>
      <c r="AT126" s="222" t="s">
        <v>75</v>
      </c>
      <c r="AU126" s="222" t="s">
        <v>83</v>
      </c>
      <c r="AY126" s="221" t="s">
        <v>135</v>
      </c>
      <c r="BK126" s="223">
        <f>SUM(BK127:BK135)</f>
        <v>0</v>
      </c>
    </row>
    <row r="127" s="2" customFormat="1" ht="24.15" customHeight="1">
      <c r="A127" s="38"/>
      <c r="B127" s="39"/>
      <c r="C127" s="226" t="s">
        <v>83</v>
      </c>
      <c r="D127" s="226" t="s">
        <v>137</v>
      </c>
      <c r="E127" s="227" t="s">
        <v>138</v>
      </c>
      <c r="F127" s="228" t="s">
        <v>139</v>
      </c>
      <c r="G127" s="229" t="s">
        <v>140</v>
      </c>
      <c r="H127" s="230">
        <v>158</v>
      </c>
      <c r="I127" s="231"/>
      <c r="J127" s="232">
        <f>ROUND(I127*H127,2)</f>
        <v>0</v>
      </c>
      <c r="K127" s="228" t="s">
        <v>141</v>
      </c>
      <c r="L127" s="44"/>
      <c r="M127" s="233" t="s">
        <v>1</v>
      </c>
      <c r="N127" s="234" t="s">
        <v>41</v>
      </c>
      <c r="O127" s="91"/>
      <c r="P127" s="235">
        <f>O127*H127</f>
        <v>0</v>
      </c>
      <c r="Q127" s="235">
        <v>0</v>
      </c>
      <c r="R127" s="235">
        <f>Q127*H127</f>
        <v>0</v>
      </c>
      <c r="S127" s="235">
        <v>0.255</v>
      </c>
      <c r="T127" s="236">
        <f>S127*H127</f>
        <v>40.289999999999999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7" t="s">
        <v>142</v>
      </c>
      <c r="AT127" s="237" t="s">
        <v>137</v>
      </c>
      <c r="AU127" s="237" t="s">
        <v>85</v>
      </c>
      <c r="AY127" s="17" t="s">
        <v>135</v>
      </c>
      <c r="BE127" s="238">
        <f>IF(N127="základní",J127,0)</f>
        <v>0</v>
      </c>
      <c r="BF127" s="238">
        <f>IF(N127="snížená",J127,0)</f>
        <v>0</v>
      </c>
      <c r="BG127" s="238">
        <f>IF(N127="zákl. přenesená",J127,0)</f>
        <v>0</v>
      </c>
      <c r="BH127" s="238">
        <f>IF(N127="sníž. přenesená",J127,0)</f>
        <v>0</v>
      </c>
      <c r="BI127" s="238">
        <f>IF(N127="nulová",J127,0)</f>
        <v>0</v>
      </c>
      <c r="BJ127" s="17" t="s">
        <v>83</v>
      </c>
      <c r="BK127" s="238">
        <f>ROUND(I127*H127,2)</f>
        <v>0</v>
      </c>
      <c r="BL127" s="17" t="s">
        <v>142</v>
      </c>
      <c r="BM127" s="237" t="s">
        <v>143</v>
      </c>
    </row>
    <row r="128" s="2" customFormat="1" ht="24.15" customHeight="1">
      <c r="A128" s="38"/>
      <c r="B128" s="39"/>
      <c r="C128" s="226" t="s">
        <v>85</v>
      </c>
      <c r="D128" s="226" t="s">
        <v>137</v>
      </c>
      <c r="E128" s="227" t="s">
        <v>144</v>
      </c>
      <c r="F128" s="228" t="s">
        <v>145</v>
      </c>
      <c r="G128" s="229" t="s">
        <v>140</v>
      </c>
      <c r="H128" s="230">
        <v>4</v>
      </c>
      <c r="I128" s="231"/>
      <c r="J128" s="232">
        <f>ROUND(I128*H128,2)</f>
        <v>0</v>
      </c>
      <c r="K128" s="228" t="s">
        <v>141</v>
      </c>
      <c r="L128" s="44"/>
      <c r="M128" s="233" t="s">
        <v>1</v>
      </c>
      <c r="N128" s="234" t="s">
        <v>41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0.26000000000000001</v>
      </c>
      <c r="T128" s="236">
        <f>S128*H128</f>
        <v>1.04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142</v>
      </c>
      <c r="AT128" s="237" t="s">
        <v>137</v>
      </c>
      <c r="AU128" s="237" t="s">
        <v>85</v>
      </c>
      <c r="AY128" s="17" t="s">
        <v>135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83</v>
      </c>
      <c r="BK128" s="238">
        <f>ROUND(I128*H128,2)</f>
        <v>0</v>
      </c>
      <c r="BL128" s="17" t="s">
        <v>142</v>
      </c>
      <c r="BM128" s="237" t="s">
        <v>146</v>
      </c>
    </row>
    <row r="129" s="2" customFormat="1" ht="24.15" customHeight="1">
      <c r="A129" s="38"/>
      <c r="B129" s="39"/>
      <c r="C129" s="226" t="s">
        <v>147</v>
      </c>
      <c r="D129" s="226" t="s">
        <v>137</v>
      </c>
      <c r="E129" s="227" t="s">
        <v>148</v>
      </c>
      <c r="F129" s="228" t="s">
        <v>149</v>
      </c>
      <c r="G129" s="229" t="s">
        <v>140</v>
      </c>
      <c r="H129" s="230">
        <v>6</v>
      </c>
      <c r="I129" s="231"/>
      <c r="J129" s="232">
        <f>ROUND(I129*H129,2)</f>
        <v>0</v>
      </c>
      <c r="K129" s="228" t="s">
        <v>141</v>
      </c>
      <c r="L129" s="44"/>
      <c r="M129" s="233" t="s">
        <v>1</v>
      </c>
      <c r="N129" s="234" t="s">
        <v>41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0.32000000000000001</v>
      </c>
      <c r="T129" s="236">
        <f>S129*H129</f>
        <v>1.9199999999999999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142</v>
      </c>
      <c r="AT129" s="237" t="s">
        <v>137</v>
      </c>
      <c r="AU129" s="237" t="s">
        <v>85</v>
      </c>
      <c r="AY129" s="17" t="s">
        <v>135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83</v>
      </c>
      <c r="BK129" s="238">
        <f>ROUND(I129*H129,2)</f>
        <v>0</v>
      </c>
      <c r="BL129" s="17" t="s">
        <v>142</v>
      </c>
      <c r="BM129" s="237" t="s">
        <v>150</v>
      </c>
    </row>
    <row r="130" s="2" customFormat="1" ht="24.15" customHeight="1">
      <c r="A130" s="38"/>
      <c r="B130" s="39"/>
      <c r="C130" s="226" t="s">
        <v>142</v>
      </c>
      <c r="D130" s="226" t="s">
        <v>137</v>
      </c>
      <c r="E130" s="227" t="s">
        <v>151</v>
      </c>
      <c r="F130" s="228" t="s">
        <v>152</v>
      </c>
      <c r="G130" s="229" t="s">
        <v>140</v>
      </c>
      <c r="H130" s="230">
        <v>9.3599999999999994</v>
      </c>
      <c r="I130" s="231"/>
      <c r="J130" s="232">
        <f>ROUND(I130*H130,2)</f>
        <v>0</v>
      </c>
      <c r="K130" s="228" t="s">
        <v>141</v>
      </c>
      <c r="L130" s="44"/>
      <c r="M130" s="233" t="s">
        <v>1</v>
      </c>
      <c r="N130" s="234" t="s">
        <v>41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0.70899999999999996</v>
      </c>
      <c r="T130" s="236">
        <f>S130*H130</f>
        <v>6.636239999999999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142</v>
      </c>
      <c r="AT130" s="237" t="s">
        <v>137</v>
      </c>
      <c r="AU130" s="237" t="s">
        <v>85</v>
      </c>
      <c r="AY130" s="17" t="s">
        <v>135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142</v>
      </c>
      <c r="BM130" s="237" t="s">
        <v>153</v>
      </c>
    </row>
    <row r="131" s="13" customFormat="1">
      <c r="A131" s="13"/>
      <c r="B131" s="239"/>
      <c r="C131" s="240"/>
      <c r="D131" s="241" t="s">
        <v>154</v>
      </c>
      <c r="E131" s="242" t="s">
        <v>1</v>
      </c>
      <c r="F131" s="243" t="s">
        <v>155</v>
      </c>
      <c r="G131" s="240"/>
      <c r="H131" s="244">
        <v>9.3599999999999994</v>
      </c>
      <c r="I131" s="245"/>
      <c r="J131" s="240"/>
      <c r="K131" s="240"/>
      <c r="L131" s="246"/>
      <c r="M131" s="247"/>
      <c r="N131" s="248"/>
      <c r="O131" s="248"/>
      <c r="P131" s="248"/>
      <c r="Q131" s="248"/>
      <c r="R131" s="248"/>
      <c r="S131" s="248"/>
      <c r="T131" s="24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0" t="s">
        <v>154</v>
      </c>
      <c r="AU131" s="250" t="s">
        <v>85</v>
      </c>
      <c r="AV131" s="13" t="s">
        <v>85</v>
      </c>
      <c r="AW131" s="13" t="s">
        <v>32</v>
      </c>
      <c r="AX131" s="13" t="s">
        <v>83</v>
      </c>
      <c r="AY131" s="250" t="s">
        <v>135</v>
      </c>
    </row>
    <row r="132" s="2" customFormat="1" ht="33" customHeight="1">
      <c r="A132" s="38"/>
      <c r="B132" s="39"/>
      <c r="C132" s="226" t="s">
        <v>156</v>
      </c>
      <c r="D132" s="226" t="s">
        <v>137</v>
      </c>
      <c r="E132" s="227" t="s">
        <v>157</v>
      </c>
      <c r="F132" s="228" t="s">
        <v>158</v>
      </c>
      <c r="G132" s="229" t="s">
        <v>140</v>
      </c>
      <c r="H132" s="230">
        <v>164</v>
      </c>
      <c r="I132" s="231"/>
      <c r="J132" s="232">
        <f>ROUND(I132*H132,2)</f>
        <v>0</v>
      </c>
      <c r="K132" s="228" t="s">
        <v>141</v>
      </c>
      <c r="L132" s="44"/>
      <c r="M132" s="233" t="s">
        <v>1</v>
      </c>
      <c r="N132" s="234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0.44</v>
      </c>
      <c r="T132" s="236">
        <f>S132*H132</f>
        <v>72.159999999999997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142</v>
      </c>
      <c r="AT132" s="237" t="s">
        <v>137</v>
      </c>
      <c r="AU132" s="237" t="s">
        <v>85</v>
      </c>
      <c r="AY132" s="17" t="s">
        <v>135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142</v>
      </c>
      <c r="BM132" s="237" t="s">
        <v>159</v>
      </c>
    </row>
    <row r="133" s="13" customFormat="1">
      <c r="A133" s="13"/>
      <c r="B133" s="239"/>
      <c r="C133" s="240"/>
      <c r="D133" s="241" t="s">
        <v>154</v>
      </c>
      <c r="E133" s="242" t="s">
        <v>1</v>
      </c>
      <c r="F133" s="243" t="s">
        <v>160</v>
      </c>
      <c r="G133" s="240"/>
      <c r="H133" s="244">
        <v>164</v>
      </c>
      <c r="I133" s="245"/>
      <c r="J133" s="240"/>
      <c r="K133" s="240"/>
      <c r="L133" s="246"/>
      <c r="M133" s="247"/>
      <c r="N133" s="248"/>
      <c r="O133" s="248"/>
      <c r="P133" s="248"/>
      <c r="Q133" s="248"/>
      <c r="R133" s="248"/>
      <c r="S133" s="248"/>
      <c r="T133" s="24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0" t="s">
        <v>154</v>
      </c>
      <c r="AU133" s="250" t="s">
        <v>85</v>
      </c>
      <c r="AV133" s="13" t="s">
        <v>85</v>
      </c>
      <c r="AW133" s="13" t="s">
        <v>32</v>
      </c>
      <c r="AX133" s="13" t="s">
        <v>83</v>
      </c>
      <c r="AY133" s="250" t="s">
        <v>135</v>
      </c>
    </row>
    <row r="134" s="2" customFormat="1" ht="16.5" customHeight="1">
      <c r="A134" s="38"/>
      <c r="B134" s="39"/>
      <c r="C134" s="226" t="s">
        <v>161</v>
      </c>
      <c r="D134" s="226" t="s">
        <v>137</v>
      </c>
      <c r="E134" s="227" t="s">
        <v>162</v>
      </c>
      <c r="F134" s="228" t="s">
        <v>163</v>
      </c>
      <c r="G134" s="229" t="s">
        <v>164</v>
      </c>
      <c r="H134" s="230">
        <v>103</v>
      </c>
      <c r="I134" s="231"/>
      <c r="J134" s="232">
        <f>ROUND(I134*H134,2)</f>
        <v>0</v>
      </c>
      <c r="K134" s="228" t="s">
        <v>141</v>
      </c>
      <c r="L134" s="44"/>
      <c r="M134" s="233" t="s">
        <v>1</v>
      </c>
      <c r="N134" s="234" t="s">
        <v>41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0.20499999999999999</v>
      </c>
      <c r="T134" s="236">
        <f>S134*H134</f>
        <v>21.114999999999998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142</v>
      </c>
      <c r="AT134" s="237" t="s">
        <v>137</v>
      </c>
      <c r="AU134" s="237" t="s">
        <v>85</v>
      </c>
      <c r="AY134" s="17" t="s">
        <v>135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142</v>
      </c>
      <c r="BM134" s="237" t="s">
        <v>165</v>
      </c>
    </row>
    <row r="135" s="13" customFormat="1">
      <c r="A135" s="13"/>
      <c r="B135" s="239"/>
      <c r="C135" s="240"/>
      <c r="D135" s="241" t="s">
        <v>154</v>
      </c>
      <c r="E135" s="242" t="s">
        <v>1</v>
      </c>
      <c r="F135" s="243" t="s">
        <v>166</v>
      </c>
      <c r="G135" s="240"/>
      <c r="H135" s="244">
        <v>103</v>
      </c>
      <c r="I135" s="245"/>
      <c r="J135" s="240"/>
      <c r="K135" s="240"/>
      <c r="L135" s="246"/>
      <c r="M135" s="247"/>
      <c r="N135" s="248"/>
      <c r="O135" s="248"/>
      <c r="P135" s="248"/>
      <c r="Q135" s="248"/>
      <c r="R135" s="248"/>
      <c r="S135" s="248"/>
      <c r="T135" s="24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0" t="s">
        <v>154</v>
      </c>
      <c r="AU135" s="250" t="s">
        <v>85</v>
      </c>
      <c r="AV135" s="13" t="s">
        <v>85</v>
      </c>
      <c r="AW135" s="13" t="s">
        <v>32</v>
      </c>
      <c r="AX135" s="13" t="s">
        <v>83</v>
      </c>
      <c r="AY135" s="250" t="s">
        <v>135</v>
      </c>
    </row>
    <row r="136" s="12" customFormat="1" ht="22.8" customHeight="1">
      <c r="A136" s="12"/>
      <c r="B136" s="210"/>
      <c r="C136" s="211"/>
      <c r="D136" s="212" t="s">
        <v>75</v>
      </c>
      <c r="E136" s="224" t="s">
        <v>167</v>
      </c>
      <c r="F136" s="224" t="s">
        <v>168</v>
      </c>
      <c r="G136" s="211"/>
      <c r="H136" s="211"/>
      <c r="I136" s="214"/>
      <c r="J136" s="225">
        <f>BK136</f>
        <v>0</v>
      </c>
      <c r="K136" s="211"/>
      <c r="L136" s="216"/>
      <c r="M136" s="217"/>
      <c r="N136" s="218"/>
      <c r="O136" s="218"/>
      <c r="P136" s="219">
        <f>SUM(P137:P138)</f>
        <v>0</v>
      </c>
      <c r="Q136" s="218"/>
      <c r="R136" s="219">
        <f>SUM(R137:R138)</f>
        <v>0</v>
      </c>
      <c r="S136" s="218"/>
      <c r="T136" s="220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1" t="s">
        <v>83</v>
      </c>
      <c r="AT136" s="222" t="s">
        <v>75</v>
      </c>
      <c r="AU136" s="222" t="s">
        <v>83</v>
      </c>
      <c r="AY136" s="221" t="s">
        <v>135</v>
      </c>
      <c r="BK136" s="223">
        <f>SUM(BK137:BK138)</f>
        <v>0</v>
      </c>
    </row>
    <row r="137" s="2" customFormat="1" ht="24.15" customHeight="1">
      <c r="A137" s="38"/>
      <c r="B137" s="39"/>
      <c r="C137" s="226" t="s">
        <v>169</v>
      </c>
      <c r="D137" s="226" t="s">
        <v>137</v>
      </c>
      <c r="E137" s="227" t="s">
        <v>170</v>
      </c>
      <c r="F137" s="228" t="s">
        <v>171</v>
      </c>
      <c r="G137" s="229" t="s">
        <v>164</v>
      </c>
      <c r="H137" s="230">
        <v>78</v>
      </c>
      <c r="I137" s="231"/>
      <c r="J137" s="232">
        <f>ROUND(I137*H137,2)</f>
        <v>0</v>
      </c>
      <c r="K137" s="228" t="s">
        <v>141</v>
      </c>
      <c r="L137" s="44"/>
      <c r="M137" s="233" t="s">
        <v>1</v>
      </c>
      <c r="N137" s="234" t="s">
        <v>41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142</v>
      </c>
      <c r="AT137" s="237" t="s">
        <v>137</v>
      </c>
      <c r="AU137" s="237" t="s">
        <v>85</v>
      </c>
      <c r="AY137" s="17" t="s">
        <v>135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83</v>
      </c>
      <c r="BK137" s="238">
        <f>ROUND(I137*H137,2)</f>
        <v>0</v>
      </c>
      <c r="BL137" s="17" t="s">
        <v>142</v>
      </c>
      <c r="BM137" s="237" t="s">
        <v>172</v>
      </c>
    </row>
    <row r="138" s="13" customFormat="1">
      <c r="A138" s="13"/>
      <c r="B138" s="239"/>
      <c r="C138" s="240"/>
      <c r="D138" s="241" t="s">
        <v>154</v>
      </c>
      <c r="E138" s="242" t="s">
        <v>1</v>
      </c>
      <c r="F138" s="243" t="s">
        <v>173</v>
      </c>
      <c r="G138" s="240"/>
      <c r="H138" s="244">
        <v>78</v>
      </c>
      <c r="I138" s="245"/>
      <c r="J138" s="240"/>
      <c r="K138" s="240"/>
      <c r="L138" s="246"/>
      <c r="M138" s="247"/>
      <c r="N138" s="248"/>
      <c r="O138" s="248"/>
      <c r="P138" s="248"/>
      <c r="Q138" s="248"/>
      <c r="R138" s="248"/>
      <c r="S138" s="248"/>
      <c r="T138" s="24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0" t="s">
        <v>154</v>
      </c>
      <c r="AU138" s="250" t="s">
        <v>85</v>
      </c>
      <c r="AV138" s="13" t="s">
        <v>85</v>
      </c>
      <c r="AW138" s="13" t="s">
        <v>32</v>
      </c>
      <c r="AX138" s="13" t="s">
        <v>83</v>
      </c>
      <c r="AY138" s="250" t="s">
        <v>135</v>
      </c>
    </row>
    <row r="139" s="12" customFormat="1" ht="22.8" customHeight="1">
      <c r="A139" s="12"/>
      <c r="B139" s="210"/>
      <c r="C139" s="211"/>
      <c r="D139" s="212" t="s">
        <v>75</v>
      </c>
      <c r="E139" s="224" t="s">
        <v>174</v>
      </c>
      <c r="F139" s="224" t="s">
        <v>175</v>
      </c>
      <c r="G139" s="211"/>
      <c r="H139" s="211"/>
      <c r="I139" s="214"/>
      <c r="J139" s="225">
        <f>BK139</f>
        <v>0</v>
      </c>
      <c r="K139" s="211"/>
      <c r="L139" s="216"/>
      <c r="M139" s="217"/>
      <c r="N139" s="218"/>
      <c r="O139" s="218"/>
      <c r="P139" s="219">
        <f>SUM(P140:P147)</f>
        <v>0</v>
      </c>
      <c r="Q139" s="218"/>
      <c r="R139" s="219">
        <f>SUM(R140:R147)</f>
        <v>0</v>
      </c>
      <c r="S139" s="218"/>
      <c r="T139" s="220">
        <f>SUM(T140:T147)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1" t="s">
        <v>83</v>
      </c>
      <c r="AT139" s="222" t="s">
        <v>75</v>
      </c>
      <c r="AU139" s="222" t="s">
        <v>83</v>
      </c>
      <c r="AY139" s="221" t="s">
        <v>135</v>
      </c>
      <c r="BK139" s="223">
        <f>SUM(BK140:BK147)</f>
        <v>0</v>
      </c>
    </row>
    <row r="140" s="2" customFormat="1" ht="21.75" customHeight="1">
      <c r="A140" s="38"/>
      <c r="B140" s="39"/>
      <c r="C140" s="226" t="s">
        <v>176</v>
      </c>
      <c r="D140" s="226" t="s">
        <v>137</v>
      </c>
      <c r="E140" s="227" t="s">
        <v>177</v>
      </c>
      <c r="F140" s="228" t="s">
        <v>178</v>
      </c>
      <c r="G140" s="229" t="s">
        <v>179</v>
      </c>
      <c r="H140" s="230">
        <v>143.161</v>
      </c>
      <c r="I140" s="231"/>
      <c r="J140" s="232">
        <f>ROUND(I140*H140,2)</f>
        <v>0</v>
      </c>
      <c r="K140" s="228" t="s">
        <v>141</v>
      </c>
      <c r="L140" s="44"/>
      <c r="M140" s="233" t="s">
        <v>1</v>
      </c>
      <c r="N140" s="234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142</v>
      </c>
      <c r="AT140" s="237" t="s">
        <v>137</v>
      </c>
      <c r="AU140" s="237" t="s">
        <v>85</v>
      </c>
      <c r="AY140" s="17" t="s">
        <v>135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142</v>
      </c>
      <c r="BM140" s="237" t="s">
        <v>180</v>
      </c>
    </row>
    <row r="141" s="2" customFormat="1" ht="24.15" customHeight="1">
      <c r="A141" s="38"/>
      <c r="B141" s="39"/>
      <c r="C141" s="226" t="s">
        <v>167</v>
      </c>
      <c r="D141" s="226" t="s">
        <v>137</v>
      </c>
      <c r="E141" s="227" t="s">
        <v>181</v>
      </c>
      <c r="F141" s="228" t="s">
        <v>182</v>
      </c>
      <c r="G141" s="229" t="s">
        <v>179</v>
      </c>
      <c r="H141" s="230">
        <v>429.483</v>
      </c>
      <c r="I141" s="231"/>
      <c r="J141" s="232">
        <f>ROUND(I141*H141,2)</f>
        <v>0</v>
      </c>
      <c r="K141" s="228" t="s">
        <v>141</v>
      </c>
      <c r="L141" s="44"/>
      <c r="M141" s="233" t="s">
        <v>1</v>
      </c>
      <c r="N141" s="234" t="s">
        <v>41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142</v>
      </c>
      <c r="AT141" s="237" t="s">
        <v>137</v>
      </c>
      <c r="AU141" s="237" t="s">
        <v>85</v>
      </c>
      <c r="AY141" s="17" t="s">
        <v>135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142</v>
      </c>
      <c r="BM141" s="237" t="s">
        <v>183</v>
      </c>
    </row>
    <row r="142" s="13" customFormat="1">
      <c r="A142" s="13"/>
      <c r="B142" s="239"/>
      <c r="C142" s="240"/>
      <c r="D142" s="241" t="s">
        <v>154</v>
      </c>
      <c r="E142" s="240"/>
      <c r="F142" s="243" t="s">
        <v>184</v>
      </c>
      <c r="G142" s="240"/>
      <c r="H142" s="244">
        <v>429.483</v>
      </c>
      <c r="I142" s="245"/>
      <c r="J142" s="240"/>
      <c r="K142" s="240"/>
      <c r="L142" s="246"/>
      <c r="M142" s="247"/>
      <c r="N142" s="248"/>
      <c r="O142" s="248"/>
      <c r="P142" s="248"/>
      <c r="Q142" s="248"/>
      <c r="R142" s="248"/>
      <c r="S142" s="248"/>
      <c r="T142" s="24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0" t="s">
        <v>154</v>
      </c>
      <c r="AU142" s="250" t="s">
        <v>85</v>
      </c>
      <c r="AV142" s="13" t="s">
        <v>85</v>
      </c>
      <c r="AW142" s="13" t="s">
        <v>4</v>
      </c>
      <c r="AX142" s="13" t="s">
        <v>83</v>
      </c>
      <c r="AY142" s="250" t="s">
        <v>135</v>
      </c>
    </row>
    <row r="143" s="2" customFormat="1" ht="24.15" customHeight="1">
      <c r="A143" s="38"/>
      <c r="B143" s="39"/>
      <c r="C143" s="226" t="s">
        <v>185</v>
      </c>
      <c r="D143" s="226" t="s">
        <v>137</v>
      </c>
      <c r="E143" s="227" t="s">
        <v>186</v>
      </c>
      <c r="F143" s="228" t="s">
        <v>187</v>
      </c>
      <c r="G143" s="229" t="s">
        <v>179</v>
      </c>
      <c r="H143" s="230">
        <v>143.161</v>
      </c>
      <c r="I143" s="231"/>
      <c r="J143" s="232">
        <f>ROUND(I143*H143,2)</f>
        <v>0</v>
      </c>
      <c r="K143" s="228" t="s">
        <v>141</v>
      </c>
      <c r="L143" s="44"/>
      <c r="M143" s="233" t="s">
        <v>1</v>
      </c>
      <c r="N143" s="234" t="s">
        <v>41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142</v>
      </c>
      <c r="AT143" s="237" t="s">
        <v>137</v>
      </c>
      <c r="AU143" s="237" t="s">
        <v>85</v>
      </c>
      <c r="AY143" s="17" t="s">
        <v>135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83</v>
      </c>
      <c r="BK143" s="238">
        <f>ROUND(I143*H143,2)</f>
        <v>0</v>
      </c>
      <c r="BL143" s="17" t="s">
        <v>142</v>
      </c>
      <c r="BM143" s="237" t="s">
        <v>188</v>
      </c>
    </row>
    <row r="144" s="2" customFormat="1" ht="37.8" customHeight="1">
      <c r="A144" s="38"/>
      <c r="B144" s="39"/>
      <c r="C144" s="226" t="s">
        <v>189</v>
      </c>
      <c r="D144" s="226" t="s">
        <v>137</v>
      </c>
      <c r="E144" s="227" t="s">
        <v>190</v>
      </c>
      <c r="F144" s="228" t="s">
        <v>191</v>
      </c>
      <c r="G144" s="229" t="s">
        <v>179</v>
      </c>
      <c r="H144" s="230">
        <v>64.364999999999995</v>
      </c>
      <c r="I144" s="231"/>
      <c r="J144" s="232">
        <f>ROUND(I144*H144,2)</f>
        <v>0</v>
      </c>
      <c r="K144" s="228" t="s">
        <v>141</v>
      </c>
      <c r="L144" s="44"/>
      <c r="M144" s="233" t="s">
        <v>1</v>
      </c>
      <c r="N144" s="234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142</v>
      </c>
      <c r="AT144" s="237" t="s">
        <v>137</v>
      </c>
      <c r="AU144" s="237" t="s">
        <v>85</v>
      </c>
      <c r="AY144" s="17" t="s">
        <v>135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142</v>
      </c>
      <c r="BM144" s="237" t="s">
        <v>192</v>
      </c>
    </row>
    <row r="145" s="13" customFormat="1">
      <c r="A145" s="13"/>
      <c r="B145" s="239"/>
      <c r="C145" s="240"/>
      <c r="D145" s="241" t="s">
        <v>154</v>
      </c>
      <c r="E145" s="242" t="s">
        <v>1</v>
      </c>
      <c r="F145" s="243" t="s">
        <v>193</v>
      </c>
      <c r="G145" s="240"/>
      <c r="H145" s="244">
        <v>64.364999999999995</v>
      </c>
      <c r="I145" s="245"/>
      <c r="J145" s="240"/>
      <c r="K145" s="240"/>
      <c r="L145" s="246"/>
      <c r="M145" s="247"/>
      <c r="N145" s="248"/>
      <c r="O145" s="248"/>
      <c r="P145" s="248"/>
      <c r="Q145" s="248"/>
      <c r="R145" s="248"/>
      <c r="S145" s="248"/>
      <c r="T145" s="24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0" t="s">
        <v>154</v>
      </c>
      <c r="AU145" s="250" t="s">
        <v>85</v>
      </c>
      <c r="AV145" s="13" t="s">
        <v>85</v>
      </c>
      <c r="AW145" s="13" t="s">
        <v>32</v>
      </c>
      <c r="AX145" s="13" t="s">
        <v>83</v>
      </c>
      <c r="AY145" s="250" t="s">
        <v>135</v>
      </c>
    </row>
    <row r="146" s="2" customFormat="1" ht="44.25" customHeight="1">
      <c r="A146" s="38"/>
      <c r="B146" s="39"/>
      <c r="C146" s="226" t="s">
        <v>8</v>
      </c>
      <c r="D146" s="226" t="s">
        <v>137</v>
      </c>
      <c r="E146" s="227" t="s">
        <v>194</v>
      </c>
      <c r="F146" s="228" t="s">
        <v>195</v>
      </c>
      <c r="G146" s="229" t="s">
        <v>179</v>
      </c>
      <c r="H146" s="230">
        <v>72.159999999999997</v>
      </c>
      <c r="I146" s="231"/>
      <c r="J146" s="232">
        <f>ROUND(I146*H146,2)</f>
        <v>0</v>
      </c>
      <c r="K146" s="228" t="s">
        <v>141</v>
      </c>
      <c r="L146" s="44"/>
      <c r="M146" s="233" t="s">
        <v>1</v>
      </c>
      <c r="N146" s="234" t="s">
        <v>41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142</v>
      </c>
      <c r="AT146" s="237" t="s">
        <v>137</v>
      </c>
      <c r="AU146" s="237" t="s">
        <v>85</v>
      </c>
      <c r="AY146" s="17" t="s">
        <v>135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83</v>
      </c>
      <c r="BK146" s="238">
        <f>ROUND(I146*H146,2)</f>
        <v>0</v>
      </c>
      <c r="BL146" s="17" t="s">
        <v>142</v>
      </c>
      <c r="BM146" s="237" t="s">
        <v>196</v>
      </c>
    </row>
    <row r="147" s="2" customFormat="1" ht="44.25" customHeight="1">
      <c r="A147" s="38"/>
      <c r="B147" s="39"/>
      <c r="C147" s="226" t="s">
        <v>197</v>
      </c>
      <c r="D147" s="226" t="s">
        <v>137</v>
      </c>
      <c r="E147" s="227" t="s">
        <v>198</v>
      </c>
      <c r="F147" s="228" t="s">
        <v>199</v>
      </c>
      <c r="G147" s="229" t="s">
        <v>179</v>
      </c>
      <c r="H147" s="230">
        <v>6.6360000000000001</v>
      </c>
      <c r="I147" s="231"/>
      <c r="J147" s="232">
        <f>ROUND(I147*H147,2)</f>
        <v>0</v>
      </c>
      <c r="K147" s="228" t="s">
        <v>200</v>
      </c>
      <c r="L147" s="44"/>
      <c r="M147" s="251" t="s">
        <v>1</v>
      </c>
      <c r="N147" s="252" t="s">
        <v>41</v>
      </c>
      <c r="O147" s="253"/>
      <c r="P147" s="254">
        <f>O147*H147</f>
        <v>0</v>
      </c>
      <c r="Q147" s="254">
        <v>0</v>
      </c>
      <c r="R147" s="254">
        <f>Q147*H147</f>
        <v>0</v>
      </c>
      <c r="S147" s="254">
        <v>0</v>
      </c>
      <c r="T147" s="255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142</v>
      </c>
      <c r="AT147" s="237" t="s">
        <v>137</v>
      </c>
      <c r="AU147" s="237" t="s">
        <v>85</v>
      </c>
      <c r="AY147" s="17" t="s">
        <v>135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142</v>
      </c>
      <c r="BM147" s="237" t="s">
        <v>201</v>
      </c>
    </row>
    <row r="148" s="2" customFormat="1" ht="6.96" customHeight="1">
      <c r="A148" s="38"/>
      <c r="B148" s="66"/>
      <c r="C148" s="67"/>
      <c r="D148" s="67"/>
      <c r="E148" s="67"/>
      <c r="F148" s="67"/>
      <c r="G148" s="67"/>
      <c r="H148" s="67"/>
      <c r="I148" s="67"/>
      <c r="J148" s="67"/>
      <c r="K148" s="67"/>
      <c r="L148" s="44"/>
      <c r="M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</row>
  </sheetData>
  <sheetProtection sheet="1" autoFilter="0" formatColumns="0" formatRows="0" objects="1" scenarios="1" spinCount="100000" saltValue="eVkrIieIuCxKoxlHqd7q+35DXRyf2uneUDtUoXghKFJCAR+JyqjCmlF2f9yxLm1Fc4fbnjteaWRHIqQJLn7YFw==" hashValue="WIyJM8qy+s0qqvDBUnwc+IAXoAjU96vNYlETM36xs+RY7kN/XzGYmO407bQLJjEyoB6LbKbirCq76JWCQ3h+fA==" algorithmName="SHA-512" password="CC35"/>
  <autoFilter ref="C123:K14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106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Oprava chodníku na ul.Lidická ,Šumperk</v>
      </c>
      <c r="F7" s="150"/>
      <c r="G7" s="150"/>
      <c r="H7" s="150"/>
      <c r="L7" s="20"/>
    </row>
    <row r="8" s="1" customFormat="1" ht="12" customHeight="1">
      <c r="B8" s="20"/>
      <c r="D8" s="150" t="s">
        <v>107</v>
      </c>
      <c r="L8" s="20"/>
    </row>
    <row r="9" s="2" customFormat="1" ht="16.5" customHeight="1">
      <c r="A9" s="38"/>
      <c r="B9" s="44"/>
      <c r="C9" s="38"/>
      <c r="D9" s="38"/>
      <c r="E9" s="151" t="s">
        <v>108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109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202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4. 9. 2024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ROUND(J130,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ROUND((SUM(BE130:BE208)),  2)</f>
        <v>0</v>
      </c>
      <c r="G35" s="38"/>
      <c r="H35" s="38"/>
      <c r="I35" s="164">
        <v>0.20999999999999999</v>
      </c>
      <c r="J35" s="163">
        <f>ROUND(((SUM(BE130:BE208))*I35),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ROUND((SUM(BF130:BF208)),  2)</f>
        <v>0</v>
      </c>
      <c r="G36" s="38"/>
      <c r="H36" s="38"/>
      <c r="I36" s="164">
        <v>0.12</v>
      </c>
      <c r="J36" s="163">
        <f>ROUND(((SUM(BF130:BF208))*I36),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ROUND((SUM(BG130:BG208)),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ROUND((SUM(BH130:BH208)),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ROUND((SUM(BI130:BI208)),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Oprava chodníku na ul.Lidická ,Šumperk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108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109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 101 - Chodník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Šumperk</v>
      </c>
      <c r="G91" s="40"/>
      <c r="H91" s="40"/>
      <c r="I91" s="32" t="s">
        <v>22</v>
      </c>
      <c r="J91" s="79" t="str">
        <f>IF(J14="","",J14)</f>
        <v>4. 9. 2024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Město  Šumperk</v>
      </c>
      <c r="G93" s="40"/>
      <c r="H93" s="40"/>
      <c r="I93" s="32" t="s">
        <v>30</v>
      </c>
      <c r="J93" s="36" t="str">
        <f>E23</f>
        <v xml:space="preserve">Ing.Zdeněk  Vitásek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Martin  Pniok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112</v>
      </c>
      <c r="D96" s="185"/>
      <c r="E96" s="185"/>
      <c r="F96" s="185"/>
      <c r="G96" s="185"/>
      <c r="H96" s="185"/>
      <c r="I96" s="185"/>
      <c r="J96" s="186" t="s">
        <v>113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114</v>
      </c>
      <c r="D98" s="40"/>
      <c r="E98" s="40"/>
      <c r="F98" s="40"/>
      <c r="G98" s="40"/>
      <c r="H98" s="40"/>
      <c r="I98" s="40"/>
      <c r="J98" s="110">
        <f>J130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115</v>
      </c>
    </row>
    <row r="99" s="9" customFormat="1" ht="24.96" customHeight="1">
      <c r="A99" s="9"/>
      <c r="B99" s="188"/>
      <c r="C99" s="189"/>
      <c r="D99" s="190" t="s">
        <v>116</v>
      </c>
      <c r="E99" s="191"/>
      <c r="F99" s="191"/>
      <c r="G99" s="191"/>
      <c r="H99" s="191"/>
      <c r="I99" s="191"/>
      <c r="J99" s="192">
        <f>J131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117</v>
      </c>
      <c r="E100" s="196"/>
      <c r="F100" s="196"/>
      <c r="G100" s="196"/>
      <c r="H100" s="196"/>
      <c r="I100" s="196"/>
      <c r="J100" s="197">
        <f>J132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203</v>
      </c>
      <c r="E101" s="196"/>
      <c r="F101" s="196"/>
      <c r="G101" s="196"/>
      <c r="H101" s="196"/>
      <c r="I101" s="196"/>
      <c r="J101" s="197">
        <f>J146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204</v>
      </c>
      <c r="E102" s="196"/>
      <c r="F102" s="196"/>
      <c r="G102" s="196"/>
      <c r="H102" s="196"/>
      <c r="I102" s="196"/>
      <c r="J102" s="197">
        <f>J149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205</v>
      </c>
      <c r="E103" s="196"/>
      <c r="F103" s="196"/>
      <c r="G103" s="196"/>
      <c r="H103" s="196"/>
      <c r="I103" s="196"/>
      <c r="J103" s="197">
        <f>J162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118</v>
      </c>
      <c r="E104" s="196"/>
      <c r="F104" s="196"/>
      <c r="G104" s="196"/>
      <c r="H104" s="196"/>
      <c r="I104" s="196"/>
      <c r="J104" s="197">
        <f>J181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119</v>
      </c>
      <c r="E105" s="196"/>
      <c r="F105" s="196"/>
      <c r="G105" s="196"/>
      <c r="H105" s="196"/>
      <c r="I105" s="196"/>
      <c r="J105" s="197">
        <f>J197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4"/>
      <c r="C106" s="133"/>
      <c r="D106" s="195" t="s">
        <v>206</v>
      </c>
      <c r="E106" s="196"/>
      <c r="F106" s="196"/>
      <c r="G106" s="196"/>
      <c r="H106" s="196"/>
      <c r="I106" s="196"/>
      <c r="J106" s="197">
        <f>J203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8"/>
      <c r="C107" s="189"/>
      <c r="D107" s="190" t="s">
        <v>207</v>
      </c>
      <c r="E107" s="191"/>
      <c r="F107" s="191"/>
      <c r="G107" s="191"/>
      <c r="H107" s="191"/>
      <c r="I107" s="191"/>
      <c r="J107" s="192">
        <f>J205</f>
        <v>0</v>
      </c>
      <c r="K107" s="189"/>
      <c r="L107" s="19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4"/>
      <c r="C108" s="133"/>
      <c r="D108" s="195" t="s">
        <v>208</v>
      </c>
      <c r="E108" s="196"/>
      <c r="F108" s="196"/>
      <c r="G108" s="196"/>
      <c r="H108" s="196"/>
      <c r="I108" s="196"/>
      <c r="J108" s="197">
        <f>J206</f>
        <v>0</v>
      </c>
      <c r="K108" s="133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120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183" t="str">
        <f>E7</f>
        <v>Oprava chodníku na ul.Lidická ,Šumperk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" customFormat="1" ht="12" customHeight="1">
      <c r="B119" s="21"/>
      <c r="C119" s="32" t="s">
        <v>107</v>
      </c>
      <c r="D119" s="22"/>
      <c r="E119" s="22"/>
      <c r="F119" s="22"/>
      <c r="G119" s="22"/>
      <c r="H119" s="22"/>
      <c r="I119" s="22"/>
      <c r="J119" s="22"/>
      <c r="K119" s="22"/>
      <c r="L119" s="20"/>
    </row>
    <row r="120" s="2" customFormat="1" ht="16.5" customHeight="1">
      <c r="A120" s="38"/>
      <c r="B120" s="39"/>
      <c r="C120" s="40"/>
      <c r="D120" s="40"/>
      <c r="E120" s="183" t="s">
        <v>108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109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76" t="str">
        <f>E11</f>
        <v>SO 101 - Chodník</v>
      </c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20</v>
      </c>
      <c r="D124" s="40"/>
      <c r="E124" s="40"/>
      <c r="F124" s="27" t="str">
        <f>F14</f>
        <v>Šumperk</v>
      </c>
      <c r="G124" s="40"/>
      <c r="H124" s="40"/>
      <c r="I124" s="32" t="s">
        <v>22</v>
      </c>
      <c r="J124" s="79" t="str">
        <f>IF(J14="","",J14)</f>
        <v>4. 9. 2024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24</v>
      </c>
      <c r="D126" s="40"/>
      <c r="E126" s="40"/>
      <c r="F126" s="27" t="str">
        <f>E17</f>
        <v xml:space="preserve">Město  Šumperk</v>
      </c>
      <c r="G126" s="40"/>
      <c r="H126" s="40"/>
      <c r="I126" s="32" t="s">
        <v>30</v>
      </c>
      <c r="J126" s="36" t="str">
        <f>E23</f>
        <v xml:space="preserve">Ing.Zdeněk  Vitásek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28</v>
      </c>
      <c r="D127" s="40"/>
      <c r="E127" s="40"/>
      <c r="F127" s="27" t="str">
        <f>IF(E20="","",E20)</f>
        <v>Vyplň údaj</v>
      </c>
      <c r="G127" s="40"/>
      <c r="H127" s="40"/>
      <c r="I127" s="32" t="s">
        <v>33</v>
      </c>
      <c r="J127" s="36" t="str">
        <f>E26</f>
        <v xml:space="preserve">Martin  Pniok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199"/>
      <c r="B129" s="200"/>
      <c r="C129" s="201" t="s">
        <v>121</v>
      </c>
      <c r="D129" s="202" t="s">
        <v>61</v>
      </c>
      <c r="E129" s="202" t="s">
        <v>57</v>
      </c>
      <c r="F129" s="202" t="s">
        <v>58</v>
      </c>
      <c r="G129" s="202" t="s">
        <v>122</v>
      </c>
      <c r="H129" s="202" t="s">
        <v>123</v>
      </c>
      <c r="I129" s="202" t="s">
        <v>124</v>
      </c>
      <c r="J129" s="202" t="s">
        <v>113</v>
      </c>
      <c r="K129" s="203" t="s">
        <v>125</v>
      </c>
      <c r="L129" s="204"/>
      <c r="M129" s="100" t="s">
        <v>1</v>
      </c>
      <c r="N129" s="101" t="s">
        <v>40</v>
      </c>
      <c r="O129" s="101" t="s">
        <v>126</v>
      </c>
      <c r="P129" s="101" t="s">
        <v>127</v>
      </c>
      <c r="Q129" s="101" t="s">
        <v>128</v>
      </c>
      <c r="R129" s="101" t="s">
        <v>129</v>
      </c>
      <c r="S129" s="101" t="s">
        <v>130</v>
      </c>
      <c r="T129" s="102" t="s">
        <v>131</v>
      </c>
      <c r="U129" s="199"/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/>
    </row>
    <row r="130" s="2" customFormat="1" ht="22.8" customHeight="1">
      <c r="A130" s="38"/>
      <c r="B130" s="39"/>
      <c r="C130" s="107" t="s">
        <v>132</v>
      </c>
      <c r="D130" s="40"/>
      <c r="E130" s="40"/>
      <c r="F130" s="40"/>
      <c r="G130" s="40"/>
      <c r="H130" s="40"/>
      <c r="I130" s="40"/>
      <c r="J130" s="205">
        <f>BK130</f>
        <v>0</v>
      </c>
      <c r="K130" s="40"/>
      <c r="L130" s="44"/>
      <c r="M130" s="103"/>
      <c r="N130" s="206"/>
      <c r="O130" s="104"/>
      <c r="P130" s="207">
        <f>P131+P205</f>
        <v>0</v>
      </c>
      <c r="Q130" s="104"/>
      <c r="R130" s="207">
        <f>R131+R205</f>
        <v>173.52226899999999</v>
      </c>
      <c r="S130" s="104"/>
      <c r="T130" s="208">
        <f>T131+T205</f>
        <v>1.64632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75</v>
      </c>
      <c r="AU130" s="17" t="s">
        <v>115</v>
      </c>
      <c r="BK130" s="209">
        <f>BK131+BK205</f>
        <v>0</v>
      </c>
    </row>
    <row r="131" s="12" customFormat="1" ht="25.92" customHeight="1">
      <c r="A131" s="12"/>
      <c r="B131" s="210"/>
      <c r="C131" s="211"/>
      <c r="D131" s="212" t="s">
        <v>75</v>
      </c>
      <c r="E131" s="213" t="s">
        <v>133</v>
      </c>
      <c r="F131" s="213" t="s">
        <v>134</v>
      </c>
      <c r="G131" s="211"/>
      <c r="H131" s="211"/>
      <c r="I131" s="214"/>
      <c r="J131" s="215">
        <f>BK131</f>
        <v>0</v>
      </c>
      <c r="K131" s="211"/>
      <c r="L131" s="216"/>
      <c r="M131" s="217"/>
      <c r="N131" s="218"/>
      <c r="O131" s="218"/>
      <c r="P131" s="219">
        <f>P132+P146+P149+P162+P181+P197+P203</f>
        <v>0</v>
      </c>
      <c r="Q131" s="218"/>
      <c r="R131" s="219">
        <f>R132+R146+R149+R162+R181+R197+R203</f>
        <v>173.516189</v>
      </c>
      <c r="S131" s="218"/>
      <c r="T131" s="220">
        <f>T132+T146+T149+T162+T181+T197+T203</f>
        <v>1.64632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1" t="s">
        <v>83</v>
      </c>
      <c r="AT131" s="222" t="s">
        <v>75</v>
      </c>
      <c r="AU131" s="222" t="s">
        <v>76</v>
      </c>
      <c r="AY131" s="221" t="s">
        <v>135</v>
      </c>
      <c r="BK131" s="223">
        <f>BK132+BK146+BK149+BK162+BK181+BK197+BK203</f>
        <v>0</v>
      </c>
    </row>
    <row r="132" s="12" customFormat="1" ht="22.8" customHeight="1">
      <c r="A132" s="12"/>
      <c r="B132" s="210"/>
      <c r="C132" s="211"/>
      <c r="D132" s="212" t="s">
        <v>75</v>
      </c>
      <c r="E132" s="224" t="s">
        <v>83</v>
      </c>
      <c r="F132" s="224" t="s">
        <v>136</v>
      </c>
      <c r="G132" s="211"/>
      <c r="H132" s="211"/>
      <c r="I132" s="214"/>
      <c r="J132" s="225">
        <f>BK132</f>
        <v>0</v>
      </c>
      <c r="K132" s="211"/>
      <c r="L132" s="216"/>
      <c r="M132" s="217"/>
      <c r="N132" s="218"/>
      <c r="O132" s="218"/>
      <c r="P132" s="219">
        <f>SUM(P133:P145)</f>
        <v>0</v>
      </c>
      <c r="Q132" s="218"/>
      <c r="R132" s="219">
        <f>SUM(R133:R145)</f>
        <v>1.6799999999999999</v>
      </c>
      <c r="S132" s="218"/>
      <c r="T132" s="220">
        <f>SUM(T133:T145)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1" t="s">
        <v>83</v>
      </c>
      <c r="AT132" s="222" t="s">
        <v>75</v>
      </c>
      <c r="AU132" s="222" t="s">
        <v>83</v>
      </c>
      <c r="AY132" s="221" t="s">
        <v>135</v>
      </c>
      <c r="BK132" s="223">
        <f>SUM(BK133:BK145)</f>
        <v>0</v>
      </c>
    </row>
    <row r="133" s="2" customFormat="1" ht="37.8" customHeight="1">
      <c r="A133" s="38"/>
      <c r="B133" s="39"/>
      <c r="C133" s="226" t="s">
        <v>83</v>
      </c>
      <c r="D133" s="226" t="s">
        <v>137</v>
      </c>
      <c r="E133" s="227" t="s">
        <v>209</v>
      </c>
      <c r="F133" s="228" t="s">
        <v>210</v>
      </c>
      <c r="G133" s="229" t="s">
        <v>211</v>
      </c>
      <c r="H133" s="230">
        <v>0.95999999999999996</v>
      </c>
      <c r="I133" s="231"/>
      <c r="J133" s="232">
        <f>ROUND(I133*H133,2)</f>
        <v>0</v>
      </c>
      <c r="K133" s="228" t="s">
        <v>141</v>
      </c>
      <c r="L133" s="44"/>
      <c r="M133" s="233" t="s">
        <v>1</v>
      </c>
      <c r="N133" s="234" t="s">
        <v>41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142</v>
      </c>
      <c r="AT133" s="237" t="s">
        <v>137</v>
      </c>
      <c r="AU133" s="237" t="s">
        <v>85</v>
      </c>
      <c r="AY133" s="17" t="s">
        <v>135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83</v>
      </c>
      <c r="BK133" s="238">
        <f>ROUND(I133*H133,2)</f>
        <v>0</v>
      </c>
      <c r="BL133" s="17" t="s">
        <v>142</v>
      </c>
      <c r="BM133" s="237" t="s">
        <v>212</v>
      </c>
    </row>
    <row r="134" s="13" customFormat="1">
      <c r="A134" s="13"/>
      <c r="B134" s="239"/>
      <c r="C134" s="240"/>
      <c r="D134" s="241" t="s">
        <v>154</v>
      </c>
      <c r="E134" s="242" t="s">
        <v>1</v>
      </c>
      <c r="F134" s="243" t="s">
        <v>213</v>
      </c>
      <c r="G134" s="240"/>
      <c r="H134" s="244">
        <v>0.95999999999999996</v>
      </c>
      <c r="I134" s="245"/>
      <c r="J134" s="240"/>
      <c r="K134" s="240"/>
      <c r="L134" s="246"/>
      <c r="M134" s="247"/>
      <c r="N134" s="248"/>
      <c r="O134" s="248"/>
      <c r="P134" s="248"/>
      <c r="Q134" s="248"/>
      <c r="R134" s="248"/>
      <c r="S134" s="248"/>
      <c r="T134" s="24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0" t="s">
        <v>154</v>
      </c>
      <c r="AU134" s="250" t="s">
        <v>85</v>
      </c>
      <c r="AV134" s="13" t="s">
        <v>85</v>
      </c>
      <c r="AW134" s="13" t="s">
        <v>32</v>
      </c>
      <c r="AX134" s="13" t="s">
        <v>83</v>
      </c>
      <c r="AY134" s="250" t="s">
        <v>135</v>
      </c>
    </row>
    <row r="135" s="2" customFormat="1" ht="37.8" customHeight="1">
      <c r="A135" s="38"/>
      <c r="B135" s="39"/>
      <c r="C135" s="226" t="s">
        <v>85</v>
      </c>
      <c r="D135" s="226" t="s">
        <v>137</v>
      </c>
      <c r="E135" s="227" t="s">
        <v>214</v>
      </c>
      <c r="F135" s="228" t="s">
        <v>215</v>
      </c>
      <c r="G135" s="229" t="s">
        <v>211</v>
      </c>
      <c r="H135" s="230">
        <v>0.95999999999999996</v>
      </c>
      <c r="I135" s="231"/>
      <c r="J135" s="232">
        <f>ROUND(I135*H135,2)</f>
        <v>0</v>
      </c>
      <c r="K135" s="228" t="s">
        <v>141</v>
      </c>
      <c r="L135" s="44"/>
      <c r="M135" s="233" t="s">
        <v>1</v>
      </c>
      <c r="N135" s="234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142</v>
      </c>
      <c r="AT135" s="237" t="s">
        <v>137</v>
      </c>
      <c r="AU135" s="237" t="s">
        <v>85</v>
      </c>
      <c r="AY135" s="17" t="s">
        <v>135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142</v>
      </c>
      <c r="BM135" s="237" t="s">
        <v>216</v>
      </c>
    </row>
    <row r="136" s="2" customFormat="1" ht="24.15" customHeight="1">
      <c r="A136" s="38"/>
      <c r="B136" s="39"/>
      <c r="C136" s="226" t="s">
        <v>147</v>
      </c>
      <c r="D136" s="226" t="s">
        <v>137</v>
      </c>
      <c r="E136" s="227" t="s">
        <v>217</v>
      </c>
      <c r="F136" s="228" t="s">
        <v>218</v>
      </c>
      <c r="G136" s="229" t="s">
        <v>211</v>
      </c>
      <c r="H136" s="230">
        <v>0.95999999999999996</v>
      </c>
      <c r="I136" s="231"/>
      <c r="J136" s="232">
        <f>ROUND(I136*H136,2)</f>
        <v>0</v>
      </c>
      <c r="K136" s="228" t="s">
        <v>141</v>
      </c>
      <c r="L136" s="44"/>
      <c r="M136" s="233" t="s">
        <v>1</v>
      </c>
      <c r="N136" s="234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142</v>
      </c>
      <c r="AT136" s="237" t="s">
        <v>137</v>
      </c>
      <c r="AU136" s="237" t="s">
        <v>85</v>
      </c>
      <c r="AY136" s="17" t="s">
        <v>135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142</v>
      </c>
      <c r="BM136" s="237" t="s">
        <v>219</v>
      </c>
    </row>
    <row r="137" s="2" customFormat="1" ht="33" customHeight="1">
      <c r="A137" s="38"/>
      <c r="B137" s="39"/>
      <c r="C137" s="226" t="s">
        <v>142</v>
      </c>
      <c r="D137" s="226" t="s">
        <v>137</v>
      </c>
      <c r="E137" s="227" t="s">
        <v>220</v>
      </c>
      <c r="F137" s="228" t="s">
        <v>221</v>
      </c>
      <c r="G137" s="229" t="s">
        <v>179</v>
      </c>
      <c r="H137" s="230">
        <v>1.8240000000000001</v>
      </c>
      <c r="I137" s="231"/>
      <c r="J137" s="232">
        <f>ROUND(I137*H137,2)</f>
        <v>0</v>
      </c>
      <c r="K137" s="228" t="s">
        <v>141</v>
      </c>
      <c r="L137" s="44"/>
      <c r="M137" s="233" t="s">
        <v>1</v>
      </c>
      <c r="N137" s="234" t="s">
        <v>41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142</v>
      </c>
      <c r="AT137" s="237" t="s">
        <v>137</v>
      </c>
      <c r="AU137" s="237" t="s">
        <v>85</v>
      </c>
      <c r="AY137" s="17" t="s">
        <v>135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83</v>
      </c>
      <c r="BK137" s="238">
        <f>ROUND(I137*H137,2)</f>
        <v>0</v>
      </c>
      <c r="BL137" s="17" t="s">
        <v>142</v>
      </c>
      <c r="BM137" s="237" t="s">
        <v>222</v>
      </c>
    </row>
    <row r="138" s="13" customFormat="1">
      <c r="A138" s="13"/>
      <c r="B138" s="239"/>
      <c r="C138" s="240"/>
      <c r="D138" s="241" t="s">
        <v>154</v>
      </c>
      <c r="E138" s="240"/>
      <c r="F138" s="243" t="s">
        <v>223</v>
      </c>
      <c r="G138" s="240"/>
      <c r="H138" s="244">
        <v>1.8240000000000001</v>
      </c>
      <c r="I138" s="245"/>
      <c r="J138" s="240"/>
      <c r="K138" s="240"/>
      <c r="L138" s="246"/>
      <c r="M138" s="247"/>
      <c r="N138" s="248"/>
      <c r="O138" s="248"/>
      <c r="P138" s="248"/>
      <c r="Q138" s="248"/>
      <c r="R138" s="248"/>
      <c r="S138" s="248"/>
      <c r="T138" s="24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0" t="s">
        <v>154</v>
      </c>
      <c r="AU138" s="250" t="s">
        <v>85</v>
      </c>
      <c r="AV138" s="13" t="s">
        <v>85</v>
      </c>
      <c r="AW138" s="13" t="s">
        <v>4</v>
      </c>
      <c r="AX138" s="13" t="s">
        <v>83</v>
      </c>
      <c r="AY138" s="250" t="s">
        <v>135</v>
      </c>
    </row>
    <row r="139" s="2" customFormat="1" ht="16.5" customHeight="1">
      <c r="A139" s="38"/>
      <c r="B139" s="39"/>
      <c r="C139" s="226" t="s">
        <v>156</v>
      </c>
      <c r="D139" s="226" t="s">
        <v>137</v>
      </c>
      <c r="E139" s="227" t="s">
        <v>224</v>
      </c>
      <c r="F139" s="228" t="s">
        <v>225</v>
      </c>
      <c r="G139" s="229" t="s">
        <v>211</v>
      </c>
      <c r="H139" s="230">
        <v>0.95999999999999996</v>
      </c>
      <c r="I139" s="231"/>
      <c r="J139" s="232">
        <f>ROUND(I139*H139,2)</f>
        <v>0</v>
      </c>
      <c r="K139" s="228" t="s">
        <v>141</v>
      </c>
      <c r="L139" s="44"/>
      <c r="M139" s="233" t="s">
        <v>1</v>
      </c>
      <c r="N139" s="234" t="s">
        <v>41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142</v>
      </c>
      <c r="AT139" s="237" t="s">
        <v>137</v>
      </c>
      <c r="AU139" s="237" t="s">
        <v>85</v>
      </c>
      <c r="AY139" s="17" t="s">
        <v>135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83</v>
      </c>
      <c r="BK139" s="238">
        <f>ROUND(I139*H139,2)</f>
        <v>0</v>
      </c>
      <c r="BL139" s="17" t="s">
        <v>142</v>
      </c>
      <c r="BM139" s="237" t="s">
        <v>226</v>
      </c>
    </row>
    <row r="140" s="2" customFormat="1" ht="24.15" customHeight="1">
      <c r="A140" s="38"/>
      <c r="B140" s="39"/>
      <c r="C140" s="226" t="s">
        <v>161</v>
      </c>
      <c r="D140" s="226" t="s">
        <v>137</v>
      </c>
      <c r="E140" s="227" t="s">
        <v>227</v>
      </c>
      <c r="F140" s="228" t="s">
        <v>228</v>
      </c>
      <c r="G140" s="229" t="s">
        <v>211</v>
      </c>
      <c r="H140" s="230">
        <v>0.83999999999999997</v>
      </c>
      <c r="I140" s="231"/>
      <c r="J140" s="232">
        <f>ROUND(I140*H140,2)</f>
        <v>0</v>
      </c>
      <c r="K140" s="228" t="s">
        <v>141</v>
      </c>
      <c r="L140" s="44"/>
      <c r="M140" s="233" t="s">
        <v>1</v>
      </c>
      <c r="N140" s="234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142</v>
      </c>
      <c r="AT140" s="237" t="s">
        <v>137</v>
      </c>
      <c r="AU140" s="237" t="s">
        <v>85</v>
      </c>
      <c r="AY140" s="17" t="s">
        <v>135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142</v>
      </c>
      <c r="BM140" s="237" t="s">
        <v>229</v>
      </c>
    </row>
    <row r="141" s="13" customFormat="1">
      <c r="A141" s="13"/>
      <c r="B141" s="239"/>
      <c r="C141" s="240"/>
      <c r="D141" s="241" t="s">
        <v>154</v>
      </c>
      <c r="E141" s="242" t="s">
        <v>1</v>
      </c>
      <c r="F141" s="243" t="s">
        <v>230</v>
      </c>
      <c r="G141" s="240"/>
      <c r="H141" s="244">
        <v>0.83999999999999997</v>
      </c>
      <c r="I141" s="245"/>
      <c r="J141" s="240"/>
      <c r="K141" s="240"/>
      <c r="L141" s="246"/>
      <c r="M141" s="247"/>
      <c r="N141" s="248"/>
      <c r="O141" s="248"/>
      <c r="P141" s="248"/>
      <c r="Q141" s="248"/>
      <c r="R141" s="248"/>
      <c r="S141" s="248"/>
      <c r="T141" s="24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0" t="s">
        <v>154</v>
      </c>
      <c r="AU141" s="250" t="s">
        <v>85</v>
      </c>
      <c r="AV141" s="13" t="s">
        <v>85</v>
      </c>
      <c r="AW141" s="13" t="s">
        <v>32</v>
      </c>
      <c r="AX141" s="13" t="s">
        <v>83</v>
      </c>
      <c r="AY141" s="250" t="s">
        <v>135</v>
      </c>
    </row>
    <row r="142" s="2" customFormat="1" ht="16.5" customHeight="1">
      <c r="A142" s="38"/>
      <c r="B142" s="39"/>
      <c r="C142" s="256" t="s">
        <v>169</v>
      </c>
      <c r="D142" s="256" t="s">
        <v>231</v>
      </c>
      <c r="E142" s="257" t="s">
        <v>232</v>
      </c>
      <c r="F142" s="258" t="s">
        <v>233</v>
      </c>
      <c r="G142" s="259" t="s">
        <v>179</v>
      </c>
      <c r="H142" s="260">
        <v>1.6799999999999999</v>
      </c>
      <c r="I142" s="261"/>
      <c r="J142" s="262">
        <f>ROUND(I142*H142,2)</f>
        <v>0</v>
      </c>
      <c r="K142" s="258" t="s">
        <v>141</v>
      </c>
      <c r="L142" s="263"/>
      <c r="M142" s="264" t="s">
        <v>1</v>
      </c>
      <c r="N142" s="265" t="s">
        <v>41</v>
      </c>
      <c r="O142" s="91"/>
      <c r="P142" s="235">
        <f>O142*H142</f>
        <v>0</v>
      </c>
      <c r="Q142" s="235">
        <v>1</v>
      </c>
      <c r="R142" s="235">
        <f>Q142*H142</f>
        <v>1.6799999999999999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176</v>
      </c>
      <c r="AT142" s="237" t="s">
        <v>231</v>
      </c>
      <c r="AU142" s="237" t="s">
        <v>85</v>
      </c>
      <c r="AY142" s="17" t="s">
        <v>135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142</v>
      </c>
      <c r="BM142" s="237" t="s">
        <v>234</v>
      </c>
    </row>
    <row r="143" s="13" customFormat="1">
      <c r="A143" s="13"/>
      <c r="B143" s="239"/>
      <c r="C143" s="240"/>
      <c r="D143" s="241" t="s">
        <v>154</v>
      </c>
      <c r="E143" s="240"/>
      <c r="F143" s="243" t="s">
        <v>235</v>
      </c>
      <c r="G143" s="240"/>
      <c r="H143" s="244">
        <v>1.6799999999999999</v>
      </c>
      <c r="I143" s="245"/>
      <c r="J143" s="240"/>
      <c r="K143" s="240"/>
      <c r="L143" s="246"/>
      <c r="M143" s="247"/>
      <c r="N143" s="248"/>
      <c r="O143" s="248"/>
      <c r="P143" s="248"/>
      <c r="Q143" s="248"/>
      <c r="R143" s="248"/>
      <c r="S143" s="248"/>
      <c r="T143" s="24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0" t="s">
        <v>154</v>
      </c>
      <c r="AU143" s="250" t="s">
        <v>85</v>
      </c>
      <c r="AV143" s="13" t="s">
        <v>85</v>
      </c>
      <c r="AW143" s="13" t="s">
        <v>4</v>
      </c>
      <c r="AX143" s="13" t="s">
        <v>83</v>
      </c>
      <c r="AY143" s="250" t="s">
        <v>135</v>
      </c>
    </row>
    <row r="144" s="2" customFormat="1" ht="24.15" customHeight="1">
      <c r="A144" s="38"/>
      <c r="B144" s="39"/>
      <c r="C144" s="226" t="s">
        <v>176</v>
      </c>
      <c r="D144" s="226" t="s">
        <v>137</v>
      </c>
      <c r="E144" s="227" t="s">
        <v>236</v>
      </c>
      <c r="F144" s="228" t="s">
        <v>237</v>
      </c>
      <c r="G144" s="229" t="s">
        <v>140</v>
      </c>
      <c r="H144" s="230">
        <v>168</v>
      </c>
      <c r="I144" s="231"/>
      <c r="J144" s="232">
        <f>ROUND(I144*H144,2)</f>
        <v>0</v>
      </c>
      <c r="K144" s="228" t="s">
        <v>141</v>
      </c>
      <c r="L144" s="44"/>
      <c r="M144" s="233" t="s">
        <v>1</v>
      </c>
      <c r="N144" s="234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142</v>
      </c>
      <c r="AT144" s="237" t="s">
        <v>137</v>
      </c>
      <c r="AU144" s="237" t="s">
        <v>85</v>
      </c>
      <c r="AY144" s="17" t="s">
        <v>135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142</v>
      </c>
      <c r="BM144" s="237" t="s">
        <v>238</v>
      </c>
    </row>
    <row r="145" s="13" customFormat="1">
      <c r="A145" s="13"/>
      <c r="B145" s="239"/>
      <c r="C145" s="240"/>
      <c r="D145" s="241" t="s">
        <v>154</v>
      </c>
      <c r="E145" s="242" t="s">
        <v>1</v>
      </c>
      <c r="F145" s="243" t="s">
        <v>239</v>
      </c>
      <c r="G145" s="240"/>
      <c r="H145" s="244">
        <v>168</v>
      </c>
      <c r="I145" s="245"/>
      <c r="J145" s="240"/>
      <c r="K145" s="240"/>
      <c r="L145" s="246"/>
      <c r="M145" s="247"/>
      <c r="N145" s="248"/>
      <c r="O145" s="248"/>
      <c r="P145" s="248"/>
      <c r="Q145" s="248"/>
      <c r="R145" s="248"/>
      <c r="S145" s="248"/>
      <c r="T145" s="24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0" t="s">
        <v>154</v>
      </c>
      <c r="AU145" s="250" t="s">
        <v>85</v>
      </c>
      <c r="AV145" s="13" t="s">
        <v>85</v>
      </c>
      <c r="AW145" s="13" t="s">
        <v>32</v>
      </c>
      <c r="AX145" s="13" t="s">
        <v>83</v>
      </c>
      <c r="AY145" s="250" t="s">
        <v>135</v>
      </c>
    </row>
    <row r="146" s="12" customFormat="1" ht="22.8" customHeight="1">
      <c r="A146" s="12"/>
      <c r="B146" s="210"/>
      <c r="C146" s="211"/>
      <c r="D146" s="212" t="s">
        <v>75</v>
      </c>
      <c r="E146" s="224" t="s">
        <v>142</v>
      </c>
      <c r="F146" s="224" t="s">
        <v>240</v>
      </c>
      <c r="G146" s="211"/>
      <c r="H146" s="211"/>
      <c r="I146" s="214"/>
      <c r="J146" s="225">
        <f>BK146</f>
        <v>0</v>
      </c>
      <c r="K146" s="211"/>
      <c r="L146" s="216"/>
      <c r="M146" s="217"/>
      <c r="N146" s="218"/>
      <c r="O146" s="218"/>
      <c r="P146" s="219">
        <f>SUM(P147:P148)</f>
        <v>0</v>
      </c>
      <c r="Q146" s="218"/>
      <c r="R146" s="219">
        <f>SUM(R147:R148)</f>
        <v>0.22689239999999999</v>
      </c>
      <c r="S146" s="218"/>
      <c r="T146" s="220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1" t="s">
        <v>83</v>
      </c>
      <c r="AT146" s="222" t="s">
        <v>75</v>
      </c>
      <c r="AU146" s="222" t="s">
        <v>83</v>
      </c>
      <c r="AY146" s="221" t="s">
        <v>135</v>
      </c>
      <c r="BK146" s="223">
        <f>SUM(BK147:BK148)</f>
        <v>0</v>
      </c>
    </row>
    <row r="147" s="2" customFormat="1" ht="24.15" customHeight="1">
      <c r="A147" s="38"/>
      <c r="B147" s="39"/>
      <c r="C147" s="226" t="s">
        <v>167</v>
      </c>
      <c r="D147" s="226" t="s">
        <v>137</v>
      </c>
      <c r="E147" s="227" t="s">
        <v>241</v>
      </c>
      <c r="F147" s="228" t="s">
        <v>242</v>
      </c>
      <c r="G147" s="229" t="s">
        <v>211</v>
      </c>
      <c r="H147" s="230">
        <v>0.12</v>
      </c>
      <c r="I147" s="231"/>
      <c r="J147" s="232">
        <f>ROUND(I147*H147,2)</f>
        <v>0</v>
      </c>
      <c r="K147" s="228" t="s">
        <v>141</v>
      </c>
      <c r="L147" s="44"/>
      <c r="M147" s="233" t="s">
        <v>1</v>
      </c>
      <c r="N147" s="234" t="s">
        <v>41</v>
      </c>
      <c r="O147" s="91"/>
      <c r="P147" s="235">
        <f>O147*H147</f>
        <v>0</v>
      </c>
      <c r="Q147" s="235">
        <v>1.8907700000000001</v>
      </c>
      <c r="R147" s="235">
        <f>Q147*H147</f>
        <v>0.22689239999999999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142</v>
      </c>
      <c r="AT147" s="237" t="s">
        <v>137</v>
      </c>
      <c r="AU147" s="237" t="s">
        <v>85</v>
      </c>
      <c r="AY147" s="17" t="s">
        <v>135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142</v>
      </c>
      <c r="BM147" s="237" t="s">
        <v>243</v>
      </c>
    </row>
    <row r="148" s="13" customFormat="1">
      <c r="A148" s="13"/>
      <c r="B148" s="239"/>
      <c r="C148" s="240"/>
      <c r="D148" s="241" t="s">
        <v>154</v>
      </c>
      <c r="E148" s="242" t="s">
        <v>1</v>
      </c>
      <c r="F148" s="243" t="s">
        <v>244</v>
      </c>
      <c r="G148" s="240"/>
      <c r="H148" s="244">
        <v>0.12</v>
      </c>
      <c r="I148" s="245"/>
      <c r="J148" s="240"/>
      <c r="K148" s="240"/>
      <c r="L148" s="246"/>
      <c r="M148" s="247"/>
      <c r="N148" s="248"/>
      <c r="O148" s="248"/>
      <c r="P148" s="248"/>
      <c r="Q148" s="248"/>
      <c r="R148" s="248"/>
      <c r="S148" s="248"/>
      <c r="T148" s="24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0" t="s">
        <v>154</v>
      </c>
      <c r="AU148" s="250" t="s">
        <v>85</v>
      </c>
      <c r="AV148" s="13" t="s">
        <v>85</v>
      </c>
      <c r="AW148" s="13" t="s">
        <v>32</v>
      </c>
      <c r="AX148" s="13" t="s">
        <v>83</v>
      </c>
      <c r="AY148" s="250" t="s">
        <v>135</v>
      </c>
    </row>
    <row r="149" s="12" customFormat="1" ht="22.8" customHeight="1">
      <c r="A149" s="12"/>
      <c r="B149" s="210"/>
      <c r="C149" s="211"/>
      <c r="D149" s="212" t="s">
        <v>75</v>
      </c>
      <c r="E149" s="224" t="s">
        <v>156</v>
      </c>
      <c r="F149" s="224" t="s">
        <v>245</v>
      </c>
      <c r="G149" s="211"/>
      <c r="H149" s="211"/>
      <c r="I149" s="214"/>
      <c r="J149" s="225">
        <f>BK149</f>
        <v>0</v>
      </c>
      <c r="K149" s="211"/>
      <c r="L149" s="216"/>
      <c r="M149" s="217"/>
      <c r="N149" s="218"/>
      <c r="O149" s="218"/>
      <c r="P149" s="219">
        <f>SUM(P150:P161)</f>
        <v>0</v>
      </c>
      <c r="Q149" s="218"/>
      <c r="R149" s="219">
        <f>SUM(R150:R161)</f>
        <v>128.49252999999999</v>
      </c>
      <c r="S149" s="218"/>
      <c r="T149" s="220">
        <f>SUM(T150:T161)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1" t="s">
        <v>83</v>
      </c>
      <c r="AT149" s="222" t="s">
        <v>75</v>
      </c>
      <c r="AU149" s="222" t="s">
        <v>83</v>
      </c>
      <c r="AY149" s="221" t="s">
        <v>135</v>
      </c>
      <c r="BK149" s="223">
        <f>SUM(BK150:BK161)</f>
        <v>0</v>
      </c>
    </row>
    <row r="150" s="2" customFormat="1" ht="21.75" customHeight="1">
      <c r="A150" s="38"/>
      <c r="B150" s="39"/>
      <c r="C150" s="226" t="s">
        <v>185</v>
      </c>
      <c r="D150" s="226" t="s">
        <v>137</v>
      </c>
      <c r="E150" s="227" t="s">
        <v>246</v>
      </c>
      <c r="F150" s="228" t="s">
        <v>247</v>
      </c>
      <c r="G150" s="229" t="s">
        <v>140</v>
      </c>
      <c r="H150" s="230">
        <v>164</v>
      </c>
      <c r="I150" s="231"/>
      <c r="J150" s="232">
        <f>ROUND(I150*H150,2)</f>
        <v>0</v>
      </c>
      <c r="K150" s="228" t="s">
        <v>141</v>
      </c>
      <c r="L150" s="44"/>
      <c r="M150" s="233" t="s">
        <v>1</v>
      </c>
      <c r="N150" s="234" t="s">
        <v>41</v>
      </c>
      <c r="O150" s="91"/>
      <c r="P150" s="235">
        <f>O150*H150</f>
        <v>0</v>
      </c>
      <c r="Q150" s="235">
        <v>0.57499999999999996</v>
      </c>
      <c r="R150" s="235">
        <f>Q150*H150</f>
        <v>94.299999999999997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142</v>
      </c>
      <c r="AT150" s="237" t="s">
        <v>137</v>
      </c>
      <c r="AU150" s="237" t="s">
        <v>85</v>
      </c>
      <c r="AY150" s="17" t="s">
        <v>135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83</v>
      </c>
      <c r="BK150" s="238">
        <f>ROUND(I150*H150,2)</f>
        <v>0</v>
      </c>
      <c r="BL150" s="17" t="s">
        <v>142</v>
      </c>
      <c r="BM150" s="237" t="s">
        <v>248</v>
      </c>
    </row>
    <row r="151" s="13" customFormat="1">
      <c r="A151" s="13"/>
      <c r="B151" s="239"/>
      <c r="C151" s="240"/>
      <c r="D151" s="241" t="s">
        <v>154</v>
      </c>
      <c r="E151" s="242" t="s">
        <v>1</v>
      </c>
      <c r="F151" s="243" t="s">
        <v>249</v>
      </c>
      <c r="G151" s="240"/>
      <c r="H151" s="244">
        <v>164</v>
      </c>
      <c r="I151" s="245"/>
      <c r="J151" s="240"/>
      <c r="K151" s="240"/>
      <c r="L151" s="246"/>
      <c r="M151" s="247"/>
      <c r="N151" s="248"/>
      <c r="O151" s="248"/>
      <c r="P151" s="248"/>
      <c r="Q151" s="248"/>
      <c r="R151" s="248"/>
      <c r="S151" s="248"/>
      <c r="T151" s="24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0" t="s">
        <v>154</v>
      </c>
      <c r="AU151" s="250" t="s">
        <v>85</v>
      </c>
      <c r="AV151" s="13" t="s">
        <v>85</v>
      </c>
      <c r="AW151" s="13" t="s">
        <v>32</v>
      </c>
      <c r="AX151" s="13" t="s">
        <v>83</v>
      </c>
      <c r="AY151" s="250" t="s">
        <v>135</v>
      </c>
    </row>
    <row r="152" s="2" customFormat="1" ht="24.15" customHeight="1">
      <c r="A152" s="38"/>
      <c r="B152" s="39"/>
      <c r="C152" s="226" t="s">
        <v>189</v>
      </c>
      <c r="D152" s="226" t="s">
        <v>137</v>
      </c>
      <c r="E152" s="227" t="s">
        <v>250</v>
      </c>
      <c r="F152" s="228" t="s">
        <v>251</v>
      </c>
      <c r="G152" s="229" t="s">
        <v>140</v>
      </c>
      <c r="H152" s="230">
        <v>7</v>
      </c>
      <c r="I152" s="231"/>
      <c r="J152" s="232">
        <f>ROUND(I152*H152,2)</f>
        <v>0</v>
      </c>
      <c r="K152" s="228" t="s">
        <v>141</v>
      </c>
      <c r="L152" s="44"/>
      <c r="M152" s="233" t="s">
        <v>1</v>
      </c>
      <c r="N152" s="234" t="s">
        <v>41</v>
      </c>
      <c r="O152" s="91"/>
      <c r="P152" s="235">
        <f>O152*H152</f>
        <v>0</v>
      </c>
      <c r="Q152" s="235">
        <v>0.089219999999999994</v>
      </c>
      <c r="R152" s="235">
        <f>Q152*H152</f>
        <v>0.62453999999999998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142</v>
      </c>
      <c r="AT152" s="237" t="s">
        <v>137</v>
      </c>
      <c r="AU152" s="237" t="s">
        <v>85</v>
      </c>
      <c r="AY152" s="17" t="s">
        <v>135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83</v>
      </c>
      <c r="BK152" s="238">
        <f>ROUND(I152*H152,2)</f>
        <v>0</v>
      </c>
      <c r="BL152" s="17" t="s">
        <v>142</v>
      </c>
      <c r="BM152" s="237" t="s">
        <v>252</v>
      </c>
    </row>
    <row r="153" s="2" customFormat="1" ht="24.15" customHeight="1">
      <c r="A153" s="38"/>
      <c r="B153" s="39"/>
      <c r="C153" s="256" t="s">
        <v>8</v>
      </c>
      <c r="D153" s="256" t="s">
        <v>231</v>
      </c>
      <c r="E153" s="257" t="s">
        <v>253</v>
      </c>
      <c r="F153" s="258" t="s">
        <v>254</v>
      </c>
      <c r="G153" s="259" t="s">
        <v>140</v>
      </c>
      <c r="H153" s="260">
        <v>7.3499999999999996</v>
      </c>
      <c r="I153" s="261"/>
      <c r="J153" s="262">
        <f>ROUND(I153*H153,2)</f>
        <v>0</v>
      </c>
      <c r="K153" s="258" t="s">
        <v>141</v>
      </c>
      <c r="L153" s="263"/>
      <c r="M153" s="264" t="s">
        <v>1</v>
      </c>
      <c r="N153" s="265" t="s">
        <v>41</v>
      </c>
      <c r="O153" s="91"/>
      <c r="P153" s="235">
        <f>O153*H153</f>
        <v>0</v>
      </c>
      <c r="Q153" s="235">
        <v>0.13100000000000001</v>
      </c>
      <c r="R153" s="235">
        <f>Q153*H153</f>
        <v>0.96284999999999998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176</v>
      </c>
      <c r="AT153" s="237" t="s">
        <v>231</v>
      </c>
      <c r="AU153" s="237" t="s">
        <v>85</v>
      </c>
      <c r="AY153" s="17" t="s">
        <v>135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83</v>
      </c>
      <c r="BK153" s="238">
        <f>ROUND(I153*H153,2)</f>
        <v>0</v>
      </c>
      <c r="BL153" s="17" t="s">
        <v>142</v>
      </c>
      <c r="BM153" s="237" t="s">
        <v>255</v>
      </c>
    </row>
    <row r="154" s="13" customFormat="1">
      <c r="A154" s="13"/>
      <c r="B154" s="239"/>
      <c r="C154" s="240"/>
      <c r="D154" s="241" t="s">
        <v>154</v>
      </c>
      <c r="E154" s="242" t="s">
        <v>1</v>
      </c>
      <c r="F154" s="243" t="s">
        <v>256</v>
      </c>
      <c r="G154" s="240"/>
      <c r="H154" s="244">
        <v>7.3499999999999996</v>
      </c>
      <c r="I154" s="245"/>
      <c r="J154" s="240"/>
      <c r="K154" s="240"/>
      <c r="L154" s="246"/>
      <c r="M154" s="247"/>
      <c r="N154" s="248"/>
      <c r="O154" s="248"/>
      <c r="P154" s="248"/>
      <c r="Q154" s="248"/>
      <c r="R154" s="248"/>
      <c r="S154" s="248"/>
      <c r="T154" s="24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0" t="s">
        <v>154</v>
      </c>
      <c r="AU154" s="250" t="s">
        <v>85</v>
      </c>
      <c r="AV154" s="13" t="s">
        <v>85</v>
      </c>
      <c r="AW154" s="13" t="s">
        <v>32</v>
      </c>
      <c r="AX154" s="13" t="s">
        <v>83</v>
      </c>
      <c r="AY154" s="250" t="s">
        <v>135</v>
      </c>
    </row>
    <row r="155" s="2" customFormat="1" ht="24.15" customHeight="1">
      <c r="A155" s="38"/>
      <c r="B155" s="39"/>
      <c r="C155" s="226" t="s">
        <v>197</v>
      </c>
      <c r="D155" s="226" t="s">
        <v>137</v>
      </c>
      <c r="E155" s="227" t="s">
        <v>250</v>
      </c>
      <c r="F155" s="228" t="s">
        <v>251</v>
      </c>
      <c r="G155" s="229" t="s">
        <v>140</v>
      </c>
      <c r="H155" s="230">
        <v>4</v>
      </c>
      <c r="I155" s="231"/>
      <c r="J155" s="232">
        <f>ROUND(I155*H155,2)</f>
        <v>0</v>
      </c>
      <c r="K155" s="228" t="s">
        <v>141</v>
      </c>
      <c r="L155" s="44"/>
      <c r="M155" s="233" t="s">
        <v>1</v>
      </c>
      <c r="N155" s="234" t="s">
        <v>41</v>
      </c>
      <c r="O155" s="91"/>
      <c r="P155" s="235">
        <f>O155*H155</f>
        <v>0</v>
      </c>
      <c r="Q155" s="235">
        <v>0.089219999999999994</v>
      </c>
      <c r="R155" s="235">
        <f>Q155*H155</f>
        <v>0.35687999999999998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142</v>
      </c>
      <c r="AT155" s="237" t="s">
        <v>137</v>
      </c>
      <c r="AU155" s="237" t="s">
        <v>85</v>
      </c>
      <c r="AY155" s="17" t="s">
        <v>135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83</v>
      </c>
      <c r="BK155" s="238">
        <f>ROUND(I155*H155,2)</f>
        <v>0</v>
      </c>
      <c r="BL155" s="17" t="s">
        <v>142</v>
      </c>
      <c r="BM155" s="237" t="s">
        <v>257</v>
      </c>
    </row>
    <row r="156" s="2" customFormat="1" ht="24.15" customHeight="1">
      <c r="A156" s="38"/>
      <c r="B156" s="39"/>
      <c r="C156" s="226" t="s">
        <v>258</v>
      </c>
      <c r="D156" s="226" t="s">
        <v>137</v>
      </c>
      <c r="E156" s="227" t="s">
        <v>250</v>
      </c>
      <c r="F156" s="228" t="s">
        <v>251</v>
      </c>
      <c r="G156" s="229" t="s">
        <v>140</v>
      </c>
      <c r="H156" s="230">
        <v>7</v>
      </c>
      <c r="I156" s="231"/>
      <c r="J156" s="232">
        <f>ROUND(I156*H156,2)</f>
        <v>0</v>
      </c>
      <c r="K156" s="228" t="s">
        <v>141</v>
      </c>
      <c r="L156" s="44"/>
      <c r="M156" s="233" t="s">
        <v>1</v>
      </c>
      <c r="N156" s="234" t="s">
        <v>41</v>
      </c>
      <c r="O156" s="91"/>
      <c r="P156" s="235">
        <f>O156*H156</f>
        <v>0</v>
      </c>
      <c r="Q156" s="235">
        <v>0.089219999999999994</v>
      </c>
      <c r="R156" s="235">
        <f>Q156*H156</f>
        <v>0.62453999999999998</v>
      </c>
      <c r="S156" s="235">
        <v>0</v>
      </c>
      <c r="T156" s="23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142</v>
      </c>
      <c r="AT156" s="237" t="s">
        <v>137</v>
      </c>
      <c r="AU156" s="237" t="s">
        <v>85</v>
      </c>
      <c r="AY156" s="17" t="s">
        <v>135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83</v>
      </c>
      <c r="BK156" s="238">
        <f>ROUND(I156*H156,2)</f>
        <v>0</v>
      </c>
      <c r="BL156" s="17" t="s">
        <v>142</v>
      </c>
      <c r="BM156" s="237" t="s">
        <v>259</v>
      </c>
    </row>
    <row r="157" s="2" customFormat="1" ht="24.15" customHeight="1">
      <c r="A157" s="38"/>
      <c r="B157" s="39"/>
      <c r="C157" s="256" t="s">
        <v>260</v>
      </c>
      <c r="D157" s="256" t="s">
        <v>231</v>
      </c>
      <c r="E157" s="257" t="s">
        <v>261</v>
      </c>
      <c r="F157" s="258" t="s">
        <v>262</v>
      </c>
      <c r="G157" s="259" t="s">
        <v>140</v>
      </c>
      <c r="H157" s="260">
        <v>7.21</v>
      </c>
      <c r="I157" s="261"/>
      <c r="J157" s="262">
        <f>ROUND(I157*H157,2)</f>
        <v>0</v>
      </c>
      <c r="K157" s="258" t="s">
        <v>141</v>
      </c>
      <c r="L157" s="263"/>
      <c r="M157" s="264" t="s">
        <v>1</v>
      </c>
      <c r="N157" s="265" t="s">
        <v>41</v>
      </c>
      <c r="O157" s="91"/>
      <c r="P157" s="235">
        <f>O157*H157</f>
        <v>0</v>
      </c>
      <c r="Q157" s="235">
        <v>0.13200000000000001</v>
      </c>
      <c r="R157" s="235">
        <f>Q157*H157</f>
        <v>0.95172000000000001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176</v>
      </c>
      <c r="AT157" s="237" t="s">
        <v>231</v>
      </c>
      <c r="AU157" s="237" t="s">
        <v>85</v>
      </c>
      <c r="AY157" s="17" t="s">
        <v>135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83</v>
      </c>
      <c r="BK157" s="238">
        <f>ROUND(I157*H157,2)</f>
        <v>0</v>
      </c>
      <c r="BL157" s="17" t="s">
        <v>142</v>
      </c>
      <c r="BM157" s="237" t="s">
        <v>263</v>
      </c>
    </row>
    <row r="158" s="13" customFormat="1">
      <c r="A158" s="13"/>
      <c r="B158" s="239"/>
      <c r="C158" s="240"/>
      <c r="D158" s="241" t="s">
        <v>154</v>
      </c>
      <c r="E158" s="240"/>
      <c r="F158" s="243" t="s">
        <v>264</v>
      </c>
      <c r="G158" s="240"/>
      <c r="H158" s="244">
        <v>7.21</v>
      </c>
      <c r="I158" s="245"/>
      <c r="J158" s="240"/>
      <c r="K158" s="240"/>
      <c r="L158" s="246"/>
      <c r="M158" s="247"/>
      <c r="N158" s="248"/>
      <c r="O158" s="248"/>
      <c r="P158" s="248"/>
      <c r="Q158" s="248"/>
      <c r="R158" s="248"/>
      <c r="S158" s="248"/>
      <c r="T158" s="24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0" t="s">
        <v>154</v>
      </c>
      <c r="AU158" s="250" t="s">
        <v>85</v>
      </c>
      <c r="AV158" s="13" t="s">
        <v>85</v>
      </c>
      <c r="AW158" s="13" t="s">
        <v>4</v>
      </c>
      <c r="AX158" s="13" t="s">
        <v>83</v>
      </c>
      <c r="AY158" s="250" t="s">
        <v>135</v>
      </c>
    </row>
    <row r="159" s="2" customFormat="1" ht="33" customHeight="1">
      <c r="A159" s="38"/>
      <c r="B159" s="39"/>
      <c r="C159" s="226" t="s">
        <v>265</v>
      </c>
      <c r="D159" s="226" t="s">
        <v>137</v>
      </c>
      <c r="E159" s="227" t="s">
        <v>266</v>
      </c>
      <c r="F159" s="228" t="s">
        <v>267</v>
      </c>
      <c r="G159" s="229" t="s">
        <v>140</v>
      </c>
      <c r="H159" s="230">
        <v>150</v>
      </c>
      <c r="I159" s="231"/>
      <c r="J159" s="232">
        <f>ROUND(I159*H159,2)</f>
        <v>0</v>
      </c>
      <c r="K159" s="228" t="s">
        <v>141</v>
      </c>
      <c r="L159" s="44"/>
      <c r="M159" s="233" t="s">
        <v>1</v>
      </c>
      <c r="N159" s="234" t="s">
        <v>41</v>
      </c>
      <c r="O159" s="91"/>
      <c r="P159" s="235">
        <f>O159*H159</f>
        <v>0</v>
      </c>
      <c r="Q159" s="235">
        <v>0.089219999999999994</v>
      </c>
      <c r="R159" s="235">
        <f>Q159*H159</f>
        <v>13.382999999999999</v>
      </c>
      <c r="S159" s="235">
        <v>0</v>
      </c>
      <c r="T159" s="23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142</v>
      </c>
      <c r="AT159" s="237" t="s">
        <v>137</v>
      </c>
      <c r="AU159" s="237" t="s">
        <v>85</v>
      </c>
      <c r="AY159" s="17" t="s">
        <v>135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83</v>
      </c>
      <c r="BK159" s="238">
        <f>ROUND(I159*H159,2)</f>
        <v>0</v>
      </c>
      <c r="BL159" s="17" t="s">
        <v>142</v>
      </c>
      <c r="BM159" s="237" t="s">
        <v>268</v>
      </c>
    </row>
    <row r="160" s="2" customFormat="1" ht="24.15" customHeight="1">
      <c r="A160" s="38"/>
      <c r="B160" s="39"/>
      <c r="C160" s="256" t="s">
        <v>269</v>
      </c>
      <c r="D160" s="256" t="s">
        <v>231</v>
      </c>
      <c r="E160" s="257" t="s">
        <v>270</v>
      </c>
      <c r="F160" s="258" t="s">
        <v>271</v>
      </c>
      <c r="G160" s="259" t="s">
        <v>140</v>
      </c>
      <c r="H160" s="260">
        <v>153</v>
      </c>
      <c r="I160" s="261"/>
      <c r="J160" s="262">
        <f>ROUND(I160*H160,2)</f>
        <v>0</v>
      </c>
      <c r="K160" s="258" t="s">
        <v>141</v>
      </c>
      <c r="L160" s="263"/>
      <c r="M160" s="264" t="s">
        <v>1</v>
      </c>
      <c r="N160" s="265" t="s">
        <v>41</v>
      </c>
      <c r="O160" s="91"/>
      <c r="P160" s="235">
        <f>O160*H160</f>
        <v>0</v>
      </c>
      <c r="Q160" s="235">
        <v>0.113</v>
      </c>
      <c r="R160" s="235">
        <f>Q160*H160</f>
        <v>17.289000000000001</v>
      </c>
      <c r="S160" s="235">
        <v>0</v>
      </c>
      <c r="T160" s="23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176</v>
      </c>
      <c r="AT160" s="237" t="s">
        <v>231</v>
      </c>
      <c r="AU160" s="237" t="s">
        <v>85</v>
      </c>
      <c r="AY160" s="17" t="s">
        <v>135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83</v>
      </c>
      <c r="BK160" s="238">
        <f>ROUND(I160*H160,2)</f>
        <v>0</v>
      </c>
      <c r="BL160" s="17" t="s">
        <v>142</v>
      </c>
      <c r="BM160" s="237" t="s">
        <v>272</v>
      </c>
    </row>
    <row r="161" s="13" customFormat="1">
      <c r="A161" s="13"/>
      <c r="B161" s="239"/>
      <c r="C161" s="240"/>
      <c r="D161" s="241" t="s">
        <v>154</v>
      </c>
      <c r="E161" s="240"/>
      <c r="F161" s="243" t="s">
        <v>273</v>
      </c>
      <c r="G161" s="240"/>
      <c r="H161" s="244">
        <v>153</v>
      </c>
      <c r="I161" s="245"/>
      <c r="J161" s="240"/>
      <c r="K161" s="240"/>
      <c r="L161" s="246"/>
      <c r="M161" s="247"/>
      <c r="N161" s="248"/>
      <c r="O161" s="248"/>
      <c r="P161" s="248"/>
      <c r="Q161" s="248"/>
      <c r="R161" s="248"/>
      <c r="S161" s="248"/>
      <c r="T161" s="24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0" t="s">
        <v>154</v>
      </c>
      <c r="AU161" s="250" t="s">
        <v>85</v>
      </c>
      <c r="AV161" s="13" t="s">
        <v>85</v>
      </c>
      <c r="AW161" s="13" t="s">
        <v>4</v>
      </c>
      <c r="AX161" s="13" t="s">
        <v>83</v>
      </c>
      <c r="AY161" s="250" t="s">
        <v>135</v>
      </c>
    </row>
    <row r="162" s="12" customFormat="1" ht="22.8" customHeight="1">
      <c r="A162" s="12"/>
      <c r="B162" s="210"/>
      <c r="C162" s="211"/>
      <c r="D162" s="212" t="s">
        <v>75</v>
      </c>
      <c r="E162" s="224" t="s">
        <v>176</v>
      </c>
      <c r="F162" s="224" t="s">
        <v>274</v>
      </c>
      <c r="G162" s="211"/>
      <c r="H162" s="211"/>
      <c r="I162" s="214"/>
      <c r="J162" s="225">
        <f>BK162</f>
        <v>0</v>
      </c>
      <c r="K162" s="211"/>
      <c r="L162" s="216"/>
      <c r="M162" s="217"/>
      <c r="N162" s="218"/>
      <c r="O162" s="218"/>
      <c r="P162" s="219">
        <f>SUM(P163:P180)</f>
        <v>0</v>
      </c>
      <c r="Q162" s="218"/>
      <c r="R162" s="219">
        <f>SUM(R163:R180)</f>
        <v>1.8430600000000001</v>
      </c>
      <c r="S162" s="218"/>
      <c r="T162" s="220">
        <f>SUM(T163:T180)</f>
        <v>1.64632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1" t="s">
        <v>83</v>
      </c>
      <c r="AT162" s="222" t="s">
        <v>75</v>
      </c>
      <c r="AU162" s="222" t="s">
        <v>83</v>
      </c>
      <c r="AY162" s="221" t="s">
        <v>135</v>
      </c>
      <c r="BK162" s="223">
        <f>SUM(BK163:BK180)</f>
        <v>0</v>
      </c>
    </row>
    <row r="163" s="2" customFormat="1" ht="21.75" customHeight="1">
      <c r="A163" s="38"/>
      <c r="B163" s="39"/>
      <c r="C163" s="226" t="s">
        <v>275</v>
      </c>
      <c r="D163" s="226" t="s">
        <v>137</v>
      </c>
      <c r="E163" s="227" t="s">
        <v>276</v>
      </c>
      <c r="F163" s="228" t="s">
        <v>277</v>
      </c>
      <c r="G163" s="229" t="s">
        <v>164</v>
      </c>
      <c r="H163" s="230">
        <v>2</v>
      </c>
      <c r="I163" s="231"/>
      <c r="J163" s="232">
        <f>ROUND(I163*H163,2)</f>
        <v>0</v>
      </c>
      <c r="K163" s="228" t="s">
        <v>141</v>
      </c>
      <c r="L163" s="44"/>
      <c r="M163" s="233" t="s">
        <v>1</v>
      </c>
      <c r="N163" s="234" t="s">
        <v>41</v>
      </c>
      <c r="O163" s="91"/>
      <c r="P163" s="235">
        <f>O163*H163</f>
        <v>0</v>
      </c>
      <c r="Q163" s="235">
        <v>0</v>
      </c>
      <c r="R163" s="235">
        <f>Q163*H163</f>
        <v>0</v>
      </c>
      <c r="S163" s="235">
        <v>0.0050000000000000001</v>
      </c>
      <c r="T163" s="236">
        <f>S163*H163</f>
        <v>0.01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142</v>
      </c>
      <c r="AT163" s="237" t="s">
        <v>137</v>
      </c>
      <c r="AU163" s="237" t="s">
        <v>85</v>
      </c>
      <c r="AY163" s="17" t="s">
        <v>135</v>
      </c>
      <c r="BE163" s="238">
        <f>IF(N163="základní",J163,0)</f>
        <v>0</v>
      </c>
      <c r="BF163" s="238">
        <f>IF(N163="snížená",J163,0)</f>
        <v>0</v>
      </c>
      <c r="BG163" s="238">
        <f>IF(N163="zákl. přenesená",J163,0)</f>
        <v>0</v>
      </c>
      <c r="BH163" s="238">
        <f>IF(N163="sníž. přenesená",J163,0)</f>
        <v>0</v>
      </c>
      <c r="BI163" s="238">
        <f>IF(N163="nulová",J163,0)</f>
        <v>0</v>
      </c>
      <c r="BJ163" s="17" t="s">
        <v>83</v>
      </c>
      <c r="BK163" s="238">
        <f>ROUND(I163*H163,2)</f>
        <v>0</v>
      </c>
      <c r="BL163" s="17" t="s">
        <v>142</v>
      </c>
      <c r="BM163" s="237" t="s">
        <v>278</v>
      </c>
    </row>
    <row r="164" s="2" customFormat="1" ht="24.15" customHeight="1">
      <c r="A164" s="38"/>
      <c r="B164" s="39"/>
      <c r="C164" s="226" t="s">
        <v>279</v>
      </c>
      <c r="D164" s="226" t="s">
        <v>137</v>
      </c>
      <c r="E164" s="227" t="s">
        <v>280</v>
      </c>
      <c r="F164" s="228" t="s">
        <v>281</v>
      </c>
      <c r="G164" s="229" t="s">
        <v>211</v>
      </c>
      <c r="H164" s="230">
        <v>0.19600000000000001</v>
      </c>
      <c r="I164" s="231"/>
      <c r="J164" s="232">
        <f>ROUND(I164*H164,2)</f>
        <v>0</v>
      </c>
      <c r="K164" s="228" t="s">
        <v>141</v>
      </c>
      <c r="L164" s="44"/>
      <c r="M164" s="233" t="s">
        <v>1</v>
      </c>
      <c r="N164" s="234" t="s">
        <v>41</v>
      </c>
      <c r="O164" s="91"/>
      <c r="P164" s="235">
        <f>O164*H164</f>
        <v>0</v>
      </c>
      <c r="Q164" s="235">
        <v>0</v>
      </c>
      <c r="R164" s="235">
        <f>Q164*H164</f>
        <v>0</v>
      </c>
      <c r="S164" s="235">
        <v>1.9199999999999999</v>
      </c>
      <c r="T164" s="236">
        <f>S164*H164</f>
        <v>0.37631999999999999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7" t="s">
        <v>142</v>
      </c>
      <c r="AT164" s="237" t="s">
        <v>137</v>
      </c>
      <c r="AU164" s="237" t="s">
        <v>85</v>
      </c>
      <c r="AY164" s="17" t="s">
        <v>135</v>
      </c>
      <c r="BE164" s="238">
        <f>IF(N164="základní",J164,0)</f>
        <v>0</v>
      </c>
      <c r="BF164" s="238">
        <f>IF(N164="snížená",J164,0)</f>
        <v>0</v>
      </c>
      <c r="BG164" s="238">
        <f>IF(N164="zákl. přenesená",J164,0)</f>
        <v>0</v>
      </c>
      <c r="BH164" s="238">
        <f>IF(N164="sníž. přenesená",J164,0)</f>
        <v>0</v>
      </c>
      <c r="BI164" s="238">
        <f>IF(N164="nulová",J164,0)</f>
        <v>0</v>
      </c>
      <c r="BJ164" s="17" t="s">
        <v>83</v>
      </c>
      <c r="BK164" s="238">
        <f>ROUND(I164*H164,2)</f>
        <v>0</v>
      </c>
      <c r="BL164" s="17" t="s">
        <v>142</v>
      </c>
      <c r="BM164" s="237" t="s">
        <v>282</v>
      </c>
    </row>
    <row r="165" s="13" customFormat="1">
      <c r="A165" s="13"/>
      <c r="B165" s="239"/>
      <c r="C165" s="240"/>
      <c r="D165" s="241" t="s">
        <v>154</v>
      </c>
      <c r="E165" s="242" t="s">
        <v>1</v>
      </c>
      <c r="F165" s="243" t="s">
        <v>283</v>
      </c>
      <c r="G165" s="240"/>
      <c r="H165" s="244">
        <v>0.19600000000000001</v>
      </c>
      <c r="I165" s="245"/>
      <c r="J165" s="240"/>
      <c r="K165" s="240"/>
      <c r="L165" s="246"/>
      <c r="M165" s="247"/>
      <c r="N165" s="248"/>
      <c r="O165" s="248"/>
      <c r="P165" s="248"/>
      <c r="Q165" s="248"/>
      <c r="R165" s="248"/>
      <c r="S165" s="248"/>
      <c r="T165" s="24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0" t="s">
        <v>154</v>
      </c>
      <c r="AU165" s="250" t="s">
        <v>85</v>
      </c>
      <c r="AV165" s="13" t="s">
        <v>85</v>
      </c>
      <c r="AW165" s="13" t="s">
        <v>32</v>
      </c>
      <c r="AX165" s="13" t="s">
        <v>83</v>
      </c>
      <c r="AY165" s="250" t="s">
        <v>135</v>
      </c>
    </row>
    <row r="166" s="2" customFormat="1" ht="24.15" customHeight="1">
      <c r="A166" s="38"/>
      <c r="B166" s="39"/>
      <c r="C166" s="226" t="s">
        <v>284</v>
      </c>
      <c r="D166" s="226" t="s">
        <v>137</v>
      </c>
      <c r="E166" s="227" t="s">
        <v>285</v>
      </c>
      <c r="F166" s="228" t="s">
        <v>286</v>
      </c>
      <c r="G166" s="229" t="s">
        <v>287</v>
      </c>
      <c r="H166" s="230">
        <v>1</v>
      </c>
      <c r="I166" s="231"/>
      <c r="J166" s="232">
        <f>ROUND(I166*H166,2)</f>
        <v>0</v>
      </c>
      <c r="K166" s="228" t="s">
        <v>141</v>
      </c>
      <c r="L166" s="44"/>
      <c r="M166" s="233" t="s">
        <v>1</v>
      </c>
      <c r="N166" s="234" t="s">
        <v>41</v>
      </c>
      <c r="O166" s="91"/>
      <c r="P166" s="235">
        <f>O166*H166</f>
        <v>0</v>
      </c>
      <c r="Q166" s="235">
        <v>0.12422</v>
      </c>
      <c r="R166" s="235">
        <f>Q166*H166</f>
        <v>0.12422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142</v>
      </c>
      <c r="AT166" s="237" t="s">
        <v>137</v>
      </c>
      <c r="AU166" s="237" t="s">
        <v>85</v>
      </c>
      <c r="AY166" s="17" t="s">
        <v>135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83</v>
      </c>
      <c r="BK166" s="238">
        <f>ROUND(I166*H166,2)</f>
        <v>0</v>
      </c>
      <c r="BL166" s="17" t="s">
        <v>142</v>
      </c>
      <c r="BM166" s="237" t="s">
        <v>288</v>
      </c>
    </row>
    <row r="167" s="2" customFormat="1" ht="21.75" customHeight="1">
      <c r="A167" s="38"/>
      <c r="B167" s="39"/>
      <c r="C167" s="256" t="s">
        <v>7</v>
      </c>
      <c r="D167" s="256" t="s">
        <v>231</v>
      </c>
      <c r="E167" s="257" t="s">
        <v>289</v>
      </c>
      <c r="F167" s="258" t="s">
        <v>290</v>
      </c>
      <c r="G167" s="259" t="s">
        <v>287</v>
      </c>
      <c r="H167" s="260">
        <v>1</v>
      </c>
      <c r="I167" s="261"/>
      <c r="J167" s="262">
        <f>ROUND(I167*H167,2)</f>
        <v>0</v>
      </c>
      <c r="K167" s="258" t="s">
        <v>141</v>
      </c>
      <c r="L167" s="263"/>
      <c r="M167" s="264" t="s">
        <v>1</v>
      </c>
      <c r="N167" s="265" t="s">
        <v>41</v>
      </c>
      <c r="O167" s="91"/>
      <c r="P167" s="235">
        <f>O167*H167</f>
        <v>0</v>
      </c>
      <c r="Q167" s="235">
        <v>0.067000000000000004</v>
      </c>
      <c r="R167" s="235">
        <f>Q167*H167</f>
        <v>0.067000000000000004</v>
      </c>
      <c r="S167" s="235">
        <v>0</v>
      </c>
      <c r="T167" s="23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7" t="s">
        <v>176</v>
      </c>
      <c r="AT167" s="237" t="s">
        <v>231</v>
      </c>
      <c r="AU167" s="237" t="s">
        <v>85</v>
      </c>
      <c r="AY167" s="17" t="s">
        <v>135</v>
      </c>
      <c r="BE167" s="238">
        <f>IF(N167="základní",J167,0)</f>
        <v>0</v>
      </c>
      <c r="BF167" s="238">
        <f>IF(N167="snížená",J167,0)</f>
        <v>0</v>
      </c>
      <c r="BG167" s="238">
        <f>IF(N167="zákl. přenesená",J167,0)</f>
        <v>0</v>
      </c>
      <c r="BH167" s="238">
        <f>IF(N167="sníž. přenesená",J167,0)</f>
        <v>0</v>
      </c>
      <c r="BI167" s="238">
        <f>IF(N167="nulová",J167,0)</f>
        <v>0</v>
      </c>
      <c r="BJ167" s="17" t="s">
        <v>83</v>
      </c>
      <c r="BK167" s="238">
        <f>ROUND(I167*H167,2)</f>
        <v>0</v>
      </c>
      <c r="BL167" s="17" t="s">
        <v>142</v>
      </c>
      <c r="BM167" s="237" t="s">
        <v>291</v>
      </c>
    </row>
    <row r="168" s="2" customFormat="1" ht="24.15" customHeight="1">
      <c r="A168" s="38"/>
      <c r="B168" s="39"/>
      <c r="C168" s="226" t="s">
        <v>292</v>
      </c>
      <c r="D168" s="226" t="s">
        <v>137</v>
      </c>
      <c r="E168" s="227" t="s">
        <v>293</v>
      </c>
      <c r="F168" s="228" t="s">
        <v>294</v>
      </c>
      <c r="G168" s="229" t="s">
        <v>287</v>
      </c>
      <c r="H168" s="230">
        <v>1</v>
      </c>
      <c r="I168" s="231"/>
      <c r="J168" s="232">
        <f>ROUND(I168*H168,2)</f>
        <v>0</v>
      </c>
      <c r="K168" s="228" t="s">
        <v>141</v>
      </c>
      <c r="L168" s="44"/>
      <c r="M168" s="233" t="s">
        <v>1</v>
      </c>
      <c r="N168" s="234" t="s">
        <v>41</v>
      </c>
      <c r="O168" s="91"/>
      <c r="P168" s="235">
        <f>O168*H168</f>
        <v>0</v>
      </c>
      <c r="Q168" s="235">
        <v>0.02972</v>
      </c>
      <c r="R168" s="235">
        <f>Q168*H168</f>
        <v>0.02972</v>
      </c>
      <c r="S168" s="235">
        <v>0</v>
      </c>
      <c r="T168" s="23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7" t="s">
        <v>142</v>
      </c>
      <c r="AT168" s="237" t="s">
        <v>137</v>
      </c>
      <c r="AU168" s="237" t="s">
        <v>85</v>
      </c>
      <c r="AY168" s="17" t="s">
        <v>135</v>
      </c>
      <c r="BE168" s="238">
        <f>IF(N168="základní",J168,0)</f>
        <v>0</v>
      </c>
      <c r="BF168" s="238">
        <f>IF(N168="snížená",J168,0)</f>
        <v>0</v>
      </c>
      <c r="BG168" s="238">
        <f>IF(N168="zákl. přenesená",J168,0)</f>
        <v>0</v>
      </c>
      <c r="BH168" s="238">
        <f>IF(N168="sníž. přenesená",J168,0)</f>
        <v>0</v>
      </c>
      <c r="BI168" s="238">
        <f>IF(N168="nulová",J168,0)</f>
        <v>0</v>
      </c>
      <c r="BJ168" s="17" t="s">
        <v>83</v>
      </c>
      <c r="BK168" s="238">
        <f>ROUND(I168*H168,2)</f>
        <v>0</v>
      </c>
      <c r="BL168" s="17" t="s">
        <v>142</v>
      </c>
      <c r="BM168" s="237" t="s">
        <v>295</v>
      </c>
    </row>
    <row r="169" s="2" customFormat="1" ht="21.75" customHeight="1">
      <c r="A169" s="38"/>
      <c r="B169" s="39"/>
      <c r="C169" s="256" t="s">
        <v>296</v>
      </c>
      <c r="D169" s="256" t="s">
        <v>231</v>
      </c>
      <c r="E169" s="257" t="s">
        <v>297</v>
      </c>
      <c r="F169" s="258" t="s">
        <v>298</v>
      </c>
      <c r="G169" s="259" t="s">
        <v>287</v>
      </c>
      <c r="H169" s="260">
        <v>1</v>
      </c>
      <c r="I169" s="261"/>
      <c r="J169" s="262">
        <f>ROUND(I169*H169,2)</f>
        <v>0</v>
      </c>
      <c r="K169" s="258" t="s">
        <v>141</v>
      </c>
      <c r="L169" s="263"/>
      <c r="M169" s="264" t="s">
        <v>1</v>
      </c>
      <c r="N169" s="265" t="s">
        <v>41</v>
      </c>
      <c r="O169" s="91"/>
      <c r="P169" s="235">
        <f>O169*H169</f>
        <v>0</v>
      </c>
      <c r="Q169" s="235">
        <v>0.040000000000000001</v>
      </c>
      <c r="R169" s="235">
        <f>Q169*H169</f>
        <v>0.040000000000000001</v>
      </c>
      <c r="S169" s="235">
        <v>0</v>
      </c>
      <c r="T169" s="23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176</v>
      </c>
      <c r="AT169" s="237" t="s">
        <v>231</v>
      </c>
      <c r="AU169" s="237" t="s">
        <v>85</v>
      </c>
      <c r="AY169" s="17" t="s">
        <v>135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83</v>
      </c>
      <c r="BK169" s="238">
        <f>ROUND(I169*H169,2)</f>
        <v>0</v>
      </c>
      <c r="BL169" s="17" t="s">
        <v>142</v>
      </c>
      <c r="BM169" s="237" t="s">
        <v>299</v>
      </c>
    </row>
    <row r="170" s="2" customFormat="1" ht="24.15" customHeight="1">
      <c r="A170" s="38"/>
      <c r="B170" s="39"/>
      <c r="C170" s="226" t="s">
        <v>300</v>
      </c>
      <c r="D170" s="226" t="s">
        <v>137</v>
      </c>
      <c r="E170" s="227" t="s">
        <v>301</v>
      </c>
      <c r="F170" s="228" t="s">
        <v>302</v>
      </c>
      <c r="G170" s="229" t="s">
        <v>287</v>
      </c>
      <c r="H170" s="230">
        <v>1</v>
      </c>
      <c r="I170" s="231"/>
      <c r="J170" s="232">
        <f>ROUND(I170*H170,2)</f>
        <v>0</v>
      </c>
      <c r="K170" s="228" t="s">
        <v>141</v>
      </c>
      <c r="L170" s="44"/>
      <c r="M170" s="233" t="s">
        <v>1</v>
      </c>
      <c r="N170" s="234" t="s">
        <v>41</v>
      </c>
      <c r="O170" s="91"/>
      <c r="P170" s="235">
        <f>O170*H170</f>
        <v>0</v>
      </c>
      <c r="Q170" s="235">
        <v>0.02972</v>
      </c>
      <c r="R170" s="235">
        <f>Q170*H170</f>
        <v>0.02972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142</v>
      </c>
      <c r="AT170" s="237" t="s">
        <v>137</v>
      </c>
      <c r="AU170" s="237" t="s">
        <v>85</v>
      </c>
      <c r="AY170" s="17" t="s">
        <v>135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83</v>
      </c>
      <c r="BK170" s="238">
        <f>ROUND(I170*H170,2)</f>
        <v>0</v>
      </c>
      <c r="BL170" s="17" t="s">
        <v>142</v>
      </c>
      <c r="BM170" s="237" t="s">
        <v>303</v>
      </c>
    </row>
    <row r="171" s="2" customFormat="1" ht="24.15" customHeight="1">
      <c r="A171" s="38"/>
      <c r="B171" s="39"/>
      <c r="C171" s="256" t="s">
        <v>304</v>
      </c>
      <c r="D171" s="256" t="s">
        <v>231</v>
      </c>
      <c r="E171" s="257" t="s">
        <v>305</v>
      </c>
      <c r="F171" s="258" t="s">
        <v>306</v>
      </c>
      <c r="G171" s="259" t="s">
        <v>287</v>
      </c>
      <c r="H171" s="260">
        <v>1</v>
      </c>
      <c r="I171" s="261"/>
      <c r="J171" s="262">
        <f>ROUND(I171*H171,2)</f>
        <v>0</v>
      </c>
      <c r="K171" s="258" t="s">
        <v>141</v>
      </c>
      <c r="L171" s="263"/>
      <c r="M171" s="264" t="s">
        <v>1</v>
      </c>
      <c r="N171" s="265" t="s">
        <v>41</v>
      </c>
      <c r="O171" s="91"/>
      <c r="P171" s="235">
        <f>O171*H171</f>
        <v>0</v>
      </c>
      <c r="Q171" s="235">
        <v>0.040000000000000001</v>
      </c>
      <c r="R171" s="235">
        <f>Q171*H171</f>
        <v>0.040000000000000001</v>
      </c>
      <c r="S171" s="235">
        <v>0</v>
      </c>
      <c r="T171" s="23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7" t="s">
        <v>176</v>
      </c>
      <c r="AT171" s="237" t="s">
        <v>231</v>
      </c>
      <c r="AU171" s="237" t="s">
        <v>85</v>
      </c>
      <c r="AY171" s="17" t="s">
        <v>135</v>
      </c>
      <c r="BE171" s="238">
        <f>IF(N171="základní",J171,0)</f>
        <v>0</v>
      </c>
      <c r="BF171" s="238">
        <f>IF(N171="snížená",J171,0)</f>
        <v>0</v>
      </c>
      <c r="BG171" s="238">
        <f>IF(N171="zákl. přenesená",J171,0)</f>
        <v>0</v>
      </c>
      <c r="BH171" s="238">
        <f>IF(N171="sníž. přenesená",J171,0)</f>
        <v>0</v>
      </c>
      <c r="BI171" s="238">
        <f>IF(N171="nulová",J171,0)</f>
        <v>0</v>
      </c>
      <c r="BJ171" s="17" t="s">
        <v>83</v>
      </c>
      <c r="BK171" s="238">
        <f>ROUND(I171*H171,2)</f>
        <v>0</v>
      </c>
      <c r="BL171" s="17" t="s">
        <v>142</v>
      </c>
      <c r="BM171" s="237" t="s">
        <v>307</v>
      </c>
    </row>
    <row r="172" s="2" customFormat="1" ht="24.15" customHeight="1">
      <c r="A172" s="38"/>
      <c r="B172" s="39"/>
      <c r="C172" s="226" t="s">
        <v>308</v>
      </c>
      <c r="D172" s="226" t="s">
        <v>137</v>
      </c>
      <c r="E172" s="227" t="s">
        <v>309</v>
      </c>
      <c r="F172" s="228" t="s">
        <v>310</v>
      </c>
      <c r="G172" s="229" t="s">
        <v>287</v>
      </c>
      <c r="H172" s="230">
        <v>1</v>
      </c>
      <c r="I172" s="231"/>
      <c r="J172" s="232">
        <f>ROUND(I172*H172,2)</f>
        <v>0</v>
      </c>
      <c r="K172" s="228" t="s">
        <v>141</v>
      </c>
      <c r="L172" s="44"/>
      <c r="M172" s="233" t="s">
        <v>1</v>
      </c>
      <c r="N172" s="234" t="s">
        <v>41</v>
      </c>
      <c r="O172" s="91"/>
      <c r="P172" s="235">
        <f>O172*H172</f>
        <v>0</v>
      </c>
      <c r="Q172" s="235">
        <v>0.02972</v>
      </c>
      <c r="R172" s="235">
        <f>Q172*H172</f>
        <v>0.02972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142</v>
      </c>
      <c r="AT172" s="237" t="s">
        <v>137</v>
      </c>
      <c r="AU172" s="237" t="s">
        <v>85</v>
      </c>
      <c r="AY172" s="17" t="s">
        <v>135</v>
      </c>
      <c r="BE172" s="238">
        <f>IF(N172="základní",J172,0)</f>
        <v>0</v>
      </c>
      <c r="BF172" s="238">
        <f>IF(N172="snížená",J172,0)</f>
        <v>0</v>
      </c>
      <c r="BG172" s="238">
        <f>IF(N172="zákl. přenesená",J172,0)</f>
        <v>0</v>
      </c>
      <c r="BH172" s="238">
        <f>IF(N172="sníž. přenesená",J172,0)</f>
        <v>0</v>
      </c>
      <c r="BI172" s="238">
        <f>IF(N172="nulová",J172,0)</f>
        <v>0</v>
      </c>
      <c r="BJ172" s="17" t="s">
        <v>83</v>
      </c>
      <c r="BK172" s="238">
        <f>ROUND(I172*H172,2)</f>
        <v>0</v>
      </c>
      <c r="BL172" s="17" t="s">
        <v>142</v>
      </c>
      <c r="BM172" s="237" t="s">
        <v>311</v>
      </c>
    </row>
    <row r="173" s="2" customFormat="1" ht="24.15" customHeight="1">
      <c r="A173" s="38"/>
      <c r="B173" s="39"/>
      <c r="C173" s="256" t="s">
        <v>312</v>
      </c>
      <c r="D173" s="256" t="s">
        <v>231</v>
      </c>
      <c r="E173" s="257" t="s">
        <v>313</v>
      </c>
      <c r="F173" s="258" t="s">
        <v>314</v>
      </c>
      <c r="G173" s="259" t="s">
        <v>287</v>
      </c>
      <c r="H173" s="260">
        <v>1</v>
      </c>
      <c r="I173" s="261"/>
      <c r="J173" s="262">
        <f>ROUND(I173*H173,2)</f>
        <v>0</v>
      </c>
      <c r="K173" s="258" t="s">
        <v>141</v>
      </c>
      <c r="L173" s="263"/>
      <c r="M173" s="264" t="s">
        <v>1</v>
      </c>
      <c r="N173" s="265" t="s">
        <v>41</v>
      </c>
      <c r="O173" s="91"/>
      <c r="P173" s="235">
        <f>O173*H173</f>
        <v>0</v>
      </c>
      <c r="Q173" s="235">
        <v>0.089999999999999997</v>
      </c>
      <c r="R173" s="235">
        <f>Q173*H173</f>
        <v>0.089999999999999997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176</v>
      </c>
      <c r="AT173" s="237" t="s">
        <v>231</v>
      </c>
      <c r="AU173" s="237" t="s">
        <v>85</v>
      </c>
      <c r="AY173" s="17" t="s">
        <v>135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83</v>
      </c>
      <c r="BK173" s="238">
        <f>ROUND(I173*H173,2)</f>
        <v>0</v>
      </c>
      <c r="BL173" s="17" t="s">
        <v>142</v>
      </c>
      <c r="BM173" s="237" t="s">
        <v>315</v>
      </c>
    </row>
    <row r="174" s="2" customFormat="1" ht="33" customHeight="1">
      <c r="A174" s="38"/>
      <c r="B174" s="39"/>
      <c r="C174" s="226" t="s">
        <v>316</v>
      </c>
      <c r="D174" s="226" t="s">
        <v>137</v>
      </c>
      <c r="E174" s="227" t="s">
        <v>317</v>
      </c>
      <c r="F174" s="228" t="s">
        <v>318</v>
      </c>
      <c r="G174" s="229" t="s">
        <v>287</v>
      </c>
      <c r="H174" s="230">
        <v>1</v>
      </c>
      <c r="I174" s="231"/>
      <c r="J174" s="232">
        <f>ROUND(I174*H174,2)</f>
        <v>0</v>
      </c>
      <c r="K174" s="228" t="s">
        <v>141</v>
      </c>
      <c r="L174" s="44"/>
      <c r="M174" s="233" t="s">
        <v>1</v>
      </c>
      <c r="N174" s="234" t="s">
        <v>41</v>
      </c>
      <c r="O174" s="91"/>
      <c r="P174" s="235">
        <f>O174*H174</f>
        <v>0</v>
      </c>
      <c r="Q174" s="235">
        <v>0.65847999999999995</v>
      </c>
      <c r="R174" s="235">
        <f>Q174*H174</f>
        <v>0.65847999999999995</v>
      </c>
      <c r="S174" s="235">
        <v>0.66000000000000003</v>
      </c>
      <c r="T174" s="236">
        <f>S174*H174</f>
        <v>0.66000000000000003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142</v>
      </c>
      <c r="AT174" s="237" t="s">
        <v>137</v>
      </c>
      <c r="AU174" s="237" t="s">
        <v>85</v>
      </c>
      <c r="AY174" s="17" t="s">
        <v>135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83</v>
      </c>
      <c r="BK174" s="238">
        <f>ROUND(I174*H174,2)</f>
        <v>0</v>
      </c>
      <c r="BL174" s="17" t="s">
        <v>142</v>
      </c>
      <c r="BM174" s="237" t="s">
        <v>319</v>
      </c>
    </row>
    <row r="175" s="2" customFormat="1" ht="24.15" customHeight="1">
      <c r="A175" s="38"/>
      <c r="B175" s="39"/>
      <c r="C175" s="226" t="s">
        <v>320</v>
      </c>
      <c r="D175" s="226" t="s">
        <v>137</v>
      </c>
      <c r="E175" s="227" t="s">
        <v>321</v>
      </c>
      <c r="F175" s="228" t="s">
        <v>322</v>
      </c>
      <c r="G175" s="229" t="s">
        <v>287</v>
      </c>
      <c r="H175" s="230">
        <v>4</v>
      </c>
      <c r="I175" s="231"/>
      <c r="J175" s="232">
        <f>ROUND(I175*H175,2)</f>
        <v>0</v>
      </c>
      <c r="K175" s="228" t="s">
        <v>141</v>
      </c>
      <c r="L175" s="44"/>
      <c r="M175" s="233" t="s">
        <v>1</v>
      </c>
      <c r="N175" s="234" t="s">
        <v>41</v>
      </c>
      <c r="O175" s="91"/>
      <c r="P175" s="235">
        <f>O175*H175</f>
        <v>0</v>
      </c>
      <c r="Q175" s="235">
        <v>0.10037</v>
      </c>
      <c r="R175" s="235">
        <f>Q175*H175</f>
        <v>0.40148</v>
      </c>
      <c r="S175" s="235">
        <v>0.10000000000000001</v>
      </c>
      <c r="T175" s="236">
        <f>S175*H175</f>
        <v>0.40000000000000002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7" t="s">
        <v>142</v>
      </c>
      <c r="AT175" s="237" t="s">
        <v>137</v>
      </c>
      <c r="AU175" s="237" t="s">
        <v>85</v>
      </c>
      <c r="AY175" s="17" t="s">
        <v>135</v>
      </c>
      <c r="BE175" s="238">
        <f>IF(N175="základní",J175,0)</f>
        <v>0</v>
      </c>
      <c r="BF175" s="238">
        <f>IF(N175="snížená",J175,0)</f>
        <v>0</v>
      </c>
      <c r="BG175" s="238">
        <f>IF(N175="zákl. přenesená",J175,0)</f>
        <v>0</v>
      </c>
      <c r="BH175" s="238">
        <f>IF(N175="sníž. přenesená",J175,0)</f>
        <v>0</v>
      </c>
      <c r="BI175" s="238">
        <f>IF(N175="nulová",J175,0)</f>
        <v>0</v>
      </c>
      <c r="BJ175" s="17" t="s">
        <v>83</v>
      </c>
      <c r="BK175" s="238">
        <f>ROUND(I175*H175,2)</f>
        <v>0</v>
      </c>
      <c r="BL175" s="17" t="s">
        <v>142</v>
      </c>
      <c r="BM175" s="237" t="s">
        <v>323</v>
      </c>
    </row>
    <row r="176" s="2" customFormat="1" ht="24.15" customHeight="1">
      <c r="A176" s="38"/>
      <c r="B176" s="39"/>
      <c r="C176" s="226" t="s">
        <v>324</v>
      </c>
      <c r="D176" s="226" t="s">
        <v>137</v>
      </c>
      <c r="E176" s="227" t="s">
        <v>325</v>
      </c>
      <c r="F176" s="228" t="s">
        <v>326</v>
      </c>
      <c r="G176" s="229" t="s">
        <v>287</v>
      </c>
      <c r="H176" s="230">
        <v>1</v>
      </c>
      <c r="I176" s="231"/>
      <c r="J176" s="232">
        <f>ROUND(I176*H176,2)</f>
        <v>0</v>
      </c>
      <c r="K176" s="228" t="s">
        <v>141</v>
      </c>
      <c r="L176" s="44"/>
      <c r="M176" s="233" t="s">
        <v>1</v>
      </c>
      <c r="N176" s="234" t="s">
        <v>41</v>
      </c>
      <c r="O176" s="91"/>
      <c r="P176" s="235">
        <f>O176*H176</f>
        <v>0</v>
      </c>
      <c r="Q176" s="235">
        <v>0.21734000000000001</v>
      </c>
      <c r="R176" s="235">
        <f>Q176*H176</f>
        <v>0.21734000000000001</v>
      </c>
      <c r="S176" s="235">
        <v>0</v>
      </c>
      <c r="T176" s="23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7" t="s">
        <v>142</v>
      </c>
      <c r="AT176" s="237" t="s">
        <v>137</v>
      </c>
      <c r="AU176" s="237" t="s">
        <v>85</v>
      </c>
      <c r="AY176" s="17" t="s">
        <v>135</v>
      </c>
      <c r="BE176" s="238">
        <f>IF(N176="základní",J176,0)</f>
        <v>0</v>
      </c>
      <c r="BF176" s="238">
        <f>IF(N176="snížená",J176,0)</f>
        <v>0</v>
      </c>
      <c r="BG176" s="238">
        <f>IF(N176="zákl. přenesená",J176,0)</f>
        <v>0</v>
      </c>
      <c r="BH176" s="238">
        <f>IF(N176="sníž. přenesená",J176,0)</f>
        <v>0</v>
      </c>
      <c r="BI176" s="238">
        <f>IF(N176="nulová",J176,0)</f>
        <v>0</v>
      </c>
      <c r="BJ176" s="17" t="s">
        <v>83</v>
      </c>
      <c r="BK176" s="238">
        <f>ROUND(I176*H176,2)</f>
        <v>0</v>
      </c>
      <c r="BL176" s="17" t="s">
        <v>142</v>
      </c>
      <c r="BM176" s="237" t="s">
        <v>327</v>
      </c>
    </row>
    <row r="177" s="2" customFormat="1" ht="24.15" customHeight="1">
      <c r="A177" s="38"/>
      <c r="B177" s="39"/>
      <c r="C177" s="256" t="s">
        <v>328</v>
      </c>
      <c r="D177" s="256" t="s">
        <v>231</v>
      </c>
      <c r="E177" s="257" t="s">
        <v>329</v>
      </c>
      <c r="F177" s="258" t="s">
        <v>330</v>
      </c>
      <c r="G177" s="259" t="s">
        <v>287</v>
      </c>
      <c r="H177" s="260">
        <v>1</v>
      </c>
      <c r="I177" s="261"/>
      <c r="J177" s="262">
        <f>ROUND(I177*H177,2)</f>
        <v>0</v>
      </c>
      <c r="K177" s="258" t="s">
        <v>141</v>
      </c>
      <c r="L177" s="263"/>
      <c r="M177" s="264" t="s">
        <v>1</v>
      </c>
      <c r="N177" s="265" t="s">
        <v>41</v>
      </c>
      <c r="O177" s="91"/>
      <c r="P177" s="235">
        <f>O177*H177</f>
        <v>0</v>
      </c>
      <c r="Q177" s="235">
        <v>0.108</v>
      </c>
      <c r="R177" s="235">
        <f>Q177*H177</f>
        <v>0.108</v>
      </c>
      <c r="S177" s="235">
        <v>0</v>
      </c>
      <c r="T177" s="23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7" t="s">
        <v>176</v>
      </c>
      <c r="AT177" s="237" t="s">
        <v>231</v>
      </c>
      <c r="AU177" s="237" t="s">
        <v>85</v>
      </c>
      <c r="AY177" s="17" t="s">
        <v>135</v>
      </c>
      <c r="BE177" s="238">
        <f>IF(N177="základní",J177,0)</f>
        <v>0</v>
      </c>
      <c r="BF177" s="238">
        <f>IF(N177="snížená",J177,0)</f>
        <v>0</v>
      </c>
      <c r="BG177" s="238">
        <f>IF(N177="zákl. přenesená",J177,0)</f>
        <v>0</v>
      </c>
      <c r="BH177" s="238">
        <f>IF(N177="sníž. přenesená",J177,0)</f>
        <v>0</v>
      </c>
      <c r="BI177" s="238">
        <f>IF(N177="nulová",J177,0)</f>
        <v>0</v>
      </c>
      <c r="BJ177" s="17" t="s">
        <v>83</v>
      </c>
      <c r="BK177" s="238">
        <f>ROUND(I177*H177,2)</f>
        <v>0</v>
      </c>
      <c r="BL177" s="17" t="s">
        <v>142</v>
      </c>
      <c r="BM177" s="237" t="s">
        <v>331</v>
      </c>
    </row>
    <row r="178" s="2" customFormat="1" ht="16.5" customHeight="1">
      <c r="A178" s="38"/>
      <c r="B178" s="39"/>
      <c r="C178" s="256" t="s">
        <v>332</v>
      </c>
      <c r="D178" s="256" t="s">
        <v>231</v>
      </c>
      <c r="E178" s="257" t="s">
        <v>333</v>
      </c>
      <c r="F178" s="258" t="s">
        <v>334</v>
      </c>
      <c r="G178" s="259" t="s">
        <v>287</v>
      </c>
      <c r="H178" s="260">
        <v>1</v>
      </c>
      <c r="I178" s="261"/>
      <c r="J178" s="262">
        <f>ROUND(I178*H178,2)</f>
        <v>0</v>
      </c>
      <c r="K178" s="258" t="s">
        <v>141</v>
      </c>
      <c r="L178" s="263"/>
      <c r="M178" s="264" t="s">
        <v>1</v>
      </c>
      <c r="N178" s="265" t="s">
        <v>41</v>
      </c>
      <c r="O178" s="91"/>
      <c r="P178" s="235">
        <f>O178*H178</f>
        <v>0</v>
      </c>
      <c r="Q178" s="235">
        <v>0.0071999999999999998</v>
      </c>
      <c r="R178" s="235">
        <f>Q178*H178</f>
        <v>0.0071999999999999998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176</v>
      </c>
      <c r="AT178" s="237" t="s">
        <v>231</v>
      </c>
      <c r="AU178" s="237" t="s">
        <v>85</v>
      </c>
      <c r="AY178" s="17" t="s">
        <v>135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83</v>
      </c>
      <c r="BK178" s="238">
        <f>ROUND(I178*H178,2)</f>
        <v>0</v>
      </c>
      <c r="BL178" s="17" t="s">
        <v>142</v>
      </c>
      <c r="BM178" s="237" t="s">
        <v>335</v>
      </c>
    </row>
    <row r="179" s="2" customFormat="1" ht="24.15" customHeight="1">
      <c r="A179" s="38"/>
      <c r="B179" s="39"/>
      <c r="C179" s="226" t="s">
        <v>336</v>
      </c>
      <c r="D179" s="226" t="s">
        <v>137</v>
      </c>
      <c r="E179" s="227" t="s">
        <v>337</v>
      </c>
      <c r="F179" s="228" t="s">
        <v>338</v>
      </c>
      <c r="G179" s="229" t="s">
        <v>287</v>
      </c>
      <c r="H179" s="230">
        <v>1</v>
      </c>
      <c r="I179" s="231"/>
      <c r="J179" s="232">
        <f>ROUND(I179*H179,2)</f>
        <v>0</v>
      </c>
      <c r="K179" s="228" t="s">
        <v>141</v>
      </c>
      <c r="L179" s="44"/>
      <c r="M179" s="233" t="s">
        <v>1</v>
      </c>
      <c r="N179" s="234" t="s">
        <v>41</v>
      </c>
      <c r="O179" s="91"/>
      <c r="P179" s="235">
        <f>O179*H179</f>
        <v>0</v>
      </c>
      <c r="Q179" s="235">
        <v>0</v>
      </c>
      <c r="R179" s="235">
        <f>Q179*H179</f>
        <v>0</v>
      </c>
      <c r="S179" s="235">
        <v>0.20000000000000001</v>
      </c>
      <c r="T179" s="236">
        <f>S179*H179</f>
        <v>0.20000000000000001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7" t="s">
        <v>142</v>
      </c>
      <c r="AT179" s="237" t="s">
        <v>137</v>
      </c>
      <c r="AU179" s="237" t="s">
        <v>85</v>
      </c>
      <c r="AY179" s="17" t="s">
        <v>135</v>
      </c>
      <c r="BE179" s="238">
        <f>IF(N179="základní",J179,0)</f>
        <v>0</v>
      </c>
      <c r="BF179" s="238">
        <f>IF(N179="snížená",J179,0)</f>
        <v>0</v>
      </c>
      <c r="BG179" s="238">
        <f>IF(N179="zákl. přenesená",J179,0)</f>
        <v>0</v>
      </c>
      <c r="BH179" s="238">
        <f>IF(N179="sníž. přenesená",J179,0)</f>
        <v>0</v>
      </c>
      <c r="BI179" s="238">
        <f>IF(N179="nulová",J179,0)</f>
        <v>0</v>
      </c>
      <c r="BJ179" s="17" t="s">
        <v>83</v>
      </c>
      <c r="BK179" s="238">
        <f>ROUND(I179*H179,2)</f>
        <v>0</v>
      </c>
      <c r="BL179" s="17" t="s">
        <v>142</v>
      </c>
      <c r="BM179" s="237" t="s">
        <v>339</v>
      </c>
    </row>
    <row r="180" s="2" customFormat="1" ht="24.15" customHeight="1">
      <c r="A180" s="38"/>
      <c r="B180" s="39"/>
      <c r="C180" s="226" t="s">
        <v>340</v>
      </c>
      <c r="D180" s="226" t="s">
        <v>137</v>
      </c>
      <c r="E180" s="227" t="s">
        <v>341</v>
      </c>
      <c r="F180" s="228" t="s">
        <v>342</v>
      </c>
      <c r="G180" s="229" t="s">
        <v>164</v>
      </c>
      <c r="H180" s="230">
        <v>2</v>
      </c>
      <c r="I180" s="231"/>
      <c r="J180" s="232">
        <f>ROUND(I180*H180,2)</f>
        <v>0</v>
      </c>
      <c r="K180" s="228" t="s">
        <v>141</v>
      </c>
      <c r="L180" s="44"/>
      <c r="M180" s="233" t="s">
        <v>1</v>
      </c>
      <c r="N180" s="234" t="s">
        <v>41</v>
      </c>
      <c r="O180" s="91"/>
      <c r="P180" s="235">
        <f>O180*H180</f>
        <v>0</v>
      </c>
      <c r="Q180" s="235">
        <v>9.0000000000000006E-05</v>
      </c>
      <c r="R180" s="235">
        <f>Q180*H180</f>
        <v>0.00018000000000000001</v>
      </c>
      <c r="S180" s="235">
        <v>0</v>
      </c>
      <c r="T180" s="23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7" t="s">
        <v>142</v>
      </c>
      <c r="AT180" s="237" t="s">
        <v>137</v>
      </c>
      <c r="AU180" s="237" t="s">
        <v>85</v>
      </c>
      <c r="AY180" s="17" t="s">
        <v>135</v>
      </c>
      <c r="BE180" s="238">
        <f>IF(N180="základní",J180,0)</f>
        <v>0</v>
      </c>
      <c r="BF180" s="238">
        <f>IF(N180="snížená",J180,0)</f>
        <v>0</v>
      </c>
      <c r="BG180" s="238">
        <f>IF(N180="zákl. přenesená",J180,0)</f>
        <v>0</v>
      </c>
      <c r="BH180" s="238">
        <f>IF(N180="sníž. přenesená",J180,0)</f>
        <v>0</v>
      </c>
      <c r="BI180" s="238">
        <f>IF(N180="nulová",J180,0)</f>
        <v>0</v>
      </c>
      <c r="BJ180" s="17" t="s">
        <v>83</v>
      </c>
      <c r="BK180" s="238">
        <f>ROUND(I180*H180,2)</f>
        <v>0</v>
      </c>
      <c r="BL180" s="17" t="s">
        <v>142</v>
      </c>
      <c r="BM180" s="237" t="s">
        <v>343</v>
      </c>
    </row>
    <row r="181" s="12" customFormat="1" ht="22.8" customHeight="1">
      <c r="A181" s="12"/>
      <c r="B181" s="210"/>
      <c r="C181" s="211"/>
      <c r="D181" s="212" t="s">
        <v>75</v>
      </c>
      <c r="E181" s="224" t="s">
        <v>167</v>
      </c>
      <c r="F181" s="224" t="s">
        <v>168</v>
      </c>
      <c r="G181" s="211"/>
      <c r="H181" s="211"/>
      <c r="I181" s="214"/>
      <c r="J181" s="225">
        <f>BK181</f>
        <v>0</v>
      </c>
      <c r="K181" s="211"/>
      <c r="L181" s="216"/>
      <c r="M181" s="217"/>
      <c r="N181" s="218"/>
      <c r="O181" s="218"/>
      <c r="P181" s="219">
        <f>SUM(P182:P196)</f>
        <v>0</v>
      </c>
      <c r="Q181" s="218"/>
      <c r="R181" s="219">
        <f>SUM(R182:R196)</f>
        <v>41.273706599999997</v>
      </c>
      <c r="S181" s="218"/>
      <c r="T181" s="220">
        <f>SUM(T182:T196)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21" t="s">
        <v>83</v>
      </c>
      <c r="AT181" s="222" t="s">
        <v>75</v>
      </c>
      <c r="AU181" s="222" t="s">
        <v>83</v>
      </c>
      <c r="AY181" s="221" t="s">
        <v>135</v>
      </c>
      <c r="BK181" s="223">
        <f>SUM(BK182:BK196)</f>
        <v>0</v>
      </c>
    </row>
    <row r="182" s="2" customFormat="1" ht="24.15" customHeight="1">
      <c r="A182" s="38"/>
      <c r="B182" s="39"/>
      <c r="C182" s="226" t="s">
        <v>344</v>
      </c>
      <c r="D182" s="226" t="s">
        <v>137</v>
      </c>
      <c r="E182" s="227" t="s">
        <v>345</v>
      </c>
      <c r="F182" s="228" t="s">
        <v>346</v>
      </c>
      <c r="G182" s="229" t="s">
        <v>164</v>
      </c>
      <c r="H182" s="230">
        <v>78</v>
      </c>
      <c r="I182" s="231"/>
      <c r="J182" s="232">
        <f>ROUND(I182*H182,2)</f>
        <v>0</v>
      </c>
      <c r="K182" s="228" t="s">
        <v>141</v>
      </c>
      <c r="L182" s="44"/>
      <c r="M182" s="233" t="s">
        <v>1</v>
      </c>
      <c r="N182" s="234" t="s">
        <v>41</v>
      </c>
      <c r="O182" s="91"/>
      <c r="P182" s="235">
        <f>O182*H182</f>
        <v>0</v>
      </c>
      <c r="Q182" s="235">
        <v>0.089779999999999999</v>
      </c>
      <c r="R182" s="235">
        <f>Q182*H182</f>
        <v>7.00284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142</v>
      </c>
      <c r="AT182" s="237" t="s">
        <v>137</v>
      </c>
      <c r="AU182" s="237" t="s">
        <v>85</v>
      </c>
      <c r="AY182" s="17" t="s">
        <v>135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83</v>
      </c>
      <c r="BK182" s="238">
        <f>ROUND(I182*H182,2)</f>
        <v>0</v>
      </c>
      <c r="BL182" s="17" t="s">
        <v>142</v>
      </c>
      <c r="BM182" s="237" t="s">
        <v>347</v>
      </c>
    </row>
    <row r="183" s="13" customFormat="1">
      <c r="A183" s="13"/>
      <c r="B183" s="239"/>
      <c r="C183" s="240"/>
      <c r="D183" s="241" t="s">
        <v>154</v>
      </c>
      <c r="E183" s="242" t="s">
        <v>1</v>
      </c>
      <c r="F183" s="243" t="s">
        <v>348</v>
      </c>
      <c r="G183" s="240"/>
      <c r="H183" s="244">
        <v>78</v>
      </c>
      <c r="I183" s="245"/>
      <c r="J183" s="240"/>
      <c r="K183" s="240"/>
      <c r="L183" s="246"/>
      <c r="M183" s="247"/>
      <c r="N183" s="248"/>
      <c r="O183" s="248"/>
      <c r="P183" s="248"/>
      <c r="Q183" s="248"/>
      <c r="R183" s="248"/>
      <c r="S183" s="248"/>
      <c r="T183" s="24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0" t="s">
        <v>154</v>
      </c>
      <c r="AU183" s="250" t="s">
        <v>85</v>
      </c>
      <c r="AV183" s="13" t="s">
        <v>85</v>
      </c>
      <c r="AW183" s="13" t="s">
        <v>32</v>
      </c>
      <c r="AX183" s="13" t="s">
        <v>83</v>
      </c>
      <c r="AY183" s="250" t="s">
        <v>135</v>
      </c>
    </row>
    <row r="184" s="2" customFormat="1" ht="16.5" customHeight="1">
      <c r="A184" s="38"/>
      <c r="B184" s="39"/>
      <c r="C184" s="256" t="s">
        <v>349</v>
      </c>
      <c r="D184" s="256" t="s">
        <v>231</v>
      </c>
      <c r="E184" s="257" t="s">
        <v>350</v>
      </c>
      <c r="F184" s="258" t="s">
        <v>351</v>
      </c>
      <c r="G184" s="259" t="s">
        <v>140</v>
      </c>
      <c r="H184" s="260">
        <v>7.7999999999999998</v>
      </c>
      <c r="I184" s="261"/>
      <c r="J184" s="262">
        <f>ROUND(I184*H184,2)</f>
        <v>0</v>
      </c>
      <c r="K184" s="258" t="s">
        <v>141</v>
      </c>
      <c r="L184" s="263"/>
      <c r="M184" s="264" t="s">
        <v>1</v>
      </c>
      <c r="N184" s="265" t="s">
        <v>41</v>
      </c>
      <c r="O184" s="91"/>
      <c r="P184" s="235">
        <f>O184*H184</f>
        <v>0</v>
      </c>
      <c r="Q184" s="235">
        <v>0.222</v>
      </c>
      <c r="R184" s="235">
        <f>Q184*H184</f>
        <v>1.7316</v>
      </c>
      <c r="S184" s="235">
        <v>0</v>
      </c>
      <c r="T184" s="23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7" t="s">
        <v>176</v>
      </c>
      <c r="AT184" s="237" t="s">
        <v>231</v>
      </c>
      <c r="AU184" s="237" t="s">
        <v>85</v>
      </c>
      <c r="AY184" s="17" t="s">
        <v>135</v>
      </c>
      <c r="BE184" s="238">
        <f>IF(N184="základní",J184,0)</f>
        <v>0</v>
      </c>
      <c r="BF184" s="238">
        <f>IF(N184="snížená",J184,0)</f>
        <v>0</v>
      </c>
      <c r="BG184" s="238">
        <f>IF(N184="zákl. přenesená",J184,0)</f>
        <v>0</v>
      </c>
      <c r="BH184" s="238">
        <f>IF(N184="sníž. přenesená",J184,0)</f>
        <v>0</v>
      </c>
      <c r="BI184" s="238">
        <f>IF(N184="nulová",J184,0)</f>
        <v>0</v>
      </c>
      <c r="BJ184" s="17" t="s">
        <v>83</v>
      </c>
      <c r="BK184" s="238">
        <f>ROUND(I184*H184,2)</f>
        <v>0</v>
      </c>
      <c r="BL184" s="17" t="s">
        <v>142</v>
      </c>
      <c r="BM184" s="237" t="s">
        <v>352</v>
      </c>
    </row>
    <row r="185" s="13" customFormat="1">
      <c r="A185" s="13"/>
      <c r="B185" s="239"/>
      <c r="C185" s="240"/>
      <c r="D185" s="241" t="s">
        <v>154</v>
      </c>
      <c r="E185" s="242" t="s">
        <v>1</v>
      </c>
      <c r="F185" s="243" t="s">
        <v>353</v>
      </c>
      <c r="G185" s="240"/>
      <c r="H185" s="244">
        <v>7.7999999999999998</v>
      </c>
      <c r="I185" s="245"/>
      <c r="J185" s="240"/>
      <c r="K185" s="240"/>
      <c r="L185" s="246"/>
      <c r="M185" s="247"/>
      <c r="N185" s="248"/>
      <c r="O185" s="248"/>
      <c r="P185" s="248"/>
      <c r="Q185" s="248"/>
      <c r="R185" s="248"/>
      <c r="S185" s="248"/>
      <c r="T185" s="24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0" t="s">
        <v>154</v>
      </c>
      <c r="AU185" s="250" t="s">
        <v>85</v>
      </c>
      <c r="AV185" s="13" t="s">
        <v>85</v>
      </c>
      <c r="AW185" s="13" t="s">
        <v>32</v>
      </c>
      <c r="AX185" s="13" t="s">
        <v>83</v>
      </c>
      <c r="AY185" s="250" t="s">
        <v>135</v>
      </c>
    </row>
    <row r="186" s="2" customFormat="1" ht="33" customHeight="1">
      <c r="A186" s="38"/>
      <c r="B186" s="39"/>
      <c r="C186" s="226" t="s">
        <v>354</v>
      </c>
      <c r="D186" s="226" t="s">
        <v>137</v>
      </c>
      <c r="E186" s="227" t="s">
        <v>355</v>
      </c>
      <c r="F186" s="228" t="s">
        <v>356</v>
      </c>
      <c r="G186" s="229" t="s">
        <v>164</v>
      </c>
      <c r="H186" s="230">
        <v>25</v>
      </c>
      <c r="I186" s="231"/>
      <c r="J186" s="232">
        <f>ROUND(I186*H186,2)</f>
        <v>0</v>
      </c>
      <c r="K186" s="228" t="s">
        <v>141</v>
      </c>
      <c r="L186" s="44"/>
      <c r="M186" s="233" t="s">
        <v>1</v>
      </c>
      <c r="N186" s="234" t="s">
        <v>41</v>
      </c>
      <c r="O186" s="91"/>
      <c r="P186" s="235">
        <f>O186*H186</f>
        <v>0</v>
      </c>
      <c r="Q186" s="235">
        <v>0.1295</v>
      </c>
      <c r="R186" s="235">
        <f>Q186*H186</f>
        <v>3.2375000000000003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142</v>
      </c>
      <c r="AT186" s="237" t="s">
        <v>137</v>
      </c>
      <c r="AU186" s="237" t="s">
        <v>85</v>
      </c>
      <c r="AY186" s="17" t="s">
        <v>135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83</v>
      </c>
      <c r="BK186" s="238">
        <f>ROUND(I186*H186,2)</f>
        <v>0</v>
      </c>
      <c r="BL186" s="17" t="s">
        <v>142</v>
      </c>
      <c r="BM186" s="237" t="s">
        <v>357</v>
      </c>
    </row>
    <row r="187" s="2" customFormat="1" ht="16.5" customHeight="1">
      <c r="A187" s="38"/>
      <c r="B187" s="39"/>
      <c r="C187" s="256" t="s">
        <v>358</v>
      </c>
      <c r="D187" s="256" t="s">
        <v>231</v>
      </c>
      <c r="E187" s="257" t="s">
        <v>359</v>
      </c>
      <c r="F187" s="258" t="s">
        <v>360</v>
      </c>
      <c r="G187" s="259" t="s">
        <v>164</v>
      </c>
      <c r="H187" s="260">
        <v>25</v>
      </c>
      <c r="I187" s="261"/>
      <c r="J187" s="262">
        <f>ROUND(I187*H187,2)</f>
        <v>0</v>
      </c>
      <c r="K187" s="258" t="s">
        <v>141</v>
      </c>
      <c r="L187" s="263"/>
      <c r="M187" s="264" t="s">
        <v>1</v>
      </c>
      <c r="N187" s="265" t="s">
        <v>41</v>
      </c>
      <c r="O187" s="91"/>
      <c r="P187" s="235">
        <f>O187*H187</f>
        <v>0</v>
      </c>
      <c r="Q187" s="235">
        <v>0.056120000000000003</v>
      </c>
      <c r="R187" s="235">
        <f>Q187*H187</f>
        <v>1.403</v>
      </c>
      <c r="S187" s="235">
        <v>0</v>
      </c>
      <c r="T187" s="23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7" t="s">
        <v>176</v>
      </c>
      <c r="AT187" s="237" t="s">
        <v>231</v>
      </c>
      <c r="AU187" s="237" t="s">
        <v>85</v>
      </c>
      <c r="AY187" s="17" t="s">
        <v>135</v>
      </c>
      <c r="BE187" s="238">
        <f>IF(N187="základní",J187,0)</f>
        <v>0</v>
      </c>
      <c r="BF187" s="238">
        <f>IF(N187="snížená",J187,0)</f>
        <v>0</v>
      </c>
      <c r="BG187" s="238">
        <f>IF(N187="zákl. přenesená",J187,0)</f>
        <v>0</v>
      </c>
      <c r="BH187" s="238">
        <f>IF(N187="sníž. přenesená",J187,0)</f>
        <v>0</v>
      </c>
      <c r="BI187" s="238">
        <f>IF(N187="nulová",J187,0)</f>
        <v>0</v>
      </c>
      <c r="BJ187" s="17" t="s">
        <v>83</v>
      </c>
      <c r="BK187" s="238">
        <f>ROUND(I187*H187,2)</f>
        <v>0</v>
      </c>
      <c r="BL187" s="17" t="s">
        <v>142</v>
      </c>
      <c r="BM187" s="237" t="s">
        <v>361</v>
      </c>
    </row>
    <row r="188" s="2" customFormat="1" ht="24.15" customHeight="1">
      <c r="A188" s="38"/>
      <c r="B188" s="39"/>
      <c r="C188" s="226" t="s">
        <v>362</v>
      </c>
      <c r="D188" s="226" t="s">
        <v>137</v>
      </c>
      <c r="E188" s="227" t="s">
        <v>363</v>
      </c>
      <c r="F188" s="228" t="s">
        <v>364</v>
      </c>
      <c r="G188" s="229" t="s">
        <v>164</v>
      </c>
      <c r="H188" s="230">
        <v>78</v>
      </c>
      <c r="I188" s="231"/>
      <c r="J188" s="232">
        <f>ROUND(I188*H188,2)</f>
        <v>0</v>
      </c>
      <c r="K188" s="228" t="s">
        <v>141</v>
      </c>
      <c r="L188" s="44"/>
      <c r="M188" s="233" t="s">
        <v>1</v>
      </c>
      <c r="N188" s="234" t="s">
        <v>41</v>
      </c>
      <c r="O188" s="91"/>
      <c r="P188" s="235">
        <f>O188*H188</f>
        <v>0</v>
      </c>
      <c r="Q188" s="235">
        <v>0.14066999999999999</v>
      </c>
      <c r="R188" s="235">
        <f>Q188*H188</f>
        <v>10.972259999999999</v>
      </c>
      <c r="S188" s="235">
        <v>0</v>
      </c>
      <c r="T188" s="23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7" t="s">
        <v>142</v>
      </c>
      <c r="AT188" s="237" t="s">
        <v>137</v>
      </c>
      <c r="AU188" s="237" t="s">
        <v>85</v>
      </c>
      <c r="AY188" s="17" t="s">
        <v>135</v>
      </c>
      <c r="BE188" s="238">
        <f>IF(N188="základní",J188,0)</f>
        <v>0</v>
      </c>
      <c r="BF188" s="238">
        <f>IF(N188="snížená",J188,0)</f>
        <v>0</v>
      </c>
      <c r="BG188" s="238">
        <f>IF(N188="zákl. přenesená",J188,0)</f>
        <v>0</v>
      </c>
      <c r="BH188" s="238">
        <f>IF(N188="sníž. přenesená",J188,0)</f>
        <v>0</v>
      </c>
      <c r="BI188" s="238">
        <f>IF(N188="nulová",J188,0)</f>
        <v>0</v>
      </c>
      <c r="BJ188" s="17" t="s">
        <v>83</v>
      </c>
      <c r="BK188" s="238">
        <f>ROUND(I188*H188,2)</f>
        <v>0</v>
      </c>
      <c r="BL188" s="17" t="s">
        <v>142</v>
      </c>
      <c r="BM188" s="237" t="s">
        <v>365</v>
      </c>
    </row>
    <row r="189" s="2" customFormat="1" ht="24.15" customHeight="1">
      <c r="A189" s="38"/>
      <c r="B189" s="39"/>
      <c r="C189" s="226" t="s">
        <v>366</v>
      </c>
      <c r="D189" s="226" t="s">
        <v>137</v>
      </c>
      <c r="E189" s="227" t="s">
        <v>367</v>
      </c>
      <c r="F189" s="228" t="s">
        <v>368</v>
      </c>
      <c r="G189" s="229" t="s">
        <v>211</v>
      </c>
      <c r="H189" s="230">
        <v>7.4900000000000002</v>
      </c>
      <c r="I189" s="231"/>
      <c r="J189" s="232">
        <f>ROUND(I189*H189,2)</f>
        <v>0</v>
      </c>
      <c r="K189" s="228" t="s">
        <v>141</v>
      </c>
      <c r="L189" s="44"/>
      <c r="M189" s="233" t="s">
        <v>1</v>
      </c>
      <c r="N189" s="234" t="s">
        <v>41</v>
      </c>
      <c r="O189" s="91"/>
      <c r="P189" s="235">
        <f>O189*H189</f>
        <v>0</v>
      </c>
      <c r="Q189" s="235">
        <v>2.2563399999999998</v>
      </c>
      <c r="R189" s="235">
        <f>Q189*H189</f>
        <v>16.899986599999998</v>
      </c>
      <c r="S189" s="235">
        <v>0</v>
      </c>
      <c r="T189" s="23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142</v>
      </c>
      <c r="AT189" s="237" t="s">
        <v>137</v>
      </c>
      <c r="AU189" s="237" t="s">
        <v>85</v>
      </c>
      <c r="AY189" s="17" t="s">
        <v>135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83</v>
      </c>
      <c r="BK189" s="238">
        <f>ROUND(I189*H189,2)</f>
        <v>0</v>
      </c>
      <c r="BL189" s="17" t="s">
        <v>142</v>
      </c>
      <c r="BM189" s="237" t="s">
        <v>369</v>
      </c>
    </row>
    <row r="190" s="13" customFormat="1">
      <c r="A190" s="13"/>
      <c r="B190" s="239"/>
      <c r="C190" s="240"/>
      <c r="D190" s="241" t="s">
        <v>154</v>
      </c>
      <c r="E190" s="242" t="s">
        <v>1</v>
      </c>
      <c r="F190" s="243" t="s">
        <v>370</v>
      </c>
      <c r="G190" s="240"/>
      <c r="H190" s="244">
        <v>1.5600000000000001</v>
      </c>
      <c r="I190" s="245"/>
      <c r="J190" s="240"/>
      <c r="K190" s="240"/>
      <c r="L190" s="246"/>
      <c r="M190" s="247"/>
      <c r="N190" s="248"/>
      <c r="O190" s="248"/>
      <c r="P190" s="248"/>
      <c r="Q190" s="248"/>
      <c r="R190" s="248"/>
      <c r="S190" s="248"/>
      <c r="T190" s="24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0" t="s">
        <v>154</v>
      </c>
      <c r="AU190" s="250" t="s">
        <v>85</v>
      </c>
      <c r="AV190" s="13" t="s">
        <v>85</v>
      </c>
      <c r="AW190" s="13" t="s">
        <v>32</v>
      </c>
      <c r="AX190" s="13" t="s">
        <v>76</v>
      </c>
      <c r="AY190" s="250" t="s">
        <v>135</v>
      </c>
    </row>
    <row r="191" s="13" customFormat="1">
      <c r="A191" s="13"/>
      <c r="B191" s="239"/>
      <c r="C191" s="240"/>
      <c r="D191" s="241" t="s">
        <v>154</v>
      </c>
      <c r="E191" s="242" t="s">
        <v>1</v>
      </c>
      <c r="F191" s="243" t="s">
        <v>371</v>
      </c>
      <c r="G191" s="240"/>
      <c r="H191" s="244">
        <v>4.6799999999999997</v>
      </c>
      <c r="I191" s="245"/>
      <c r="J191" s="240"/>
      <c r="K191" s="240"/>
      <c r="L191" s="246"/>
      <c r="M191" s="247"/>
      <c r="N191" s="248"/>
      <c r="O191" s="248"/>
      <c r="P191" s="248"/>
      <c r="Q191" s="248"/>
      <c r="R191" s="248"/>
      <c r="S191" s="248"/>
      <c r="T191" s="24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0" t="s">
        <v>154</v>
      </c>
      <c r="AU191" s="250" t="s">
        <v>85</v>
      </c>
      <c r="AV191" s="13" t="s">
        <v>85</v>
      </c>
      <c r="AW191" s="13" t="s">
        <v>32</v>
      </c>
      <c r="AX191" s="13" t="s">
        <v>76</v>
      </c>
      <c r="AY191" s="250" t="s">
        <v>135</v>
      </c>
    </row>
    <row r="192" s="13" customFormat="1">
      <c r="A192" s="13"/>
      <c r="B192" s="239"/>
      <c r="C192" s="240"/>
      <c r="D192" s="241" t="s">
        <v>154</v>
      </c>
      <c r="E192" s="242" t="s">
        <v>1</v>
      </c>
      <c r="F192" s="243" t="s">
        <v>372</v>
      </c>
      <c r="G192" s="240"/>
      <c r="H192" s="244">
        <v>1.25</v>
      </c>
      <c r="I192" s="245"/>
      <c r="J192" s="240"/>
      <c r="K192" s="240"/>
      <c r="L192" s="246"/>
      <c r="M192" s="247"/>
      <c r="N192" s="248"/>
      <c r="O192" s="248"/>
      <c r="P192" s="248"/>
      <c r="Q192" s="248"/>
      <c r="R192" s="248"/>
      <c r="S192" s="248"/>
      <c r="T192" s="24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0" t="s">
        <v>154</v>
      </c>
      <c r="AU192" s="250" t="s">
        <v>85</v>
      </c>
      <c r="AV192" s="13" t="s">
        <v>85</v>
      </c>
      <c r="AW192" s="13" t="s">
        <v>32</v>
      </c>
      <c r="AX192" s="13" t="s">
        <v>76</v>
      </c>
      <c r="AY192" s="250" t="s">
        <v>135</v>
      </c>
    </row>
    <row r="193" s="14" customFormat="1">
      <c r="A193" s="14"/>
      <c r="B193" s="266"/>
      <c r="C193" s="267"/>
      <c r="D193" s="241" t="s">
        <v>154</v>
      </c>
      <c r="E193" s="268" t="s">
        <v>1</v>
      </c>
      <c r="F193" s="269" t="s">
        <v>373</v>
      </c>
      <c r="G193" s="267"/>
      <c r="H193" s="270">
        <v>7.4900000000000002</v>
      </c>
      <c r="I193" s="271"/>
      <c r="J193" s="267"/>
      <c r="K193" s="267"/>
      <c r="L193" s="272"/>
      <c r="M193" s="273"/>
      <c r="N193" s="274"/>
      <c r="O193" s="274"/>
      <c r="P193" s="274"/>
      <c r="Q193" s="274"/>
      <c r="R193" s="274"/>
      <c r="S193" s="274"/>
      <c r="T193" s="27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76" t="s">
        <v>154</v>
      </c>
      <c r="AU193" s="276" t="s">
        <v>85</v>
      </c>
      <c r="AV193" s="14" t="s">
        <v>142</v>
      </c>
      <c r="AW193" s="14" t="s">
        <v>32</v>
      </c>
      <c r="AX193" s="14" t="s">
        <v>83</v>
      </c>
      <c r="AY193" s="276" t="s">
        <v>135</v>
      </c>
    </row>
    <row r="194" s="2" customFormat="1" ht="24.15" customHeight="1">
      <c r="A194" s="38"/>
      <c r="B194" s="39"/>
      <c r="C194" s="226" t="s">
        <v>374</v>
      </c>
      <c r="D194" s="226" t="s">
        <v>137</v>
      </c>
      <c r="E194" s="227" t="s">
        <v>375</v>
      </c>
      <c r="F194" s="228" t="s">
        <v>376</v>
      </c>
      <c r="G194" s="229" t="s">
        <v>164</v>
      </c>
      <c r="H194" s="230">
        <v>78</v>
      </c>
      <c r="I194" s="231"/>
      <c r="J194" s="232">
        <f>ROUND(I194*H194,2)</f>
        <v>0</v>
      </c>
      <c r="K194" s="228" t="s">
        <v>141</v>
      </c>
      <c r="L194" s="44"/>
      <c r="M194" s="233" t="s">
        <v>1</v>
      </c>
      <c r="N194" s="234" t="s">
        <v>41</v>
      </c>
      <c r="O194" s="91"/>
      <c r="P194" s="235">
        <f>O194*H194</f>
        <v>0</v>
      </c>
      <c r="Q194" s="235">
        <v>0.00034000000000000002</v>
      </c>
      <c r="R194" s="235">
        <f>Q194*H194</f>
        <v>0.026520000000000002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142</v>
      </c>
      <c r="AT194" s="237" t="s">
        <v>137</v>
      </c>
      <c r="AU194" s="237" t="s">
        <v>85</v>
      </c>
      <c r="AY194" s="17" t="s">
        <v>135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83</v>
      </c>
      <c r="BK194" s="238">
        <f>ROUND(I194*H194,2)</f>
        <v>0</v>
      </c>
      <c r="BL194" s="17" t="s">
        <v>142</v>
      </c>
      <c r="BM194" s="237" t="s">
        <v>377</v>
      </c>
    </row>
    <row r="195" s="2" customFormat="1" ht="21.75" customHeight="1">
      <c r="A195" s="38"/>
      <c r="B195" s="39"/>
      <c r="C195" s="226" t="s">
        <v>378</v>
      </c>
      <c r="D195" s="226" t="s">
        <v>137</v>
      </c>
      <c r="E195" s="227" t="s">
        <v>379</v>
      </c>
      <c r="F195" s="228" t="s">
        <v>380</v>
      </c>
      <c r="G195" s="229" t="s">
        <v>164</v>
      </c>
      <c r="H195" s="230">
        <v>78</v>
      </c>
      <c r="I195" s="231"/>
      <c r="J195" s="232">
        <f>ROUND(I195*H195,2)</f>
        <v>0</v>
      </c>
      <c r="K195" s="228" t="s">
        <v>141</v>
      </c>
      <c r="L195" s="44"/>
      <c r="M195" s="233" t="s">
        <v>1</v>
      </c>
      <c r="N195" s="234" t="s">
        <v>41</v>
      </c>
      <c r="O195" s="91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7" t="s">
        <v>142</v>
      </c>
      <c r="AT195" s="237" t="s">
        <v>137</v>
      </c>
      <c r="AU195" s="237" t="s">
        <v>85</v>
      </c>
      <c r="AY195" s="17" t="s">
        <v>135</v>
      </c>
      <c r="BE195" s="238">
        <f>IF(N195="základní",J195,0)</f>
        <v>0</v>
      </c>
      <c r="BF195" s="238">
        <f>IF(N195="snížená",J195,0)</f>
        <v>0</v>
      </c>
      <c r="BG195" s="238">
        <f>IF(N195="zákl. přenesená",J195,0)</f>
        <v>0</v>
      </c>
      <c r="BH195" s="238">
        <f>IF(N195="sníž. přenesená",J195,0)</f>
        <v>0</v>
      </c>
      <c r="BI195" s="238">
        <f>IF(N195="nulová",J195,0)</f>
        <v>0</v>
      </c>
      <c r="BJ195" s="17" t="s">
        <v>83</v>
      </c>
      <c r="BK195" s="238">
        <f>ROUND(I195*H195,2)</f>
        <v>0</v>
      </c>
      <c r="BL195" s="17" t="s">
        <v>142</v>
      </c>
      <c r="BM195" s="237" t="s">
        <v>381</v>
      </c>
    </row>
    <row r="196" s="2" customFormat="1" ht="24.15" customHeight="1">
      <c r="A196" s="38"/>
      <c r="B196" s="39"/>
      <c r="C196" s="226" t="s">
        <v>382</v>
      </c>
      <c r="D196" s="226" t="s">
        <v>137</v>
      </c>
      <c r="E196" s="227" t="s">
        <v>383</v>
      </c>
      <c r="F196" s="228" t="s">
        <v>384</v>
      </c>
      <c r="G196" s="229" t="s">
        <v>140</v>
      </c>
      <c r="H196" s="230">
        <v>4</v>
      </c>
      <c r="I196" s="231"/>
      <c r="J196" s="232">
        <f>ROUND(I196*H196,2)</f>
        <v>0</v>
      </c>
      <c r="K196" s="228" t="s">
        <v>141</v>
      </c>
      <c r="L196" s="44"/>
      <c r="M196" s="233" t="s">
        <v>1</v>
      </c>
      <c r="N196" s="234" t="s">
        <v>41</v>
      </c>
      <c r="O196" s="91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7" t="s">
        <v>142</v>
      </c>
      <c r="AT196" s="237" t="s">
        <v>137</v>
      </c>
      <c r="AU196" s="237" t="s">
        <v>85</v>
      </c>
      <c r="AY196" s="17" t="s">
        <v>135</v>
      </c>
      <c r="BE196" s="238">
        <f>IF(N196="základní",J196,0)</f>
        <v>0</v>
      </c>
      <c r="BF196" s="238">
        <f>IF(N196="snížená",J196,0)</f>
        <v>0</v>
      </c>
      <c r="BG196" s="238">
        <f>IF(N196="zákl. přenesená",J196,0)</f>
        <v>0</v>
      </c>
      <c r="BH196" s="238">
        <f>IF(N196="sníž. přenesená",J196,0)</f>
        <v>0</v>
      </c>
      <c r="BI196" s="238">
        <f>IF(N196="nulová",J196,0)</f>
        <v>0</v>
      </c>
      <c r="BJ196" s="17" t="s">
        <v>83</v>
      </c>
      <c r="BK196" s="238">
        <f>ROUND(I196*H196,2)</f>
        <v>0</v>
      </c>
      <c r="BL196" s="17" t="s">
        <v>142</v>
      </c>
      <c r="BM196" s="237" t="s">
        <v>385</v>
      </c>
    </row>
    <row r="197" s="12" customFormat="1" ht="22.8" customHeight="1">
      <c r="A197" s="12"/>
      <c r="B197" s="210"/>
      <c r="C197" s="211"/>
      <c r="D197" s="212" t="s">
        <v>75</v>
      </c>
      <c r="E197" s="224" t="s">
        <v>174</v>
      </c>
      <c r="F197" s="224" t="s">
        <v>175</v>
      </c>
      <c r="G197" s="211"/>
      <c r="H197" s="211"/>
      <c r="I197" s="214"/>
      <c r="J197" s="225">
        <f>BK197</f>
        <v>0</v>
      </c>
      <c r="K197" s="211"/>
      <c r="L197" s="216"/>
      <c r="M197" s="217"/>
      <c r="N197" s="218"/>
      <c r="O197" s="218"/>
      <c r="P197" s="219">
        <f>SUM(P198:P202)</f>
        <v>0</v>
      </c>
      <c r="Q197" s="218"/>
      <c r="R197" s="219">
        <f>SUM(R198:R202)</f>
        <v>0</v>
      </c>
      <c r="S197" s="218"/>
      <c r="T197" s="220">
        <f>SUM(T198:T202)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1" t="s">
        <v>83</v>
      </c>
      <c r="AT197" s="222" t="s">
        <v>75</v>
      </c>
      <c r="AU197" s="222" t="s">
        <v>83</v>
      </c>
      <c r="AY197" s="221" t="s">
        <v>135</v>
      </c>
      <c r="BK197" s="223">
        <f>SUM(BK198:BK202)</f>
        <v>0</v>
      </c>
    </row>
    <row r="198" s="2" customFormat="1" ht="16.5" customHeight="1">
      <c r="A198" s="38"/>
      <c r="B198" s="39"/>
      <c r="C198" s="226" t="s">
        <v>386</v>
      </c>
      <c r="D198" s="226" t="s">
        <v>137</v>
      </c>
      <c r="E198" s="227" t="s">
        <v>387</v>
      </c>
      <c r="F198" s="228" t="s">
        <v>388</v>
      </c>
      <c r="G198" s="229" t="s">
        <v>179</v>
      </c>
      <c r="H198" s="230">
        <v>1.6459999999999999</v>
      </c>
      <c r="I198" s="231"/>
      <c r="J198" s="232">
        <f>ROUND(I198*H198,2)</f>
        <v>0</v>
      </c>
      <c r="K198" s="228" t="s">
        <v>141</v>
      </c>
      <c r="L198" s="44"/>
      <c r="M198" s="233" t="s">
        <v>1</v>
      </c>
      <c r="N198" s="234" t="s">
        <v>41</v>
      </c>
      <c r="O198" s="91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142</v>
      </c>
      <c r="AT198" s="237" t="s">
        <v>137</v>
      </c>
      <c r="AU198" s="237" t="s">
        <v>85</v>
      </c>
      <c r="AY198" s="17" t="s">
        <v>135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83</v>
      </c>
      <c r="BK198" s="238">
        <f>ROUND(I198*H198,2)</f>
        <v>0</v>
      </c>
      <c r="BL198" s="17" t="s">
        <v>142</v>
      </c>
      <c r="BM198" s="237" t="s">
        <v>389</v>
      </c>
    </row>
    <row r="199" s="2" customFormat="1" ht="24.15" customHeight="1">
      <c r="A199" s="38"/>
      <c r="B199" s="39"/>
      <c r="C199" s="226" t="s">
        <v>390</v>
      </c>
      <c r="D199" s="226" t="s">
        <v>137</v>
      </c>
      <c r="E199" s="227" t="s">
        <v>391</v>
      </c>
      <c r="F199" s="228" t="s">
        <v>392</v>
      </c>
      <c r="G199" s="229" t="s">
        <v>179</v>
      </c>
      <c r="H199" s="230">
        <v>4.9379999999999997</v>
      </c>
      <c r="I199" s="231"/>
      <c r="J199" s="232">
        <f>ROUND(I199*H199,2)</f>
        <v>0</v>
      </c>
      <c r="K199" s="228" t="s">
        <v>141</v>
      </c>
      <c r="L199" s="44"/>
      <c r="M199" s="233" t="s">
        <v>1</v>
      </c>
      <c r="N199" s="234" t="s">
        <v>41</v>
      </c>
      <c r="O199" s="91"/>
      <c r="P199" s="235">
        <f>O199*H199</f>
        <v>0</v>
      </c>
      <c r="Q199" s="235">
        <v>0</v>
      </c>
      <c r="R199" s="235">
        <f>Q199*H199</f>
        <v>0</v>
      </c>
      <c r="S199" s="235">
        <v>0</v>
      </c>
      <c r="T199" s="236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7" t="s">
        <v>142</v>
      </c>
      <c r="AT199" s="237" t="s">
        <v>137</v>
      </c>
      <c r="AU199" s="237" t="s">
        <v>85</v>
      </c>
      <c r="AY199" s="17" t="s">
        <v>135</v>
      </c>
      <c r="BE199" s="238">
        <f>IF(N199="základní",J199,0)</f>
        <v>0</v>
      </c>
      <c r="BF199" s="238">
        <f>IF(N199="snížená",J199,0)</f>
        <v>0</v>
      </c>
      <c r="BG199" s="238">
        <f>IF(N199="zákl. přenesená",J199,0)</f>
        <v>0</v>
      </c>
      <c r="BH199" s="238">
        <f>IF(N199="sníž. přenesená",J199,0)</f>
        <v>0</v>
      </c>
      <c r="BI199" s="238">
        <f>IF(N199="nulová",J199,0)</f>
        <v>0</v>
      </c>
      <c r="BJ199" s="17" t="s">
        <v>83</v>
      </c>
      <c r="BK199" s="238">
        <f>ROUND(I199*H199,2)</f>
        <v>0</v>
      </c>
      <c r="BL199" s="17" t="s">
        <v>142</v>
      </c>
      <c r="BM199" s="237" t="s">
        <v>393</v>
      </c>
    </row>
    <row r="200" s="13" customFormat="1">
      <c r="A200" s="13"/>
      <c r="B200" s="239"/>
      <c r="C200" s="240"/>
      <c r="D200" s="241" t="s">
        <v>154</v>
      </c>
      <c r="E200" s="240"/>
      <c r="F200" s="243" t="s">
        <v>394</v>
      </c>
      <c r="G200" s="240"/>
      <c r="H200" s="244">
        <v>4.9379999999999997</v>
      </c>
      <c r="I200" s="245"/>
      <c r="J200" s="240"/>
      <c r="K200" s="240"/>
      <c r="L200" s="246"/>
      <c r="M200" s="247"/>
      <c r="N200" s="248"/>
      <c r="O200" s="248"/>
      <c r="P200" s="248"/>
      <c r="Q200" s="248"/>
      <c r="R200" s="248"/>
      <c r="S200" s="248"/>
      <c r="T200" s="24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0" t="s">
        <v>154</v>
      </c>
      <c r="AU200" s="250" t="s">
        <v>85</v>
      </c>
      <c r="AV200" s="13" t="s">
        <v>85</v>
      </c>
      <c r="AW200" s="13" t="s">
        <v>4</v>
      </c>
      <c r="AX200" s="13" t="s">
        <v>83</v>
      </c>
      <c r="AY200" s="250" t="s">
        <v>135</v>
      </c>
    </row>
    <row r="201" s="2" customFormat="1" ht="24.15" customHeight="1">
      <c r="A201" s="38"/>
      <c r="B201" s="39"/>
      <c r="C201" s="226" t="s">
        <v>395</v>
      </c>
      <c r="D201" s="226" t="s">
        <v>137</v>
      </c>
      <c r="E201" s="227" t="s">
        <v>396</v>
      </c>
      <c r="F201" s="228" t="s">
        <v>397</v>
      </c>
      <c r="G201" s="229" t="s">
        <v>179</v>
      </c>
      <c r="H201" s="230">
        <v>1.6459999999999999</v>
      </c>
      <c r="I201" s="231"/>
      <c r="J201" s="232">
        <f>ROUND(I201*H201,2)</f>
        <v>0</v>
      </c>
      <c r="K201" s="228" t="s">
        <v>141</v>
      </c>
      <c r="L201" s="44"/>
      <c r="M201" s="233" t="s">
        <v>1</v>
      </c>
      <c r="N201" s="234" t="s">
        <v>41</v>
      </c>
      <c r="O201" s="91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7" t="s">
        <v>142</v>
      </c>
      <c r="AT201" s="237" t="s">
        <v>137</v>
      </c>
      <c r="AU201" s="237" t="s">
        <v>85</v>
      </c>
      <c r="AY201" s="17" t="s">
        <v>135</v>
      </c>
      <c r="BE201" s="238">
        <f>IF(N201="základní",J201,0)</f>
        <v>0</v>
      </c>
      <c r="BF201" s="238">
        <f>IF(N201="snížená",J201,0)</f>
        <v>0</v>
      </c>
      <c r="BG201" s="238">
        <f>IF(N201="zákl. přenesená",J201,0)</f>
        <v>0</v>
      </c>
      <c r="BH201" s="238">
        <f>IF(N201="sníž. přenesená",J201,0)</f>
        <v>0</v>
      </c>
      <c r="BI201" s="238">
        <f>IF(N201="nulová",J201,0)</f>
        <v>0</v>
      </c>
      <c r="BJ201" s="17" t="s">
        <v>83</v>
      </c>
      <c r="BK201" s="238">
        <f>ROUND(I201*H201,2)</f>
        <v>0</v>
      </c>
      <c r="BL201" s="17" t="s">
        <v>142</v>
      </c>
      <c r="BM201" s="237" t="s">
        <v>398</v>
      </c>
    </row>
    <row r="202" s="2" customFormat="1" ht="37.8" customHeight="1">
      <c r="A202" s="38"/>
      <c r="B202" s="39"/>
      <c r="C202" s="226" t="s">
        <v>399</v>
      </c>
      <c r="D202" s="226" t="s">
        <v>137</v>
      </c>
      <c r="E202" s="227" t="s">
        <v>190</v>
      </c>
      <c r="F202" s="228" t="s">
        <v>191</v>
      </c>
      <c r="G202" s="229" t="s">
        <v>179</v>
      </c>
      <c r="H202" s="230">
        <v>1.6459999999999999</v>
      </c>
      <c r="I202" s="231"/>
      <c r="J202" s="232">
        <f>ROUND(I202*H202,2)</f>
        <v>0</v>
      </c>
      <c r="K202" s="228" t="s">
        <v>141</v>
      </c>
      <c r="L202" s="44"/>
      <c r="M202" s="233" t="s">
        <v>1</v>
      </c>
      <c r="N202" s="234" t="s">
        <v>41</v>
      </c>
      <c r="O202" s="91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142</v>
      </c>
      <c r="AT202" s="237" t="s">
        <v>137</v>
      </c>
      <c r="AU202" s="237" t="s">
        <v>85</v>
      </c>
      <c r="AY202" s="17" t="s">
        <v>135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83</v>
      </c>
      <c r="BK202" s="238">
        <f>ROUND(I202*H202,2)</f>
        <v>0</v>
      </c>
      <c r="BL202" s="17" t="s">
        <v>142</v>
      </c>
      <c r="BM202" s="237" t="s">
        <v>400</v>
      </c>
    </row>
    <row r="203" s="12" customFormat="1" ht="22.8" customHeight="1">
      <c r="A203" s="12"/>
      <c r="B203" s="210"/>
      <c r="C203" s="211"/>
      <c r="D203" s="212" t="s">
        <v>75</v>
      </c>
      <c r="E203" s="224" t="s">
        <v>401</v>
      </c>
      <c r="F203" s="224" t="s">
        <v>402</v>
      </c>
      <c r="G203" s="211"/>
      <c r="H203" s="211"/>
      <c r="I203" s="214"/>
      <c r="J203" s="225">
        <f>BK203</f>
        <v>0</v>
      </c>
      <c r="K203" s="211"/>
      <c r="L203" s="216"/>
      <c r="M203" s="217"/>
      <c r="N203" s="218"/>
      <c r="O203" s="218"/>
      <c r="P203" s="219">
        <f>P204</f>
        <v>0</v>
      </c>
      <c r="Q203" s="218"/>
      <c r="R203" s="219">
        <f>R204</f>
        <v>0</v>
      </c>
      <c r="S203" s="218"/>
      <c r="T203" s="220">
        <f>T204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21" t="s">
        <v>83</v>
      </c>
      <c r="AT203" s="222" t="s">
        <v>75</v>
      </c>
      <c r="AU203" s="222" t="s">
        <v>83</v>
      </c>
      <c r="AY203" s="221" t="s">
        <v>135</v>
      </c>
      <c r="BK203" s="223">
        <f>BK204</f>
        <v>0</v>
      </c>
    </row>
    <row r="204" s="2" customFormat="1" ht="24.15" customHeight="1">
      <c r="A204" s="38"/>
      <c r="B204" s="39"/>
      <c r="C204" s="226" t="s">
        <v>403</v>
      </c>
      <c r="D204" s="226" t="s">
        <v>137</v>
      </c>
      <c r="E204" s="227" t="s">
        <v>404</v>
      </c>
      <c r="F204" s="228" t="s">
        <v>405</v>
      </c>
      <c r="G204" s="229" t="s">
        <v>179</v>
      </c>
      <c r="H204" s="230">
        <v>173.51599999999999</v>
      </c>
      <c r="I204" s="231"/>
      <c r="J204" s="232">
        <f>ROUND(I204*H204,2)</f>
        <v>0</v>
      </c>
      <c r="K204" s="228" t="s">
        <v>141</v>
      </c>
      <c r="L204" s="44"/>
      <c r="M204" s="233" t="s">
        <v>1</v>
      </c>
      <c r="N204" s="234" t="s">
        <v>41</v>
      </c>
      <c r="O204" s="91"/>
      <c r="P204" s="235">
        <f>O204*H204</f>
        <v>0</v>
      </c>
      <c r="Q204" s="235">
        <v>0</v>
      </c>
      <c r="R204" s="235">
        <f>Q204*H204</f>
        <v>0</v>
      </c>
      <c r="S204" s="235">
        <v>0</v>
      </c>
      <c r="T204" s="236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7" t="s">
        <v>142</v>
      </c>
      <c r="AT204" s="237" t="s">
        <v>137</v>
      </c>
      <c r="AU204" s="237" t="s">
        <v>85</v>
      </c>
      <c r="AY204" s="17" t="s">
        <v>135</v>
      </c>
      <c r="BE204" s="238">
        <f>IF(N204="základní",J204,0)</f>
        <v>0</v>
      </c>
      <c r="BF204" s="238">
        <f>IF(N204="snížená",J204,0)</f>
        <v>0</v>
      </c>
      <c r="BG204" s="238">
        <f>IF(N204="zákl. přenesená",J204,0)</f>
        <v>0</v>
      </c>
      <c r="BH204" s="238">
        <f>IF(N204="sníž. přenesená",J204,0)</f>
        <v>0</v>
      </c>
      <c r="BI204" s="238">
        <f>IF(N204="nulová",J204,0)</f>
        <v>0</v>
      </c>
      <c r="BJ204" s="17" t="s">
        <v>83</v>
      </c>
      <c r="BK204" s="238">
        <f>ROUND(I204*H204,2)</f>
        <v>0</v>
      </c>
      <c r="BL204" s="17" t="s">
        <v>142</v>
      </c>
      <c r="BM204" s="237" t="s">
        <v>406</v>
      </c>
    </row>
    <row r="205" s="12" customFormat="1" ht="25.92" customHeight="1">
      <c r="A205" s="12"/>
      <c r="B205" s="210"/>
      <c r="C205" s="211"/>
      <c r="D205" s="212" t="s">
        <v>75</v>
      </c>
      <c r="E205" s="213" t="s">
        <v>407</v>
      </c>
      <c r="F205" s="213" t="s">
        <v>408</v>
      </c>
      <c r="G205" s="211"/>
      <c r="H205" s="211"/>
      <c r="I205" s="214"/>
      <c r="J205" s="215">
        <f>BK205</f>
        <v>0</v>
      </c>
      <c r="K205" s="211"/>
      <c r="L205" s="216"/>
      <c r="M205" s="217"/>
      <c r="N205" s="218"/>
      <c r="O205" s="218"/>
      <c r="P205" s="219">
        <f>P206</f>
        <v>0</v>
      </c>
      <c r="Q205" s="218"/>
      <c r="R205" s="219">
        <f>R206</f>
        <v>0.0060800000000000003</v>
      </c>
      <c r="S205" s="218"/>
      <c r="T205" s="220">
        <f>T206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1" t="s">
        <v>85</v>
      </c>
      <c r="AT205" s="222" t="s">
        <v>75</v>
      </c>
      <c r="AU205" s="222" t="s">
        <v>76</v>
      </c>
      <c r="AY205" s="221" t="s">
        <v>135</v>
      </c>
      <c r="BK205" s="223">
        <f>BK206</f>
        <v>0</v>
      </c>
    </row>
    <row r="206" s="12" customFormat="1" ht="22.8" customHeight="1">
      <c r="A206" s="12"/>
      <c r="B206" s="210"/>
      <c r="C206" s="211"/>
      <c r="D206" s="212" t="s">
        <v>75</v>
      </c>
      <c r="E206" s="224" t="s">
        <v>409</v>
      </c>
      <c r="F206" s="224" t="s">
        <v>410</v>
      </c>
      <c r="G206" s="211"/>
      <c r="H206" s="211"/>
      <c r="I206" s="214"/>
      <c r="J206" s="225">
        <f>BK206</f>
        <v>0</v>
      </c>
      <c r="K206" s="211"/>
      <c r="L206" s="216"/>
      <c r="M206" s="217"/>
      <c r="N206" s="218"/>
      <c r="O206" s="218"/>
      <c r="P206" s="219">
        <f>SUM(P207:P208)</f>
        <v>0</v>
      </c>
      <c r="Q206" s="218"/>
      <c r="R206" s="219">
        <f>SUM(R207:R208)</f>
        <v>0.0060800000000000003</v>
      </c>
      <c r="S206" s="218"/>
      <c r="T206" s="220">
        <f>SUM(T207:T208)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1" t="s">
        <v>85</v>
      </c>
      <c r="AT206" s="222" t="s">
        <v>75</v>
      </c>
      <c r="AU206" s="222" t="s">
        <v>83</v>
      </c>
      <c r="AY206" s="221" t="s">
        <v>135</v>
      </c>
      <c r="BK206" s="223">
        <f>SUM(BK207:BK208)</f>
        <v>0</v>
      </c>
    </row>
    <row r="207" s="2" customFormat="1" ht="21.75" customHeight="1">
      <c r="A207" s="38"/>
      <c r="B207" s="39"/>
      <c r="C207" s="226" t="s">
        <v>411</v>
      </c>
      <c r="D207" s="226" t="s">
        <v>137</v>
      </c>
      <c r="E207" s="227" t="s">
        <v>412</v>
      </c>
      <c r="F207" s="228" t="s">
        <v>413</v>
      </c>
      <c r="G207" s="229" t="s">
        <v>164</v>
      </c>
      <c r="H207" s="230">
        <v>2</v>
      </c>
      <c r="I207" s="231"/>
      <c r="J207" s="232">
        <f>ROUND(I207*H207,2)</f>
        <v>0</v>
      </c>
      <c r="K207" s="228" t="s">
        <v>141</v>
      </c>
      <c r="L207" s="44"/>
      <c r="M207" s="233" t="s">
        <v>1</v>
      </c>
      <c r="N207" s="234" t="s">
        <v>41</v>
      </c>
      <c r="O207" s="91"/>
      <c r="P207" s="235">
        <f>O207*H207</f>
        <v>0</v>
      </c>
      <c r="Q207" s="235">
        <v>0.0030400000000000002</v>
      </c>
      <c r="R207" s="235">
        <f>Q207*H207</f>
        <v>0.0060800000000000003</v>
      </c>
      <c r="S207" s="235">
        <v>0</v>
      </c>
      <c r="T207" s="23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7" t="s">
        <v>265</v>
      </c>
      <c r="AT207" s="237" t="s">
        <v>137</v>
      </c>
      <c r="AU207" s="237" t="s">
        <v>85</v>
      </c>
      <c r="AY207" s="17" t="s">
        <v>135</v>
      </c>
      <c r="BE207" s="238">
        <f>IF(N207="základní",J207,0)</f>
        <v>0</v>
      </c>
      <c r="BF207" s="238">
        <f>IF(N207="snížená",J207,0)</f>
        <v>0</v>
      </c>
      <c r="BG207" s="238">
        <f>IF(N207="zákl. přenesená",J207,0)</f>
        <v>0</v>
      </c>
      <c r="BH207" s="238">
        <f>IF(N207="sníž. přenesená",J207,0)</f>
        <v>0</v>
      </c>
      <c r="BI207" s="238">
        <f>IF(N207="nulová",J207,0)</f>
        <v>0</v>
      </c>
      <c r="BJ207" s="17" t="s">
        <v>83</v>
      </c>
      <c r="BK207" s="238">
        <f>ROUND(I207*H207,2)</f>
        <v>0</v>
      </c>
      <c r="BL207" s="17" t="s">
        <v>265</v>
      </c>
      <c r="BM207" s="237" t="s">
        <v>414</v>
      </c>
    </row>
    <row r="208" s="2" customFormat="1" ht="24.15" customHeight="1">
      <c r="A208" s="38"/>
      <c r="B208" s="39"/>
      <c r="C208" s="226" t="s">
        <v>415</v>
      </c>
      <c r="D208" s="226" t="s">
        <v>137</v>
      </c>
      <c r="E208" s="227" t="s">
        <v>416</v>
      </c>
      <c r="F208" s="228" t="s">
        <v>417</v>
      </c>
      <c r="G208" s="229" t="s">
        <v>179</v>
      </c>
      <c r="H208" s="230">
        <v>0.0060000000000000001</v>
      </c>
      <c r="I208" s="231"/>
      <c r="J208" s="232">
        <f>ROUND(I208*H208,2)</f>
        <v>0</v>
      </c>
      <c r="K208" s="228" t="s">
        <v>141</v>
      </c>
      <c r="L208" s="44"/>
      <c r="M208" s="251" t="s">
        <v>1</v>
      </c>
      <c r="N208" s="252" t="s">
        <v>41</v>
      </c>
      <c r="O208" s="253"/>
      <c r="P208" s="254">
        <f>O208*H208</f>
        <v>0</v>
      </c>
      <c r="Q208" s="254">
        <v>0</v>
      </c>
      <c r="R208" s="254">
        <f>Q208*H208</f>
        <v>0</v>
      </c>
      <c r="S208" s="254">
        <v>0</v>
      </c>
      <c r="T208" s="255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7" t="s">
        <v>265</v>
      </c>
      <c r="AT208" s="237" t="s">
        <v>137</v>
      </c>
      <c r="AU208" s="237" t="s">
        <v>85</v>
      </c>
      <c r="AY208" s="17" t="s">
        <v>135</v>
      </c>
      <c r="BE208" s="238">
        <f>IF(N208="základní",J208,0)</f>
        <v>0</v>
      </c>
      <c r="BF208" s="238">
        <f>IF(N208="snížená",J208,0)</f>
        <v>0</v>
      </c>
      <c r="BG208" s="238">
        <f>IF(N208="zákl. přenesená",J208,0)</f>
        <v>0</v>
      </c>
      <c r="BH208" s="238">
        <f>IF(N208="sníž. přenesená",J208,0)</f>
        <v>0</v>
      </c>
      <c r="BI208" s="238">
        <f>IF(N208="nulová",J208,0)</f>
        <v>0</v>
      </c>
      <c r="BJ208" s="17" t="s">
        <v>83</v>
      </c>
      <c r="BK208" s="238">
        <f>ROUND(I208*H208,2)</f>
        <v>0</v>
      </c>
      <c r="BL208" s="17" t="s">
        <v>265</v>
      </c>
      <c r="BM208" s="237" t="s">
        <v>418</v>
      </c>
    </row>
    <row r="209" s="2" customFormat="1" ht="6.96" customHeight="1">
      <c r="A209" s="38"/>
      <c r="B209" s="66"/>
      <c r="C209" s="67"/>
      <c r="D209" s="67"/>
      <c r="E209" s="67"/>
      <c r="F209" s="67"/>
      <c r="G209" s="67"/>
      <c r="H209" s="67"/>
      <c r="I209" s="67"/>
      <c r="J209" s="67"/>
      <c r="K209" s="67"/>
      <c r="L209" s="44"/>
      <c r="M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</row>
  </sheetData>
  <sheetProtection sheet="1" autoFilter="0" formatColumns="0" formatRows="0" objects="1" scenarios="1" spinCount="100000" saltValue="CTI0Ji0GOE+iDxu7TQoPdgITuCL/xIzT5rKMIk7+TeYLsqvMCS9nzRnaSVXAIJEJrb7MNIUIrjP8ppjax4Uhrw==" hashValue="CqqoR4horz2b60IKBSF9wbkBqQzVr9nXMT1V07lZsX17HSa5gkIvOVwnjbx825sE3D/gsuuvu+7s2Jq/T1I0wA==" algorithmName="SHA-512" password="CC35"/>
  <autoFilter ref="C129:K20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106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Oprava chodníku na ul.Lidická ,Šumperk</v>
      </c>
      <c r="F7" s="150"/>
      <c r="G7" s="150"/>
      <c r="H7" s="150"/>
      <c r="L7" s="20"/>
    </row>
    <row r="8" s="1" customFormat="1" ht="12" customHeight="1">
      <c r="B8" s="20"/>
      <c r="D8" s="150" t="s">
        <v>107</v>
      </c>
      <c r="L8" s="20"/>
    </row>
    <row r="9" s="2" customFormat="1" ht="16.5" customHeight="1">
      <c r="A9" s="38"/>
      <c r="B9" s="44"/>
      <c r="C9" s="38"/>
      <c r="D9" s="38"/>
      <c r="E9" s="151" t="s">
        <v>108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109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419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4. 9. 2024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ROUND(J122,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ROUND((SUM(BE122:BE131)),  2)</f>
        <v>0</v>
      </c>
      <c r="G35" s="38"/>
      <c r="H35" s="38"/>
      <c r="I35" s="164">
        <v>0.20999999999999999</v>
      </c>
      <c r="J35" s="163">
        <f>ROUND(((SUM(BE122:BE131))*I35),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ROUND((SUM(BF122:BF131)),  2)</f>
        <v>0</v>
      </c>
      <c r="G36" s="38"/>
      <c r="H36" s="38"/>
      <c r="I36" s="164">
        <v>0.12</v>
      </c>
      <c r="J36" s="163">
        <f>ROUND(((SUM(BF122:BF131))*I36),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ROUND((SUM(BG122:BG131)),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ROUND((SUM(BH122:BH131)),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ROUND((SUM(BI122:BI131)),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Oprava chodníku na ul.Lidická ,Šumperk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108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109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 191 - Dopravní značení trvalé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Šumperk</v>
      </c>
      <c r="G91" s="40"/>
      <c r="H91" s="40"/>
      <c r="I91" s="32" t="s">
        <v>22</v>
      </c>
      <c r="J91" s="79" t="str">
        <f>IF(J14="","",J14)</f>
        <v>4. 9. 2024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Město  Šumperk</v>
      </c>
      <c r="G93" s="40"/>
      <c r="H93" s="40"/>
      <c r="I93" s="32" t="s">
        <v>30</v>
      </c>
      <c r="J93" s="36" t="str">
        <f>E23</f>
        <v xml:space="preserve">Ing.Zdeněk  Vitásek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Martin  Pniok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112</v>
      </c>
      <c r="D96" s="185"/>
      <c r="E96" s="185"/>
      <c r="F96" s="185"/>
      <c r="G96" s="185"/>
      <c r="H96" s="185"/>
      <c r="I96" s="185"/>
      <c r="J96" s="186" t="s">
        <v>113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114</v>
      </c>
      <c r="D98" s="40"/>
      <c r="E98" s="40"/>
      <c r="F98" s="40"/>
      <c r="G98" s="40"/>
      <c r="H98" s="40"/>
      <c r="I98" s="40"/>
      <c r="J98" s="110">
        <f>J122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115</v>
      </c>
    </row>
    <row r="99" s="9" customFormat="1" ht="24.96" customHeight="1">
      <c r="A99" s="9"/>
      <c r="B99" s="188"/>
      <c r="C99" s="189"/>
      <c r="D99" s="190" t="s">
        <v>116</v>
      </c>
      <c r="E99" s="191"/>
      <c r="F99" s="191"/>
      <c r="G99" s="191"/>
      <c r="H99" s="191"/>
      <c r="I99" s="191"/>
      <c r="J99" s="192">
        <f>J123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118</v>
      </c>
      <c r="E100" s="196"/>
      <c r="F100" s="196"/>
      <c r="G100" s="196"/>
      <c r="H100" s="196"/>
      <c r="I100" s="196"/>
      <c r="J100" s="197">
        <f>J124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120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83" t="str">
        <f>E7</f>
        <v>Oprava chodníku na ul.Lidická ,Šumperk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1"/>
      <c r="C111" s="32" t="s">
        <v>107</v>
      </c>
      <c r="D111" s="22"/>
      <c r="E111" s="22"/>
      <c r="F111" s="22"/>
      <c r="G111" s="22"/>
      <c r="H111" s="22"/>
      <c r="I111" s="22"/>
      <c r="J111" s="22"/>
      <c r="K111" s="22"/>
      <c r="L111" s="20"/>
    </row>
    <row r="112" s="2" customFormat="1" ht="16.5" customHeight="1">
      <c r="A112" s="38"/>
      <c r="B112" s="39"/>
      <c r="C112" s="40"/>
      <c r="D112" s="40"/>
      <c r="E112" s="183" t="s">
        <v>108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109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E11</f>
        <v>SO 191 - Dopravní značení trvalé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F14</f>
        <v>Šumperk</v>
      </c>
      <c r="G116" s="40"/>
      <c r="H116" s="40"/>
      <c r="I116" s="32" t="s">
        <v>22</v>
      </c>
      <c r="J116" s="79" t="str">
        <f>IF(J14="","",J14)</f>
        <v>4. 9. 2024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E17</f>
        <v xml:space="preserve">Město  Šumperk</v>
      </c>
      <c r="G118" s="40"/>
      <c r="H118" s="40"/>
      <c r="I118" s="32" t="s">
        <v>30</v>
      </c>
      <c r="J118" s="36" t="str">
        <f>E23</f>
        <v xml:space="preserve">Ing.Zdeněk  Vitásek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IF(E20="","",E20)</f>
        <v>Vyplň údaj</v>
      </c>
      <c r="G119" s="40"/>
      <c r="H119" s="40"/>
      <c r="I119" s="32" t="s">
        <v>33</v>
      </c>
      <c r="J119" s="36" t="str">
        <f>E26</f>
        <v xml:space="preserve">Martin  Pniok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121</v>
      </c>
      <c r="D121" s="202" t="s">
        <v>61</v>
      </c>
      <c r="E121" s="202" t="s">
        <v>57</v>
      </c>
      <c r="F121" s="202" t="s">
        <v>58</v>
      </c>
      <c r="G121" s="202" t="s">
        <v>122</v>
      </c>
      <c r="H121" s="202" t="s">
        <v>123</v>
      </c>
      <c r="I121" s="202" t="s">
        <v>124</v>
      </c>
      <c r="J121" s="202" t="s">
        <v>113</v>
      </c>
      <c r="K121" s="203" t="s">
        <v>125</v>
      </c>
      <c r="L121" s="204"/>
      <c r="M121" s="100" t="s">
        <v>1</v>
      </c>
      <c r="N121" s="101" t="s">
        <v>40</v>
      </c>
      <c r="O121" s="101" t="s">
        <v>126</v>
      </c>
      <c r="P121" s="101" t="s">
        <v>127</v>
      </c>
      <c r="Q121" s="101" t="s">
        <v>128</v>
      </c>
      <c r="R121" s="101" t="s">
        <v>129</v>
      </c>
      <c r="S121" s="101" t="s">
        <v>130</v>
      </c>
      <c r="T121" s="102" t="s">
        <v>131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132</v>
      </c>
      <c r="D122" s="40"/>
      <c r="E122" s="40"/>
      <c r="F122" s="40"/>
      <c r="G122" s="40"/>
      <c r="H122" s="40"/>
      <c r="I122" s="40"/>
      <c r="J122" s="205">
        <f>BK122</f>
        <v>0</v>
      </c>
      <c r="K122" s="40"/>
      <c r="L122" s="44"/>
      <c r="M122" s="103"/>
      <c r="N122" s="206"/>
      <c r="O122" s="104"/>
      <c r="P122" s="207">
        <f>P123</f>
        <v>0</v>
      </c>
      <c r="Q122" s="104"/>
      <c r="R122" s="207">
        <f>R123</f>
        <v>0.012704999999999998</v>
      </c>
      <c r="S122" s="104"/>
      <c r="T122" s="208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115</v>
      </c>
      <c r="BK122" s="209">
        <f>BK123</f>
        <v>0</v>
      </c>
    </row>
    <row r="123" s="12" customFormat="1" ht="25.92" customHeight="1">
      <c r="A123" s="12"/>
      <c r="B123" s="210"/>
      <c r="C123" s="211"/>
      <c r="D123" s="212" t="s">
        <v>75</v>
      </c>
      <c r="E123" s="213" t="s">
        <v>133</v>
      </c>
      <c r="F123" s="213" t="s">
        <v>134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</f>
        <v>0</v>
      </c>
      <c r="Q123" s="218"/>
      <c r="R123" s="219">
        <f>R124</f>
        <v>0.012704999999999998</v>
      </c>
      <c r="S123" s="218"/>
      <c r="T123" s="22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83</v>
      </c>
      <c r="AT123" s="222" t="s">
        <v>75</v>
      </c>
      <c r="AU123" s="222" t="s">
        <v>76</v>
      </c>
      <c r="AY123" s="221" t="s">
        <v>135</v>
      </c>
      <c r="BK123" s="223">
        <f>BK124</f>
        <v>0</v>
      </c>
    </row>
    <row r="124" s="12" customFormat="1" ht="22.8" customHeight="1">
      <c r="A124" s="12"/>
      <c r="B124" s="210"/>
      <c r="C124" s="211"/>
      <c r="D124" s="212" t="s">
        <v>75</v>
      </c>
      <c r="E124" s="224" t="s">
        <v>167</v>
      </c>
      <c r="F124" s="224" t="s">
        <v>168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SUM(P125:P131)</f>
        <v>0</v>
      </c>
      <c r="Q124" s="218"/>
      <c r="R124" s="219">
        <f>SUM(R125:R131)</f>
        <v>0.012704999999999998</v>
      </c>
      <c r="S124" s="218"/>
      <c r="T124" s="220">
        <f>SUM(T125:T131)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83</v>
      </c>
      <c r="AT124" s="222" t="s">
        <v>75</v>
      </c>
      <c r="AU124" s="222" t="s">
        <v>83</v>
      </c>
      <c r="AY124" s="221" t="s">
        <v>135</v>
      </c>
      <c r="BK124" s="223">
        <f>SUM(BK125:BK131)</f>
        <v>0</v>
      </c>
    </row>
    <row r="125" s="2" customFormat="1" ht="24.15" customHeight="1">
      <c r="A125" s="38"/>
      <c r="B125" s="39"/>
      <c r="C125" s="226" t="s">
        <v>83</v>
      </c>
      <c r="D125" s="226" t="s">
        <v>137</v>
      </c>
      <c r="E125" s="227" t="s">
        <v>420</v>
      </c>
      <c r="F125" s="228" t="s">
        <v>421</v>
      </c>
      <c r="G125" s="229" t="s">
        <v>140</v>
      </c>
      <c r="H125" s="230">
        <v>10.5</v>
      </c>
      <c r="I125" s="231"/>
      <c r="J125" s="232">
        <f>ROUND(I125*H125,2)</f>
        <v>0</v>
      </c>
      <c r="K125" s="228" t="s">
        <v>141</v>
      </c>
      <c r="L125" s="44"/>
      <c r="M125" s="233" t="s">
        <v>1</v>
      </c>
      <c r="N125" s="234" t="s">
        <v>41</v>
      </c>
      <c r="O125" s="91"/>
      <c r="P125" s="235">
        <f>O125*H125</f>
        <v>0</v>
      </c>
      <c r="Q125" s="235">
        <v>0.0011999999999999999</v>
      </c>
      <c r="R125" s="235">
        <f>Q125*H125</f>
        <v>0.012599999999999998</v>
      </c>
      <c r="S125" s="235">
        <v>0</v>
      </c>
      <c r="T125" s="23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7" t="s">
        <v>142</v>
      </c>
      <c r="AT125" s="237" t="s">
        <v>137</v>
      </c>
      <c r="AU125" s="237" t="s">
        <v>85</v>
      </c>
      <c r="AY125" s="17" t="s">
        <v>135</v>
      </c>
      <c r="BE125" s="238">
        <f>IF(N125="základní",J125,0)</f>
        <v>0</v>
      </c>
      <c r="BF125" s="238">
        <f>IF(N125="snížená",J125,0)</f>
        <v>0</v>
      </c>
      <c r="BG125" s="238">
        <f>IF(N125="zákl. přenesená",J125,0)</f>
        <v>0</v>
      </c>
      <c r="BH125" s="238">
        <f>IF(N125="sníž. přenesená",J125,0)</f>
        <v>0</v>
      </c>
      <c r="BI125" s="238">
        <f>IF(N125="nulová",J125,0)</f>
        <v>0</v>
      </c>
      <c r="BJ125" s="17" t="s">
        <v>83</v>
      </c>
      <c r="BK125" s="238">
        <f>ROUND(I125*H125,2)</f>
        <v>0</v>
      </c>
      <c r="BL125" s="17" t="s">
        <v>142</v>
      </c>
      <c r="BM125" s="237" t="s">
        <v>422</v>
      </c>
    </row>
    <row r="126" s="15" customFormat="1">
      <c r="A126" s="15"/>
      <c r="B126" s="277"/>
      <c r="C126" s="278"/>
      <c r="D126" s="241" t="s">
        <v>154</v>
      </c>
      <c r="E126" s="279" t="s">
        <v>1</v>
      </c>
      <c r="F126" s="280" t="s">
        <v>423</v>
      </c>
      <c r="G126" s="278"/>
      <c r="H126" s="279" t="s">
        <v>1</v>
      </c>
      <c r="I126" s="281"/>
      <c r="J126" s="278"/>
      <c r="K126" s="278"/>
      <c r="L126" s="282"/>
      <c r="M126" s="283"/>
      <c r="N126" s="284"/>
      <c r="O126" s="284"/>
      <c r="P126" s="284"/>
      <c r="Q126" s="284"/>
      <c r="R126" s="284"/>
      <c r="S126" s="284"/>
      <c r="T126" s="28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86" t="s">
        <v>154</v>
      </c>
      <c r="AU126" s="286" t="s">
        <v>85</v>
      </c>
      <c r="AV126" s="15" t="s">
        <v>83</v>
      </c>
      <c r="AW126" s="15" t="s">
        <v>32</v>
      </c>
      <c r="AX126" s="15" t="s">
        <v>76</v>
      </c>
      <c r="AY126" s="286" t="s">
        <v>135</v>
      </c>
    </row>
    <row r="127" s="13" customFormat="1">
      <c r="A127" s="13"/>
      <c r="B127" s="239"/>
      <c r="C127" s="240"/>
      <c r="D127" s="241" t="s">
        <v>154</v>
      </c>
      <c r="E127" s="242" t="s">
        <v>1</v>
      </c>
      <c r="F127" s="243" t="s">
        <v>424</v>
      </c>
      <c r="G127" s="240"/>
      <c r="H127" s="244">
        <v>10.5</v>
      </c>
      <c r="I127" s="245"/>
      <c r="J127" s="240"/>
      <c r="K127" s="240"/>
      <c r="L127" s="246"/>
      <c r="M127" s="247"/>
      <c r="N127" s="248"/>
      <c r="O127" s="248"/>
      <c r="P127" s="248"/>
      <c r="Q127" s="248"/>
      <c r="R127" s="248"/>
      <c r="S127" s="248"/>
      <c r="T127" s="24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0" t="s">
        <v>154</v>
      </c>
      <c r="AU127" s="250" t="s">
        <v>85</v>
      </c>
      <c r="AV127" s="13" t="s">
        <v>85</v>
      </c>
      <c r="AW127" s="13" t="s">
        <v>32</v>
      </c>
      <c r="AX127" s="13" t="s">
        <v>83</v>
      </c>
      <c r="AY127" s="250" t="s">
        <v>135</v>
      </c>
    </row>
    <row r="128" s="2" customFormat="1" ht="16.5" customHeight="1">
      <c r="A128" s="38"/>
      <c r="B128" s="39"/>
      <c r="C128" s="226" t="s">
        <v>85</v>
      </c>
      <c r="D128" s="226" t="s">
        <v>137</v>
      </c>
      <c r="E128" s="227" t="s">
        <v>425</v>
      </c>
      <c r="F128" s="228" t="s">
        <v>426</v>
      </c>
      <c r="G128" s="229" t="s">
        <v>140</v>
      </c>
      <c r="H128" s="230">
        <v>10.5</v>
      </c>
      <c r="I128" s="231"/>
      <c r="J128" s="232">
        <f>ROUND(I128*H128,2)</f>
        <v>0</v>
      </c>
      <c r="K128" s="228" t="s">
        <v>141</v>
      </c>
      <c r="L128" s="44"/>
      <c r="M128" s="233" t="s">
        <v>1</v>
      </c>
      <c r="N128" s="234" t="s">
        <v>41</v>
      </c>
      <c r="O128" s="91"/>
      <c r="P128" s="235">
        <f>O128*H128</f>
        <v>0</v>
      </c>
      <c r="Q128" s="235">
        <v>1.0000000000000001E-05</v>
      </c>
      <c r="R128" s="235">
        <f>Q128*H128</f>
        <v>0.000105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142</v>
      </c>
      <c r="AT128" s="237" t="s">
        <v>137</v>
      </c>
      <c r="AU128" s="237" t="s">
        <v>85</v>
      </c>
      <c r="AY128" s="17" t="s">
        <v>135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83</v>
      </c>
      <c r="BK128" s="238">
        <f>ROUND(I128*H128,2)</f>
        <v>0</v>
      </c>
      <c r="BL128" s="17" t="s">
        <v>142</v>
      </c>
      <c r="BM128" s="237" t="s">
        <v>427</v>
      </c>
    </row>
    <row r="129" s="2" customFormat="1" ht="24.15" customHeight="1">
      <c r="A129" s="38"/>
      <c r="B129" s="39"/>
      <c r="C129" s="226" t="s">
        <v>147</v>
      </c>
      <c r="D129" s="226" t="s">
        <v>137</v>
      </c>
      <c r="E129" s="227" t="s">
        <v>428</v>
      </c>
      <c r="F129" s="228" t="s">
        <v>429</v>
      </c>
      <c r="G129" s="229" t="s">
        <v>140</v>
      </c>
      <c r="H129" s="230">
        <v>10.5</v>
      </c>
      <c r="I129" s="231"/>
      <c r="J129" s="232">
        <f>ROUND(I129*H129,2)</f>
        <v>0</v>
      </c>
      <c r="K129" s="228" t="s">
        <v>141</v>
      </c>
      <c r="L129" s="44"/>
      <c r="M129" s="233" t="s">
        <v>1</v>
      </c>
      <c r="N129" s="234" t="s">
        <v>41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142</v>
      </c>
      <c r="AT129" s="237" t="s">
        <v>137</v>
      </c>
      <c r="AU129" s="237" t="s">
        <v>85</v>
      </c>
      <c r="AY129" s="17" t="s">
        <v>135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83</v>
      </c>
      <c r="BK129" s="238">
        <f>ROUND(I129*H129,2)</f>
        <v>0</v>
      </c>
      <c r="BL129" s="17" t="s">
        <v>142</v>
      </c>
      <c r="BM129" s="237" t="s">
        <v>430</v>
      </c>
    </row>
    <row r="130" s="15" customFormat="1">
      <c r="A130" s="15"/>
      <c r="B130" s="277"/>
      <c r="C130" s="278"/>
      <c r="D130" s="241" t="s">
        <v>154</v>
      </c>
      <c r="E130" s="279" t="s">
        <v>1</v>
      </c>
      <c r="F130" s="280" t="s">
        <v>423</v>
      </c>
      <c r="G130" s="278"/>
      <c r="H130" s="279" t="s">
        <v>1</v>
      </c>
      <c r="I130" s="281"/>
      <c r="J130" s="278"/>
      <c r="K130" s="278"/>
      <c r="L130" s="282"/>
      <c r="M130" s="283"/>
      <c r="N130" s="284"/>
      <c r="O130" s="284"/>
      <c r="P130" s="284"/>
      <c r="Q130" s="284"/>
      <c r="R130" s="284"/>
      <c r="S130" s="284"/>
      <c r="T130" s="28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86" t="s">
        <v>154</v>
      </c>
      <c r="AU130" s="286" t="s">
        <v>85</v>
      </c>
      <c r="AV130" s="15" t="s">
        <v>83</v>
      </c>
      <c r="AW130" s="15" t="s">
        <v>32</v>
      </c>
      <c r="AX130" s="15" t="s">
        <v>76</v>
      </c>
      <c r="AY130" s="286" t="s">
        <v>135</v>
      </c>
    </row>
    <row r="131" s="13" customFormat="1">
      <c r="A131" s="13"/>
      <c r="B131" s="239"/>
      <c r="C131" s="240"/>
      <c r="D131" s="241" t="s">
        <v>154</v>
      </c>
      <c r="E131" s="242" t="s">
        <v>1</v>
      </c>
      <c r="F131" s="243" t="s">
        <v>424</v>
      </c>
      <c r="G131" s="240"/>
      <c r="H131" s="244">
        <v>10.5</v>
      </c>
      <c r="I131" s="245"/>
      <c r="J131" s="240"/>
      <c r="K131" s="240"/>
      <c r="L131" s="246"/>
      <c r="M131" s="287"/>
      <c r="N131" s="288"/>
      <c r="O131" s="288"/>
      <c r="P131" s="288"/>
      <c r="Q131" s="288"/>
      <c r="R131" s="288"/>
      <c r="S131" s="288"/>
      <c r="T131" s="28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0" t="s">
        <v>154</v>
      </c>
      <c r="AU131" s="250" t="s">
        <v>85</v>
      </c>
      <c r="AV131" s="13" t="s">
        <v>85</v>
      </c>
      <c r="AW131" s="13" t="s">
        <v>32</v>
      </c>
      <c r="AX131" s="13" t="s">
        <v>83</v>
      </c>
      <c r="AY131" s="250" t="s">
        <v>135</v>
      </c>
    </row>
    <row r="132" s="2" customFormat="1" ht="6.96" customHeight="1">
      <c r="A132" s="38"/>
      <c r="B132" s="66"/>
      <c r="C132" s="67"/>
      <c r="D132" s="67"/>
      <c r="E132" s="67"/>
      <c r="F132" s="67"/>
      <c r="G132" s="67"/>
      <c r="H132" s="67"/>
      <c r="I132" s="67"/>
      <c r="J132" s="67"/>
      <c r="K132" s="67"/>
      <c r="L132" s="44"/>
      <c r="M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</sheetData>
  <sheetProtection sheet="1" autoFilter="0" formatColumns="0" formatRows="0" objects="1" scenarios="1" spinCount="100000" saltValue="f8V+pkCUrtOnVIlM+/JJkyc0LLJQxeB6hvjpehyriN9U3+sY7e9TJ7IK/bW4C9UjiEgSTtvxD4ZW83mwQBYBaQ==" hashValue="+jWQdSxCKmeJ8gkSLlrqOJqf0UMrRYSGXynafukbKK14PpWFlinYF6JrT3QnF18uzpA0lNiizWgnO/5VgZfFgA==" algorithmName="SHA-512" password="CC35"/>
  <autoFilter ref="C121:K13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106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Oprava chodníku na ul.Lidická ,Šumperk</v>
      </c>
      <c r="F7" s="150"/>
      <c r="G7" s="150"/>
      <c r="H7" s="150"/>
      <c r="L7" s="20"/>
    </row>
    <row r="8" s="1" customFormat="1" ht="12" customHeight="1">
      <c r="B8" s="20"/>
      <c r="D8" s="150" t="s">
        <v>107</v>
      </c>
      <c r="L8" s="20"/>
    </row>
    <row r="9" s="2" customFormat="1" ht="16.5" customHeight="1">
      <c r="A9" s="38"/>
      <c r="B9" s="44"/>
      <c r="C9" s="38"/>
      <c r="D9" s="38"/>
      <c r="E9" s="151" t="s">
        <v>108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109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431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4. 9. 2024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ROUND(J122,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ROUND((SUM(BE122:BE140)),  2)</f>
        <v>0</v>
      </c>
      <c r="G35" s="38"/>
      <c r="H35" s="38"/>
      <c r="I35" s="164">
        <v>0.20999999999999999</v>
      </c>
      <c r="J35" s="163">
        <f>ROUND(((SUM(BE122:BE140))*I35),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ROUND((SUM(BF122:BF140)),  2)</f>
        <v>0</v>
      </c>
      <c r="G36" s="38"/>
      <c r="H36" s="38"/>
      <c r="I36" s="164">
        <v>0.12</v>
      </c>
      <c r="J36" s="163">
        <f>ROUND(((SUM(BF122:BF140))*I36),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ROUND((SUM(BG122:BG140)),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ROUND((SUM(BH122:BH140)),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ROUND((SUM(BI122:BI140)),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Oprava chodníku na ul.Lidická ,Šumperk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108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109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 xml:space="preserve">SO 192 - Dopravní  značení dočasné - DIO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Šumperk</v>
      </c>
      <c r="G91" s="40"/>
      <c r="H91" s="40"/>
      <c r="I91" s="32" t="s">
        <v>22</v>
      </c>
      <c r="J91" s="79" t="str">
        <f>IF(J14="","",J14)</f>
        <v>4. 9. 2024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Město  Šumperk</v>
      </c>
      <c r="G93" s="40"/>
      <c r="H93" s="40"/>
      <c r="I93" s="32" t="s">
        <v>30</v>
      </c>
      <c r="J93" s="36" t="str">
        <f>E23</f>
        <v xml:space="preserve">Ing.Zdeněk  Vitásek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Martin  Pniok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112</v>
      </c>
      <c r="D96" s="185"/>
      <c r="E96" s="185"/>
      <c r="F96" s="185"/>
      <c r="G96" s="185"/>
      <c r="H96" s="185"/>
      <c r="I96" s="185"/>
      <c r="J96" s="186" t="s">
        <v>113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114</v>
      </c>
      <c r="D98" s="40"/>
      <c r="E98" s="40"/>
      <c r="F98" s="40"/>
      <c r="G98" s="40"/>
      <c r="H98" s="40"/>
      <c r="I98" s="40"/>
      <c r="J98" s="110">
        <f>J122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115</v>
      </c>
    </row>
    <row r="99" s="9" customFormat="1" ht="24.96" customHeight="1">
      <c r="A99" s="9"/>
      <c r="B99" s="188"/>
      <c r="C99" s="189"/>
      <c r="D99" s="190" t="s">
        <v>116</v>
      </c>
      <c r="E99" s="191"/>
      <c r="F99" s="191"/>
      <c r="G99" s="191"/>
      <c r="H99" s="191"/>
      <c r="I99" s="191"/>
      <c r="J99" s="192">
        <f>J123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118</v>
      </c>
      <c r="E100" s="196"/>
      <c r="F100" s="196"/>
      <c r="G100" s="196"/>
      <c r="H100" s="196"/>
      <c r="I100" s="196"/>
      <c r="J100" s="197">
        <f>J124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120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83" t="str">
        <f>E7</f>
        <v>Oprava chodníku na ul.Lidická ,Šumperk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1"/>
      <c r="C111" s="32" t="s">
        <v>107</v>
      </c>
      <c r="D111" s="22"/>
      <c r="E111" s="22"/>
      <c r="F111" s="22"/>
      <c r="G111" s="22"/>
      <c r="H111" s="22"/>
      <c r="I111" s="22"/>
      <c r="J111" s="22"/>
      <c r="K111" s="22"/>
      <c r="L111" s="20"/>
    </row>
    <row r="112" s="2" customFormat="1" ht="16.5" customHeight="1">
      <c r="A112" s="38"/>
      <c r="B112" s="39"/>
      <c r="C112" s="40"/>
      <c r="D112" s="40"/>
      <c r="E112" s="183" t="s">
        <v>108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109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E11</f>
        <v xml:space="preserve">SO 192 - Dopravní  značení dočasné - DIO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F14</f>
        <v>Šumperk</v>
      </c>
      <c r="G116" s="40"/>
      <c r="H116" s="40"/>
      <c r="I116" s="32" t="s">
        <v>22</v>
      </c>
      <c r="J116" s="79" t="str">
        <f>IF(J14="","",J14)</f>
        <v>4. 9. 2024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E17</f>
        <v xml:space="preserve">Město  Šumperk</v>
      </c>
      <c r="G118" s="40"/>
      <c r="H118" s="40"/>
      <c r="I118" s="32" t="s">
        <v>30</v>
      </c>
      <c r="J118" s="36" t="str">
        <f>E23</f>
        <v xml:space="preserve">Ing.Zdeněk  Vitásek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IF(E20="","",E20)</f>
        <v>Vyplň údaj</v>
      </c>
      <c r="G119" s="40"/>
      <c r="H119" s="40"/>
      <c r="I119" s="32" t="s">
        <v>33</v>
      </c>
      <c r="J119" s="36" t="str">
        <f>E26</f>
        <v xml:space="preserve">Martin  Pniok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121</v>
      </c>
      <c r="D121" s="202" t="s">
        <v>61</v>
      </c>
      <c r="E121" s="202" t="s">
        <v>57</v>
      </c>
      <c r="F121" s="202" t="s">
        <v>58</v>
      </c>
      <c r="G121" s="202" t="s">
        <v>122</v>
      </c>
      <c r="H121" s="202" t="s">
        <v>123</v>
      </c>
      <c r="I121" s="202" t="s">
        <v>124</v>
      </c>
      <c r="J121" s="202" t="s">
        <v>113</v>
      </c>
      <c r="K121" s="203" t="s">
        <v>125</v>
      </c>
      <c r="L121" s="204"/>
      <c r="M121" s="100" t="s">
        <v>1</v>
      </c>
      <c r="N121" s="101" t="s">
        <v>40</v>
      </c>
      <c r="O121" s="101" t="s">
        <v>126</v>
      </c>
      <c r="P121" s="101" t="s">
        <v>127</v>
      </c>
      <c r="Q121" s="101" t="s">
        <v>128</v>
      </c>
      <c r="R121" s="101" t="s">
        <v>129</v>
      </c>
      <c r="S121" s="101" t="s">
        <v>130</v>
      </c>
      <c r="T121" s="102" t="s">
        <v>131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132</v>
      </c>
      <c r="D122" s="40"/>
      <c r="E122" s="40"/>
      <c r="F122" s="40"/>
      <c r="G122" s="40"/>
      <c r="H122" s="40"/>
      <c r="I122" s="40"/>
      <c r="J122" s="205">
        <f>BK122</f>
        <v>0</v>
      </c>
      <c r="K122" s="40"/>
      <c r="L122" s="44"/>
      <c r="M122" s="103"/>
      <c r="N122" s="206"/>
      <c r="O122" s="104"/>
      <c r="P122" s="207">
        <f>P123</f>
        <v>0</v>
      </c>
      <c r="Q122" s="104"/>
      <c r="R122" s="207">
        <f>R123</f>
        <v>0</v>
      </c>
      <c r="S122" s="104"/>
      <c r="T122" s="208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115</v>
      </c>
      <c r="BK122" s="209">
        <f>BK123</f>
        <v>0</v>
      </c>
    </row>
    <row r="123" s="12" customFormat="1" ht="25.92" customHeight="1">
      <c r="A123" s="12"/>
      <c r="B123" s="210"/>
      <c r="C123" s="211"/>
      <c r="D123" s="212" t="s">
        <v>75</v>
      </c>
      <c r="E123" s="213" t="s">
        <v>133</v>
      </c>
      <c r="F123" s="213" t="s">
        <v>134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</f>
        <v>0</v>
      </c>
      <c r="Q123" s="218"/>
      <c r="R123" s="219">
        <f>R124</f>
        <v>0</v>
      </c>
      <c r="S123" s="218"/>
      <c r="T123" s="22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83</v>
      </c>
      <c r="AT123" s="222" t="s">
        <v>75</v>
      </c>
      <c r="AU123" s="222" t="s">
        <v>76</v>
      </c>
      <c r="AY123" s="221" t="s">
        <v>135</v>
      </c>
      <c r="BK123" s="223">
        <f>BK124</f>
        <v>0</v>
      </c>
    </row>
    <row r="124" s="12" customFormat="1" ht="22.8" customHeight="1">
      <c r="A124" s="12"/>
      <c r="B124" s="210"/>
      <c r="C124" s="211"/>
      <c r="D124" s="212" t="s">
        <v>75</v>
      </c>
      <c r="E124" s="224" t="s">
        <v>167</v>
      </c>
      <c r="F124" s="224" t="s">
        <v>168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SUM(P125:P140)</f>
        <v>0</v>
      </c>
      <c r="Q124" s="218"/>
      <c r="R124" s="219">
        <f>SUM(R125:R140)</f>
        <v>0</v>
      </c>
      <c r="S124" s="218"/>
      <c r="T124" s="220">
        <f>SUM(T125:T140)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83</v>
      </c>
      <c r="AT124" s="222" t="s">
        <v>75</v>
      </c>
      <c r="AU124" s="222" t="s">
        <v>83</v>
      </c>
      <c r="AY124" s="221" t="s">
        <v>135</v>
      </c>
      <c r="BK124" s="223">
        <f>SUM(BK125:BK140)</f>
        <v>0</v>
      </c>
    </row>
    <row r="125" s="2" customFormat="1" ht="24.15" customHeight="1">
      <c r="A125" s="38"/>
      <c r="B125" s="39"/>
      <c r="C125" s="226" t="s">
        <v>83</v>
      </c>
      <c r="D125" s="226" t="s">
        <v>137</v>
      </c>
      <c r="E125" s="227" t="s">
        <v>432</v>
      </c>
      <c r="F125" s="228" t="s">
        <v>433</v>
      </c>
      <c r="G125" s="229" t="s">
        <v>287</v>
      </c>
      <c r="H125" s="230">
        <v>12</v>
      </c>
      <c r="I125" s="231"/>
      <c r="J125" s="232">
        <f>ROUND(I125*H125,2)</f>
        <v>0</v>
      </c>
      <c r="K125" s="228" t="s">
        <v>141</v>
      </c>
      <c r="L125" s="44"/>
      <c r="M125" s="233" t="s">
        <v>1</v>
      </c>
      <c r="N125" s="234" t="s">
        <v>41</v>
      </c>
      <c r="O125" s="91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7" t="s">
        <v>142</v>
      </c>
      <c r="AT125" s="237" t="s">
        <v>137</v>
      </c>
      <c r="AU125" s="237" t="s">
        <v>85</v>
      </c>
      <c r="AY125" s="17" t="s">
        <v>135</v>
      </c>
      <c r="BE125" s="238">
        <f>IF(N125="základní",J125,0)</f>
        <v>0</v>
      </c>
      <c r="BF125" s="238">
        <f>IF(N125="snížená",J125,0)</f>
        <v>0</v>
      </c>
      <c r="BG125" s="238">
        <f>IF(N125="zákl. přenesená",J125,0)</f>
        <v>0</v>
      </c>
      <c r="BH125" s="238">
        <f>IF(N125="sníž. přenesená",J125,0)</f>
        <v>0</v>
      </c>
      <c r="BI125" s="238">
        <f>IF(N125="nulová",J125,0)</f>
        <v>0</v>
      </c>
      <c r="BJ125" s="17" t="s">
        <v>83</v>
      </c>
      <c r="BK125" s="238">
        <f>ROUND(I125*H125,2)</f>
        <v>0</v>
      </c>
      <c r="BL125" s="17" t="s">
        <v>142</v>
      </c>
      <c r="BM125" s="237" t="s">
        <v>434</v>
      </c>
    </row>
    <row r="126" s="13" customFormat="1">
      <c r="A126" s="13"/>
      <c r="B126" s="239"/>
      <c r="C126" s="240"/>
      <c r="D126" s="241" t="s">
        <v>154</v>
      </c>
      <c r="E126" s="242" t="s">
        <v>1</v>
      </c>
      <c r="F126" s="243" t="s">
        <v>435</v>
      </c>
      <c r="G126" s="240"/>
      <c r="H126" s="244">
        <v>12</v>
      </c>
      <c r="I126" s="245"/>
      <c r="J126" s="240"/>
      <c r="K126" s="240"/>
      <c r="L126" s="246"/>
      <c r="M126" s="247"/>
      <c r="N126" s="248"/>
      <c r="O126" s="248"/>
      <c r="P126" s="248"/>
      <c r="Q126" s="248"/>
      <c r="R126" s="248"/>
      <c r="S126" s="248"/>
      <c r="T126" s="24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0" t="s">
        <v>154</v>
      </c>
      <c r="AU126" s="250" t="s">
        <v>85</v>
      </c>
      <c r="AV126" s="13" t="s">
        <v>85</v>
      </c>
      <c r="AW126" s="13" t="s">
        <v>32</v>
      </c>
      <c r="AX126" s="13" t="s">
        <v>83</v>
      </c>
      <c r="AY126" s="250" t="s">
        <v>135</v>
      </c>
    </row>
    <row r="127" s="2" customFormat="1" ht="24.15" customHeight="1">
      <c r="A127" s="38"/>
      <c r="B127" s="39"/>
      <c r="C127" s="226" t="s">
        <v>85</v>
      </c>
      <c r="D127" s="226" t="s">
        <v>137</v>
      </c>
      <c r="E127" s="227" t="s">
        <v>436</v>
      </c>
      <c r="F127" s="228" t="s">
        <v>437</v>
      </c>
      <c r="G127" s="229" t="s">
        <v>287</v>
      </c>
      <c r="H127" s="230">
        <v>4</v>
      </c>
      <c r="I127" s="231"/>
      <c r="J127" s="232">
        <f>ROUND(I127*H127,2)</f>
        <v>0</v>
      </c>
      <c r="K127" s="228" t="s">
        <v>141</v>
      </c>
      <c r="L127" s="44"/>
      <c r="M127" s="233" t="s">
        <v>1</v>
      </c>
      <c r="N127" s="234" t="s">
        <v>41</v>
      </c>
      <c r="O127" s="91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7" t="s">
        <v>142</v>
      </c>
      <c r="AT127" s="237" t="s">
        <v>137</v>
      </c>
      <c r="AU127" s="237" t="s">
        <v>85</v>
      </c>
      <c r="AY127" s="17" t="s">
        <v>135</v>
      </c>
      <c r="BE127" s="238">
        <f>IF(N127="základní",J127,0)</f>
        <v>0</v>
      </c>
      <c r="BF127" s="238">
        <f>IF(N127="snížená",J127,0)</f>
        <v>0</v>
      </c>
      <c r="BG127" s="238">
        <f>IF(N127="zákl. přenesená",J127,0)</f>
        <v>0</v>
      </c>
      <c r="BH127" s="238">
        <f>IF(N127="sníž. přenesená",J127,0)</f>
        <v>0</v>
      </c>
      <c r="BI127" s="238">
        <f>IF(N127="nulová",J127,0)</f>
        <v>0</v>
      </c>
      <c r="BJ127" s="17" t="s">
        <v>83</v>
      </c>
      <c r="BK127" s="238">
        <f>ROUND(I127*H127,2)</f>
        <v>0</v>
      </c>
      <c r="BL127" s="17" t="s">
        <v>142</v>
      </c>
      <c r="BM127" s="237" t="s">
        <v>438</v>
      </c>
    </row>
    <row r="128" s="13" customFormat="1">
      <c r="A128" s="13"/>
      <c r="B128" s="239"/>
      <c r="C128" s="240"/>
      <c r="D128" s="241" t="s">
        <v>154</v>
      </c>
      <c r="E128" s="242" t="s">
        <v>1</v>
      </c>
      <c r="F128" s="243" t="s">
        <v>439</v>
      </c>
      <c r="G128" s="240"/>
      <c r="H128" s="244">
        <v>4</v>
      </c>
      <c r="I128" s="245"/>
      <c r="J128" s="240"/>
      <c r="K128" s="240"/>
      <c r="L128" s="246"/>
      <c r="M128" s="247"/>
      <c r="N128" s="248"/>
      <c r="O128" s="248"/>
      <c r="P128" s="248"/>
      <c r="Q128" s="248"/>
      <c r="R128" s="248"/>
      <c r="S128" s="248"/>
      <c r="T128" s="24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0" t="s">
        <v>154</v>
      </c>
      <c r="AU128" s="250" t="s">
        <v>85</v>
      </c>
      <c r="AV128" s="13" t="s">
        <v>85</v>
      </c>
      <c r="AW128" s="13" t="s">
        <v>32</v>
      </c>
      <c r="AX128" s="13" t="s">
        <v>83</v>
      </c>
      <c r="AY128" s="250" t="s">
        <v>135</v>
      </c>
    </row>
    <row r="129" s="2" customFormat="1" ht="24.15" customHeight="1">
      <c r="A129" s="38"/>
      <c r="B129" s="39"/>
      <c r="C129" s="226" t="s">
        <v>147</v>
      </c>
      <c r="D129" s="226" t="s">
        <v>137</v>
      </c>
      <c r="E129" s="227" t="s">
        <v>440</v>
      </c>
      <c r="F129" s="228" t="s">
        <v>441</v>
      </c>
      <c r="G129" s="229" t="s">
        <v>287</v>
      </c>
      <c r="H129" s="230">
        <v>336</v>
      </c>
      <c r="I129" s="231"/>
      <c r="J129" s="232">
        <f>ROUND(I129*H129,2)</f>
        <v>0</v>
      </c>
      <c r="K129" s="228" t="s">
        <v>141</v>
      </c>
      <c r="L129" s="44"/>
      <c r="M129" s="233" t="s">
        <v>1</v>
      </c>
      <c r="N129" s="234" t="s">
        <v>41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142</v>
      </c>
      <c r="AT129" s="237" t="s">
        <v>137</v>
      </c>
      <c r="AU129" s="237" t="s">
        <v>85</v>
      </c>
      <c r="AY129" s="17" t="s">
        <v>135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83</v>
      </c>
      <c r="BK129" s="238">
        <f>ROUND(I129*H129,2)</f>
        <v>0</v>
      </c>
      <c r="BL129" s="17" t="s">
        <v>142</v>
      </c>
      <c r="BM129" s="237" t="s">
        <v>442</v>
      </c>
    </row>
    <row r="130" s="13" customFormat="1">
      <c r="A130" s="13"/>
      <c r="B130" s="239"/>
      <c r="C130" s="240"/>
      <c r="D130" s="241" t="s">
        <v>154</v>
      </c>
      <c r="E130" s="242" t="s">
        <v>1</v>
      </c>
      <c r="F130" s="243" t="s">
        <v>443</v>
      </c>
      <c r="G130" s="240"/>
      <c r="H130" s="244">
        <v>336</v>
      </c>
      <c r="I130" s="245"/>
      <c r="J130" s="240"/>
      <c r="K130" s="240"/>
      <c r="L130" s="246"/>
      <c r="M130" s="247"/>
      <c r="N130" s="248"/>
      <c r="O130" s="248"/>
      <c r="P130" s="248"/>
      <c r="Q130" s="248"/>
      <c r="R130" s="248"/>
      <c r="S130" s="248"/>
      <c r="T130" s="24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0" t="s">
        <v>154</v>
      </c>
      <c r="AU130" s="250" t="s">
        <v>85</v>
      </c>
      <c r="AV130" s="13" t="s">
        <v>85</v>
      </c>
      <c r="AW130" s="13" t="s">
        <v>32</v>
      </c>
      <c r="AX130" s="13" t="s">
        <v>83</v>
      </c>
      <c r="AY130" s="250" t="s">
        <v>135</v>
      </c>
    </row>
    <row r="131" s="2" customFormat="1" ht="24.15" customHeight="1">
      <c r="A131" s="38"/>
      <c r="B131" s="39"/>
      <c r="C131" s="226" t="s">
        <v>142</v>
      </c>
      <c r="D131" s="226" t="s">
        <v>137</v>
      </c>
      <c r="E131" s="227" t="s">
        <v>444</v>
      </c>
      <c r="F131" s="228" t="s">
        <v>445</v>
      </c>
      <c r="G131" s="229" t="s">
        <v>287</v>
      </c>
      <c r="H131" s="230">
        <v>112</v>
      </c>
      <c r="I131" s="231"/>
      <c r="J131" s="232">
        <f>ROUND(I131*H131,2)</f>
        <v>0</v>
      </c>
      <c r="K131" s="228" t="s">
        <v>141</v>
      </c>
      <c r="L131" s="44"/>
      <c r="M131" s="233" t="s">
        <v>1</v>
      </c>
      <c r="N131" s="234" t="s">
        <v>41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142</v>
      </c>
      <c r="AT131" s="237" t="s">
        <v>137</v>
      </c>
      <c r="AU131" s="237" t="s">
        <v>85</v>
      </c>
      <c r="AY131" s="17" t="s">
        <v>135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83</v>
      </c>
      <c r="BK131" s="238">
        <f>ROUND(I131*H131,2)</f>
        <v>0</v>
      </c>
      <c r="BL131" s="17" t="s">
        <v>142</v>
      </c>
      <c r="BM131" s="237" t="s">
        <v>446</v>
      </c>
    </row>
    <row r="132" s="13" customFormat="1">
      <c r="A132" s="13"/>
      <c r="B132" s="239"/>
      <c r="C132" s="240"/>
      <c r="D132" s="241" t="s">
        <v>154</v>
      </c>
      <c r="E132" s="242" t="s">
        <v>1</v>
      </c>
      <c r="F132" s="243" t="s">
        <v>447</v>
      </c>
      <c r="G132" s="240"/>
      <c r="H132" s="244">
        <v>112</v>
      </c>
      <c r="I132" s="245"/>
      <c r="J132" s="240"/>
      <c r="K132" s="240"/>
      <c r="L132" s="246"/>
      <c r="M132" s="247"/>
      <c r="N132" s="248"/>
      <c r="O132" s="248"/>
      <c r="P132" s="248"/>
      <c r="Q132" s="248"/>
      <c r="R132" s="248"/>
      <c r="S132" s="248"/>
      <c r="T132" s="24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0" t="s">
        <v>154</v>
      </c>
      <c r="AU132" s="250" t="s">
        <v>85</v>
      </c>
      <c r="AV132" s="13" t="s">
        <v>85</v>
      </c>
      <c r="AW132" s="13" t="s">
        <v>32</v>
      </c>
      <c r="AX132" s="13" t="s">
        <v>83</v>
      </c>
      <c r="AY132" s="250" t="s">
        <v>135</v>
      </c>
    </row>
    <row r="133" s="2" customFormat="1" ht="24.15" customHeight="1">
      <c r="A133" s="38"/>
      <c r="B133" s="39"/>
      <c r="C133" s="226" t="s">
        <v>156</v>
      </c>
      <c r="D133" s="226" t="s">
        <v>137</v>
      </c>
      <c r="E133" s="227" t="s">
        <v>448</v>
      </c>
      <c r="F133" s="228" t="s">
        <v>449</v>
      </c>
      <c r="G133" s="229" t="s">
        <v>287</v>
      </c>
      <c r="H133" s="230">
        <v>4</v>
      </c>
      <c r="I133" s="231"/>
      <c r="J133" s="232">
        <f>ROUND(I133*H133,2)</f>
        <v>0</v>
      </c>
      <c r="K133" s="228" t="s">
        <v>141</v>
      </c>
      <c r="L133" s="44"/>
      <c r="M133" s="233" t="s">
        <v>1</v>
      </c>
      <c r="N133" s="234" t="s">
        <v>41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142</v>
      </c>
      <c r="AT133" s="237" t="s">
        <v>137</v>
      </c>
      <c r="AU133" s="237" t="s">
        <v>85</v>
      </c>
      <c r="AY133" s="17" t="s">
        <v>135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83</v>
      </c>
      <c r="BK133" s="238">
        <f>ROUND(I133*H133,2)</f>
        <v>0</v>
      </c>
      <c r="BL133" s="17" t="s">
        <v>142</v>
      </c>
      <c r="BM133" s="237" t="s">
        <v>450</v>
      </c>
    </row>
    <row r="134" s="13" customFormat="1">
      <c r="A134" s="13"/>
      <c r="B134" s="239"/>
      <c r="C134" s="240"/>
      <c r="D134" s="241" t="s">
        <v>154</v>
      </c>
      <c r="E134" s="242" t="s">
        <v>1</v>
      </c>
      <c r="F134" s="243" t="s">
        <v>451</v>
      </c>
      <c r="G134" s="240"/>
      <c r="H134" s="244">
        <v>4</v>
      </c>
      <c r="I134" s="245"/>
      <c r="J134" s="240"/>
      <c r="K134" s="240"/>
      <c r="L134" s="246"/>
      <c r="M134" s="247"/>
      <c r="N134" s="248"/>
      <c r="O134" s="248"/>
      <c r="P134" s="248"/>
      <c r="Q134" s="248"/>
      <c r="R134" s="248"/>
      <c r="S134" s="248"/>
      <c r="T134" s="24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0" t="s">
        <v>154</v>
      </c>
      <c r="AU134" s="250" t="s">
        <v>85</v>
      </c>
      <c r="AV134" s="13" t="s">
        <v>85</v>
      </c>
      <c r="AW134" s="13" t="s">
        <v>32</v>
      </c>
      <c r="AX134" s="13" t="s">
        <v>83</v>
      </c>
      <c r="AY134" s="250" t="s">
        <v>135</v>
      </c>
    </row>
    <row r="135" s="2" customFormat="1" ht="24.15" customHeight="1">
      <c r="A135" s="38"/>
      <c r="B135" s="39"/>
      <c r="C135" s="226" t="s">
        <v>161</v>
      </c>
      <c r="D135" s="226" t="s">
        <v>137</v>
      </c>
      <c r="E135" s="227" t="s">
        <v>452</v>
      </c>
      <c r="F135" s="228" t="s">
        <v>453</v>
      </c>
      <c r="G135" s="229" t="s">
        <v>287</v>
      </c>
      <c r="H135" s="230">
        <v>112</v>
      </c>
      <c r="I135" s="231"/>
      <c r="J135" s="232">
        <f>ROUND(I135*H135,2)</f>
        <v>0</v>
      </c>
      <c r="K135" s="228" t="s">
        <v>141</v>
      </c>
      <c r="L135" s="44"/>
      <c r="M135" s="233" t="s">
        <v>1</v>
      </c>
      <c r="N135" s="234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142</v>
      </c>
      <c r="AT135" s="237" t="s">
        <v>137</v>
      </c>
      <c r="AU135" s="237" t="s">
        <v>85</v>
      </c>
      <c r="AY135" s="17" t="s">
        <v>135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142</v>
      </c>
      <c r="BM135" s="237" t="s">
        <v>454</v>
      </c>
    </row>
    <row r="136" s="13" customFormat="1">
      <c r="A136" s="13"/>
      <c r="B136" s="239"/>
      <c r="C136" s="240"/>
      <c r="D136" s="241" t="s">
        <v>154</v>
      </c>
      <c r="E136" s="242" t="s">
        <v>1</v>
      </c>
      <c r="F136" s="243" t="s">
        <v>455</v>
      </c>
      <c r="G136" s="240"/>
      <c r="H136" s="244">
        <v>112</v>
      </c>
      <c r="I136" s="245"/>
      <c r="J136" s="240"/>
      <c r="K136" s="240"/>
      <c r="L136" s="246"/>
      <c r="M136" s="247"/>
      <c r="N136" s="248"/>
      <c r="O136" s="248"/>
      <c r="P136" s="248"/>
      <c r="Q136" s="248"/>
      <c r="R136" s="248"/>
      <c r="S136" s="248"/>
      <c r="T136" s="24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0" t="s">
        <v>154</v>
      </c>
      <c r="AU136" s="250" t="s">
        <v>85</v>
      </c>
      <c r="AV136" s="13" t="s">
        <v>85</v>
      </c>
      <c r="AW136" s="13" t="s">
        <v>32</v>
      </c>
      <c r="AX136" s="13" t="s">
        <v>83</v>
      </c>
      <c r="AY136" s="250" t="s">
        <v>135</v>
      </c>
    </row>
    <row r="137" s="2" customFormat="1" ht="24.15" customHeight="1">
      <c r="A137" s="38"/>
      <c r="B137" s="39"/>
      <c r="C137" s="226" t="s">
        <v>167</v>
      </c>
      <c r="D137" s="226" t="s">
        <v>137</v>
      </c>
      <c r="E137" s="227" t="s">
        <v>456</v>
      </c>
      <c r="F137" s="228" t="s">
        <v>457</v>
      </c>
      <c r="G137" s="229" t="s">
        <v>287</v>
      </c>
      <c r="H137" s="230">
        <v>12</v>
      </c>
      <c r="I137" s="231"/>
      <c r="J137" s="232">
        <f>ROUND(I137*H137,2)</f>
        <v>0</v>
      </c>
      <c r="K137" s="228" t="s">
        <v>141</v>
      </c>
      <c r="L137" s="44"/>
      <c r="M137" s="233" t="s">
        <v>1</v>
      </c>
      <c r="N137" s="234" t="s">
        <v>41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142</v>
      </c>
      <c r="AT137" s="237" t="s">
        <v>137</v>
      </c>
      <c r="AU137" s="237" t="s">
        <v>85</v>
      </c>
      <c r="AY137" s="17" t="s">
        <v>135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83</v>
      </c>
      <c r="BK137" s="238">
        <f>ROUND(I137*H137,2)</f>
        <v>0</v>
      </c>
      <c r="BL137" s="17" t="s">
        <v>142</v>
      </c>
      <c r="BM137" s="237" t="s">
        <v>458</v>
      </c>
    </row>
    <row r="138" s="13" customFormat="1">
      <c r="A138" s="13"/>
      <c r="B138" s="239"/>
      <c r="C138" s="240"/>
      <c r="D138" s="241" t="s">
        <v>154</v>
      </c>
      <c r="E138" s="242" t="s">
        <v>1</v>
      </c>
      <c r="F138" s="243" t="s">
        <v>435</v>
      </c>
      <c r="G138" s="240"/>
      <c r="H138" s="244">
        <v>12</v>
      </c>
      <c r="I138" s="245"/>
      <c r="J138" s="240"/>
      <c r="K138" s="240"/>
      <c r="L138" s="246"/>
      <c r="M138" s="247"/>
      <c r="N138" s="248"/>
      <c r="O138" s="248"/>
      <c r="P138" s="248"/>
      <c r="Q138" s="248"/>
      <c r="R138" s="248"/>
      <c r="S138" s="248"/>
      <c r="T138" s="24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0" t="s">
        <v>154</v>
      </c>
      <c r="AU138" s="250" t="s">
        <v>85</v>
      </c>
      <c r="AV138" s="13" t="s">
        <v>85</v>
      </c>
      <c r="AW138" s="13" t="s">
        <v>32</v>
      </c>
      <c r="AX138" s="13" t="s">
        <v>83</v>
      </c>
      <c r="AY138" s="250" t="s">
        <v>135</v>
      </c>
    </row>
    <row r="139" s="2" customFormat="1" ht="24.15" customHeight="1">
      <c r="A139" s="38"/>
      <c r="B139" s="39"/>
      <c r="C139" s="226" t="s">
        <v>185</v>
      </c>
      <c r="D139" s="226" t="s">
        <v>137</v>
      </c>
      <c r="E139" s="227" t="s">
        <v>459</v>
      </c>
      <c r="F139" s="228" t="s">
        <v>460</v>
      </c>
      <c r="G139" s="229" t="s">
        <v>287</v>
      </c>
      <c r="H139" s="230">
        <v>336</v>
      </c>
      <c r="I139" s="231"/>
      <c r="J139" s="232">
        <f>ROUND(I139*H139,2)</f>
        <v>0</v>
      </c>
      <c r="K139" s="228" t="s">
        <v>141</v>
      </c>
      <c r="L139" s="44"/>
      <c r="M139" s="233" t="s">
        <v>1</v>
      </c>
      <c r="N139" s="234" t="s">
        <v>41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142</v>
      </c>
      <c r="AT139" s="237" t="s">
        <v>137</v>
      </c>
      <c r="AU139" s="237" t="s">
        <v>85</v>
      </c>
      <c r="AY139" s="17" t="s">
        <v>135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83</v>
      </c>
      <c r="BK139" s="238">
        <f>ROUND(I139*H139,2)</f>
        <v>0</v>
      </c>
      <c r="BL139" s="17" t="s">
        <v>142</v>
      </c>
      <c r="BM139" s="237" t="s">
        <v>461</v>
      </c>
    </row>
    <row r="140" s="13" customFormat="1">
      <c r="A140" s="13"/>
      <c r="B140" s="239"/>
      <c r="C140" s="240"/>
      <c r="D140" s="241" t="s">
        <v>154</v>
      </c>
      <c r="E140" s="242" t="s">
        <v>1</v>
      </c>
      <c r="F140" s="243" t="s">
        <v>462</v>
      </c>
      <c r="G140" s="240"/>
      <c r="H140" s="244">
        <v>336</v>
      </c>
      <c r="I140" s="245"/>
      <c r="J140" s="240"/>
      <c r="K140" s="240"/>
      <c r="L140" s="246"/>
      <c r="M140" s="287"/>
      <c r="N140" s="288"/>
      <c r="O140" s="288"/>
      <c r="P140" s="288"/>
      <c r="Q140" s="288"/>
      <c r="R140" s="288"/>
      <c r="S140" s="288"/>
      <c r="T140" s="28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0" t="s">
        <v>154</v>
      </c>
      <c r="AU140" s="250" t="s">
        <v>85</v>
      </c>
      <c r="AV140" s="13" t="s">
        <v>85</v>
      </c>
      <c r="AW140" s="13" t="s">
        <v>32</v>
      </c>
      <c r="AX140" s="13" t="s">
        <v>83</v>
      </c>
      <c r="AY140" s="250" t="s">
        <v>135</v>
      </c>
    </row>
    <row r="141" s="2" customFormat="1" ht="6.96" customHeight="1">
      <c r="A141" s="38"/>
      <c r="B141" s="66"/>
      <c r="C141" s="67"/>
      <c r="D141" s="67"/>
      <c r="E141" s="67"/>
      <c r="F141" s="67"/>
      <c r="G141" s="67"/>
      <c r="H141" s="67"/>
      <c r="I141" s="67"/>
      <c r="J141" s="67"/>
      <c r="K141" s="67"/>
      <c r="L141" s="44"/>
      <c r="M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</sheetData>
  <sheetProtection sheet="1" autoFilter="0" formatColumns="0" formatRows="0" objects="1" scenarios="1" spinCount="100000" saltValue="HjgNvAuh9S1ZITYriyHgWBDeXyjm3kIeTkU+Lio85RmZp7yzTZt0cr4nCODPdiQM1jyJuaUbLsDpnQaUG6Y7aA==" hashValue="S0NTDotld6zVyghdHxNboCGCZHeEpL0jL9qVonfMBWZG9izaFpR+sKHYwxuDRNzWLV8h9ZOMIPgmDnZvxyQkqg==" algorithmName="SHA-512" password="CC35"/>
  <autoFilter ref="C121:K14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106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Oprava chodníku na ul.Lidická ,Šumperk</v>
      </c>
      <c r="F7" s="150"/>
      <c r="G7" s="150"/>
      <c r="H7" s="150"/>
      <c r="L7" s="20"/>
    </row>
    <row r="8" s="1" customFormat="1" ht="12" customHeight="1">
      <c r="B8" s="20"/>
      <c r="D8" s="150" t="s">
        <v>107</v>
      </c>
      <c r="L8" s="20"/>
    </row>
    <row r="9" s="2" customFormat="1" ht="16.5" customHeight="1">
      <c r="A9" s="38"/>
      <c r="B9" s="44"/>
      <c r="C9" s="38"/>
      <c r="D9" s="38"/>
      <c r="E9" s="151" t="s">
        <v>108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109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463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4. 9. 2024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ROUND(J122,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ROUND((SUM(BE122:BE130)),  2)</f>
        <v>0</v>
      </c>
      <c r="G35" s="38"/>
      <c r="H35" s="38"/>
      <c r="I35" s="164">
        <v>0.20999999999999999</v>
      </c>
      <c r="J35" s="163">
        <f>ROUND(((SUM(BE122:BE130))*I35),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ROUND((SUM(BF122:BF130)),  2)</f>
        <v>0</v>
      </c>
      <c r="G36" s="38"/>
      <c r="H36" s="38"/>
      <c r="I36" s="164">
        <v>0.12</v>
      </c>
      <c r="J36" s="163">
        <f>ROUND(((SUM(BF122:BF130))*I36),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ROUND((SUM(BG122:BG130)),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ROUND((SUM(BH122:BH130)),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ROUND((SUM(BI122:BI130)),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Oprava chodníku na ul.Lidická ,Šumperk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108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109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 xml:space="preserve">SO 1000 - Ostatní  náklady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Šumperk</v>
      </c>
      <c r="G91" s="40"/>
      <c r="H91" s="40"/>
      <c r="I91" s="32" t="s">
        <v>22</v>
      </c>
      <c r="J91" s="79" t="str">
        <f>IF(J14="","",J14)</f>
        <v>4. 9. 2024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Město  Šumperk</v>
      </c>
      <c r="G93" s="40"/>
      <c r="H93" s="40"/>
      <c r="I93" s="32" t="s">
        <v>30</v>
      </c>
      <c r="J93" s="36" t="str">
        <f>E23</f>
        <v xml:space="preserve">Ing.Zdeněk  Vitásek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Martin  Pniok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112</v>
      </c>
      <c r="D96" s="185"/>
      <c r="E96" s="185"/>
      <c r="F96" s="185"/>
      <c r="G96" s="185"/>
      <c r="H96" s="185"/>
      <c r="I96" s="185"/>
      <c r="J96" s="186" t="s">
        <v>113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114</v>
      </c>
      <c r="D98" s="40"/>
      <c r="E98" s="40"/>
      <c r="F98" s="40"/>
      <c r="G98" s="40"/>
      <c r="H98" s="40"/>
      <c r="I98" s="40"/>
      <c r="J98" s="110">
        <f>J122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115</v>
      </c>
    </row>
    <row r="99" s="9" customFormat="1" ht="24.96" customHeight="1">
      <c r="A99" s="9"/>
      <c r="B99" s="188"/>
      <c r="C99" s="189"/>
      <c r="D99" s="190" t="s">
        <v>464</v>
      </c>
      <c r="E99" s="191"/>
      <c r="F99" s="191"/>
      <c r="G99" s="191"/>
      <c r="H99" s="191"/>
      <c r="I99" s="191"/>
      <c r="J99" s="192">
        <f>J123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465</v>
      </c>
      <c r="E100" s="196"/>
      <c r="F100" s="196"/>
      <c r="G100" s="196"/>
      <c r="H100" s="196"/>
      <c r="I100" s="196"/>
      <c r="J100" s="197">
        <f>J124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120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83" t="str">
        <f>E7</f>
        <v>Oprava chodníku na ul.Lidická ,Šumperk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1"/>
      <c r="C111" s="32" t="s">
        <v>107</v>
      </c>
      <c r="D111" s="22"/>
      <c r="E111" s="22"/>
      <c r="F111" s="22"/>
      <c r="G111" s="22"/>
      <c r="H111" s="22"/>
      <c r="I111" s="22"/>
      <c r="J111" s="22"/>
      <c r="K111" s="22"/>
      <c r="L111" s="20"/>
    </row>
    <row r="112" s="2" customFormat="1" ht="16.5" customHeight="1">
      <c r="A112" s="38"/>
      <c r="B112" s="39"/>
      <c r="C112" s="40"/>
      <c r="D112" s="40"/>
      <c r="E112" s="183" t="s">
        <v>108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109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E11</f>
        <v xml:space="preserve">SO 1000 - Ostatní  náklady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F14</f>
        <v>Šumperk</v>
      </c>
      <c r="G116" s="40"/>
      <c r="H116" s="40"/>
      <c r="I116" s="32" t="s">
        <v>22</v>
      </c>
      <c r="J116" s="79" t="str">
        <f>IF(J14="","",J14)</f>
        <v>4. 9. 2024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E17</f>
        <v xml:space="preserve">Město  Šumperk</v>
      </c>
      <c r="G118" s="40"/>
      <c r="H118" s="40"/>
      <c r="I118" s="32" t="s">
        <v>30</v>
      </c>
      <c r="J118" s="36" t="str">
        <f>E23</f>
        <v xml:space="preserve">Ing.Zdeněk  Vitásek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IF(E20="","",E20)</f>
        <v>Vyplň údaj</v>
      </c>
      <c r="G119" s="40"/>
      <c r="H119" s="40"/>
      <c r="I119" s="32" t="s">
        <v>33</v>
      </c>
      <c r="J119" s="36" t="str">
        <f>E26</f>
        <v xml:space="preserve">Martin  Pniok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121</v>
      </c>
      <c r="D121" s="202" t="s">
        <v>61</v>
      </c>
      <c r="E121" s="202" t="s">
        <v>57</v>
      </c>
      <c r="F121" s="202" t="s">
        <v>58</v>
      </c>
      <c r="G121" s="202" t="s">
        <v>122</v>
      </c>
      <c r="H121" s="202" t="s">
        <v>123</v>
      </c>
      <c r="I121" s="202" t="s">
        <v>124</v>
      </c>
      <c r="J121" s="202" t="s">
        <v>113</v>
      </c>
      <c r="K121" s="203" t="s">
        <v>125</v>
      </c>
      <c r="L121" s="204"/>
      <c r="M121" s="100" t="s">
        <v>1</v>
      </c>
      <c r="N121" s="101" t="s">
        <v>40</v>
      </c>
      <c r="O121" s="101" t="s">
        <v>126</v>
      </c>
      <c r="P121" s="101" t="s">
        <v>127</v>
      </c>
      <c r="Q121" s="101" t="s">
        <v>128</v>
      </c>
      <c r="R121" s="101" t="s">
        <v>129</v>
      </c>
      <c r="S121" s="101" t="s">
        <v>130</v>
      </c>
      <c r="T121" s="102" t="s">
        <v>131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132</v>
      </c>
      <c r="D122" s="40"/>
      <c r="E122" s="40"/>
      <c r="F122" s="40"/>
      <c r="G122" s="40"/>
      <c r="H122" s="40"/>
      <c r="I122" s="40"/>
      <c r="J122" s="205">
        <f>BK122</f>
        <v>0</v>
      </c>
      <c r="K122" s="40"/>
      <c r="L122" s="44"/>
      <c r="M122" s="103"/>
      <c r="N122" s="206"/>
      <c r="O122" s="104"/>
      <c r="P122" s="207">
        <f>P123</f>
        <v>0</v>
      </c>
      <c r="Q122" s="104"/>
      <c r="R122" s="207">
        <f>R123</f>
        <v>0</v>
      </c>
      <c r="S122" s="104"/>
      <c r="T122" s="208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115</v>
      </c>
      <c r="BK122" s="209">
        <f>BK123</f>
        <v>0</v>
      </c>
    </row>
    <row r="123" s="12" customFormat="1" ht="25.92" customHeight="1">
      <c r="A123" s="12"/>
      <c r="B123" s="210"/>
      <c r="C123" s="211"/>
      <c r="D123" s="212" t="s">
        <v>75</v>
      </c>
      <c r="E123" s="213" t="s">
        <v>466</v>
      </c>
      <c r="F123" s="213" t="s">
        <v>467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</f>
        <v>0</v>
      </c>
      <c r="Q123" s="218"/>
      <c r="R123" s="219">
        <f>R124</f>
        <v>0</v>
      </c>
      <c r="S123" s="218"/>
      <c r="T123" s="22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142</v>
      </c>
      <c r="AT123" s="222" t="s">
        <v>75</v>
      </c>
      <c r="AU123" s="222" t="s">
        <v>76</v>
      </c>
      <c r="AY123" s="221" t="s">
        <v>135</v>
      </c>
      <c r="BK123" s="223">
        <f>BK124</f>
        <v>0</v>
      </c>
    </row>
    <row r="124" s="12" customFormat="1" ht="22.8" customHeight="1">
      <c r="A124" s="12"/>
      <c r="B124" s="210"/>
      <c r="C124" s="211"/>
      <c r="D124" s="212" t="s">
        <v>75</v>
      </c>
      <c r="E124" s="224" t="s">
        <v>468</v>
      </c>
      <c r="F124" s="224" t="s">
        <v>467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SUM(P125:P130)</f>
        <v>0</v>
      </c>
      <c r="Q124" s="218"/>
      <c r="R124" s="219">
        <f>SUM(R125:R130)</f>
        <v>0</v>
      </c>
      <c r="S124" s="218"/>
      <c r="T124" s="220">
        <f>SUM(T125:T130)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142</v>
      </c>
      <c r="AT124" s="222" t="s">
        <v>75</v>
      </c>
      <c r="AU124" s="222" t="s">
        <v>83</v>
      </c>
      <c r="AY124" s="221" t="s">
        <v>135</v>
      </c>
      <c r="BK124" s="223">
        <f>SUM(BK125:BK130)</f>
        <v>0</v>
      </c>
    </row>
    <row r="125" s="2" customFormat="1" ht="16.5" customHeight="1">
      <c r="A125" s="38"/>
      <c r="B125" s="39"/>
      <c r="C125" s="226" t="s">
        <v>83</v>
      </c>
      <c r="D125" s="226" t="s">
        <v>137</v>
      </c>
      <c r="E125" s="227" t="s">
        <v>469</v>
      </c>
      <c r="F125" s="228" t="s">
        <v>470</v>
      </c>
      <c r="G125" s="229" t="s">
        <v>471</v>
      </c>
      <c r="H125" s="230">
        <v>1</v>
      </c>
      <c r="I125" s="231"/>
      <c r="J125" s="232">
        <f>ROUND(I125*H125,2)</f>
        <v>0</v>
      </c>
      <c r="K125" s="228" t="s">
        <v>1</v>
      </c>
      <c r="L125" s="44"/>
      <c r="M125" s="233" t="s">
        <v>1</v>
      </c>
      <c r="N125" s="234" t="s">
        <v>41</v>
      </c>
      <c r="O125" s="91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7" t="s">
        <v>472</v>
      </c>
      <c r="AT125" s="237" t="s">
        <v>137</v>
      </c>
      <c r="AU125" s="237" t="s">
        <v>85</v>
      </c>
      <c r="AY125" s="17" t="s">
        <v>135</v>
      </c>
      <c r="BE125" s="238">
        <f>IF(N125="základní",J125,0)</f>
        <v>0</v>
      </c>
      <c r="BF125" s="238">
        <f>IF(N125="snížená",J125,0)</f>
        <v>0</v>
      </c>
      <c r="BG125" s="238">
        <f>IF(N125="zákl. přenesená",J125,0)</f>
        <v>0</v>
      </c>
      <c r="BH125" s="238">
        <f>IF(N125="sníž. přenesená",J125,0)</f>
        <v>0</v>
      </c>
      <c r="BI125" s="238">
        <f>IF(N125="nulová",J125,0)</f>
        <v>0</v>
      </c>
      <c r="BJ125" s="17" t="s">
        <v>83</v>
      </c>
      <c r="BK125" s="238">
        <f>ROUND(I125*H125,2)</f>
        <v>0</v>
      </c>
      <c r="BL125" s="17" t="s">
        <v>472</v>
      </c>
      <c r="BM125" s="237" t="s">
        <v>473</v>
      </c>
    </row>
    <row r="126" s="15" customFormat="1">
      <c r="A126" s="15"/>
      <c r="B126" s="277"/>
      <c r="C126" s="278"/>
      <c r="D126" s="241" t="s">
        <v>154</v>
      </c>
      <c r="E126" s="279" t="s">
        <v>1</v>
      </c>
      <c r="F126" s="280" t="s">
        <v>474</v>
      </c>
      <c r="G126" s="278"/>
      <c r="H126" s="279" t="s">
        <v>1</v>
      </c>
      <c r="I126" s="281"/>
      <c r="J126" s="278"/>
      <c r="K126" s="278"/>
      <c r="L126" s="282"/>
      <c r="M126" s="283"/>
      <c r="N126" s="284"/>
      <c r="O126" s="284"/>
      <c r="P126" s="284"/>
      <c r="Q126" s="284"/>
      <c r="R126" s="284"/>
      <c r="S126" s="284"/>
      <c r="T126" s="28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86" t="s">
        <v>154</v>
      </c>
      <c r="AU126" s="286" t="s">
        <v>85</v>
      </c>
      <c r="AV126" s="15" t="s">
        <v>83</v>
      </c>
      <c r="AW126" s="15" t="s">
        <v>32</v>
      </c>
      <c r="AX126" s="15" t="s">
        <v>76</v>
      </c>
      <c r="AY126" s="286" t="s">
        <v>135</v>
      </c>
    </row>
    <row r="127" s="13" customFormat="1">
      <c r="A127" s="13"/>
      <c r="B127" s="239"/>
      <c r="C127" s="240"/>
      <c r="D127" s="241" t="s">
        <v>154</v>
      </c>
      <c r="E127" s="242" t="s">
        <v>1</v>
      </c>
      <c r="F127" s="243" t="s">
        <v>83</v>
      </c>
      <c r="G127" s="240"/>
      <c r="H127" s="244">
        <v>1</v>
      </c>
      <c r="I127" s="245"/>
      <c r="J127" s="240"/>
      <c r="K127" s="240"/>
      <c r="L127" s="246"/>
      <c r="M127" s="247"/>
      <c r="N127" s="248"/>
      <c r="O127" s="248"/>
      <c r="P127" s="248"/>
      <c r="Q127" s="248"/>
      <c r="R127" s="248"/>
      <c r="S127" s="248"/>
      <c r="T127" s="24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0" t="s">
        <v>154</v>
      </c>
      <c r="AU127" s="250" t="s">
        <v>85</v>
      </c>
      <c r="AV127" s="13" t="s">
        <v>85</v>
      </c>
      <c r="AW127" s="13" t="s">
        <v>32</v>
      </c>
      <c r="AX127" s="13" t="s">
        <v>83</v>
      </c>
      <c r="AY127" s="250" t="s">
        <v>135</v>
      </c>
    </row>
    <row r="128" s="2" customFormat="1" ht="24.15" customHeight="1">
      <c r="A128" s="38"/>
      <c r="B128" s="39"/>
      <c r="C128" s="226" t="s">
        <v>85</v>
      </c>
      <c r="D128" s="226" t="s">
        <v>137</v>
      </c>
      <c r="E128" s="227" t="s">
        <v>475</v>
      </c>
      <c r="F128" s="228" t="s">
        <v>476</v>
      </c>
      <c r="G128" s="229" t="s">
        <v>471</v>
      </c>
      <c r="H128" s="230">
        <v>1</v>
      </c>
      <c r="I128" s="231"/>
      <c r="J128" s="232">
        <f>ROUND(I128*H128,2)</f>
        <v>0</v>
      </c>
      <c r="K128" s="228" t="s">
        <v>1</v>
      </c>
      <c r="L128" s="44"/>
      <c r="M128" s="233" t="s">
        <v>1</v>
      </c>
      <c r="N128" s="234" t="s">
        <v>41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472</v>
      </c>
      <c r="AT128" s="237" t="s">
        <v>137</v>
      </c>
      <c r="AU128" s="237" t="s">
        <v>85</v>
      </c>
      <c r="AY128" s="17" t="s">
        <v>135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83</v>
      </c>
      <c r="BK128" s="238">
        <f>ROUND(I128*H128,2)</f>
        <v>0</v>
      </c>
      <c r="BL128" s="17" t="s">
        <v>472</v>
      </c>
      <c r="BM128" s="237" t="s">
        <v>477</v>
      </c>
    </row>
    <row r="129" s="2" customFormat="1" ht="16.5" customHeight="1">
      <c r="A129" s="38"/>
      <c r="B129" s="39"/>
      <c r="C129" s="226" t="s">
        <v>147</v>
      </c>
      <c r="D129" s="226" t="s">
        <v>137</v>
      </c>
      <c r="E129" s="227" t="s">
        <v>478</v>
      </c>
      <c r="F129" s="228" t="s">
        <v>479</v>
      </c>
      <c r="G129" s="229" t="s">
        <v>471</v>
      </c>
      <c r="H129" s="230">
        <v>1</v>
      </c>
      <c r="I129" s="231"/>
      <c r="J129" s="232">
        <f>ROUND(I129*H129,2)</f>
        <v>0</v>
      </c>
      <c r="K129" s="228" t="s">
        <v>141</v>
      </c>
      <c r="L129" s="44"/>
      <c r="M129" s="233" t="s">
        <v>1</v>
      </c>
      <c r="N129" s="234" t="s">
        <v>41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472</v>
      </c>
      <c r="AT129" s="237" t="s">
        <v>137</v>
      </c>
      <c r="AU129" s="237" t="s">
        <v>85</v>
      </c>
      <c r="AY129" s="17" t="s">
        <v>135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83</v>
      </c>
      <c r="BK129" s="238">
        <f>ROUND(I129*H129,2)</f>
        <v>0</v>
      </c>
      <c r="BL129" s="17" t="s">
        <v>472</v>
      </c>
      <c r="BM129" s="237" t="s">
        <v>480</v>
      </c>
    </row>
    <row r="130" s="2" customFormat="1" ht="16.5" customHeight="1">
      <c r="A130" s="38"/>
      <c r="B130" s="39"/>
      <c r="C130" s="226" t="s">
        <v>142</v>
      </c>
      <c r="D130" s="226" t="s">
        <v>137</v>
      </c>
      <c r="E130" s="227" t="s">
        <v>481</v>
      </c>
      <c r="F130" s="228" t="s">
        <v>482</v>
      </c>
      <c r="G130" s="229" t="s">
        <v>471</v>
      </c>
      <c r="H130" s="230">
        <v>1</v>
      </c>
      <c r="I130" s="231"/>
      <c r="J130" s="232">
        <f>ROUND(I130*H130,2)</f>
        <v>0</v>
      </c>
      <c r="K130" s="228" t="s">
        <v>1</v>
      </c>
      <c r="L130" s="44"/>
      <c r="M130" s="251" t="s">
        <v>1</v>
      </c>
      <c r="N130" s="252" t="s">
        <v>41</v>
      </c>
      <c r="O130" s="253"/>
      <c r="P130" s="254">
        <f>O130*H130</f>
        <v>0</v>
      </c>
      <c r="Q130" s="254">
        <v>0</v>
      </c>
      <c r="R130" s="254">
        <f>Q130*H130</f>
        <v>0</v>
      </c>
      <c r="S130" s="254">
        <v>0</v>
      </c>
      <c r="T130" s="255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472</v>
      </c>
      <c r="AT130" s="237" t="s">
        <v>137</v>
      </c>
      <c r="AU130" s="237" t="s">
        <v>85</v>
      </c>
      <c r="AY130" s="17" t="s">
        <v>135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472</v>
      </c>
      <c r="BM130" s="237" t="s">
        <v>483</v>
      </c>
    </row>
    <row r="131" s="2" customFormat="1" ht="6.96" customHeight="1">
      <c r="A131" s="38"/>
      <c r="B131" s="66"/>
      <c r="C131" s="67"/>
      <c r="D131" s="67"/>
      <c r="E131" s="67"/>
      <c r="F131" s="67"/>
      <c r="G131" s="67"/>
      <c r="H131" s="67"/>
      <c r="I131" s="67"/>
      <c r="J131" s="67"/>
      <c r="K131" s="67"/>
      <c r="L131" s="44"/>
      <c r="M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</sheetData>
  <sheetProtection sheet="1" autoFilter="0" formatColumns="0" formatRows="0" objects="1" scenarios="1" spinCount="100000" saltValue="7Jprx4KxIzEao/MOIOPesyELJWbSBJF2QFz/eNDFbfB24qVGF91iikYbg36BHTr/DhpSO2iQyTJ2c9bqp7W0uA==" hashValue="vw1s5YqxOuK0AJBUFUwf1PixrISWCEDhFk45wgI+qxbefaYPrnFB32UXJDddnbGbA2wYoZeyUKGt+9+1RqjXzw==" algorithmName="SHA-512" password="CC35"/>
  <autoFilter ref="C121:K13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105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106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Oprava chodníku na ul.Lidická ,Šumperk</v>
      </c>
      <c r="F7" s="150"/>
      <c r="G7" s="150"/>
      <c r="H7" s="150"/>
      <c r="L7" s="20"/>
    </row>
    <row r="8" s="1" customFormat="1" ht="12" customHeight="1">
      <c r="B8" s="20"/>
      <c r="D8" s="150" t="s">
        <v>107</v>
      </c>
      <c r="L8" s="20"/>
    </row>
    <row r="9" s="2" customFormat="1" ht="16.5" customHeight="1">
      <c r="A9" s="38"/>
      <c r="B9" s="44"/>
      <c r="C9" s="38"/>
      <c r="D9" s="38"/>
      <c r="E9" s="151" t="s">
        <v>108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109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484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4. 9. 2024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ROUND(J122,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ROUND((SUM(BE122:BE126)),  2)</f>
        <v>0</v>
      </c>
      <c r="G35" s="38"/>
      <c r="H35" s="38"/>
      <c r="I35" s="164">
        <v>0.20999999999999999</v>
      </c>
      <c r="J35" s="163">
        <f>ROUND(((SUM(BE122:BE126))*I35),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ROUND((SUM(BF122:BF126)),  2)</f>
        <v>0</v>
      </c>
      <c r="G36" s="38"/>
      <c r="H36" s="38"/>
      <c r="I36" s="164">
        <v>0.12</v>
      </c>
      <c r="J36" s="163">
        <f>ROUND(((SUM(BF122:BF126))*I36),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ROUND((SUM(BG122:BG126)),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ROUND((SUM(BH122:BH126)),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ROUND((SUM(BI122:BI126)),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Oprava chodníku na ul.Lidická ,Šumperk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108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109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 1020 - VRN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Šumperk</v>
      </c>
      <c r="G91" s="40"/>
      <c r="H91" s="40"/>
      <c r="I91" s="32" t="s">
        <v>22</v>
      </c>
      <c r="J91" s="79" t="str">
        <f>IF(J14="","",J14)</f>
        <v>4. 9. 2024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Město  Šumperk</v>
      </c>
      <c r="G93" s="40"/>
      <c r="H93" s="40"/>
      <c r="I93" s="32" t="s">
        <v>30</v>
      </c>
      <c r="J93" s="36" t="str">
        <f>E23</f>
        <v xml:space="preserve">Ing.Zdeněk  Vitásek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Martin  Pniok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112</v>
      </c>
      <c r="D96" s="185"/>
      <c r="E96" s="185"/>
      <c r="F96" s="185"/>
      <c r="G96" s="185"/>
      <c r="H96" s="185"/>
      <c r="I96" s="185"/>
      <c r="J96" s="186" t="s">
        <v>113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114</v>
      </c>
      <c r="D98" s="40"/>
      <c r="E98" s="40"/>
      <c r="F98" s="40"/>
      <c r="G98" s="40"/>
      <c r="H98" s="40"/>
      <c r="I98" s="40"/>
      <c r="J98" s="110">
        <f>J122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115</v>
      </c>
    </row>
    <row r="99" s="9" customFormat="1" ht="24.96" customHeight="1">
      <c r="A99" s="9"/>
      <c r="B99" s="188"/>
      <c r="C99" s="189"/>
      <c r="D99" s="190" t="s">
        <v>485</v>
      </c>
      <c r="E99" s="191"/>
      <c r="F99" s="191"/>
      <c r="G99" s="191"/>
      <c r="H99" s="191"/>
      <c r="I99" s="191"/>
      <c r="J99" s="192">
        <f>J123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486</v>
      </c>
      <c r="E100" s="196"/>
      <c r="F100" s="196"/>
      <c r="G100" s="196"/>
      <c r="H100" s="196"/>
      <c r="I100" s="196"/>
      <c r="J100" s="197">
        <f>J124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120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83" t="str">
        <f>E7</f>
        <v>Oprava chodníku na ul.Lidická ,Šumperk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1"/>
      <c r="C111" s="32" t="s">
        <v>107</v>
      </c>
      <c r="D111" s="22"/>
      <c r="E111" s="22"/>
      <c r="F111" s="22"/>
      <c r="G111" s="22"/>
      <c r="H111" s="22"/>
      <c r="I111" s="22"/>
      <c r="J111" s="22"/>
      <c r="K111" s="22"/>
      <c r="L111" s="20"/>
    </row>
    <row r="112" s="2" customFormat="1" ht="16.5" customHeight="1">
      <c r="A112" s="38"/>
      <c r="B112" s="39"/>
      <c r="C112" s="40"/>
      <c r="D112" s="40"/>
      <c r="E112" s="183" t="s">
        <v>108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109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E11</f>
        <v>SO 1020 - VRN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F14</f>
        <v>Šumperk</v>
      </c>
      <c r="G116" s="40"/>
      <c r="H116" s="40"/>
      <c r="I116" s="32" t="s">
        <v>22</v>
      </c>
      <c r="J116" s="79" t="str">
        <f>IF(J14="","",J14)</f>
        <v>4. 9. 2024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E17</f>
        <v xml:space="preserve">Město  Šumperk</v>
      </c>
      <c r="G118" s="40"/>
      <c r="H118" s="40"/>
      <c r="I118" s="32" t="s">
        <v>30</v>
      </c>
      <c r="J118" s="36" t="str">
        <f>E23</f>
        <v xml:space="preserve">Ing.Zdeněk  Vitásek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IF(E20="","",E20)</f>
        <v>Vyplň údaj</v>
      </c>
      <c r="G119" s="40"/>
      <c r="H119" s="40"/>
      <c r="I119" s="32" t="s">
        <v>33</v>
      </c>
      <c r="J119" s="36" t="str">
        <f>E26</f>
        <v xml:space="preserve">Martin  Pniok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121</v>
      </c>
      <c r="D121" s="202" t="s">
        <v>61</v>
      </c>
      <c r="E121" s="202" t="s">
        <v>57</v>
      </c>
      <c r="F121" s="202" t="s">
        <v>58</v>
      </c>
      <c r="G121" s="202" t="s">
        <v>122</v>
      </c>
      <c r="H121" s="202" t="s">
        <v>123</v>
      </c>
      <c r="I121" s="202" t="s">
        <v>124</v>
      </c>
      <c r="J121" s="202" t="s">
        <v>113</v>
      </c>
      <c r="K121" s="203" t="s">
        <v>125</v>
      </c>
      <c r="L121" s="204"/>
      <c r="M121" s="100" t="s">
        <v>1</v>
      </c>
      <c r="N121" s="101" t="s">
        <v>40</v>
      </c>
      <c r="O121" s="101" t="s">
        <v>126</v>
      </c>
      <c r="P121" s="101" t="s">
        <v>127</v>
      </c>
      <c r="Q121" s="101" t="s">
        <v>128</v>
      </c>
      <c r="R121" s="101" t="s">
        <v>129</v>
      </c>
      <c r="S121" s="101" t="s">
        <v>130</v>
      </c>
      <c r="T121" s="102" t="s">
        <v>131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132</v>
      </c>
      <c r="D122" s="40"/>
      <c r="E122" s="40"/>
      <c r="F122" s="40"/>
      <c r="G122" s="40"/>
      <c r="H122" s="40"/>
      <c r="I122" s="40"/>
      <c r="J122" s="205">
        <f>BK122</f>
        <v>0</v>
      </c>
      <c r="K122" s="40"/>
      <c r="L122" s="44"/>
      <c r="M122" s="103"/>
      <c r="N122" s="206"/>
      <c r="O122" s="104"/>
      <c r="P122" s="207">
        <f>P123</f>
        <v>0</v>
      </c>
      <c r="Q122" s="104"/>
      <c r="R122" s="207">
        <f>R123</f>
        <v>0</v>
      </c>
      <c r="S122" s="104"/>
      <c r="T122" s="208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115</v>
      </c>
      <c r="BK122" s="209">
        <f>BK123</f>
        <v>0</v>
      </c>
    </row>
    <row r="123" s="12" customFormat="1" ht="25.92" customHeight="1">
      <c r="A123" s="12"/>
      <c r="B123" s="210"/>
      <c r="C123" s="211"/>
      <c r="D123" s="212" t="s">
        <v>75</v>
      </c>
      <c r="E123" s="213" t="s">
        <v>104</v>
      </c>
      <c r="F123" s="213" t="s">
        <v>487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</f>
        <v>0</v>
      </c>
      <c r="Q123" s="218"/>
      <c r="R123" s="219">
        <f>R124</f>
        <v>0</v>
      </c>
      <c r="S123" s="218"/>
      <c r="T123" s="22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156</v>
      </c>
      <c r="AT123" s="222" t="s">
        <v>75</v>
      </c>
      <c r="AU123" s="222" t="s">
        <v>76</v>
      </c>
      <c r="AY123" s="221" t="s">
        <v>135</v>
      </c>
      <c r="BK123" s="223">
        <f>BK124</f>
        <v>0</v>
      </c>
    </row>
    <row r="124" s="12" customFormat="1" ht="22.8" customHeight="1">
      <c r="A124" s="12"/>
      <c r="B124" s="210"/>
      <c r="C124" s="211"/>
      <c r="D124" s="212" t="s">
        <v>75</v>
      </c>
      <c r="E124" s="224" t="s">
        <v>488</v>
      </c>
      <c r="F124" s="224" t="s">
        <v>489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SUM(P125:P126)</f>
        <v>0</v>
      </c>
      <c r="Q124" s="218"/>
      <c r="R124" s="219">
        <f>SUM(R125:R126)</f>
        <v>0</v>
      </c>
      <c r="S124" s="218"/>
      <c r="T124" s="220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156</v>
      </c>
      <c r="AT124" s="222" t="s">
        <v>75</v>
      </c>
      <c r="AU124" s="222" t="s">
        <v>83</v>
      </c>
      <c r="AY124" s="221" t="s">
        <v>135</v>
      </c>
      <c r="BK124" s="223">
        <f>SUM(BK125:BK126)</f>
        <v>0</v>
      </c>
    </row>
    <row r="125" s="2" customFormat="1" ht="16.5" customHeight="1">
      <c r="A125" s="38"/>
      <c r="B125" s="39"/>
      <c r="C125" s="226" t="s">
        <v>83</v>
      </c>
      <c r="D125" s="226" t="s">
        <v>137</v>
      </c>
      <c r="E125" s="227" t="s">
        <v>490</v>
      </c>
      <c r="F125" s="228" t="s">
        <v>489</v>
      </c>
      <c r="G125" s="229" t="s">
        <v>471</v>
      </c>
      <c r="H125" s="230">
        <v>1</v>
      </c>
      <c r="I125" s="231"/>
      <c r="J125" s="232">
        <f>ROUND(I125*H125,2)</f>
        <v>0</v>
      </c>
      <c r="K125" s="228" t="s">
        <v>141</v>
      </c>
      <c r="L125" s="44"/>
      <c r="M125" s="233" t="s">
        <v>1</v>
      </c>
      <c r="N125" s="234" t="s">
        <v>41</v>
      </c>
      <c r="O125" s="91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7" t="s">
        <v>491</v>
      </c>
      <c r="AT125" s="237" t="s">
        <v>137</v>
      </c>
      <c r="AU125" s="237" t="s">
        <v>85</v>
      </c>
      <c r="AY125" s="17" t="s">
        <v>135</v>
      </c>
      <c r="BE125" s="238">
        <f>IF(N125="základní",J125,0)</f>
        <v>0</v>
      </c>
      <c r="BF125" s="238">
        <f>IF(N125="snížená",J125,0)</f>
        <v>0</v>
      </c>
      <c r="BG125" s="238">
        <f>IF(N125="zákl. přenesená",J125,0)</f>
        <v>0</v>
      </c>
      <c r="BH125" s="238">
        <f>IF(N125="sníž. přenesená",J125,0)</f>
        <v>0</v>
      </c>
      <c r="BI125" s="238">
        <f>IF(N125="nulová",J125,0)</f>
        <v>0</v>
      </c>
      <c r="BJ125" s="17" t="s">
        <v>83</v>
      </c>
      <c r="BK125" s="238">
        <f>ROUND(I125*H125,2)</f>
        <v>0</v>
      </c>
      <c r="BL125" s="17" t="s">
        <v>491</v>
      </c>
      <c r="BM125" s="237" t="s">
        <v>492</v>
      </c>
    </row>
    <row r="126" s="2" customFormat="1" ht="16.5" customHeight="1">
      <c r="A126" s="38"/>
      <c r="B126" s="39"/>
      <c r="C126" s="226" t="s">
        <v>85</v>
      </c>
      <c r="D126" s="226" t="s">
        <v>137</v>
      </c>
      <c r="E126" s="227" t="s">
        <v>493</v>
      </c>
      <c r="F126" s="228" t="s">
        <v>494</v>
      </c>
      <c r="G126" s="229" t="s">
        <v>471</v>
      </c>
      <c r="H126" s="230">
        <v>1</v>
      </c>
      <c r="I126" s="231"/>
      <c r="J126" s="232">
        <f>ROUND(I126*H126,2)</f>
        <v>0</v>
      </c>
      <c r="K126" s="228" t="s">
        <v>141</v>
      </c>
      <c r="L126" s="44"/>
      <c r="M126" s="251" t="s">
        <v>1</v>
      </c>
      <c r="N126" s="252" t="s">
        <v>41</v>
      </c>
      <c r="O126" s="253"/>
      <c r="P126" s="254">
        <f>O126*H126</f>
        <v>0</v>
      </c>
      <c r="Q126" s="254">
        <v>0</v>
      </c>
      <c r="R126" s="254">
        <f>Q126*H126</f>
        <v>0</v>
      </c>
      <c r="S126" s="254">
        <v>0</v>
      </c>
      <c r="T126" s="255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7" t="s">
        <v>491</v>
      </c>
      <c r="AT126" s="237" t="s">
        <v>137</v>
      </c>
      <c r="AU126" s="237" t="s">
        <v>85</v>
      </c>
      <c r="AY126" s="17" t="s">
        <v>135</v>
      </c>
      <c r="BE126" s="238">
        <f>IF(N126="základní",J126,0)</f>
        <v>0</v>
      </c>
      <c r="BF126" s="238">
        <f>IF(N126="snížená",J126,0)</f>
        <v>0</v>
      </c>
      <c r="BG126" s="238">
        <f>IF(N126="zákl. přenesená",J126,0)</f>
        <v>0</v>
      </c>
      <c r="BH126" s="238">
        <f>IF(N126="sníž. přenesená",J126,0)</f>
        <v>0</v>
      </c>
      <c r="BI126" s="238">
        <f>IF(N126="nulová",J126,0)</f>
        <v>0</v>
      </c>
      <c r="BJ126" s="17" t="s">
        <v>83</v>
      </c>
      <c r="BK126" s="238">
        <f>ROUND(I126*H126,2)</f>
        <v>0</v>
      </c>
      <c r="BL126" s="17" t="s">
        <v>491</v>
      </c>
      <c r="BM126" s="237" t="s">
        <v>495</v>
      </c>
    </row>
    <row r="127" s="2" customFormat="1" ht="6.96" customHeight="1">
      <c r="A127" s="38"/>
      <c r="B127" s="66"/>
      <c r="C127" s="67"/>
      <c r="D127" s="67"/>
      <c r="E127" s="67"/>
      <c r="F127" s="67"/>
      <c r="G127" s="67"/>
      <c r="H127" s="67"/>
      <c r="I127" s="67"/>
      <c r="J127" s="67"/>
      <c r="K127" s="67"/>
      <c r="L127" s="44"/>
      <c r="M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</sheetData>
  <sheetProtection sheet="1" autoFilter="0" formatColumns="0" formatRows="0" objects="1" scenarios="1" spinCount="100000" saltValue="iNa4mrgZMBIcBKgfJB9eBelzaVLS15Jd4vZOrzaeQBP/+W8pJJbiYrhTmHv3xy3tNhsQI54MXeTQhyU6Ifjdtg==" hashValue="Gdu74aAuYJlcJhCVA4yWldZTpCbSlCG7umaF0OoWW+CtIkXUwjtNXO95+LhKr/u3vY+/1T3fRgvNrQQH+n7qVw==" algorithmName="SHA-512" password="CC35"/>
  <autoFilter ref="C121:K12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LAPTOP-V6F5C2G1\Radka</dc:creator>
  <cp:lastModifiedBy>LAPTOP-V6F5C2G1\Radka</cp:lastModifiedBy>
  <dcterms:created xsi:type="dcterms:W3CDTF">2024-09-04T20:05:00Z</dcterms:created>
  <dcterms:modified xsi:type="dcterms:W3CDTF">2024-09-04T20:05:08Z</dcterms:modified>
</cp:coreProperties>
</file>