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20" yWindow="573" windowWidth="24973" windowHeight="10353"/>
  </bookViews>
  <sheets>
    <sheet name="Rekapitulace stavby" sheetId="1" r:id="rId1"/>
    <sheet name="01 - Vnější ochrana před ..." sheetId="2" r:id="rId2"/>
    <sheet name="02 - VRN - Vedlejší rozpo..." sheetId="3" r:id="rId3"/>
    <sheet name="Pokyny pro vyplnění" sheetId="4" r:id="rId4"/>
  </sheets>
  <definedNames>
    <definedName name="_xlnm._FilterDatabase" localSheetId="1" hidden="1">'01 - Vnější ochrana před ...'!$C$86:$K$154</definedName>
    <definedName name="_xlnm._FilterDatabase" localSheetId="2" hidden="1">'02 - VRN - Vedlejší rozpo...'!$C$82:$K$98</definedName>
    <definedName name="_xlnm.Print_Titles" localSheetId="1">'01 - Vnější ochrana před ...'!$86:$86</definedName>
    <definedName name="_xlnm.Print_Titles" localSheetId="2">'02 - VRN - Vedlejší rozpo...'!$82:$82</definedName>
    <definedName name="_xlnm.Print_Titles" localSheetId="0">'Rekapitulace stavby'!$52:$52</definedName>
    <definedName name="_xlnm.Print_Area" localSheetId="1">'01 - Vnější ochrana před ...'!$C$4:$J$39,'01 - Vnější ochrana před ...'!$C$45:$J$68,'01 - Vnější ochrana před ...'!$C$74:$K$154</definedName>
    <definedName name="_xlnm.Print_Area" localSheetId="2">'02 - VRN - Vedlejší rozpo...'!$C$4:$J$39,'02 - VRN - Vedlejší rozpo...'!$C$45:$J$64,'02 - VRN - Vedlejší rozpo...'!$C$70:$K$98</definedName>
    <definedName name="_xlnm.Print_Area" localSheetId="3">'Pokyny pro vyplnění'!$B$2:$K$71,'Pokyny pro vyplnění'!$B$74:$K$118,'Pokyny pro vyplnění'!$B$121:$K$161,'Pokyny pro vyplnění'!$B$164:$K$219</definedName>
    <definedName name="_xlnm.Print_Area" localSheetId="0">'Rekapitulace stavby'!$D$4:$AO$36,'Rekapitulace stavby'!$C$42:$AQ$57</definedName>
  </definedNames>
  <calcPr calcId="125725"/>
</workbook>
</file>

<file path=xl/calcChain.xml><?xml version="1.0" encoding="utf-8"?>
<calcChain xmlns="http://schemas.openxmlformats.org/spreadsheetml/2006/main">
  <c r="J37" i="3"/>
  <c r="J36"/>
  <c r="AY56" i="1" s="1"/>
  <c r="J35" i="3"/>
  <c r="AX56" i="1" s="1"/>
  <c r="BI98" i="3"/>
  <c r="BH98"/>
  <c r="BG98"/>
  <c r="BF98"/>
  <c r="T98"/>
  <c r="T97" s="1"/>
  <c r="R98"/>
  <c r="R97" s="1"/>
  <c r="P98"/>
  <c r="P97" s="1"/>
  <c r="BI95"/>
  <c r="BH95"/>
  <c r="BG95"/>
  <c r="BF95"/>
  <c r="T95"/>
  <c r="T94"/>
  <c r="R95"/>
  <c r="R94" s="1"/>
  <c r="P95"/>
  <c r="P94" s="1"/>
  <c r="BI92"/>
  <c r="BH92"/>
  <c r="BG92"/>
  <c r="BF92"/>
  <c r="T92"/>
  <c r="R92"/>
  <c r="P92"/>
  <c r="BI90"/>
  <c r="BH90"/>
  <c r="BG90"/>
  <c r="BF90"/>
  <c r="T90"/>
  <c r="R90"/>
  <c r="P90"/>
  <c r="BI88"/>
  <c r="BH88"/>
  <c r="BG88"/>
  <c r="BF88"/>
  <c r="T88"/>
  <c r="R88"/>
  <c r="P88"/>
  <c r="BI85"/>
  <c r="BH85"/>
  <c r="BG85"/>
  <c r="BF85"/>
  <c r="T85"/>
  <c r="T84"/>
  <c r="R85"/>
  <c r="R84"/>
  <c r="P85"/>
  <c r="P84" s="1"/>
  <c r="J79"/>
  <c r="F77"/>
  <c r="E75"/>
  <c r="J54"/>
  <c r="F52"/>
  <c r="E50"/>
  <c r="J24"/>
  <c r="E24"/>
  <c r="J55" s="1"/>
  <c r="J23"/>
  <c r="J18"/>
  <c r="E18"/>
  <c r="F80"/>
  <c r="J17"/>
  <c r="J15"/>
  <c r="E15"/>
  <c r="F54" s="1"/>
  <c r="J14"/>
  <c r="J12"/>
  <c r="J77"/>
  <c r="E7"/>
  <c r="E48" s="1"/>
  <c r="J37" i="2"/>
  <c r="J36"/>
  <c r="AY55" i="1"/>
  <c r="J35" i="2"/>
  <c r="AX55" i="1" s="1"/>
  <c r="BI153" i="2"/>
  <c r="BH153"/>
  <c r="BG153"/>
  <c r="BF153"/>
  <c r="T153"/>
  <c r="T152" s="1"/>
  <c r="R153"/>
  <c r="R152" s="1"/>
  <c r="P153"/>
  <c r="P152"/>
  <c r="BI150"/>
  <c r="BH150"/>
  <c r="BG150"/>
  <c r="BF150"/>
  <c r="T150"/>
  <c r="T149"/>
  <c r="R150"/>
  <c r="R149" s="1"/>
  <c r="P150"/>
  <c r="P149" s="1"/>
  <c r="BI148"/>
  <c r="BH148"/>
  <c r="BG148"/>
  <c r="BF148"/>
  <c r="T148"/>
  <c r="R148"/>
  <c r="P148"/>
  <c r="BI146"/>
  <c r="BH146"/>
  <c r="BG146"/>
  <c r="BF146"/>
  <c r="T146"/>
  <c r="R146"/>
  <c r="P146"/>
  <c r="BI145"/>
  <c r="BH145"/>
  <c r="BG145"/>
  <c r="BF145"/>
  <c r="T145"/>
  <c r="R145"/>
  <c r="P145"/>
  <c r="BI143"/>
  <c r="BH143"/>
  <c r="BG143"/>
  <c r="BF143"/>
  <c r="T143"/>
  <c r="R143"/>
  <c r="P143"/>
  <c r="BI141"/>
  <c r="BH141"/>
  <c r="BG141"/>
  <c r="BF141"/>
  <c r="T141"/>
  <c r="R141"/>
  <c r="P141"/>
  <c r="BI140"/>
  <c r="BH140"/>
  <c r="BG140"/>
  <c r="BF140"/>
  <c r="T140"/>
  <c r="R140"/>
  <c r="P140"/>
  <c r="BI139"/>
  <c r="BH139"/>
  <c r="BG139"/>
  <c r="BF139"/>
  <c r="T139"/>
  <c r="R139"/>
  <c r="P139"/>
  <c r="BI138"/>
  <c r="BH138"/>
  <c r="BG138"/>
  <c r="BF138"/>
  <c r="T138"/>
  <c r="R138"/>
  <c r="P138"/>
  <c r="BI136"/>
  <c r="BH136"/>
  <c r="BG136"/>
  <c r="BF136"/>
  <c r="T136"/>
  <c r="R136"/>
  <c r="P136"/>
  <c r="BI134"/>
  <c r="BH134"/>
  <c r="BG134"/>
  <c r="BF134"/>
  <c r="T134"/>
  <c r="R134"/>
  <c r="P134"/>
  <c r="BI133"/>
  <c r="BH133"/>
  <c r="BG133"/>
  <c r="BF133"/>
  <c r="T133"/>
  <c r="R133"/>
  <c r="P133"/>
  <c r="BI132"/>
  <c r="BH132"/>
  <c r="BG132"/>
  <c r="BF132"/>
  <c r="T132"/>
  <c r="R132"/>
  <c r="P132"/>
  <c r="BI130"/>
  <c r="BH130"/>
  <c r="BG130"/>
  <c r="BF130"/>
  <c r="T130"/>
  <c r="R130"/>
  <c r="P130"/>
  <c r="BI129"/>
  <c r="BH129"/>
  <c r="BG129"/>
  <c r="BF129"/>
  <c r="T129"/>
  <c r="R129"/>
  <c r="P129"/>
  <c r="BI127"/>
  <c r="BH127"/>
  <c r="BG127"/>
  <c r="BF127"/>
  <c r="T127"/>
  <c r="R127"/>
  <c r="P127"/>
  <c r="BI125"/>
  <c r="BH125"/>
  <c r="BG125"/>
  <c r="BF125"/>
  <c r="T125"/>
  <c r="R125"/>
  <c r="P125"/>
  <c r="BI123"/>
  <c r="BH123"/>
  <c r="BG123"/>
  <c r="BF123"/>
  <c r="T123"/>
  <c r="R123"/>
  <c r="P123"/>
  <c r="BI121"/>
  <c r="BH121"/>
  <c r="BG121"/>
  <c r="BF121"/>
  <c r="T121"/>
  <c r="R121"/>
  <c r="P121"/>
  <c r="BI119"/>
  <c r="BH119"/>
  <c r="BG119"/>
  <c r="BF119"/>
  <c r="T119"/>
  <c r="R119"/>
  <c r="P119"/>
  <c r="BI117"/>
  <c r="BH117"/>
  <c r="BG117"/>
  <c r="BF117"/>
  <c r="T117"/>
  <c r="R117"/>
  <c r="P117"/>
  <c r="BI116"/>
  <c r="BH116"/>
  <c r="BG116"/>
  <c r="BF116"/>
  <c r="T116"/>
  <c r="R116"/>
  <c r="P116"/>
  <c r="BI115"/>
  <c r="BH115"/>
  <c r="BG115"/>
  <c r="BF115"/>
  <c r="T115"/>
  <c r="R115"/>
  <c r="P115"/>
  <c r="BI105"/>
  <c r="BH105"/>
  <c r="BG105"/>
  <c r="BF105"/>
  <c r="T105"/>
  <c r="R105"/>
  <c r="P105"/>
  <c r="BI103"/>
  <c r="BH103"/>
  <c r="BG103"/>
  <c r="BF103"/>
  <c r="T103"/>
  <c r="R103"/>
  <c r="P103"/>
  <c r="BI100"/>
  <c r="BH100"/>
  <c r="BG100"/>
  <c r="BF100"/>
  <c r="T100"/>
  <c r="R100"/>
  <c r="P100"/>
  <c r="BI98"/>
  <c r="BH98"/>
  <c r="BG98"/>
  <c r="BF98"/>
  <c r="T98"/>
  <c r="R98"/>
  <c r="P98"/>
  <c r="BI97"/>
  <c r="BH97"/>
  <c r="BG97"/>
  <c r="BF97"/>
  <c r="T97"/>
  <c r="R97"/>
  <c r="P97"/>
  <c r="BI95"/>
  <c r="BH95"/>
  <c r="BG95"/>
  <c r="BF95"/>
  <c r="T95"/>
  <c r="R95"/>
  <c r="P95"/>
  <c r="BI94"/>
  <c r="BH94"/>
  <c r="BG94"/>
  <c r="BF94"/>
  <c r="T94"/>
  <c r="R94"/>
  <c r="P94"/>
  <c r="BI92"/>
  <c r="BH92"/>
  <c r="BG92"/>
  <c r="BF92"/>
  <c r="T92"/>
  <c r="R92"/>
  <c r="P92"/>
  <c r="BI91"/>
  <c r="BH91"/>
  <c r="BG91"/>
  <c r="BF91"/>
  <c r="T91"/>
  <c r="R91"/>
  <c r="P91"/>
  <c r="BI89"/>
  <c r="BH89"/>
  <c r="BG89"/>
  <c r="BF89"/>
  <c r="T89"/>
  <c r="R89"/>
  <c r="P89"/>
  <c r="J83"/>
  <c r="F81"/>
  <c r="E79"/>
  <c r="J54"/>
  <c r="F52"/>
  <c r="E50"/>
  <c r="J24"/>
  <c r="E24"/>
  <c r="J84" s="1"/>
  <c r="J23"/>
  <c r="J18"/>
  <c r="E18"/>
  <c r="F84"/>
  <c r="J17"/>
  <c r="J15"/>
  <c r="E15"/>
  <c r="F54" s="1"/>
  <c r="J14"/>
  <c r="J12"/>
  <c r="J81" s="1"/>
  <c r="E7"/>
  <c r="E77" s="1"/>
  <c r="L50" i="1"/>
  <c r="AM50"/>
  <c r="AM49"/>
  <c r="L49"/>
  <c r="AM47"/>
  <c r="L47"/>
  <c r="L45"/>
  <c r="L44"/>
  <c r="J121" i="2"/>
  <c r="J97"/>
  <c r="BK132"/>
  <c r="BK91"/>
  <c r="J141"/>
  <c r="BK136"/>
  <c r="J91"/>
  <c r="BK105"/>
  <c r="J98" i="3"/>
  <c r="BK150" i="2"/>
  <c r="BK92"/>
  <c r="BK90" i="3"/>
  <c r="J100" i="2"/>
  <c r="BK88" i="3"/>
  <c r="BK89" i="2"/>
  <c r="J95"/>
  <c r="J89"/>
  <c r="BK103"/>
  <c r="J98"/>
  <c r="J85" i="3"/>
  <c r="J119" i="2"/>
  <c r="J150"/>
  <c r="BK115"/>
  <c r="J145"/>
  <c r="BK129"/>
  <c r="BK133"/>
  <c r="J148"/>
  <c r="BK145"/>
  <c r="BK130"/>
  <c r="J132"/>
  <c r="J103"/>
  <c r="J95" i="3"/>
  <c r="BK153" i="2"/>
  <c r="J90" i="3"/>
  <c r="BK138" i="2"/>
  <c r="J125"/>
  <c r="BK95" i="3"/>
  <c r="J127" i="2"/>
  <c r="BK146"/>
  <c r="BK97"/>
  <c r="J123"/>
  <c r="BK95"/>
  <c r="BK141"/>
  <c r="J117"/>
  <c r="J105"/>
  <c r="J139"/>
  <c r="BK92" i="3"/>
  <c r="J92" i="2"/>
  <c r="BK121"/>
  <c r="J136"/>
  <c r="J115"/>
  <c r="J140"/>
  <c r="J153"/>
  <c r="BK85" i="3"/>
  <c r="BK117" i="2"/>
  <c r="BK98" i="3"/>
  <c r="BK98" i="2"/>
  <c r="J130"/>
  <c r="J146"/>
  <c r="BK127"/>
  <c r="BK125"/>
  <c r="J129"/>
  <c r="J116"/>
  <c r="J143"/>
  <c r="BK148"/>
  <c r="J88" i="3"/>
  <c r="J94" i="2"/>
  <c r="BK116"/>
  <c r="BK94"/>
  <c r="J134"/>
  <c r="BK123"/>
  <c r="BK143"/>
  <c r="J138"/>
  <c r="J133"/>
  <c r="AS54" i="1"/>
  <c r="BK119" i="2"/>
  <c r="BK140"/>
  <c r="BK100"/>
  <c r="BK139"/>
  <c r="BK134"/>
  <c r="J92" i="3"/>
  <c r="R87" l="1"/>
  <c r="R83" s="1"/>
  <c r="P88" i="2"/>
  <c r="BK102"/>
  <c r="J102" s="1"/>
  <c r="J62" s="1"/>
  <c r="T118"/>
  <c r="R135"/>
  <c r="R142"/>
  <c r="BK88"/>
  <c r="P102"/>
  <c r="BK118"/>
  <c r="J118"/>
  <c r="J63" s="1"/>
  <c r="BK135"/>
  <c r="J135"/>
  <c r="J64" s="1"/>
  <c r="BK142"/>
  <c r="J142"/>
  <c r="J65" s="1"/>
  <c r="P87" i="3"/>
  <c r="P83"/>
  <c r="AU56" i="1" s="1"/>
  <c r="R88" i="2"/>
  <c r="R102"/>
  <c r="P118"/>
  <c r="P135"/>
  <c r="P142"/>
  <c r="BK87" i="3"/>
  <c r="J87"/>
  <c r="J61"/>
  <c r="T88" i="2"/>
  <c r="T102"/>
  <c r="R118"/>
  <c r="T135"/>
  <c r="T142"/>
  <c r="T87" i="3"/>
  <c r="T83" s="1"/>
  <c r="BK94"/>
  <c r="J94"/>
  <c r="J62" s="1"/>
  <c r="BK149" i="2"/>
  <c r="J149"/>
  <c r="J66" s="1"/>
  <c r="BK152"/>
  <c r="J152"/>
  <c r="J67" s="1"/>
  <c r="BK84" i="3"/>
  <c r="BK83"/>
  <c r="J83" s="1"/>
  <c r="J30" s="1"/>
  <c r="BK97"/>
  <c r="J97"/>
  <c r="J63" s="1"/>
  <c r="F55"/>
  <c r="BE85"/>
  <c r="BE95"/>
  <c r="J88" i="2"/>
  <c r="J60"/>
  <c r="E73" i="3"/>
  <c r="F79"/>
  <c r="J80"/>
  <c r="BE92"/>
  <c r="BE88"/>
  <c r="J52"/>
  <c r="BE98"/>
  <c r="BK101" i="2"/>
  <c r="J101"/>
  <c r="J61" s="1"/>
  <c r="BE90" i="3"/>
  <c r="F55" i="2"/>
  <c r="BE105"/>
  <c r="E48"/>
  <c r="BE95"/>
  <c r="BE115"/>
  <c r="BE116"/>
  <c r="BE123"/>
  <c r="J52"/>
  <c r="F83"/>
  <c r="BE91"/>
  <c r="BE98"/>
  <c r="BE103"/>
  <c r="BE119"/>
  <c r="BE121"/>
  <c r="BE130"/>
  <c r="BE133"/>
  <c r="BE140"/>
  <c r="BE145"/>
  <c r="BE148"/>
  <c r="J55"/>
  <c r="BE92"/>
  <c r="BE117"/>
  <c r="BE127"/>
  <c r="BE136"/>
  <c r="BE141"/>
  <c r="BE146"/>
  <c r="BE100"/>
  <c r="BE134"/>
  <c r="BE139"/>
  <c r="BE150"/>
  <c r="BE153"/>
  <c r="BE89"/>
  <c r="BE94"/>
  <c r="BE97"/>
  <c r="BE125"/>
  <c r="BE129"/>
  <c r="BE132"/>
  <c r="BE138"/>
  <c r="BE143"/>
  <c r="F37"/>
  <c r="BD55" i="1" s="1"/>
  <c r="J34" i="3"/>
  <c r="AW56" i="1" s="1"/>
  <c r="F34" i="3"/>
  <c r="BA56" i="1"/>
  <c r="F36" i="2"/>
  <c r="BC55" i="1" s="1"/>
  <c r="F36" i="3"/>
  <c r="BC56" i="1" s="1"/>
  <c r="F35" i="3"/>
  <c r="BB56" i="1"/>
  <c r="F37" i="3"/>
  <c r="BD56" i="1" s="1"/>
  <c r="F35" i="2"/>
  <c r="BB55" i="1" s="1"/>
  <c r="J34" i="2"/>
  <c r="AW55" i="1" s="1"/>
  <c r="F34" i="2"/>
  <c r="BA55" i="1" s="1"/>
  <c r="R101" i="2" l="1"/>
  <c r="R87" s="1"/>
  <c r="P101"/>
  <c r="P87"/>
  <c r="AU55" i="1" s="1"/>
  <c r="AU54" s="1"/>
  <c r="T101" i="2"/>
  <c r="T87"/>
  <c r="AG56" i="1"/>
  <c r="J84" i="3"/>
  <c r="J60"/>
  <c r="J59"/>
  <c r="BK87" i="2"/>
  <c r="J87"/>
  <c r="J59" s="1"/>
  <c r="BA54" i="1"/>
  <c r="W30"/>
  <c r="BC54"/>
  <c r="W32" s="1"/>
  <c r="F33" i="2"/>
  <c r="AZ55" i="1" s="1"/>
  <c r="J33" i="3"/>
  <c r="AV56" i="1"/>
  <c r="AT56" s="1"/>
  <c r="BD54"/>
  <c r="W33" s="1"/>
  <c r="BB54"/>
  <c r="AX54" s="1"/>
  <c r="J33" i="2"/>
  <c r="AV55" i="1"/>
  <c r="AT55" s="1"/>
  <c r="F33" i="3"/>
  <c r="AZ56" i="1"/>
  <c r="AN56" l="1"/>
  <c r="J39" i="3"/>
  <c r="AZ54" i="1"/>
  <c r="AV54" s="1"/>
  <c r="AK29" s="1"/>
  <c r="AY54"/>
  <c r="W31"/>
  <c r="J30" i="2"/>
  <c r="AG55" i="1"/>
  <c r="AG54" s="1"/>
  <c r="AK26" s="1"/>
  <c r="AW54"/>
  <c r="AK30"/>
  <c r="J39" i="2" l="1"/>
  <c r="AN55" i="1"/>
  <c r="AK35"/>
  <c r="AT54"/>
  <c r="W29"/>
  <c r="AN54" l="1"/>
</calcChain>
</file>

<file path=xl/sharedStrings.xml><?xml version="1.0" encoding="utf-8"?>
<sst xmlns="http://schemas.openxmlformats.org/spreadsheetml/2006/main" count="1667" uniqueCount="517">
  <si>
    <t>Export Komplet</t>
  </si>
  <si>
    <t>VZ</t>
  </si>
  <si>
    <t>2.0</t>
  </si>
  <si>
    <t>ZAMOK</t>
  </si>
  <si>
    <t>False</t>
  </si>
  <si>
    <t>{476e3339-5b13-48e8-8962-58c546970d19}</t>
  </si>
  <si>
    <t>0,01</t>
  </si>
  <si>
    <t>21</t>
  </si>
  <si>
    <t>12</t>
  </si>
  <si>
    <t>REKAPITULACE STAVBY</t>
  </si>
  <si>
    <t>v ---  níže se nacházejí doplnkové a pomocné údaje k sestavám  --- v</t>
  </si>
  <si>
    <t>Návod na vyplnění</t>
  </si>
  <si>
    <t>0,001</t>
  </si>
  <si>
    <t>Kód:</t>
  </si>
  <si>
    <t>111-09-24</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</si>
  <si>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</si>
  <si>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</si>
  <si>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KSO:</t>
  </si>
  <si>
    <t/>
  </si>
  <si>
    <t>CC-CZ:</t>
  </si>
  <si>
    <t>Místo:</t>
  </si>
  <si>
    <t>Šumperk</t>
  </si>
  <si>
    <t>Datum:</t>
  </si>
  <si>
    <t>1. 9. 2024</t>
  </si>
  <si>
    <t>Zadavatel:</t>
  </si>
  <si>
    <t>IČ:</t>
  </si>
  <si>
    <t xml:space="preserve"> </t>
  </si>
  <si>
    <t>DIČ:</t>
  </si>
  <si>
    <t>Uchazeč:</t>
  </si>
  <si>
    <t>Vyplň údaj</t>
  </si>
  <si>
    <t>Projektant:</t>
  </si>
  <si>
    <t>Ing.Pavel Matura</t>
  </si>
  <si>
    <t>True</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</si>
  <si>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</si>
  <si>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</si>
  <si>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</si>
  <si>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</si>
  <si>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</si>
  <si>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</si>
  <si>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</si>
  <si>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</si>
  <si>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</si>
  <si>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</si>
  <si>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</si>
  <si>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</si>
  <si>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</si>
  <si>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</si>
  <si>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</si>
  <si>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</si>
  <si>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</si>
  <si>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</si>
  <si>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</si>
  <si>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</si>
  <si>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</si>
  <si>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</si>
  <si>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</si>
  <si>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</si>
  <si>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</si>
  <si>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</si>
  <si>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</si>
  <si>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</si>
  <si>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</si>
  <si>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</si>
  <si>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</si>
  <si>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</si>
  <si>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</si>
  <si>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</si>
  <si>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</si>
  <si>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</si>
  <si>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</si>
  <si>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</si>
  <si>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</si>
  <si>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</si>
  <si>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</si>
  <si>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</si>
  <si>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01</t>
  </si>
  <si>
    <t>Vnější ochrana před bleskem</t>
  </si>
  <si>
    <t>STA</t>
  </si>
  <si>
    <t>1</t>
  </si>
  <si>
    <t>{5f4862ba-bfe2-46ab-bbe8-42b98da86c84}</t>
  </si>
  <si>
    <t>2</t>
  </si>
  <si>
    <t>02</t>
  </si>
  <si>
    <t>VRN - Vedlejší rozpočtové náklady</t>
  </si>
  <si>
    <t>{50676120-ebac-4358-8b0f-5115d707e14f}</t>
  </si>
  <si>
    <t>KRYCÍ LIST SOUPISU PRACÍ</t>
  </si>
  <si>
    <t>Objekt:</t>
  </si>
  <si>
    <t>01 - Vnější ochrana před bleskem</t>
  </si>
  <si>
    <t>REKAPITULACE ČLENĚNÍ SOUPISU PRACÍ</t>
  </si>
  <si>
    <t>Kód dílu - Popis</t>
  </si>
  <si>
    <t>Cena celkem [CZK]</t>
  </si>
  <si>
    <t>-1</t>
  </si>
  <si>
    <t>A - Uzemnění - úprava a doplnění - vývody země/vzduch</t>
  </si>
  <si>
    <t>B - Systém vnější ochrany pro LPLII, LPSII - izolovaná soustava</t>
  </si>
  <si>
    <t xml:space="preserve">    B.1 - Vysokonapěťový vodič pro s&lt;0.75 m, barva šedá</t>
  </si>
  <si>
    <t xml:space="preserve">    B.2 - JT4,2 - Podpůrné trubky s jímači (trubka 3200+1000 mm jímač)</t>
  </si>
  <si>
    <t xml:space="preserve">    B.3 - Připojovací prvky</t>
  </si>
  <si>
    <t xml:space="preserve">    B.4 - Ekvipotenciálové vyrovnání </t>
  </si>
  <si>
    <t>C - Revize</t>
  </si>
  <si>
    <t>D - Přesun hmot</t>
  </si>
  <si>
    <t>SOUPIS PRACÍ</t>
  </si>
  <si>
    <t>PČ</t>
  </si>
  <si>
    <t>MJ</t>
  </si>
  <si>
    <t>Množství</t>
  </si>
  <si>
    <t>J.cena [CZK]</t>
  </si>
  <si>
    <t>Cenová soustava</t>
  </si>
  <si>
    <t>J. Nh [h]</t>
  </si>
  <si>
    <t>Nh celkem [h]</t>
  </si>
  <si>
    <t>J. hmotnost [t]</t>
  </si>
  <si>
    <t>Hmotnost celkem [t]</t>
  </si>
  <si>
    <t>J. suť [t]</t>
  </si>
  <si>
    <t>Suť Celkem [t]</t>
  </si>
  <si>
    <t>Náklady soupisu celkem</t>
  </si>
  <si>
    <t>A</t>
  </si>
  <si>
    <t>Uzemnění - úprava a doplnění - vývody země/vzduch</t>
  </si>
  <si>
    <t>ROZPOCET</t>
  </si>
  <si>
    <t>K</t>
  </si>
  <si>
    <t>741410003</t>
  </si>
  <si>
    <t>Montáž uzemňovacího vedení s upevněním, propojením a připojením pomocí svorek na povrchu drátu nebo lana Ø do 10 mm</t>
  </si>
  <si>
    <t>m</t>
  </si>
  <si>
    <t>CS ÚRS 2024 02</t>
  </si>
  <si>
    <t>16</t>
  </si>
  <si>
    <t>1648919407</t>
  </si>
  <si>
    <t>Online PSC</t>
  </si>
  <si>
    <t>https://podminky.urs.cz/item/CS_URS_2024_02/741410003</t>
  </si>
  <si>
    <t>M</t>
  </si>
  <si>
    <t>35442135</t>
  </si>
  <si>
    <t>drát D 10/13mm FeZn + PVC</t>
  </si>
  <si>
    <t>kg</t>
  </si>
  <si>
    <t>32</t>
  </si>
  <si>
    <t>38420754</t>
  </si>
  <si>
    <t>3</t>
  </si>
  <si>
    <t>741420021</t>
  </si>
  <si>
    <t>Montáž hromosvodného vedení svorek se 2 šrouby</t>
  </si>
  <si>
    <t>kus</t>
  </si>
  <si>
    <t>862870528</t>
  </si>
  <si>
    <t>https://podminky.urs.cz/item/CS_URS_2024_02/741420021</t>
  </si>
  <si>
    <t>4</t>
  </si>
  <si>
    <t>11.042.040</t>
  </si>
  <si>
    <t>Zkušební svorka pro spojení jímací tyče s vedením nebo svodu s vývodem z uzemnění. Svorka je testována v návaznosti na ČSN EN 62561-1 zkušebním bleskovým proudem 200 kA (10/350 μs). Provedení s pérovou podložkou a mezidestičkou pro kruhové a páskové vedení.</t>
  </si>
  <si>
    <t>ks</t>
  </si>
  <si>
    <t>Vlastní položka</t>
  </si>
  <si>
    <t>1615756942</t>
  </si>
  <si>
    <t>5</t>
  </si>
  <si>
    <t>HZS2231</t>
  </si>
  <si>
    <t>Hodinové zúčtovací sazby profesí PSV provádění stavebních instalací elektrikář</t>
  </si>
  <si>
    <t>hod</t>
  </si>
  <si>
    <t>274597967</t>
  </si>
  <si>
    <t>https://podminky.urs.cz/item/CS_URS_2024_02/HZS2231</t>
  </si>
  <si>
    <t>6</t>
  </si>
  <si>
    <t>izol_trubička</t>
  </si>
  <si>
    <t>Elektroizolační trubička pro ochranu vývodu zemně/vzduch. Barva trubičky černá, materiál PVC o tloušťce 1 mm, pracovnbí teplota -20÷80°C, Øvnitř: 12mm.</t>
  </si>
  <si>
    <t>-2134151249</t>
  </si>
  <si>
    <t>7</t>
  </si>
  <si>
    <t>741420083</t>
  </si>
  <si>
    <t>Montáž hromosvodného vedení doplňků štítků k označení svodů</t>
  </si>
  <si>
    <t>-956602958</t>
  </si>
  <si>
    <t>https://podminky.urs.cz/item/CS_URS_2024_02/741420083</t>
  </si>
  <si>
    <t>8</t>
  </si>
  <si>
    <t>35442113</t>
  </si>
  <si>
    <t>štítek kovový - bez čísla</t>
  </si>
  <si>
    <t>267645585</t>
  </si>
  <si>
    <t>B</t>
  </si>
  <si>
    <t>Systém vnější ochrany pro LPLII, LPSII - izolovaná soustava</t>
  </si>
  <si>
    <t>B.1</t>
  </si>
  <si>
    <t>Vysokonapěťový vodič pro s&lt;0.75 m, barva šedá</t>
  </si>
  <si>
    <t>9</t>
  </si>
  <si>
    <t>741420002</t>
  </si>
  <si>
    <t>Montáž hromosvodného vedení svodových drátů nebo lan s podpěrami, D přes 10 mm</t>
  </si>
  <si>
    <t>-2050903832</t>
  </si>
  <si>
    <t>https://podminky.urs.cz/item/CS_URS_2024_02/741420002</t>
  </si>
  <si>
    <t>10</t>
  </si>
  <si>
    <t>11.008.816</t>
  </si>
  <si>
    <t>Vodič s vysokonapěťovou izolací, pro dodržení dostatečné vzdálenosti vůči elektricky vodivým částem podle ČSN EN 62305-3, pro zabránění nebezpečným přeskokům mezi částmi vnějšího systému ochrany před bleskem a vnitřními vodivými částmi (elektrická zařízení, potrubní vedení apod.) Pro zabránění vzniku plazivého výboje je vodič opatřen speciálním pláštěm, který umožňuje řídit vůči vztažnému potenciálu vysoká impulzní napětí, způsobená bleskem. Ekvivalent dostatečné vzdálenosti s ≤ 75 cm (pro vzduch) nebo s ≤ 150 cm (pro pevný nevodivý materiál). Venkovní průměr izolovaného vedení 23mm, barva pláště vodiče šedá.</t>
  </si>
  <si>
    <t>-967744215</t>
  </si>
  <si>
    <t>VV</t>
  </si>
  <si>
    <t>"Svod 1 - délka vodiče" 17</t>
  </si>
  <si>
    <t>"Svod 2 - délka vodiče" 12,5</t>
  </si>
  <si>
    <t>"Svod 3 - délka vodiče" 12,5</t>
  </si>
  <si>
    <t>"Svod 4 - délka vodiče" 17</t>
  </si>
  <si>
    <t>"Svod 5 - délka vodiče" 16</t>
  </si>
  <si>
    <t>"Svod 6 - délka vodiče" 12,5</t>
  </si>
  <si>
    <t>"Svod 7 - délka vodiče" 12,5</t>
  </si>
  <si>
    <t>"Svod 8 - délka vodiče" 17</t>
  </si>
  <si>
    <t>Součet</t>
  </si>
  <si>
    <t>11</t>
  </si>
  <si>
    <t>11.008.819</t>
  </si>
  <si>
    <t>Držák vedení pro vysokonapěťové vodiče, s příložkou se dvěma šrouby, nerezové provedení s umělohmotnou podložkou, například pro montáž na stěnu.</t>
  </si>
  <si>
    <t>734035886</t>
  </si>
  <si>
    <t>10.342.027</t>
  </si>
  <si>
    <t>Držák střešních vodičů s jednoduchým držákem kabelu, pro připevnění kruhových vodičů nebo pásků (s adaptérem) s volným vedením kabelů na plochých střechách. Dvoudílné provedení skládající se z držáku vodiče se základní deskou z plastu odolného vůči povětrnostním vlivům, UV stabilizovaného a bez halogenů, s nacvakávacím kamenem z mrazuvzdorného betonu. Hmotnost 1kg.</t>
  </si>
  <si>
    <t>203495755</t>
  </si>
  <si>
    <t>13</t>
  </si>
  <si>
    <t>10.342.754</t>
  </si>
  <si>
    <t>Adaptér pro uložení vysokonapěťového vodiče na plochou střechu. K nacvaknutí na střešní držák vedení.</t>
  </si>
  <si>
    <t>-2129867987</t>
  </si>
  <si>
    <t>B.2</t>
  </si>
  <si>
    <t>JT4,2 - Podpůrné trubky s jímači (trubka 3200+1000 mm jímač)</t>
  </si>
  <si>
    <t>14</t>
  </si>
  <si>
    <t>741420103</t>
  </si>
  <si>
    <t>Montáž oddáleného vedení držáků na trubku</t>
  </si>
  <si>
    <t>1274116718</t>
  </si>
  <si>
    <t>https://podminky.urs.cz/item/CS_URS_2024_02/741420103</t>
  </si>
  <si>
    <t>15</t>
  </si>
  <si>
    <t>741420121</t>
  </si>
  <si>
    <t>Montáž oddáleného vedení izolační tyče</t>
  </si>
  <si>
    <t>1686034366</t>
  </si>
  <si>
    <t>https://podminky.urs.cz/item/CS_URS_2024_02/741420121</t>
  </si>
  <si>
    <t>741410063</t>
  </si>
  <si>
    <t>Montáž uzemňovacího vedení s upevněním, propojením a připojením pomocí svorek doplňků ochranného pospojování pláště kabelu s konstrukcí</t>
  </si>
  <si>
    <t>-1017111342</t>
  </si>
  <si>
    <t>https://podminky.urs.cz/item/CS_URS_2024_02/741410063</t>
  </si>
  <si>
    <t>17</t>
  </si>
  <si>
    <t>741420054</t>
  </si>
  <si>
    <t>Montáž hromosvodného vedení ochranných prvků tvarování prvků</t>
  </si>
  <si>
    <t>1457350409</t>
  </si>
  <si>
    <t>https://podminky.urs.cz/item/CS_URS_2024_02/741420054</t>
  </si>
  <si>
    <t>18</t>
  </si>
  <si>
    <t>741430012</t>
  </si>
  <si>
    <t>Montáž jímacích tyčí délky přes 3 m, na stojan</t>
  </si>
  <si>
    <t>313124022</t>
  </si>
  <si>
    <t>https://podminky.urs.cz/item/CS_URS_2024_02/741430012</t>
  </si>
  <si>
    <t>19</t>
  </si>
  <si>
    <t>11.137.740</t>
  </si>
  <si>
    <t>Podpůrná trubka GFK/Al s vnitřním připojením a pružinovou PA svorkou, pro vysokonapěťové vodiče, s krátkou jímací tyčí, pro instalaci oddálených (izolovaných) jímacích soustav. Systém pro dodržení dostatečné vzdálenosti vůči elektrickým a vodivým částem podle ČSN EN 62305-3. Trubka D 50 mm z umělé hmoty vyztužené skleněnými vlákny, s UV odolností, barva světle šedá, koeficient materiálu km= 0,7. Jednodílné provedení, kombinované s nerezovou jímací tyčí (D 10 mm, délka 1000 mm).</t>
  </si>
  <si>
    <t>-1497812006</t>
  </si>
  <si>
    <t>20</t>
  </si>
  <si>
    <t>829865131</t>
  </si>
  <si>
    <t>stativ_3 ramena</t>
  </si>
  <si>
    <t>Tříramenný nerezový stojan malý (rozkládací provedení), pro podpůrné trubky D 50 mm se stranovým vývodem nebo jímací tyče D40 mm s redukcí s dvojitou příložkou pro připojení dvou drátů 8 – 10 mm, pro sestavení s betonovými podstavci (hmotnost 17 kg), a přizpůsobením sklonu střechy do 10°. Tříramenné stojany jsou dimenzovány podle Eurocode 1 (DIN EN 1991-1-4 + DIN EN 1991-1-4/NA). Materiál stojanu: nerez, Poloměr: 680 mm.</t>
  </si>
  <si>
    <t>-1179557767</t>
  </si>
  <si>
    <t>22</t>
  </si>
  <si>
    <t>10.046.693</t>
  </si>
  <si>
    <t>Nosná deska (gumová podložka) pro ochranu střešních membrán pod betonovou základnou, velká verze pro hmotnost 17 kg.</t>
  </si>
  <si>
    <t>10552263</t>
  </si>
  <si>
    <t>23</t>
  </si>
  <si>
    <t>10.046.689</t>
  </si>
  <si>
    <t>Betonový podstavec Rd16 d= 337/17kg s klínem.</t>
  </si>
  <si>
    <t>-404285739</t>
  </si>
  <si>
    <t>B.3</t>
  </si>
  <si>
    <t>Připojovací prvky</t>
  </si>
  <si>
    <t>24</t>
  </si>
  <si>
    <t>741130041</t>
  </si>
  <si>
    <t>Ukončení vodičů izolovaných s označením a zapojením smršťovací záklopkou nebo páskou bez letování, průřezu žíly do 25 mm2</t>
  </si>
  <si>
    <t>-883125676</t>
  </si>
  <si>
    <t>https://podminky.urs.cz/item/CS_URS_2024_02/741130041</t>
  </si>
  <si>
    <t>25</t>
  </si>
  <si>
    <t>11.106.113</t>
  </si>
  <si>
    <t>Upevňovací sada pro připojení až 4 vodičů k podpůrným trubkám, složená z připojovací destičky (čtyřnásobné s dvojicí pojistných matic) a upevňovacího kroužku se čtyřmi držáky vedení (D 20 mm), opatřenými prořezem pro zajištění oblasti koncovky (součástí sady jsou 2 stahovací pásky).</t>
  </si>
  <si>
    <t>sada</t>
  </si>
  <si>
    <t>1572399027</t>
  </si>
  <si>
    <t>27</t>
  </si>
  <si>
    <t>11.346.293</t>
  </si>
  <si>
    <t>Připojovací prvek pro vodič Ø 23 mm, pro uložení vně podpůrné trubky, pro vytvoření koncovky vedení při instalaci vně podpůrné trubky (hlavice pro připojovací destičku, včetně dvou smršťovacích bužírek 1x černá, 1x šedá).</t>
  </si>
  <si>
    <t>521008412</t>
  </si>
  <si>
    <t>28</t>
  </si>
  <si>
    <t>11.008.817</t>
  </si>
  <si>
    <t>Připojovací prvek pro vodič Ø 23 mm pro ukončení např. na zkušební svorce. Připojovací prvek pro zakončení vodiče 23mm, pro vytvoření koncovky vedení na jiné části vnější ochrany před bleskem nebo na uzemňovací soustavu (součástí jsou dvě smršťovací bužírky 1x černá, 1x šedá).</t>
  </si>
  <si>
    <t>-64119041</t>
  </si>
  <si>
    <t>26</t>
  </si>
  <si>
    <t>11.023.772</t>
  </si>
  <si>
    <t>Sada připojovacích prvků pro vodič Ø 23 mm, pro uložení uvnitř podpůrné trubky.Připojovací prvky pro zakončení vodiče 23mm na obou koncích. Pro zajištění oblasti koncovky uvnitř nosné trubky a připojovací prvek pro připojení na jiné části vnější ochrany před bleskem nebo na uzemňovací soustavu (součástí jsou čtyři smršťovací izolace).</t>
  </si>
  <si>
    <t>-103737767</t>
  </si>
  <si>
    <t>B.4</t>
  </si>
  <si>
    <t xml:space="preserve">Ekvipotenciálové vyrovnání </t>
  </si>
  <si>
    <t>29</t>
  </si>
  <si>
    <t>741420001</t>
  </si>
  <si>
    <t>Montáž hromosvodného vedení svodových drátů nebo lan s podpěrami, Ø do 10 mm</t>
  </si>
  <si>
    <t>-1321047989</t>
  </si>
  <si>
    <t>https://podminky.urs.cz/item/CS_URS_2024_02/741420001</t>
  </si>
  <si>
    <t>30</t>
  </si>
  <si>
    <t>35442270</t>
  </si>
  <si>
    <t>podpěra vedení na ploché střechy pr. 140mm, plastový zámek, výška vedení 100mm, plast s betonem, 1 kg</t>
  </si>
  <si>
    <t>1861564737</t>
  </si>
  <si>
    <t>31</t>
  </si>
  <si>
    <t>741420022</t>
  </si>
  <si>
    <t>Montáž hromosvodného vedení svorek se 3 a více šrouby</t>
  </si>
  <si>
    <t>-1159861200</t>
  </si>
  <si>
    <t>https://podminky.urs.cz/item/CS_URS_2024_02/741420022</t>
  </si>
  <si>
    <t>35431011</t>
  </si>
  <si>
    <t>svorka uzemnění AlMgSi spojovací pro lano D 8-10mm</t>
  </si>
  <si>
    <t>323724801</t>
  </si>
  <si>
    <t>C</t>
  </si>
  <si>
    <t>Revize</t>
  </si>
  <si>
    <t>33</t>
  </si>
  <si>
    <t>741810001</t>
  </si>
  <si>
    <t>Zkoušky a prohlídky elektrických rozvodů a zařízení celková prohlídka a vyhotovení revizní zprávy pro objem montážních prací do 100 tis. Kč</t>
  </si>
  <si>
    <t>1769175603</t>
  </si>
  <si>
    <t>https://podminky.urs.cz/item/CS_URS_2024_02/741810001</t>
  </si>
  <si>
    <t>Přesun hmot</t>
  </si>
  <si>
    <t>34</t>
  </si>
  <si>
    <t>998741102</t>
  </si>
  <si>
    <t>Přesun hmot pro silnoproud stanovený z hmotnosti přesunovaného materiálu vodorovná dopravní vzdálenost do 50 m základní v objektech výšky přes 6 do 12 m</t>
  </si>
  <si>
    <t>t</t>
  </si>
  <si>
    <t>-1824041689</t>
  </si>
  <si>
    <t>https://podminky.urs.cz/item/CS_URS_2024_02/998741102</t>
  </si>
  <si>
    <t>02 - VRN - Vedlejší rozpočtové náklady</t>
  </si>
  <si>
    <t>A - Dokumentace</t>
  </si>
  <si>
    <t>B - Demontážní práce</t>
  </si>
  <si>
    <t>C - Odpady</t>
  </si>
  <si>
    <t>D - Ostatní drobný materiál</t>
  </si>
  <si>
    <t>Dokumentace</t>
  </si>
  <si>
    <t>013254000</t>
  </si>
  <si>
    <t>Dokumentace skutečného provedení stavby</t>
  </si>
  <si>
    <t>1024</t>
  </si>
  <si>
    <t>-563844755</t>
  </si>
  <si>
    <t>https://podminky.urs.cz/item/CS_URS_2024_02/013254000</t>
  </si>
  <si>
    <t>Demontážní práce</t>
  </si>
  <si>
    <t>741421811</t>
  </si>
  <si>
    <t>Demontáž hromosvodného vedení bez zachování funkčnosti svodových drátů nebo lan kolmého svodu, průměru do 8 mm</t>
  </si>
  <si>
    <t>-2102676757</t>
  </si>
  <si>
    <t>https://podminky.urs.cz/item/CS_URS_2024_02/741421811</t>
  </si>
  <si>
    <t>741421843</t>
  </si>
  <si>
    <t>Demontáž hromosvodného vedení bez zachování funkčnosti svorek šroubových se 2 šrouby</t>
  </si>
  <si>
    <t>580472128</t>
  </si>
  <si>
    <t>https://podminky.urs.cz/item/CS_URS_2024_02/741421843</t>
  </si>
  <si>
    <t>741421871</t>
  </si>
  <si>
    <t>Demontáž hromosvodného vedení doplňků ochranných úhelníků, délky do 1,4 m</t>
  </si>
  <si>
    <t>-1693745514</t>
  </si>
  <si>
    <t>https://podminky.urs.cz/item/CS_URS_2024_02/741421871</t>
  </si>
  <si>
    <t>Odpady</t>
  </si>
  <si>
    <t>469973116</t>
  </si>
  <si>
    <t>Poplatek za uložení stavebního odpadu (skládkovné) na skládce směsného stavebního a demoličního zatříděného do Katalogu odpadů pod kódem 17 09 04</t>
  </si>
  <si>
    <t>-1911735638</t>
  </si>
  <si>
    <t>https://podminky.urs.cz/item/CS_URS_2024_02/469973116</t>
  </si>
  <si>
    <t>Ostatní drobný materiál</t>
  </si>
  <si>
    <t>DRMAT</t>
  </si>
  <si>
    <t>Ostatní drobný podružný a spojovací materiál. Jedná se o drobný jednicový materiál, jehož podíl na celkových materiálových nákladech je malý a proto se položkově neuvádí.</t>
  </si>
  <si>
    <t>kpl</t>
  </si>
  <si>
    <t>1413721147</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</si>
  <si>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</si>
  <si>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</si>
  <si>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</si>
  <si>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</si>
  <si>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</si>
  <si>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</si>
  <si>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</si>
  <si>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</si>
  <si>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</si>
  <si>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</si>
  <si>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</si>
  <si>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</si>
  <si>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</si>
  <si>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</si>
  <si>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</si>
  <si>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</si>
  <si>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</si>
  <si>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</si>
  <si>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</si>
  <si>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</si>
  <si>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</si>
  <si>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</si>
  <si>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</si>
  <si>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</si>
  <si>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</si>
  <si>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</si>
  <si>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</si>
  <si>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</si>
  <si>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</si>
  <si>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</si>
  <si>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</si>
  <si>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</si>
  <si>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</si>
  <si>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</si>
  <si>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</si>
  <si>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</si>
  <si>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</si>
  <si>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</si>
  <si>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</si>
  <si>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</si>
  <si>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</si>
  <si>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</si>
  <si>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</si>
  <si>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</si>
  <si>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</si>
  <si>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</si>
  <si>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</si>
  <si>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</si>
  <si>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</si>
  <si>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</si>
  <si>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</si>
  <si>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</si>
  <si>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</si>
  <si>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</si>
  <si>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</si>
  <si>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</si>
  <si>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</si>
  <si>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</si>
  <si>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</si>
  <si>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</si>
  <si>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</si>
  <si>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</si>
  <si>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</si>
  <si>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</si>
  <si>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</si>
  <si>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</si>
  <si>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</si>
  <si>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</si>
  <si>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</si>
  <si>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</si>
  <si>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</si>
  <si>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</si>
  <si>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</si>
  <si>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</si>
  <si>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</si>
  <si>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</si>
  <si>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</si>
  <si>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</si>
  <si>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</si>
  <si>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</si>
  <si>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</si>
  <si>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</si>
  <si>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</si>
  <si>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</si>
  <si>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</si>
  <si>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</si>
  <si>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</si>
  <si>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</si>
  <si>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</si>
  <si>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</si>
  <si>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</si>
  <si>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</si>
  <si>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</si>
  <si>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</si>
  <si>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</si>
  <si>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</si>
  <si>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</si>
  <si>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</si>
  <si>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</si>
  <si>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</si>
  <si>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</si>
  <si>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</si>
  <si>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</si>
  <si>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</si>
  <si>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</si>
  <si>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</si>
  <si>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</si>
  <si>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</si>
  <si>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</si>
  <si>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</si>
  <si>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</si>
  <si>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</si>
  <si>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</si>
  <si>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</si>
  <si>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</si>
  <si>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</si>
  <si>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</si>
  <si>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</si>
  <si>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</si>
  <si>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</si>
  <si>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</si>
  <si>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</si>
  <si>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</si>
  <si>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</si>
  <si>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</si>
  <si>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</si>
  <si>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</si>
  <si>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</si>
  <si>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</si>
  <si>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</si>
  <si>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</si>
  <si>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</si>
  <si>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</si>
  <si>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</si>
  <si>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</si>
  <si>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</si>
  <si>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</si>
  <si>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</si>
  <si>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</si>
  <si>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</si>
  <si>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</si>
  <si>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</si>
  <si>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</si>
  <si>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</si>
  <si>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</si>
  <si>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</si>
  <si>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</si>
  <si>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</si>
  <si>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</si>
  <si>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</si>
  <si>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</si>
  <si>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</si>
  <si>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</si>
  <si>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</si>
  <si>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</si>
  <si>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</si>
  <si>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</si>
  <si>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</si>
  <si>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</si>
  <si>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</si>
  <si>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</si>
  <si>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</si>
  <si>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</si>
  <si>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</si>
  <si>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</si>
  <si>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</si>
  <si>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</si>
  <si>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</si>
  <si>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</si>
  <si>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</si>
  <si>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</si>
  <si>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</si>
  <si>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</si>
  <si>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</si>
  <si>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</si>
  <si>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</si>
  <si>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</si>
  <si>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</si>
  <si>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</si>
  <si>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</si>
  <si>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</si>
  <si>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</si>
  <si>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</si>
  <si>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</si>
  <si>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</si>
  <si>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</si>
  <si>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</si>
  <si>
    <t>Oprava střechy MŠ Šumavská v Šumperku</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</si>
</sst>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0">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i/>
      <sz val="9"/>
      <color rgb="FF0000FF"/>
      <name val="Arial CE"/>
    </font>
    <font>
      <i/>
      <sz val="8"/>
      <color rgb="FF0000FF"/>
      <name val="Arial CE"/>
    </font>
    <font>
      <sz val="7"/>
      <color rgb="FF969696"/>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charset val="238"/>
    </font>
    <font>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8" fillId="0" borderId="0" applyNumberFormat="0" applyFill="0" applyBorder="0" applyAlignment="0" applyProtection="0"/>
  </cellStyleXfs>
  <cellXfs count="378">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1"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2" fillId="0" borderId="0" xfId="0" applyFont="1" applyAlignment="1" applyProtection="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6" fillId="0" borderId="6" xfId="0" applyFont="1" applyBorder="1" applyAlignment="1" applyProtection="1">
      <alignment horizontal="left" vertical="center"/>
    </xf>
    <xf numFmtId="0" fontId="0" fillId="0" borderId="6" xfId="0" applyFont="1" applyBorder="1" applyAlignment="1" applyProtection="1">
      <alignment vertical="center"/>
    </xf>
    <xf numFmtId="0" fontId="0" fillId="0" borderId="4" xfId="0" applyFont="1" applyBorder="1" applyAlignment="1">
      <alignment vertical="center"/>
    </xf>
    <xf numFmtId="0" fontId="1" fillId="0" borderId="4" xfId="0" applyFont="1" applyBorder="1" applyAlignment="1" applyProtection="1">
      <alignment vertical="center"/>
    </xf>
    <xf numFmtId="0" fontId="1" fillId="0" borderId="0" xfId="0" applyFont="1" applyAlignment="1" applyProtection="1">
      <alignment vertical="center"/>
    </xf>
    <xf numFmtId="0" fontId="1" fillId="0" borderId="4" xfId="0" applyFont="1" applyBorder="1" applyAlignment="1">
      <alignmen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4" xfId="0" applyFont="1" applyBorder="1" applyAlignment="1">
      <alignment vertical="center"/>
    </xf>
    <xf numFmtId="0" fontId="16"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3" xfId="0" applyBorder="1" applyAlignment="1">
      <alignment vertical="center"/>
    </xf>
    <xf numFmtId="0" fontId="0" fillId="0" borderId="14" xfId="0" applyBorder="1" applyAlignment="1">
      <alignment vertical="center"/>
    </xf>
    <xf numFmtId="0" fontId="0" fillId="0" borderId="0" xfId="0" applyFont="1" applyBorder="1" applyAlignment="1">
      <alignment vertical="center"/>
    </xf>
    <xf numFmtId="0" fontId="0" fillId="0" borderId="16" xfId="0" applyFont="1" applyBorder="1" applyAlignment="1">
      <alignmen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0" fillId="4" borderId="8" xfId="0" applyFont="1" applyFill="1" applyBorder="1" applyAlignment="1" applyProtection="1">
      <alignment vertical="center"/>
    </xf>
    <xf numFmtId="0" fontId="20" fillId="4" borderId="9" xfId="0" applyFont="1" applyFill="1" applyBorder="1" applyAlignment="1" applyProtection="1">
      <alignment horizontal="center" vertical="center"/>
    </xf>
    <xf numFmtId="0" fontId="21" fillId="0" borderId="17" xfId="0" applyFont="1" applyBorder="1" applyAlignment="1" applyProtection="1">
      <alignment horizontal="center" vertical="center" wrapText="1"/>
    </xf>
    <xf numFmtId="0" fontId="21" fillId="0" borderId="18" xfId="0" applyFont="1" applyBorder="1" applyAlignment="1" applyProtection="1">
      <alignment horizontal="center" vertical="center" wrapText="1"/>
    </xf>
    <xf numFmtId="0" fontId="21"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2" fillId="0" borderId="0" xfId="0" applyFont="1" applyAlignment="1" applyProtection="1">
      <alignment horizontal="left" vertical="center"/>
    </xf>
    <xf numFmtId="0" fontId="22" fillId="0" borderId="0" xfId="0" applyFont="1" applyAlignment="1" applyProtection="1">
      <alignment vertical="center"/>
    </xf>
    <xf numFmtId="4" fontId="22"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18" fillId="0" borderId="15" xfId="0" applyNumberFormat="1" applyFont="1" applyBorder="1" applyAlignment="1" applyProtection="1">
      <alignment vertical="center"/>
    </xf>
    <xf numFmtId="4" fontId="18" fillId="0" borderId="0" xfId="0" applyNumberFormat="1" applyFont="1" applyBorder="1" applyAlignment="1" applyProtection="1">
      <alignment vertical="center"/>
    </xf>
    <xf numFmtId="166" fontId="18" fillId="0" borderId="0" xfId="0" applyNumberFormat="1" applyFont="1" applyBorder="1" applyAlignment="1" applyProtection="1">
      <alignment vertical="center"/>
    </xf>
    <xf numFmtId="4" fontId="18" fillId="0" borderId="16" xfId="0" applyNumberFormat="1" applyFont="1" applyBorder="1" applyAlignment="1" applyProtection="1">
      <alignment vertical="center"/>
    </xf>
    <xf numFmtId="0" fontId="4" fillId="0" borderId="0" xfId="0" applyFont="1" applyAlignment="1">
      <alignment horizontal="left" vertical="center"/>
    </xf>
    <xf numFmtId="0" fontId="23" fillId="0" borderId="0" xfId="0" applyFont="1" applyAlignment="1">
      <alignment horizontal="left" vertical="center"/>
    </xf>
    <xf numFmtId="0" fontId="24" fillId="0" borderId="0" xfId="1" applyFont="1" applyAlignment="1">
      <alignment horizontal="center" vertical="center"/>
    </xf>
    <xf numFmtId="0" fontId="5" fillId="0" borderId="4" xfId="0" applyFont="1" applyBorder="1" applyAlignment="1" applyProtection="1">
      <alignment vertical="center"/>
    </xf>
    <xf numFmtId="0" fontId="25" fillId="0" borderId="0" xfId="0" applyFont="1" applyAlignment="1" applyProtection="1">
      <alignment vertical="center"/>
    </xf>
    <xf numFmtId="0" fontId="26" fillId="0" borderId="0" xfId="0"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7" fillId="0" borderId="15" xfId="0" applyNumberFormat="1" applyFont="1" applyBorder="1" applyAlignment="1" applyProtection="1">
      <alignment vertical="center"/>
    </xf>
    <xf numFmtId="4" fontId="27" fillId="0" borderId="0" xfId="0" applyNumberFormat="1" applyFont="1" applyBorder="1" applyAlignment="1" applyProtection="1">
      <alignment vertical="center"/>
    </xf>
    <xf numFmtId="166" fontId="27" fillId="0" borderId="0" xfId="0" applyNumberFormat="1" applyFont="1" applyBorder="1" applyAlignment="1" applyProtection="1">
      <alignment vertical="center"/>
    </xf>
    <xf numFmtId="4" fontId="27" fillId="0" borderId="16" xfId="0" applyNumberFormat="1" applyFont="1" applyBorder="1" applyAlignment="1" applyProtection="1">
      <alignment vertical="center"/>
    </xf>
    <xf numFmtId="0" fontId="5" fillId="0" borderId="0" xfId="0" applyFont="1" applyAlignment="1">
      <alignment horizontal="left" vertical="center"/>
    </xf>
    <xf numFmtId="4" fontId="27" fillId="0" borderId="20" xfId="0" applyNumberFormat="1" applyFont="1" applyBorder="1" applyAlignment="1" applyProtection="1">
      <alignment vertical="center"/>
    </xf>
    <xf numFmtId="4" fontId="27" fillId="0" borderId="21" xfId="0" applyNumberFormat="1" applyFont="1" applyBorder="1" applyAlignment="1" applyProtection="1">
      <alignment vertical="center"/>
    </xf>
    <xf numFmtId="166" fontId="27" fillId="0" borderId="21" xfId="0" applyNumberFormat="1" applyFont="1" applyBorder="1" applyAlignment="1" applyProtection="1">
      <alignment vertical="center"/>
    </xf>
    <xf numFmtId="4" fontId="27" fillId="0" borderId="22" xfId="0" applyNumberFormat="1" applyFont="1" applyBorder="1" applyAlignment="1" applyProtection="1">
      <alignment vertical="center"/>
    </xf>
    <xf numFmtId="0" fontId="0" fillId="0" borderId="2" xfId="0" applyBorder="1"/>
    <xf numFmtId="0" fontId="0" fillId="0" borderId="3" xfId="0" applyBorder="1"/>
    <xf numFmtId="0" fontId="12" fillId="0" borderId="0" xfId="0" applyFont="1" applyAlignment="1">
      <alignment horizontal="left" vertical="center"/>
    </xf>
    <xf numFmtId="0" fontId="28" fillId="0" borderId="0" xfId="0" applyFont="1" applyAlignment="1">
      <alignment horizontal="left" vertical="center"/>
    </xf>
    <xf numFmtId="0" fontId="1" fillId="0" borderId="0" xfId="0" applyFont="1" applyAlignment="1">
      <alignment horizontal="left" vertical="center"/>
    </xf>
    <xf numFmtId="0" fontId="0" fillId="0" borderId="4" xfId="0" applyBorder="1" applyAlignment="1">
      <alignment vertical="center"/>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0" fillId="0" borderId="4" xfId="0" applyBorder="1" applyAlignment="1">
      <alignment vertical="center" wrapText="1"/>
    </xf>
    <xf numFmtId="0" fontId="0" fillId="0" borderId="13" xfId="0" applyFont="1" applyBorder="1" applyAlignment="1">
      <alignment vertical="center"/>
    </xf>
    <xf numFmtId="0" fontId="16" fillId="0" borderId="0" xfId="0" applyFont="1" applyAlignment="1">
      <alignment horizontal="left" vertical="center"/>
    </xf>
    <xf numFmtId="4" fontId="22" fillId="0" borderId="0" xfId="0" applyNumberFormat="1" applyFont="1" applyAlignment="1">
      <alignment vertical="center"/>
    </xf>
    <xf numFmtId="0" fontId="1" fillId="0" borderId="0" xfId="0" applyFont="1" applyAlignment="1">
      <alignment horizontal="right" vertical="center"/>
    </xf>
    <xf numFmtId="0" fontId="19"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20" fillId="4" borderId="0" xfId="0" applyFont="1" applyFill="1" applyAlignment="1" applyProtection="1">
      <alignment horizontal="left" vertical="center"/>
    </xf>
    <xf numFmtId="0" fontId="0" fillId="4" borderId="0" xfId="0" applyFont="1" applyFill="1" applyAlignment="1" applyProtection="1">
      <alignment vertical="center"/>
    </xf>
    <xf numFmtId="0" fontId="20" fillId="4" borderId="0" xfId="0" applyFont="1" applyFill="1" applyAlignment="1" applyProtection="1">
      <alignment horizontal="right" vertical="center"/>
    </xf>
    <xf numFmtId="0" fontId="29"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0" fillId="4" borderId="17" xfId="0" applyFont="1" applyFill="1" applyBorder="1" applyAlignment="1" applyProtection="1">
      <alignment horizontal="center" vertical="center" wrapText="1"/>
    </xf>
    <xf numFmtId="0" fontId="20" fillId="4" borderId="18" xfId="0" applyFont="1" applyFill="1" applyBorder="1" applyAlignment="1" applyProtection="1">
      <alignment horizontal="center" vertical="center" wrapText="1"/>
    </xf>
    <xf numFmtId="0" fontId="20"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2" fillId="0" borderId="0" xfId="0" applyNumberFormat="1" applyFont="1" applyAlignment="1" applyProtection="1"/>
    <xf numFmtId="0" fontId="0" fillId="0" borderId="13" xfId="0" applyBorder="1" applyAlignment="1" applyProtection="1">
      <alignment vertical="center"/>
    </xf>
    <xf numFmtId="166" fontId="30" fillId="0" borderId="13" xfId="0" applyNumberFormat="1" applyFont="1" applyBorder="1" applyAlignment="1" applyProtection="1"/>
    <xf numFmtId="166" fontId="30" fillId="0" borderId="14" xfId="0" applyNumberFormat="1" applyFont="1" applyBorder="1" applyAlignment="1" applyProtection="1"/>
    <xf numFmtId="4" fontId="31"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20" fillId="0" borderId="23" xfId="0" applyFont="1" applyBorder="1" applyAlignment="1" applyProtection="1">
      <alignment horizontal="center" vertical="center"/>
    </xf>
    <xf numFmtId="49" fontId="20" fillId="0" borderId="23" xfId="0" applyNumberFormat="1" applyFont="1" applyBorder="1" applyAlignment="1" applyProtection="1">
      <alignment horizontal="left" vertical="center" wrapText="1"/>
    </xf>
    <xf numFmtId="0" fontId="20" fillId="0" borderId="23" xfId="0" applyFont="1" applyBorder="1" applyAlignment="1" applyProtection="1">
      <alignment horizontal="left" vertical="center" wrapText="1"/>
    </xf>
    <xf numFmtId="0" fontId="20" fillId="0" borderId="23" xfId="0" applyFont="1" applyBorder="1" applyAlignment="1" applyProtection="1">
      <alignment horizontal="center" vertical="center" wrapText="1"/>
    </xf>
    <xf numFmtId="167" fontId="20" fillId="0" borderId="23" xfId="0" applyNumberFormat="1" applyFont="1" applyBorder="1" applyAlignment="1" applyProtection="1">
      <alignment vertical="center"/>
    </xf>
    <xf numFmtId="4" fontId="20" fillId="2" borderId="23" xfId="0" applyNumberFormat="1" applyFont="1" applyFill="1" applyBorder="1" applyAlignment="1" applyProtection="1">
      <alignment vertical="center"/>
      <protection locked="0"/>
    </xf>
    <xf numFmtId="4" fontId="20" fillId="0" borderId="23" xfId="0" applyNumberFormat="1" applyFont="1" applyBorder="1" applyAlignment="1" applyProtection="1">
      <alignment vertical="center"/>
    </xf>
    <xf numFmtId="0" fontId="21" fillId="2" borderId="15" xfId="0" applyFont="1" applyFill="1" applyBorder="1" applyAlignment="1" applyProtection="1">
      <alignment horizontal="left" vertical="center"/>
      <protection locked="0"/>
    </xf>
    <xf numFmtId="0" fontId="21" fillId="0" borderId="0" xfId="0" applyFont="1" applyBorder="1" applyAlignment="1" applyProtection="1">
      <alignment horizontal="center" vertical="center"/>
    </xf>
    <xf numFmtId="166" fontId="21" fillId="0" borderId="0" xfId="0" applyNumberFormat="1" applyFont="1" applyBorder="1" applyAlignment="1" applyProtection="1">
      <alignment vertical="center"/>
    </xf>
    <xf numFmtId="166" fontId="21" fillId="0" borderId="16" xfId="0" applyNumberFormat="1" applyFont="1" applyBorder="1" applyAlignment="1" applyProtection="1">
      <alignment vertical="center"/>
    </xf>
    <xf numFmtId="0" fontId="20" fillId="0" borderId="0" xfId="0" applyFont="1" applyAlignment="1">
      <alignment horizontal="left" vertical="center"/>
    </xf>
    <xf numFmtId="4" fontId="0" fillId="0" borderId="0" xfId="0" applyNumberFormat="1" applyFont="1" applyAlignment="1">
      <alignment vertical="center"/>
    </xf>
    <xf numFmtId="0" fontId="32" fillId="0" borderId="0" xfId="0" applyFont="1" applyAlignment="1" applyProtection="1">
      <alignment horizontal="left" vertical="center"/>
    </xf>
    <xf numFmtId="0" fontId="33"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34" fillId="0" borderId="23" xfId="0" applyFont="1" applyBorder="1" applyAlignment="1" applyProtection="1">
      <alignment horizontal="center" vertical="center"/>
    </xf>
    <xf numFmtId="49" fontId="34" fillId="0" borderId="23" xfId="0" applyNumberFormat="1" applyFont="1" applyBorder="1" applyAlignment="1" applyProtection="1">
      <alignment horizontal="left" vertical="center" wrapText="1"/>
    </xf>
    <xf numFmtId="0" fontId="34" fillId="0" borderId="23" xfId="0" applyFont="1" applyBorder="1" applyAlignment="1" applyProtection="1">
      <alignment horizontal="left" vertical="center" wrapText="1"/>
    </xf>
    <xf numFmtId="0" fontId="34" fillId="0" borderId="23" xfId="0" applyFont="1" applyBorder="1" applyAlignment="1" applyProtection="1">
      <alignment horizontal="center" vertical="center" wrapText="1"/>
    </xf>
    <xf numFmtId="167" fontId="34" fillId="0" borderId="23" xfId="0" applyNumberFormat="1" applyFont="1" applyBorder="1" applyAlignment="1" applyProtection="1">
      <alignment vertical="center"/>
    </xf>
    <xf numFmtId="4" fontId="34" fillId="2" borderId="23" xfId="0" applyNumberFormat="1" applyFont="1" applyFill="1" applyBorder="1" applyAlignment="1" applyProtection="1">
      <alignment vertical="center"/>
      <protection locked="0"/>
    </xf>
    <xf numFmtId="4" fontId="34" fillId="0" borderId="23" xfId="0" applyNumberFormat="1" applyFont="1" applyBorder="1" applyAlignment="1" applyProtection="1">
      <alignment vertical="center"/>
    </xf>
    <xf numFmtId="0" fontId="35" fillId="0" borderId="4" xfId="0" applyFont="1" applyBorder="1" applyAlignment="1">
      <alignment vertical="center"/>
    </xf>
    <xf numFmtId="0" fontId="34" fillId="2" borderId="15" xfId="0" applyFont="1" applyFill="1" applyBorder="1" applyAlignment="1" applyProtection="1">
      <alignment horizontal="left" vertical="center"/>
      <protection locked="0"/>
    </xf>
    <xf numFmtId="0" fontId="34" fillId="0" borderId="0" xfId="0" applyFont="1" applyBorder="1" applyAlignment="1" applyProtection="1">
      <alignment horizontal="center" vertical="center"/>
    </xf>
    <xf numFmtId="0" fontId="7" fillId="0" borderId="0" xfId="0" applyFont="1" applyAlignment="1" applyProtection="1">
      <alignment horizontal="left"/>
    </xf>
    <xf numFmtId="4" fontId="7" fillId="0" borderId="0" xfId="0" applyNumberFormat="1" applyFont="1" applyAlignment="1" applyProtection="1"/>
    <xf numFmtId="0" fontId="9" fillId="0" borderId="4" xfId="0" applyFont="1" applyBorder="1" applyAlignment="1" applyProtection="1">
      <alignment vertical="center"/>
    </xf>
    <xf numFmtId="0" fontId="9" fillId="0" borderId="0" xfId="0" applyFont="1" applyAlignment="1" applyProtection="1">
      <alignment vertical="center"/>
    </xf>
    <xf numFmtId="0" fontId="36"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1" xfId="0" applyFont="1" applyBorder="1" applyAlignment="1" applyProtection="1">
      <alignment vertical="center"/>
    </xf>
    <xf numFmtId="0" fontId="0" fillId="0" borderId="22" xfId="0" applyFont="1" applyBorder="1" applyAlignment="1" applyProtection="1">
      <alignment vertical="center"/>
    </xf>
    <xf numFmtId="0" fontId="34" fillId="2" borderId="20" xfId="0" applyFont="1" applyFill="1" applyBorder="1" applyAlignment="1" applyProtection="1">
      <alignment horizontal="left" vertical="center"/>
      <protection locked="0"/>
    </xf>
    <xf numFmtId="0" fontId="34" fillId="0" borderId="21" xfId="0" applyFont="1" applyBorder="1" applyAlignment="1" applyProtection="1">
      <alignment horizontal="center" vertical="center"/>
    </xf>
    <xf numFmtId="166" fontId="21" fillId="0" borderId="21" xfId="0" applyNumberFormat="1" applyFont="1" applyBorder="1" applyAlignment="1" applyProtection="1">
      <alignment vertical="center"/>
    </xf>
    <xf numFmtId="166" fontId="21" fillId="0" borderId="22" xfId="0" applyNumberFormat="1" applyFont="1" applyBorder="1" applyAlignment="1" applyProtection="1">
      <alignment vertical="center"/>
    </xf>
    <xf numFmtId="0" fontId="0" fillId="0" borderId="0" xfId="0" applyAlignment="1">
      <alignment vertical="top"/>
    </xf>
    <xf numFmtId="0" fontId="37" fillId="0" borderId="24" xfId="0" applyFont="1" applyBorder="1" applyAlignment="1">
      <alignment vertical="center" wrapText="1"/>
    </xf>
    <xf numFmtId="0" fontId="37" fillId="0" borderId="25" xfId="0" applyFont="1" applyBorder="1" applyAlignment="1">
      <alignment vertical="center" wrapText="1"/>
    </xf>
    <xf numFmtId="0" fontId="37" fillId="0" borderId="26" xfId="0" applyFont="1" applyBorder="1" applyAlignment="1">
      <alignment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7" xfId="0" applyFont="1" applyBorder="1" applyAlignment="1">
      <alignment vertical="center" wrapText="1"/>
    </xf>
    <xf numFmtId="0" fontId="37" fillId="0" borderId="28" xfId="0" applyFont="1" applyBorder="1" applyAlignment="1">
      <alignment vertical="center" wrapText="1"/>
    </xf>
    <xf numFmtId="0" fontId="39" fillId="0" borderId="1" xfId="0" applyFont="1" applyBorder="1" applyAlignment="1">
      <alignment horizontal="left" vertical="center" wrapText="1"/>
    </xf>
    <xf numFmtId="0" fontId="40" fillId="0" borderId="1" xfId="0" applyFont="1" applyBorder="1" applyAlignment="1">
      <alignment horizontal="left" vertical="center" wrapText="1"/>
    </xf>
    <xf numFmtId="0" fontId="41" fillId="0" borderId="27" xfId="0" applyFont="1" applyBorder="1" applyAlignment="1">
      <alignment vertical="center" wrapText="1"/>
    </xf>
    <xf numFmtId="0" fontId="40" fillId="0" borderId="1" xfId="0" applyFont="1" applyBorder="1" applyAlignment="1">
      <alignment vertical="center" wrapText="1"/>
    </xf>
    <xf numFmtId="0" fontId="40" fillId="0" borderId="1" xfId="0" applyFont="1" applyBorder="1" applyAlignment="1">
      <alignment horizontal="left" vertical="center"/>
    </xf>
    <xf numFmtId="0" fontId="40" fillId="0" borderId="1" xfId="0" applyFont="1" applyBorder="1" applyAlignment="1">
      <alignment vertical="center"/>
    </xf>
    <xf numFmtId="49" fontId="40" fillId="0" borderId="1" xfId="0" applyNumberFormat="1" applyFont="1" applyBorder="1" applyAlignment="1">
      <alignment vertical="center" wrapText="1"/>
    </xf>
    <xf numFmtId="0" fontId="37" fillId="0" borderId="30" xfId="0" applyFont="1" applyBorder="1" applyAlignment="1">
      <alignment vertical="center" wrapText="1"/>
    </xf>
    <xf numFmtId="0" fontId="42" fillId="0" borderId="29" xfId="0" applyFont="1" applyBorder="1" applyAlignment="1">
      <alignment vertical="center" wrapText="1"/>
    </xf>
    <xf numFmtId="0" fontId="37" fillId="0" borderId="31" xfId="0" applyFont="1" applyBorder="1" applyAlignment="1">
      <alignment vertical="center" wrapText="1"/>
    </xf>
    <xf numFmtId="0" fontId="37" fillId="0" borderId="1" xfId="0" applyFont="1" applyBorder="1" applyAlignment="1">
      <alignment vertical="top"/>
    </xf>
    <xf numFmtId="0" fontId="37" fillId="0" borderId="0" xfId="0" applyFont="1" applyAlignment="1">
      <alignment vertical="top"/>
    </xf>
    <xf numFmtId="0" fontId="37" fillId="0" borderId="24" xfId="0" applyFont="1" applyBorder="1" applyAlignment="1">
      <alignment horizontal="left" vertical="center"/>
    </xf>
    <xf numFmtId="0" fontId="37" fillId="0" borderId="25" xfId="0" applyFont="1" applyBorder="1" applyAlignment="1">
      <alignment horizontal="left" vertical="center"/>
    </xf>
    <xf numFmtId="0" fontId="37" fillId="0" borderId="26"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9" fillId="0" borderId="1" xfId="0" applyFont="1" applyBorder="1" applyAlignment="1">
      <alignment horizontal="left" vertical="center"/>
    </xf>
    <xf numFmtId="0" fontId="43" fillId="0" borderId="0" xfId="0" applyFont="1" applyAlignment="1">
      <alignment horizontal="left" vertical="center"/>
    </xf>
    <xf numFmtId="0" fontId="39" fillId="0" borderId="29" xfId="0" applyFont="1" applyBorder="1" applyAlignment="1">
      <alignment horizontal="left" vertical="center"/>
    </xf>
    <xf numFmtId="0" fontId="39" fillId="0" borderId="29" xfId="0" applyFont="1" applyBorder="1" applyAlignment="1">
      <alignment horizontal="center" vertical="center"/>
    </xf>
    <xf numFmtId="0" fontId="43" fillId="0" borderId="29" xfId="0" applyFont="1" applyBorder="1" applyAlignment="1">
      <alignment horizontal="left" vertical="center"/>
    </xf>
    <xf numFmtId="0" fontId="44" fillId="0" borderId="1" xfId="0" applyFont="1" applyBorder="1" applyAlignment="1">
      <alignment horizontal="left" vertical="center"/>
    </xf>
    <xf numFmtId="0" fontId="41" fillId="0" borderId="0" xfId="0" applyFont="1" applyAlignment="1">
      <alignment horizontal="left" vertical="center"/>
    </xf>
    <xf numFmtId="0" fontId="45" fillId="0" borderId="1" xfId="0" applyFont="1" applyBorder="1" applyAlignment="1">
      <alignment horizontal="left" vertical="center"/>
    </xf>
    <xf numFmtId="0" fontId="40" fillId="0" borderId="1" xfId="0" applyFont="1" applyBorder="1" applyAlignment="1">
      <alignment horizontal="center" vertical="center"/>
    </xf>
    <xf numFmtId="0" fontId="40" fillId="0" borderId="0" xfId="0" applyFont="1" applyAlignment="1">
      <alignment horizontal="left" vertical="center"/>
    </xf>
    <xf numFmtId="0" fontId="41" fillId="0" borderId="27" xfId="0" applyFont="1" applyBorder="1" applyAlignment="1">
      <alignment horizontal="left" vertical="center"/>
    </xf>
    <xf numFmtId="0" fontId="40" fillId="0" borderId="1" xfId="0" applyFont="1" applyFill="1" applyBorder="1" applyAlignment="1">
      <alignment horizontal="left" vertical="center"/>
    </xf>
    <xf numFmtId="0" fontId="40" fillId="0" borderId="1" xfId="0" applyFont="1" applyFill="1" applyBorder="1" applyAlignment="1">
      <alignment horizontal="center" vertical="center"/>
    </xf>
    <xf numFmtId="0" fontId="37" fillId="0" borderId="30" xfId="0" applyFont="1" applyBorder="1" applyAlignment="1">
      <alignment horizontal="left" vertical="center"/>
    </xf>
    <xf numFmtId="0" fontId="42" fillId="0" borderId="29" xfId="0" applyFont="1" applyBorder="1" applyAlignment="1">
      <alignment horizontal="left" vertical="center"/>
    </xf>
    <xf numFmtId="0" fontId="37" fillId="0" borderId="31" xfId="0" applyFont="1" applyBorder="1" applyAlignment="1">
      <alignment horizontal="left" vertical="center"/>
    </xf>
    <xf numFmtId="0" fontId="37" fillId="0" borderId="1" xfId="0" applyFont="1" applyBorder="1" applyAlignment="1">
      <alignment horizontal="left" vertical="center"/>
    </xf>
    <xf numFmtId="0" fontId="42" fillId="0" borderId="1" xfId="0" applyFont="1" applyBorder="1" applyAlignment="1">
      <alignment horizontal="left" vertical="center"/>
    </xf>
    <xf numFmtId="0" fontId="43" fillId="0" borderId="1" xfId="0" applyFont="1" applyBorder="1" applyAlignment="1">
      <alignment horizontal="left" vertical="center"/>
    </xf>
    <xf numFmtId="0" fontId="41" fillId="0" borderId="29" xfId="0" applyFont="1" applyBorder="1" applyAlignment="1">
      <alignment horizontal="left" vertical="center"/>
    </xf>
    <xf numFmtId="0" fontId="37" fillId="0" borderId="1" xfId="0" applyFont="1" applyBorder="1" applyAlignment="1">
      <alignment horizontal="left" vertical="center" wrapText="1"/>
    </xf>
    <xf numFmtId="0" fontId="41" fillId="0" borderId="1" xfId="0" applyFont="1" applyBorder="1" applyAlignment="1">
      <alignment horizontal="left" vertical="center" wrapText="1"/>
    </xf>
    <xf numFmtId="0" fontId="41" fillId="0" borderId="1" xfId="0" applyFont="1" applyBorder="1" applyAlignment="1">
      <alignment horizontal="center" vertical="center" wrapText="1"/>
    </xf>
    <xf numFmtId="0" fontId="37" fillId="0" borderId="24" xfId="0" applyFont="1" applyBorder="1" applyAlignment="1">
      <alignment horizontal="left" vertical="center" wrapText="1"/>
    </xf>
    <xf numFmtId="0" fontId="37" fillId="0" borderId="25" xfId="0" applyFont="1" applyBorder="1" applyAlignment="1">
      <alignment horizontal="left" vertical="center" wrapText="1"/>
    </xf>
    <xf numFmtId="0" fontId="37" fillId="0" borderId="26"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43" fillId="0" borderId="27" xfId="0" applyFont="1" applyBorder="1" applyAlignment="1">
      <alignment horizontal="left" vertical="center" wrapText="1"/>
    </xf>
    <xf numFmtId="0" fontId="43" fillId="0" borderId="28" xfId="0" applyFont="1" applyBorder="1" applyAlignment="1">
      <alignment horizontal="left" vertical="center" wrapText="1"/>
    </xf>
    <xf numFmtId="0" fontId="41" fillId="0" borderId="27" xfId="0" applyFont="1" applyBorder="1" applyAlignment="1">
      <alignment horizontal="left" vertical="center" wrapText="1"/>
    </xf>
    <xf numFmtId="0" fontId="41" fillId="0" borderId="1" xfId="0" applyFont="1" applyBorder="1" applyAlignment="1">
      <alignment horizontal="left" vertical="center"/>
    </xf>
    <xf numFmtId="0" fontId="41" fillId="0" borderId="28" xfId="0" applyFont="1" applyBorder="1" applyAlignment="1">
      <alignment horizontal="left" vertical="center" wrapText="1"/>
    </xf>
    <xf numFmtId="0" fontId="41" fillId="0" borderId="28" xfId="0" applyFont="1" applyBorder="1" applyAlignment="1">
      <alignment horizontal="left" vertical="center"/>
    </xf>
    <xf numFmtId="0" fontId="41" fillId="0" borderId="30" xfId="0" applyFont="1" applyBorder="1" applyAlignment="1">
      <alignment horizontal="left" vertical="center" wrapText="1"/>
    </xf>
    <xf numFmtId="0" fontId="41" fillId="0" borderId="29" xfId="0" applyFont="1" applyBorder="1" applyAlignment="1">
      <alignment horizontal="left" vertical="center" wrapText="1"/>
    </xf>
    <xf numFmtId="0" fontId="41" fillId="0" borderId="31" xfId="0" applyFont="1" applyBorder="1" applyAlignment="1">
      <alignment horizontal="left" vertical="center" wrapText="1"/>
    </xf>
    <xf numFmtId="0" fontId="40" fillId="0" borderId="1" xfId="0" applyFont="1" applyBorder="1" applyAlignment="1">
      <alignment horizontal="left" vertical="top"/>
    </xf>
    <xf numFmtId="0" fontId="40" fillId="0" borderId="1" xfId="0" applyFont="1" applyBorder="1" applyAlignment="1">
      <alignment horizontal="center" vertical="top"/>
    </xf>
    <xf numFmtId="0" fontId="41" fillId="0" borderId="30" xfId="0" applyFont="1" applyBorder="1" applyAlignment="1">
      <alignment horizontal="left" vertical="center"/>
    </xf>
    <xf numFmtId="0" fontId="41" fillId="0" borderId="31" xfId="0" applyFont="1" applyBorder="1" applyAlignment="1">
      <alignment horizontal="left" vertical="center"/>
    </xf>
    <xf numFmtId="0" fontId="41" fillId="0" borderId="1" xfId="0" applyFont="1" applyBorder="1" applyAlignment="1">
      <alignment horizontal="center" vertical="center"/>
    </xf>
    <xf numFmtId="0" fontId="43" fillId="0" borderId="0" xfId="0" applyFont="1" applyAlignment="1">
      <alignment vertical="center"/>
    </xf>
    <xf numFmtId="0" fontId="39" fillId="0" borderId="1" xfId="0" applyFont="1" applyBorder="1" applyAlignment="1">
      <alignment vertical="center"/>
    </xf>
    <xf numFmtId="0" fontId="43" fillId="0" borderId="29" xfId="0" applyFont="1" applyBorder="1" applyAlignment="1">
      <alignment vertical="center"/>
    </xf>
    <xf numFmtId="0" fontId="39" fillId="0" borderId="29" xfId="0" applyFont="1" applyBorder="1" applyAlignment="1">
      <alignment vertical="center"/>
    </xf>
    <xf numFmtId="0" fontId="40" fillId="0" borderId="1" xfId="0" applyFont="1" applyBorder="1" applyAlignment="1">
      <alignment vertical="top"/>
    </xf>
    <xf numFmtId="49" fontId="40" fillId="0" borderId="1" xfId="0" applyNumberFormat="1" applyFont="1" applyBorder="1" applyAlignment="1">
      <alignment horizontal="left" vertical="center"/>
    </xf>
    <xf numFmtId="0" fontId="46" fillId="0" borderId="27" xfId="0" applyFont="1" applyBorder="1" applyAlignment="1" applyProtection="1">
      <alignment horizontal="left" vertical="center"/>
    </xf>
    <xf numFmtId="0" fontId="47" fillId="0" borderId="1" xfId="0" applyFont="1" applyBorder="1" applyAlignment="1" applyProtection="1">
      <alignment vertical="top"/>
    </xf>
    <xf numFmtId="0" fontId="47" fillId="0" borderId="1" xfId="0" applyFont="1" applyBorder="1" applyAlignment="1" applyProtection="1">
      <alignment horizontal="left" vertical="center"/>
    </xf>
    <xf numFmtId="0" fontId="47" fillId="0" borderId="1" xfId="0" applyFont="1" applyBorder="1" applyAlignment="1" applyProtection="1">
      <alignment horizontal="center" vertical="center"/>
    </xf>
    <xf numFmtId="49" fontId="47" fillId="0" borderId="1" xfId="0" applyNumberFormat="1" applyFont="1" applyBorder="1" applyAlignment="1" applyProtection="1">
      <alignment horizontal="left" vertical="center"/>
    </xf>
    <xf numFmtId="0" fontId="46" fillId="0" borderId="28" xfId="0" applyFont="1" applyBorder="1" applyAlignment="1" applyProtection="1">
      <alignment horizontal="left" vertical="center"/>
    </xf>
    <xf numFmtId="0" fontId="0" fillId="0" borderId="29" xfId="0" applyBorder="1" applyAlignment="1">
      <alignment vertical="top"/>
    </xf>
    <xf numFmtId="0" fontId="39" fillId="0" borderId="29" xfId="0" applyFont="1" applyBorder="1" applyAlignment="1">
      <alignment horizontal="left"/>
    </xf>
    <xf numFmtId="0" fontId="43" fillId="0" borderId="29" xfId="0" applyFont="1" applyBorder="1" applyAlignment="1"/>
    <xf numFmtId="0" fontId="37" fillId="0" borderId="27" xfId="0" applyFont="1" applyBorder="1" applyAlignment="1">
      <alignment vertical="top"/>
    </xf>
    <xf numFmtId="0" fontId="37" fillId="0" borderId="28" xfId="0" applyFont="1" applyBorder="1" applyAlignment="1">
      <alignment vertical="top"/>
    </xf>
    <xf numFmtId="0" fontId="37" fillId="0" borderId="30" xfId="0" applyFont="1" applyBorder="1" applyAlignment="1">
      <alignment vertical="top"/>
    </xf>
    <xf numFmtId="0" fontId="37" fillId="0" borderId="29" xfId="0" applyFont="1" applyBorder="1" applyAlignment="1">
      <alignment vertical="top"/>
    </xf>
    <xf numFmtId="0" fontId="37" fillId="0" borderId="31" xfId="0" applyFont="1" applyBorder="1" applyAlignment="1">
      <alignment vertical="top"/>
    </xf>
    <xf numFmtId="0" fontId="15" fillId="0" borderId="0" xfId="0" applyFont="1" applyAlignment="1">
      <alignment horizontal="left" vertical="top" wrapText="1"/>
    </xf>
    <xf numFmtId="0" fontId="15" fillId="0" borderId="0" xfId="0" applyFont="1" applyAlignment="1">
      <alignment horizontal="left" vertical="center"/>
    </xf>
    <xf numFmtId="0" fontId="17" fillId="0" borderId="0" xfId="0" applyFont="1" applyAlignment="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4" fontId="16" fillId="0" borderId="6" xfId="0" applyNumberFormat="1" applyFont="1" applyBorder="1" applyAlignment="1" applyProtection="1">
      <alignment vertical="center"/>
    </xf>
    <xf numFmtId="0" fontId="0" fillId="0" borderId="6" xfId="0" applyFont="1" applyBorder="1" applyAlignment="1" applyProtection="1">
      <alignment vertical="center"/>
    </xf>
    <xf numFmtId="0" fontId="1" fillId="0" borderId="0" xfId="0" applyFont="1" applyAlignment="1" applyProtection="1">
      <alignment horizontal="right" vertical="center"/>
    </xf>
    <xf numFmtId="4" fontId="17" fillId="0" borderId="0" xfId="0" applyNumberFormat="1" applyFont="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0" fontId="4" fillId="3" borderId="8" xfId="0" applyFont="1" applyFill="1" applyBorder="1" applyAlignment="1" applyProtection="1">
      <alignment horizontal="left" vertical="center"/>
    </xf>
    <xf numFmtId="0" fontId="0" fillId="3" borderId="8" xfId="0" applyFont="1" applyFill="1" applyBorder="1" applyAlignment="1" applyProtection="1">
      <alignmen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18" fillId="0" borderId="12" xfId="0" applyFont="1" applyBorder="1" applyAlignment="1">
      <alignment horizontal="center" vertical="center"/>
    </xf>
    <xf numFmtId="0" fontId="18" fillId="0" borderId="13" xfId="0" applyFont="1" applyBorder="1" applyAlignment="1">
      <alignment horizontal="left" vertical="center"/>
    </xf>
    <xf numFmtId="0" fontId="19" fillId="0" borderId="15" xfId="0" applyFont="1" applyBorder="1" applyAlignment="1">
      <alignment horizontal="left" vertical="center"/>
    </xf>
    <xf numFmtId="0" fontId="19" fillId="0" borderId="0" xfId="0" applyFont="1" applyBorder="1" applyAlignment="1">
      <alignment horizontal="left" vertical="center"/>
    </xf>
    <xf numFmtId="0" fontId="19" fillId="0" borderId="15" xfId="0" applyFont="1" applyBorder="1" applyAlignment="1" applyProtection="1">
      <alignment horizontal="left" vertical="center"/>
    </xf>
    <xf numFmtId="0" fontId="19" fillId="0" borderId="0" xfId="0" applyFont="1" applyBorder="1" applyAlignment="1" applyProtection="1">
      <alignment horizontal="left" vertical="center"/>
    </xf>
    <xf numFmtId="0" fontId="20" fillId="4" borderId="7" xfId="0" applyFont="1" applyFill="1" applyBorder="1" applyAlignment="1" applyProtection="1">
      <alignment horizontal="center" vertical="center"/>
    </xf>
    <xf numFmtId="0" fontId="20" fillId="4" borderId="8" xfId="0" applyFont="1" applyFill="1" applyBorder="1" applyAlignment="1" applyProtection="1">
      <alignment horizontal="left" vertical="center"/>
    </xf>
    <xf numFmtId="0" fontId="20" fillId="4" borderId="8" xfId="0" applyFont="1" applyFill="1" applyBorder="1" applyAlignment="1" applyProtection="1">
      <alignment horizontal="center" vertical="center"/>
    </xf>
    <xf numFmtId="0" fontId="20" fillId="4" borderId="8" xfId="0" applyFont="1" applyFill="1" applyBorder="1" applyAlignment="1" applyProtection="1">
      <alignment horizontal="right" vertical="center"/>
    </xf>
    <xf numFmtId="4" fontId="26" fillId="0" borderId="0" xfId="0" applyNumberFormat="1" applyFont="1" applyAlignment="1" applyProtection="1">
      <alignment vertical="center"/>
    </xf>
    <xf numFmtId="0" fontId="26" fillId="0" borderId="0" xfId="0" applyFont="1" applyAlignment="1" applyProtection="1">
      <alignment vertical="center"/>
    </xf>
    <xf numFmtId="0" fontId="25" fillId="0" borderId="0" xfId="0" applyFont="1" applyAlignment="1" applyProtection="1">
      <alignment horizontal="left" vertical="center" wrapText="1"/>
    </xf>
    <xf numFmtId="4" fontId="22" fillId="0" borderId="0" xfId="0" applyNumberFormat="1" applyFont="1" applyAlignment="1" applyProtection="1">
      <alignment horizontal="right" vertical="center"/>
    </xf>
    <xf numFmtId="4" fontId="22" fillId="0" borderId="0" xfId="0" applyNumberFormat="1" applyFont="1" applyAlignment="1" applyProtection="1">
      <alignment vertical="center"/>
    </xf>
    <xf numFmtId="0" fontId="0" fillId="0" borderId="0" xfId="0"/>
    <xf numFmtId="0" fontId="1" fillId="0" borderId="0" xfId="0" applyFont="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0" fillId="0" borderId="0" xfId="0" applyFont="1" applyAlignment="1">
      <alignmen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0" fillId="0" borderId="0" xfId="0" applyFont="1" applyAlignment="1" applyProtection="1">
      <alignment vertical="center"/>
    </xf>
    <xf numFmtId="0" fontId="40" fillId="0" borderId="1" xfId="0" applyFont="1" applyBorder="1" applyAlignment="1">
      <alignment horizontal="left" vertical="center" wrapText="1"/>
    </xf>
    <xf numFmtId="0" fontId="39" fillId="0" borderId="29" xfId="0" applyFont="1" applyBorder="1" applyAlignment="1">
      <alignment horizontal="left" wrapText="1"/>
    </xf>
    <xf numFmtId="0" fontId="38" fillId="0" borderId="1" xfId="0" applyFont="1" applyBorder="1" applyAlignment="1">
      <alignment horizontal="center" vertical="center" wrapText="1"/>
    </xf>
    <xf numFmtId="49" fontId="40" fillId="0" borderId="1" xfId="0" applyNumberFormat="1" applyFont="1" applyBorder="1" applyAlignment="1">
      <alignment horizontal="left" vertical="center" wrapText="1"/>
    </xf>
    <xf numFmtId="0" fontId="38" fillId="0" borderId="1" xfId="0" applyFont="1" applyBorder="1" applyAlignment="1">
      <alignment horizontal="center" vertical="center"/>
    </xf>
    <xf numFmtId="0" fontId="39" fillId="0" borderId="29" xfId="0" applyFont="1" applyBorder="1" applyAlignment="1">
      <alignment horizontal="left"/>
    </xf>
    <xf numFmtId="0" fontId="40" fillId="0" borderId="1" xfId="0" applyFont="1" applyBorder="1" applyAlignment="1">
      <alignment horizontal="left" vertical="center"/>
    </xf>
    <xf numFmtId="0" fontId="40" fillId="0" borderId="1" xfId="0" applyFont="1" applyBorder="1" applyAlignment="1">
      <alignment horizontal="left" vertical="top"/>
    </xf>
  </cellXfs>
  <cellStyles count="2">
    <cellStyle name="Hypertextový odkaz" xfId="1" builtinId="8"/>
    <cellStyle name="normální" xfId="0" builtinId="0" customBuiltin="1"/>
  </cellStyles>
  <dxfs count="0"/>
  <tableStyles count="0"/>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podminky.urs.cz/item/CS_URS_2024_02/741410063" TargetMode="External"/><Relationship Id="rId13" Type="http://schemas.openxmlformats.org/officeDocument/2006/relationships/hyperlink" Target="https://podminky.urs.cz/item/CS_URS_2024_02/741420001" TargetMode="External"/><Relationship Id="rId3" Type="http://schemas.openxmlformats.org/officeDocument/2006/relationships/hyperlink" Target="https://podminky.urs.cz/item/CS_URS_2024_02/HZS2231" TargetMode="External"/><Relationship Id="rId7" Type="http://schemas.openxmlformats.org/officeDocument/2006/relationships/hyperlink" Target="https://podminky.urs.cz/item/CS_URS_2024_02/741420121" TargetMode="External"/><Relationship Id="rId12" Type="http://schemas.openxmlformats.org/officeDocument/2006/relationships/hyperlink" Target="https://podminky.urs.cz/item/CS_URS_2024_02/741130041" TargetMode="External"/><Relationship Id="rId17" Type="http://schemas.openxmlformats.org/officeDocument/2006/relationships/drawing" Target="../drawings/drawing2.xml"/><Relationship Id="rId2" Type="http://schemas.openxmlformats.org/officeDocument/2006/relationships/hyperlink" Target="https://podminky.urs.cz/item/CS_URS_2024_02/741420021" TargetMode="External"/><Relationship Id="rId16" Type="http://schemas.openxmlformats.org/officeDocument/2006/relationships/hyperlink" Target="https://podminky.urs.cz/item/CS_URS_2024_02/998741102" TargetMode="External"/><Relationship Id="rId1" Type="http://schemas.openxmlformats.org/officeDocument/2006/relationships/hyperlink" Target="https://podminky.urs.cz/item/CS_URS_2024_02/741410003" TargetMode="External"/><Relationship Id="rId6" Type="http://schemas.openxmlformats.org/officeDocument/2006/relationships/hyperlink" Target="https://podminky.urs.cz/item/CS_URS_2024_02/741420103" TargetMode="External"/><Relationship Id="rId11" Type="http://schemas.openxmlformats.org/officeDocument/2006/relationships/hyperlink" Target="https://podminky.urs.cz/item/CS_URS_2024_02/HZS2231" TargetMode="External"/><Relationship Id="rId5" Type="http://schemas.openxmlformats.org/officeDocument/2006/relationships/hyperlink" Target="https://podminky.urs.cz/item/CS_URS_2024_02/741420002" TargetMode="External"/><Relationship Id="rId15" Type="http://schemas.openxmlformats.org/officeDocument/2006/relationships/hyperlink" Target="https://podminky.urs.cz/item/CS_URS_2024_02/741810001" TargetMode="External"/><Relationship Id="rId10" Type="http://schemas.openxmlformats.org/officeDocument/2006/relationships/hyperlink" Target="https://podminky.urs.cz/item/CS_URS_2024_02/741430012" TargetMode="External"/><Relationship Id="rId4" Type="http://schemas.openxmlformats.org/officeDocument/2006/relationships/hyperlink" Target="https://podminky.urs.cz/item/CS_URS_2024_02/741420083" TargetMode="External"/><Relationship Id="rId9" Type="http://schemas.openxmlformats.org/officeDocument/2006/relationships/hyperlink" Target="https://podminky.urs.cz/item/CS_URS_2024_02/741420054" TargetMode="External"/><Relationship Id="rId14" Type="http://schemas.openxmlformats.org/officeDocument/2006/relationships/hyperlink" Target="https://podminky.urs.cz/item/CS_URS_2024_02/741420022"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podminky.urs.cz/item/CS_URS_2024_02/741421843" TargetMode="External"/><Relationship Id="rId2" Type="http://schemas.openxmlformats.org/officeDocument/2006/relationships/hyperlink" Target="https://podminky.urs.cz/item/CS_URS_2024_02/741421811" TargetMode="External"/><Relationship Id="rId1" Type="http://schemas.openxmlformats.org/officeDocument/2006/relationships/hyperlink" Target="https://podminky.urs.cz/item/CS_URS_2024_02/013254000" TargetMode="External"/><Relationship Id="rId6" Type="http://schemas.openxmlformats.org/officeDocument/2006/relationships/drawing" Target="../drawings/drawing3.xml"/><Relationship Id="rId5" Type="http://schemas.openxmlformats.org/officeDocument/2006/relationships/hyperlink" Target="https://podminky.urs.cz/item/CS_URS_2024_02/469973116" TargetMode="External"/><Relationship Id="rId4" Type="http://schemas.openxmlformats.org/officeDocument/2006/relationships/hyperlink" Target="https://podminky.urs.cz/item/CS_URS_2024_02/74142187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M58"/>
  <sheetViews>
    <sheetView showGridLines="0" tabSelected="1" workbookViewId="0">
      <selection activeCell="K7" sqref="K7"/>
    </sheetView>
  </sheetViews>
  <sheetFormatPr defaultRowHeight="14.35"/>
  <cols>
    <col min="1" max="1" width="8.3046875" style="1" customWidth="1"/>
    <col min="2" max="2" width="1.69140625" style="1" customWidth="1"/>
    <col min="3" max="3" width="4.15234375" style="1" customWidth="1"/>
    <col min="4" max="33" width="2.61328125" style="1" customWidth="1"/>
    <col min="34" max="34" width="3.3046875" style="1" customWidth="1"/>
    <col min="35" max="35" width="31.69140625" style="1" customWidth="1"/>
    <col min="36" max="37" width="2.4609375" style="1" customWidth="1"/>
    <col min="38" max="38" width="8.3046875" style="1" customWidth="1"/>
    <col min="39" max="39" width="3.3046875" style="1" customWidth="1"/>
    <col min="40" max="40" width="13.3046875" style="1" customWidth="1"/>
    <col min="41" max="41" width="7.4609375" style="1" customWidth="1"/>
    <col min="42" max="42" width="4.15234375" style="1" customWidth="1"/>
    <col min="43" max="43" width="15.69140625" style="1" customWidth="1"/>
    <col min="44" max="44" width="13.69140625" style="1" customWidth="1"/>
    <col min="45" max="47" width="25.84375" style="1" hidden="1" customWidth="1"/>
    <col min="48" max="49" width="21.69140625" style="1" hidden="1" customWidth="1"/>
    <col min="50" max="51" width="25" style="1" hidden="1" customWidth="1"/>
    <col min="52" max="52" width="21.69140625" style="1" hidden="1" customWidth="1"/>
    <col min="53" max="53" width="19.15234375" style="1" hidden="1" customWidth="1"/>
    <col min="54" max="54" width="25" style="1" hidden="1" customWidth="1"/>
    <col min="55" max="55" width="21.69140625" style="1" hidden="1" customWidth="1"/>
    <col min="56" max="56" width="19.15234375" style="1" hidden="1" customWidth="1"/>
    <col min="57" max="57" width="66.4609375" style="1" customWidth="1"/>
    <col min="71" max="91" width="9.3046875" style="1" hidden="1"/>
  </cols>
  <sheetData>
    <row r="1" spans="1:74" ht="10.35">
      <c r="A1" s="17" t="s">
        <v>0</v>
      </c>
      <c r="AZ1" s="17" t="s">
        <v>1</v>
      </c>
      <c r="BA1" s="17" t="s">
        <v>2</v>
      </c>
      <c r="BB1" s="17" t="s">
        <v>3</v>
      </c>
      <c r="BT1" s="17" t="s">
        <v>4</v>
      </c>
      <c r="BU1" s="17" t="s">
        <v>4</v>
      </c>
      <c r="BV1" s="17" t="s">
        <v>5</v>
      </c>
    </row>
    <row r="2" spans="1:74" s="1" customFormat="1" ht="36.950000000000003" customHeight="1">
      <c r="AR2" s="359"/>
      <c r="AS2" s="359"/>
      <c r="AT2" s="359"/>
      <c r="AU2" s="359"/>
      <c r="AV2" s="359"/>
      <c r="AW2" s="359"/>
      <c r="AX2" s="359"/>
      <c r="AY2" s="359"/>
      <c r="AZ2" s="359"/>
      <c r="BA2" s="359"/>
      <c r="BB2" s="359"/>
      <c r="BC2" s="359"/>
      <c r="BD2" s="359"/>
      <c r="BE2" s="359"/>
      <c r="BS2" s="18" t="s">
        <v>6</v>
      </c>
      <c r="BT2" s="18" t="s">
        <v>7</v>
      </c>
    </row>
    <row r="3" spans="1:74" s="1" customFormat="1" ht="6.95"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pans="1:74" s="1" customFormat="1" ht="24.95"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pans="1:74" s="1" customFormat="1" ht="12" customHeight="1">
      <c r="B5" s="22"/>
      <c r="C5" s="23"/>
      <c r="D5" s="27" t="s">
        <v>13</v>
      </c>
      <c r="E5" s="23"/>
      <c r="F5" s="23"/>
      <c r="G5" s="23"/>
      <c r="H5" s="23"/>
      <c r="I5" s="23"/>
      <c r="J5" s="23"/>
      <c r="K5" s="323" t="s">
        <v>14</v>
      </c>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24"/>
      <c r="AN5" s="324"/>
      <c r="AO5" s="324"/>
      <c r="AP5" s="23"/>
      <c r="AQ5" s="23"/>
      <c r="AR5" s="21"/>
      <c r="BE5" s="320" t="s">
        <v>15</v>
      </c>
      <c r="BS5" s="18" t="s">
        <v>6</v>
      </c>
    </row>
    <row r="6" spans="1:74" s="1" customFormat="1" ht="36.950000000000003" customHeight="1">
      <c r="B6" s="22"/>
      <c r="C6" s="23"/>
      <c r="D6" s="29" t="s">
        <v>16</v>
      </c>
      <c r="E6" s="23"/>
      <c r="F6" s="23"/>
      <c r="G6" s="23"/>
      <c r="H6" s="23"/>
      <c r="I6" s="23"/>
      <c r="J6" s="23"/>
      <c r="K6" s="325" t="s">
        <v>516</v>
      </c>
      <c r="L6" s="324"/>
      <c r="M6" s="324"/>
      <c r="N6" s="324"/>
      <c r="O6" s="324"/>
      <c r="P6" s="324"/>
      <c r="Q6" s="324"/>
      <c r="R6" s="324"/>
      <c r="S6" s="324"/>
      <c r="T6" s="324"/>
      <c r="U6" s="324"/>
      <c r="V6" s="324"/>
      <c r="W6" s="324"/>
      <c r="X6" s="324"/>
      <c r="Y6" s="324"/>
      <c r="Z6" s="324"/>
      <c r="AA6" s="324"/>
      <c r="AB6" s="324"/>
      <c r="AC6" s="324"/>
      <c r="AD6" s="324"/>
      <c r="AE6" s="324"/>
      <c r="AF6" s="324"/>
      <c r="AG6" s="324"/>
      <c r="AH6" s="324"/>
      <c r="AI6" s="324"/>
      <c r="AJ6" s="324"/>
      <c r="AK6" s="324"/>
      <c r="AL6" s="324"/>
      <c r="AM6" s="324"/>
      <c r="AN6" s="324"/>
      <c r="AO6" s="324"/>
      <c r="AP6" s="23"/>
      <c r="AQ6" s="23"/>
      <c r="AR6" s="21"/>
      <c r="BE6" s="321"/>
      <c r="BS6" s="18" t="s">
        <v>6</v>
      </c>
    </row>
    <row r="7" spans="1:74" s="1" customFormat="1" ht="12" customHeight="1">
      <c r="B7" s="22"/>
      <c r="C7" s="23"/>
      <c r="D7" s="30" t="s">
        <v>17</v>
      </c>
      <c r="E7" s="23"/>
      <c r="F7" s="23"/>
      <c r="G7" s="23"/>
      <c r="H7" s="23"/>
      <c r="I7" s="23"/>
      <c r="J7" s="23"/>
      <c r="K7" s="28" t="s">
        <v>18</v>
      </c>
      <c r="L7" s="23"/>
      <c r="M7" s="23"/>
      <c r="N7" s="23"/>
      <c r="O7" s="23"/>
      <c r="P7" s="23"/>
      <c r="Q7" s="23"/>
      <c r="R7" s="23"/>
      <c r="S7" s="23"/>
      <c r="T7" s="23"/>
      <c r="U7" s="23"/>
      <c r="V7" s="23"/>
      <c r="W7" s="23"/>
      <c r="X7" s="23"/>
      <c r="Y7" s="23"/>
      <c r="Z7" s="23"/>
      <c r="AA7" s="23"/>
      <c r="AB7" s="23"/>
      <c r="AC7" s="23"/>
      <c r="AD7" s="23"/>
      <c r="AE7" s="23"/>
      <c r="AF7" s="23"/>
      <c r="AG7" s="23"/>
      <c r="AH7" s="23"/>
      <c r="AI7" s="23"/>
      <c r="AJ7" s="23"/>
      <c r="AK7" s="30" t="s">
        <v>19</v>
      </c>
      <c r="AL7" s="23"/>
      <c r="AM7" s="23"/>
      <c r="AN7" s="28" t="s">
        <v>18</v>
      </c>
      <c r="AO7" s="23"/>
      <c r="AP7" s="23"/>
      <c r="AQ7" s="23"/>
      <c r="AR7" s="21"/>
      <c r="BE7" s="321"/>
      <c r="BS7" s="18" t="s">
        <v>6</v>
      </c>
    </row>
    <row r="8" spans="1:74" s="1" customFormat="1" ht="12" customHeight="1">
      <c r="B8" s="22"/>
      <c r="C8" s="23"/>
      <c r="D8" s="30" t="s">
        <v>20</v>
      </c>
      <c r="E8" s="23"/>
      <c r="F8" s="23"/>
      <c r="G8" s="23"/>
      <c r="H8" s="23"/>
      <c r="I8" s="23"/>
      <c r="J8" s="23"/>
      <c r="K8" s="28" t="s">
        <v>21</v>
      </c>
      <c r="L8" s="23"/>
      <c r="M8" s="23"/>
      <c r="N8" s="23"/>
      <c r="O8" s="23"/>
      <c r="P8" s="23"/>
      <c r="Q8" s="23"/>
      <c r="R8" s="23"/>
      <c r="S8" s="23"/>
      <c r="T8" s="23"/>
      <c r="U8" s="23"/>
      <c r="V8" s="23"/>
      <c r="W8" s="23"/>
      <c r="X8" s="23"/>
      <c r="Y8" s="23"/>
      <c r="Z8" s="23"/>
      <c r="AA8" s="23"/>
      <c r="AB8" s="23"/>
      <c r="AC8" s="23"/>
      <c r="AD8" s="23"/>
      <c r="AE8" s="23"/>
      <c r="AF8" s="23"/>
      <c r="AG8" s="23"/>
      <c r="AH8" s="23"/>
      <c r="AI8" s="23"/>
      <c r="AJ8" s="23"/>
      <c r="AK8" s="30" t="s">
        <v>22</v>
      </c>
      <c r="AL8" s="23"/>
      <c r="AM8" s="23"/>
      <c r="AN8" s="31" t="s">
        <v>23</v>
      </c>
      <c r="AO8" s="23"/>
      <c r="AP8" s="23"/>
      <c r="AQ8" s="23"/>
      <c r="AR8" s="21"/>
      <c r="BE8" s="321"/>
      <c r="BS8" s="18" t="s">
        <v>6</v>
      </c>
    </row>
    <row r="9" spans="1:74" s="1" customFormat="1" ht="14.45" customHeight="1">
      <c r="B9" s="22"/>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1"/>
      <c r="BE9" s="321"/>
      <c r="BS9" s="18" t="s">
        <v>6</v>
      </c>
    </row>
    <row r="10" spans="1:74" s="1" customFormat="1" ht="12" customHeight="1">
      <c r="B10" s="22"/>
      <c r="C10" s="23"/>
      <c r="D10" s="30" t="s">
        <v>24</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0" t="s">
        <v>25</v>
      </c>
      <c r="AL10" s="23"/>
      <c r="AM10" s="23"/>
      <c r="AN10" s="28" t="s">
        <v>18</v>
      </c>
      <c r="AO10" s="23"/>
      <c r="AP10" s="23"/>
      <c r="AQ10" s="23"/>
      <c r="AR10" s="21"/>
      <c r="BE10" s="321"/>
      <c r="BS10" s="18" t="s">
        <v>6</v>
      </c>
    </row>
    <row r="11" spans="1:74" s="1" customFormat="1" ht="18.45" customHeight="1">
      <c r="B11" s="22"/>
      <c r="C11" s="23"/>
      <c r="D11" s="23"/>
      <c r="E11" s="28" t="s">
        <v>26</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0" t="s">
        <v>27</v>
      </c>
      <c r="AL11" s="23"/>
      <c r="AM11" s="23"/>
      <c r="AN11" s="28" t="s">
        <v>18</v>
      </c>
      <c r="AO11" s="23"/>
      <c r="AP11" s="23"/>
      <c r="AQ11" s="23"/>
      <c r="AR11" s="21"/>
      <c r="BE11" s="321"/>
      <c r="BS11" s="18" t="s">
        <v>6</v>
      </c>
    </row>
    <row r="12" spans="1:74" s="1" customFormat="1" ht="6.95"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21"/>
      <c r="BS12" s="18" t="s">
        <v>6</v>
      </c>
    </row>
    <row r="13" spans="1:74" s="1" customFormat="1" ht="12" customHeight="1">
      <c r="B13" s="22"/>
      <c r="C13" s="23"/>
      <c r="D13" s="30" t="s">
        <v>28</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0" t="s">
        <v>25</v>
      </c>
      <c r="AL13" s="23"/>
      <c r="AM13" s="23"/>
      <c r="AN13" s="32" t="s">
        <v>29</v>
      </c>
      <c r="AO13" s="23"/>
      <c r="AP13" s="23"/>
      <c r="AQ13" s="23"/>
      <c r="AR13" s="21"/>
      <c r="BE13" s="321"/>
      <c r="BS13" s="18" t="s">
        <v>6</v>
      </c>
    </row>
    <row r="14" spans="1:74" ht="12.7">
      <c r="B14" s="22"/>
      <c r="C14" s="23"/>
      <c r="D14" s="23"/>
      <c r="E14" s="326" t="s">
        <v>29</v>
      </c>
      <c r="F14" s="327"/>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7"/>
      <c r="AK14" s="30" t="s">
        <v>27</v>
      </c>
      <c r="AL14" s="23"/>
      <c r="AM14" s="23"/>
      <c r="AN14" s="32" t="s">
        <v>29</v>
      </c>
      <c r="AO14" s="23"/>
      <c r="AP14" s="23"/>
      <c r="AQ14" s="23"/>
      <c r="AR14" s="21"/>
      <c r="BE14" s="321"/>
      <c r="BS14" s="18" t="s">
        <v>6</v>
      </c>
    </row>
    <row r="15" spans="1:74" s="1" customFormat="1" ht="6.95"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21"/>
      <c r="BS15" s="18" t="s">
        <v>4</v>
      </c>
    </row>
    <row r="16" spans="1:74" s="1" customFormat="1" ht="12" customHeight="1">
      <c r="B16" s="22"/>
      <c r="C16" s="23"/>
      <c r="D16" s="30" t="s">
        <v>30</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0" t="s">
        <v>25</v>
      </c>
      <c r="AL16" s="23"/>
      <c r="AM16" s="23"/>
      <c r="AN16" s="28" t="s">
        <v>18</v>
      </c>
      <c r="AO16" s="23"/>
      <c r="AP16" s="23"/>
      <c r="AQ16" s="23"/>
      <c r="AR16" s="21"/>
      <c r="BE16" s="321"/>
      <c r="BS16" s="18" t="s">
        <v>4</v>
      </c>
    </row>
    <row r="17" spans="1:71" s="1" customFormat="1" ht="18.45" customHeight="1">
      <c r="B17" s="22"/>
      <c r="C17" s="23"/>
      <c r="D17" s="23"/>
      <c r="E17" s="28" t="s">
        <v>31</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0" t="s">
        <v>27</v>
      </c>
      <c r="AL17" s="23"/>
      <c r="AM17" s="23"/>
      <c r="AN17" s="28" t="s">
        <v>18</v>
      </c>
      <c r="AO17" s="23"/>
      <c r="AP17" s="23"/>
      <c r="AQ17" s="23"/>
      <c r="AR17" s="21"/>
      <c r="BE17" s="321"/>
      <c r="BS17" s="18" t="s">
        <v>32</v>
      </c>
    </row>
    <row r="18" spans="1:71" s="1" customFormat="1" ht="6.95"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21"/>
      <c r="BS18" s="18" t="s">
        <v>6</v>
      </c>
    </row>
    <row r="19" spans="1:71" s="1" customFormat="1" ht="12" customHeight="1">
      <c r="B19" s="22"/>
      <c r="C19" s="23"/>
      <c r="D19" s="30" t="s">
        <v>33</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0" t="s">
        <v>25</v>
      </c>
      <c r="AL19" s="23"/>
      <c r="AM19" s="23"/>
      <c r="AN19" s="28" t="s">
        <v>18</v>
      </c>
      <c r="AO19" s="23"/>
      <c r="AP19" s="23"/>
      <c r="AQ19" s="23"/>
      <c r="AR19" s="21"/>
      <c r="BE19" s="321"/>
      <c r="BS19" s="18" t="s">
        <v>6</v>
      </c>
    </row>
    <row r="20" spans="1:71" s="1" customFormat="1" ht="18.45" customHeight="1">
      <c r="B20" s="22"/>
      <c r="C20" s="23"/>
      <c r="D20" s="23"/>
      <c r="E20" s="28" t="s">
        <v>26</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0" t="s">
        <v>27</v>
      </c>
      <c r="AL20" s="23"/>
      <c r="AM20" s="23"/>
      <c r="AN20" s="28" t="s">
        <v>18</v>
      </c>
      <c r="AO20" s="23"/>
      <c r="AP20" s="23"/>
      <c r="AQ20" s="23"/>
      <c r="AR20" s="21"/>
      <c r="BE20" s="321"/>
      <c r="BS20" s="18" t="s">
        <v>4</v>
      </c>
    </row>
    <row r="21" spans="1:71" s="1" customFormat="1" ht="6.95"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21"/>
    </row>
    <row r="22" spans="1:71" s="1" customFormat="1" ht="12" customHeight="1">
      <c r="B22" s="22"/>
      <c r="C22" s="23"/>
      <c r="D22" s="30" t="s">
        <v>34</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21"/>
    </row>
    <row r="23" spans="1:71" s="1" customFormat="1" ht="47.25" customHeight="1">
      <c r="B23" s="22"/>
      <c r="C23" s="23"/>
      <c r="D23" s="23"/>
      <c r="E23" s="328" t="s">
        <v>35</v>
      </c>
      <c r="F23" s="328"/>
      <c r="G23" s="328"/>
      <c r="H23" s="328"/>
      <c r="I23" s="328"/>
      <c r="J23" s="328"/>
      <c r="K23" s="328"/>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328"/>
      <c r="AK23" s="328"/>
      <c r="AL23" s="328"/>
      <c r="AM23" s="328"/>
      <c r="AN23" s="328"/>
      <c r="AO23" s="23"/>
      <c r="AP23" s="23"/>
      <c r="AQ23" s="23"/>
      <c r="AR23" s="21"/>
      <c r="BE23" s="321"/>
    </row>
    <row r="24" spans="1:71" s="1" customFormat="1" ht="6.95"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21"/>
    </row>
    <row r="25" spans="1:71" s="1" customFormat="1" ht="6.95" customHeight="1">
      <c r="B25" s="22"/>
      <c r="C25" s="23"/>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23"/>
      <c r="AQ25" s="23"/>
      <c r="AR25" s="21"/>
      <c r="BE25" s="321"/>
    </row>
    <row r="26" spans="1:71" s="2" customFormat="1" ht="25.95" customHeight="1">
      <c r="A26" s="35"/>
      <c r="B26" s="36"/>
      <c r="C26" s="37"/>
      <c r="D26" s="38" t="s">
        <v>36</v>
      </c>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29">
        <f>ROUND(AG54,2)</f>
        <v>0</v>
      </c>
      <c r="AL26" s="330"/>
      <c r="AM26" s="330"/>
      <c r="AN26" s="330"/>
      <c r="AO26" s="330"/>
      <c r="AP26" s="37"/>
      <c r="AQ26" s="37"/>
      <c r="AR26" s="40"/>
      <c r="BE26" s="321"/>
    </row>
    <row r="27" spans="1:71" s="2" customFormat="1" ht="6.95" customHeight="1">
      <c r="A27" s="35"/>
      <c r="B27" s="36"/>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40"/>
      <c r="BE27" s="321"/>
    </row>
    <row r="28" spans="1:71" s="2" customFormat="1" ht="12.7">
      <c r="A28" s="35"/>
      <c r="B28" s="36"/>
      <c r="C28" s="37"/>
      <c r="D28" s="37"/>
      <c r="E28" s="37"/>
      <c r="F28" s="37"/>
      <c r="G28" s="37"/>
      <c r="H28" s="37"/>
      <c r="I28" s="37"/>
      <c r="J28" s="37"/>
      <c r="K28" s="37"/>
      <c r="L28" s="331" t="s">
        <v>37</v>
      </c>
      <c r="M28" s="331"/>
      <c r="N28" s="331"/>
      <c r="O28" s="331"/>
      <c r="P28" s="331"/>
      <c r="Q28" s="37"/>
      <c r="R28" s="37"/>
      <c r="S28" s="37"/>
      <c r="T28" s="37"/>
      <c r="U28" s="37"/>
      <c r="V28" s="37"/>
      <c r="W28" s="331" t="s">
        <v>38</v>
      </c>
      <c r="X28" s="331"/>
      <c r="Y28" s="331"/>
      <c r="Z28" s="331"/>
      <c r="AA28" s="331"/>
      <c r="AB28" s="331"/>
      <c r="AC28" s="331"/>
      <c r="AD28" s="331"/>
      <c r="AE28" s="331"/>
      <c r="AF28" s="37"/>
      <c r="AG28" s="37"/>
      <c r="AH28" s="37"/>
      <c r="AI28" s="37"/>
      <c r="AJ28" s="37"/>
      <c r="AK28" s="331" t="s">
        <v>39</v>
      </c>
      <c r="AL28" s="331"/>
      <c r="AM28" s="331"/>
      <c r="AN28" s="331"/>
      <c r="AO28" s="331"/>
      <c r="AP28" s="37"/>
      <c r="AQ28" s="37"/>
      <c r="AR28" s="40"/>
      <c r="BE28" s="321"/>
    </row>
    <row r="29" spans="1:71" s="3" customFormat="1" ht="14.45" customHeight="1">
      <c r="B29" s="41"/>
      <c r="C29" s="42"/>
      <c r="D29" s="30" t="s">
        <v>40</v>
      </c>
      <c r="E29" s="42"/>
      <c r="F29" s="30" t="s">
        <v>41</v>
      </c>
      <c r="G29" s="42"/>
      <c r="H29" s="42"/>
      <c r="I29" s="42"/>
      <c r="J29" s="42"/>
      <c r="K29" s="42"/>
      <c r="L29" s="334">
        <v>0.21</v>
      </c>
      <c r="M29" s="333"/>
      <c r="N29" s="333"/>
      <c r="O29" s="333"/>
      <c r="P29" s="333"/>
      <c r="Q29" s="42"/>
      <c r="R29" s="42"/>
      <c r="S29" s="42"/>
      <c r="T29" s="42"/>
      <c r="U29" s="42"/>
      <c r="V29" s="42"/>
      <c r="W29" s="332">
        <f>ROUND(AZ54, 2)</f>
        <v>0</v>
      </c>
      <c r="X29" s="333"/>
      <c r="Y29" s="333"/>
      <c r="Z29" s="333"/>
      <c r="AA29" s="333"/>
      <c r="AB29" s="333"/>
      <c r="AC29" s="333"/>
      <c r="AD29" s="333"/>
      <c r="AE29" s="333"/>
      <c r="AF29" s="42"/>
      <c r="AG29" s="42"/>
      <c r="AH29" s="42"/>
      <c r="AI29" s="42"/>
      <c r="AJ29" s="42"/>
      <c r="AK29" s="332">
        <f>ROUND(AV54, 2)</f>
        <v>0</v>
      </c>
      <c r="AL29" s="333"/>
      <c r="AM29" s="333"/>
      <c r="AN29" s="333"/>
      <c r="AO29" s="333"/>
      <c r="AP29" s="42"/>
      <c r="AQ29" s="42"/>
      <c r="AR29" s="43"/>
      <c r="BE29" s="322"/>
    </row>
    <row r="30" spans="1:71" s="3" customFormat="1" ht="14.45" customHeight="1">
      <c r="B30" s="41"/>
      <c r="C30" s="42"/>
      <c r="D30" s="42"/>
      <c r="E30" s="42"/>
      <c r="F30" s="30" t="s">
        <v>42</v>
      </c>
      <c r="G30" s="42"/>
      <c r="H30" s="42"/>
      <c r="I30" s="42"/>
      <c r="J30" s="42"/>
      <c r="K30" s="42"/>
      <c r="L30" s="334">
        <v>0.12</v>
      </c>
      <c r="M30" s="333"/>
      <c r="N30" s="333"/>
      <c r="O30" s="333"/>
      <c r="P30" s="333"/>
      <c r="Q30" s="42"/>
      <c r="R30" s="42"/>
      <c r="S30" s="42"/>
      <c r="T30" s="42"/>
      <c r="U30" s="42"/>
      <c r="V30" s="42"/>
      <c r="W30" s="332">
        <f>ROUND(BA54, 2)</f>
        <v>0</v>
      </c>
      <c r="X30" s="333"/>
      <c r="Y30" s="333"/>
      <c r="Z30" s="333"/>
      <c r="AA30" s="333"/>
      <c r="AB30" s="333"/>
      <c r="AC30" s="333"/>
      <c r="AD30" s="333"/>
      <c r="AE30" s="333"/>
      <c r="AF30" s="42"/>
      <c r="AG30" s="42"/>
      <c r="AH30" s="42"/>
      <c r="AI30" s="42"/>
      <c r="AJ30" s="42"/>
      <c r="AK30" s="332">
        <f>ROUND(AW54, 2)</f>
        <v>0</v>
      </c>
      <c r="AL30" s="333"/>
      <c r="AM30" s="333"/>
      <c r="AN30" s="333"/>
      <c r="AO30" s="333"/>
      <c r="AP30" s="42"/>
      <c r="AQ30" s="42"/>
      <c r="AR30" s="43"/>
      <c r="BE30" s="322"/>
    </row>
    <row r="31" spans="1:71" s="3" customFormat="1" ht="14.45" hidden="1" customHeight="1">
      <c r="B31" s="41"/>
      <c r="C31" s="42"/>
      <c r="D31" s="42"/>
      <c r="E31" s="42"/>
      <c r="F31" s="30" t="s">
        <v>43</v>
      </c>
      <c r="G31" s="42"/>
      <c r="H31" s="42"/>
      <c r="I31" s="42"/>
      <c r="J31" s="42"/>
      <c r="K31" s="42"/>
      <c r="L31" s="334">
        <v>0.21</v>
      </c>
      <c r="M31" s="333"/>
      <c r="N31" s="333"/>
      <c r="O31" s="333"/>
      <c r="P31" s="333"/>
      <c r="Q31" s="42"/>
      <c r="R31" s="42"/>
      <c r="S31" s="42"/>
      <c r="T31" s="42"/>
      <c r="U31" s="42"/>
      <c r="V31" s="42"/>
      <c r="W31" s="332">
        <f>ROUND(BB54, 2)</f>
        <v>0</v>
      </c>
      <c r="X31" s="333"/>
      <c r="Y31" s="333"/>
      <c r="Z31" s="333"/>
      <c r="AA31" s="333"/>
      <c r="AB31" s="333"/>
      <c r="AC31" s="333"/>
      <c r="AD31" s="333"/>
      <c r="AE31" s="333"/>
      <c r="AF31" s="42"/>
      <c r="AG31" s="42"/>
      <c r="AH31" s="42"/>
      <c r="AI31" s="42"/>
      <c r="AJ31" s="42"/>
      <c r="AK31" s="332">
        <v>0</v>
      </c>
      <c r="AL31" s="333"/>
      <c r="AM31" s="333"/>
      <c r="AN31" s="333"/>
      <c r="AO31" s="333"/>
      <c r="AP31" s="42"/>
      <c r="AQ31" s="42"/>
      <c r="AR31" s="43"/>
      <c r="BE31" s="322"/>
    </row>
    <row r="32" spans="1:71" s="3" customFormat="1" ht="14.45" hidden="1" customHeight="1">
      <c r="B32" s="41"/>
      <c r="C32" s="42"/>
      <c r="D32" s="42"/>
      <c r="E32" s="42"/>
      <c r="F32" s="30" t="s">
        <v>44</v>
      </c>
      <c r="G32" s="42"/>
      <c r="H32" s="42"/>
      <c r="I32" s="42"/>
      <c r="J32" s="42"/>
      <c r="K32" s="42"/>
      <c r="L32" s="334">
        <v>0.12</v>
      </c>
      <c r="M32" s="333"/>
      <c r="N32" s="333"/>
      <c r="O32" s="333"/>
      <c r="P32" s="333"/>
      <c r="Q32" s="42"/>
      <c r="R32" s="42"/>
      <c r="S32" s="42"/>
      <c r="T32" s="42"/>
      <c r="U32" s="42"/>
      <c r="V32" s="42"/>
      <c r="W32" s="332">
        <f>ROUND(BC54, 2)</f>
        <v>0</v>
      </c>
      <c r="X32" s="333"/>
      <c r="Y32" s="333"/>
      <c r="Z32" s="333"/>
      <c r="AA32" s="333"/>
      <c r="AB32" s="333"/>
      <c r="AC32" s="333"/>
      <c r="AD32" s="333"/>
      <c r="AE32" s="333"/>
      <c r="AF32" s="42"/>
      <c r="AG32" s="42"/>
      <c r="AH32" s="42"/>
      <c r="AI32" s="42"/>
      <c r="AJ32" s="42"/>
      <c r="AK32" s="332">
        <v>0</v>
      </c>
      <c r="AL32" s="333"/>
      <c r="AM32" s="333"/>
      <c r="AN32" s="333"/>
      <c r="AO32" s="333"/>
      <c r="AP32" s="42"/>
      <c r="AQ32" s="42"/>
      <c r="AR32" s="43"/>
      <c r="BE32" s="322"/>
    </row>
    <row r="33" spans="1:57" s="3" customFormat="1" ht="14.45" hidden="1" customHeight="1">
      <c r="B33" s="41"/>
      <c r="C33" s="42"/>
      <c r="D33" s="42"/>
      <c r="E33" s="42"/>
      <c r="F33" s="30" t="s">
        <v>45</v>
      </c>
      <c r="G33" s="42"/>
      <c r="H33" s="42"/>
      <c r="I33" s="42"/>
      <c r="J33" s="42"/>
      <c r="K33" s="42"/>
      <c r="L33" s="334">
        <v>0</v>
      </c>
      <c r="M33" s="333"/>
      <c r="N33" s="333"/>
      <c r="O33" s="333"/>
      <c r="P33" s="333"/>
      <c r="Q33" s="42"/>
      <c r="R33" s="42"/>
      <c r="S33" s="42"/>
      <c r="T33" s="42"/>
      <c r="U33" s="42"/>
      <c r="V33" s="42"/>
      <c r="W33" s="332">
        <f>ROUND(BD54, 2)</f>
        <v>0</v>
      </c>
      <c r="X33" s="333"/>
      <c r="Y33" s="333"/>
      <c r="Z33" s="333"/>
      <c r="AA33" s="333"/>
      <c r="AB33" s="333"/>
      <c r="AC33" s="333"/>
      <c r="AD33" s="333"/>
      <c r="AE33" s="333"/>
      <c r="AF33" s="42"/>
      <c r="AG33" s="42"/>
      <c r="AH33" s="42"/>
      <c r="AI33" s="42"/>
      <c r="AJ33" s="42"/>
      <c r="AK33" s="332">
        <v>0</v>
      </c>
      <c r="AL33" s="333"/>
      <c r="AM33" s="333"/>
      <c r="AN33" s="333"/>
      <c r="AO33" s="333"/>
      <c r="AP33" s="42"/>
      <c r="AQ33" s="42"/>
      <c r="AR33" s="43"/>
    </row>
    <row r="34" spans="1:57" s="2" customFormat="1" ht="6.95" customHeight="1">
      <c r="A34" s="35"/>
      <c r="B34" s="36"/>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40"/>
      <c r="BE34" s="35"/>
    </row>
    <row r="35" spans="1:57" s="2" customFormat="1" ht="25.95" customHeight="1">
      <c r="A35" s="35"/>
      <c r="B35" s="36"/>
      <c r="C35" s="44"/>
      <c r="D35" s="45" t="s">
        <v>46</v>
      </c>
      <c r="E35" s="46"/>
      <c r="F35" s="46"/>
      <c r="G35" s="46"/>
      <c r="H35" s="46"/>
      <c r="I35" s="46"/>
      <c r="J35" s="46"/>
      <c r="K35" s="46"/>
      <c r="L35" s="46"/>
      <c r="M35" s="46"/>
      <c r="N35" s="46"/>
      <c r="O35" s="46"/>
      <c r="P35" s="46"/>
      <c r="Q35" s="46"/>
      <c r="R35" s="46"/>
      <c r="S35" s="46"/>
      <c r="T35" s="47" t="s">
        <v>47</v>
      </c>
      <c r="U35" s="46"/>
      <c r="V35" s="46"/>
      <c r="W35" s="46"/>
      <c r="X35" s="335" t="s">
        <v>48</v>
      </c>
      <c r="Y35" s="336"/>
      <c r="Z35" s="336"/>
      <c r="AA35" s="336"/>
      <c r="AB35" s="336"/>
      <c r="AC35" s="46"/>
      <c r="AD35" s="46"/>
      <c r="AE35" s="46"/>
      <c r="AF35" s="46"/>
      <c r="AG35" s="46"/>
      <c r="AH35" s="46"/>
      <c r="AI35" s="46"/>
      <c r="AJ35" s="46"/>
      <c r="AK35" s="337">
        <f>SUM(AK26:AK33)</f>
        <v>0</v>
      </c>
      <c r="AL35" s="336"/>
      <c r="AM35" s="336"/>
      <c r="AN35" s="336"/>
      <c r="AO35" s="338"/>
      <c r="AP35" s="44"/>
      <c r="AQ35" s="44"/>
      <c r="AR35" s="40"/>
      <c r="BE35" s="35"/>
    </row>
    <row r="36" spans="1:57" s="2" customFormat="1" ht="6.95" customHeight="1">
      <c r="A36" s="35"/>
      <c r="B36" s="36"/>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40"/>
      <c r="BE36" s="35"/>
    </row>
    <row r="37" spans="1:57" s="2" customFormat="1" ht="6.95" customHeight="1">
      <c r="A37" s="35"/>
      <c r="B37" s="48"/>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0"/>
      <c r="BE37" s="35"/>
    </row>
    <row r="41" spans="1:57" s="2" customFormat="1" ht="6.95" customHeight="1">
      <c r="A41" s="35"/>
      <c r="B41" s="50"/>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40"/>
      <c r="BE41" s="35"/>
    </row>
    <row r="42" spans="1:57" s="2" customFormat="1" ht="24.95" customHeight="1">
      <c r="A42" s="35"/>
      <c r="B42" s="36"/>
      <c r="C42" s="24" t="s">
        <v>49</v>
      </c>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40"/>
      <c r="BE42" s="35"/>
    </row>
    <row r="43" spans="1:57" s="2" customFormat="1" ht="6.95" customHeight="1">
      <c r="A43" s="35"/>
      <c r="B43" s="36"/>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40"/>
      <c r="BE43" s="35"/>
    </row>
    <row r="44" spans="1:57" s="4" customFormat="1" ht="12" customHeight="1">
      <c r="B44" s="52"/>
      <c r="C44" s="30" t="s">
        <v>13</v>
      </c>
      <c r="D44" s="53"/>
      <c r="E44" s="53"/>
      <c r="F44" s="53"/>
      <c r="G44" s="53"/>
      <c r="H44" s="53"/>
      <c r="I44" s="53"/>
      <c r="J44" s="53"/>
      <c r="K44" s="53"/>
      <c r="L44" s="53" t="str">
        <f>K5</f>
        <v>111-09-24</v>
      </c>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4"/>
    </row>
    <row r="45" spans="1:57" s="5" customFormat="1" ht="36.950000000000003" customHeight="1">
      <c r="B45" s="55"/>
      <c r="C45" s="56" t="s">
        <v>16</v>
      </c>
      <c r="D45" s="57"/>
      <c r="E45" s="57"/>
      <c r="F45" s="57"/>
      <c r="G45" s="57"/>
      <c r="H45" s="57"/>
      <c r="I45" s="57"/>
      <c r="J45" s="57"/>
      <c r="K45" s="57"/>
      <c r="L45" s="339" t="str">
        <f>K6</f>
        <v>Oprava střechy MŠ Šumavská v Šumperku</v>
      </c>
      <c r="M45" s="340"/>
      <c r="N45" s="340"/>
      <c r="O45" s="340"/>
      <c r="P45" s="340"/>
      <c r="Q45" s="340"/>
      <c r="R45" s="340"/>
      <c r="S45" s="340"/>
      <c r="T45" s="340"/>
      <c r="U45" s="340"/>
      <c r="V45" s="340"/>
      <c r="W45" s="340"/>
      <c r="X45" s="340"/>
      <c r="Y45" s="340"/>
      <c r="Z45" s="340"/>
      <c r="AA45" s="340"/>
      <c r="AB45" s="340"/>
      <c r="AC45" s="340"/>
      <c r="AD45" s="340"/>
      <c r="AE45" s="340"/>
      <c r="AF45" s="340"/>
      <c r="AG45" s="340"/>
      <c r="AH45" s="340"/>
      <c r="AI45" s="340"/>
      <c r="AJ45" s="340"/>
      <c r="AK45" s="340"/>
      <c r="AL45" s="340"/>
      <c r="AM45" s="340"/>
      <c r="AN45" s="340"/>
      <c r="AO45" s="340"/>
      <c r="AP45" s="57"/>
      <c r="AQ45" s="57"/>
      <c r="AR45" s="58"/>
    </row>
    <row r="46" spans="1:57" s="2" customFormat="1" ht="6.95" customHeight="1">
      <c r="A46" s="35"/>
      <c r="B46" s="36"/>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40"/>
      <c r="BE46" s="35"/>
    </row>
    <row r="47" spans="1:57" s="2" customFormat="1" ht="12" customHeight="1">
      <c r="A47" s="35"/>
      <c r="B47" s="36"/>
      <c r="C47" s="30" t="s">
        <v>20</v>
      </c>
      <c r="D47" s="37"/>
      <c r="E47" s="37"/>
      <c r="F47" s="37"/>
      <c r="G47" s="37"/>
      <c r="H47" s="37"/>
      <c r="I47" s="37"/>
      <c r="J47" s="37"/>
      <c r="K47" s="37"/>
      <c r="L47" s="59" t="str">
        <f>IF(K8="","",K8)</f>
        <v>Šumperk</v>
      </c>
      <c r="M47" s="37"/>
      <c r="N47" s="37"/>
      <c r="O47" s="37"/>
      <c r="P47" s="37"/>
      <c r="Q47" s="37"/>
      <c r="R47" s="37"/>
      <c r="S47" s="37"/>
      <c r="T47" s="37"/>
      <c r="U47" s="37"/>
      <c r="V47" s="37"/>
      <c r="W47" s="37"/>
      <c r="X47" s="37"/>
      <c r="Y47" s="37"/>
      <c r="Z47" s="37"/>
      <c r="AA47" s="37"/>
      <c r="AB47" s="37"/>
      <c r="AC47" s="37"/>
      <c r="AD47" s="37"/>
      <c r="AE47" s="37"/>
      <c r="AF47" s="37"/>
      <c r="AG47" s="37"/>
      <c r="AH47" s="37"/>
      <c r="AI47" s="30" t="s">
        <v>22</v>
      </c>
      <c r="AJ47" s="37"/>
      <c r="AK47" s="37"/>
      <c r="AL47" s="37"/>
      <c r="AM47" s="341" t="str">
        <f>IF(AN8= "","",AN8)</f>
        <v>1. 9. 2024</v>
      </c>
      <c r="AN47" s="341"/>
      <c r="AO47" s="37"/>
      <c r="AP47" s="37"/>
      <c r="AQ47" s="37"/>
      <c r="AR47" s="40"/>
      <c r="BE47" s="35"/>
    </row>
    <row r="48" spans="1:57" s="2" customFormat="1" ht="6.95" customHeight="1">
      <c r="A48" s="35"/>
      <c r="B48" s="36"/>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40"/>
      <c r="BE48" s="35"/>
    </row>
    <row r="49" spans="1:91" s="2" customFormat="1" ht="15.2" customHeight="1">
      <c r="A49" s="35"/>
      <c r="B49" s="36"/>
      <c r="C49" s="30" t="s">
        <v>24</v>
      </c>
      <c r="D49" s="37"/>
      <c r="E49" s="37"/>
      <c r="F49" s="37"/>
      <c r="G49" s="37"/>
      <c r="H49" s="37"/>
      <c r="I49" s="37"/>
      <c r="J49" s="37"/>
      <c r="K49" s="37"/>
      <c r="L49" s="53" t="str">
        <f>IF(E11= "","",E11)</f>
        <v xml:space="preserve"> </v>
      </c>
      <c r="M49" s="37"/>
      <c r="N49" s="37"/>
      <c r="O49" s="37"/>
      <c r="P49" s="37"/>
      <c r="Q49" s="37"/>
      <c r="R49" s="37"/>
      <c r="S49" s="37"/>
      <c r="T49" s="37"/>
      <c r="U49" s="37"/>
      <c r="V49" s="37"/>
      <c r="W49" s="37"/>
      <c r="X49" s="37"/>
      <c r="Y49" s="37"/>
      <c r="Z49" s="37"/>
      <c r="AA49" s="37"/>
      <c r="AB49" s="37"/>
      <c r="AC49" s="37"/>
      <c r="AD49" s="37"/>
      <c r="AE49" s="37"/>
      <c r="AF49" s="37"/>
      <c r="AG49" s="37"/>
      <c r="AH49" s="37"/>
      <c r="AI49" s="30" t="s">
        <v>30</v>
      </c>
      <c r="AJ49" s="37"/>
      <c r="AK49" s="37"/>
      <c r="AL49" s="37"/>
      <c r="AM49" s="342" t="str">
        <f>IF(E17="","",E17)</f>
        <v>Ing.Pavel Matura</v>
      </c>
      <c r="AN49" s="343"/>
      <c r="AO49" s="343"/>
      <c r="AP49" s="343"/>
      <c r="AQ49" s="37"/>
      <c r="AR49" s="40"/>
      <c r="AS49" s="344" t="s">
        <v>50</v>
      </c>
      <c r="AT49" s="345"/>
      <c r="AU49" s="61"/>
      <c r="AV49" s="61"/>
      <c r="AW49" s="61"/>
      <c r="AX49" s="61"/>
      <c r="AY49" s="61"/>
      <c r="AZ49" s="61"/>
      <c r="BA49" s="61"/>
      <c r="BB49" s="61"/>
      <c r="BC49" s="61"/>
      <c r="BD49" s="62"/>
      <c r="BE49" s="35"/>
    </row>
    <row r="50" spans="1:91" s="2" customFormat="1" ht="15.2" customHeight="1">
      <c r="A50" s="35"/>
      <c r="B50" s="36"/>
      <c r="C50" s="30" t="s">
        <v>28</v>
      </c>
      <c r="D50" s="37"/>
      <c r="E50" s="37"/>
      <c r="F50" s="37"/>
      <c r="G50" s="37"/>
      <c r="H50" s="37"/>
      <c r="I50" s="37"/>
      <c r="J50" s="37"/>
      <c r="K50" s="37"/>
      <c r="L50" s="53" t="str">
        <f>IF(E14= "Vyplň údaj","",E14)</f>
        <v/>
      </c>
      <c r="M50" s="37"/>
      <c r="N50" s="37"/>
      <c r="O50" s="37"/>
      <c r="P50" s="37"/>
      <c r="Q50" s="37"/>
      <c r="R50" s="37"/>
      <c r="S50" s="37"/>
      <c r="T50" s="37"/>
      <c r="U50" s="37"/>
      <c r="V50" s="37"/>
      <c r="W50" s="37"/>
      <c r="X50" s="37"/>
      <c r="Y50" s="37"/>
      <c r="Z50" s="37"/>
      <c r="AA50" s="37"/>
      <c r="AB50" s="37"/>
      <c r="AC50" s="37"/>
      <c r="AD50" s="37"/>
      <c r="AE50" s="37"/>
      <c r="AF50" s="37"/>
      <c r="AG50" s="37"/>
      <c r="AH50" s="37"/>
      <c r="AI50" s="30" t="s">
        <v>33</v>
      </c>
      <c r="AJ50" s="37"/>
      <c r="AK50" s="37"/>
      <c r="AL50" s="37"/>
      <c r="AM50" s="342" t="str">
        <f>IF(E20="","",E20)</f>
        <v xml:space="preserve"> </v>
      </c>
      <c r="AN50" s="343"/>
      <c r="AO50" s="343"/>
      <c r="AP50" s="343"/>
      <c r="AQ50" s="37"/>
      <c r="AR50" s="40"/>
      <c r="AS50" s="346"/>
      <c r="AT50" s="347"/>
      <c r="AU50" s="63"/>
      <c r="AV50" s="63"/>
      <c r="AW50" s="63"/>
      <c r="AX50" s="63"/>
      <c r="AY50" s="63"/>
      <c r="AZ50" s="63"/>
      <c r="BA50" s="63"/>
      <c r="BB50" s="63"/>
      <c r="BC50" s="63"/>
      <c r="BD50" s="64"/>
      <c r="BE50" s="35"/>
    </row>
    <row r="51" spans="1:91" s="2" customFormat="1" ht="10.85" customHeight="1">
      <c r="A51" s="35"/>
      <c r="B51" s="36"/>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40"/>
      <c r="AS51" s="348"/>
      <c r="AT51" s="349"/>
      <c r="AU51" s="65"/>
      <c r="AV51" s="65"/>
      <c r="AW51" s="65"/>
      <c r="AX51" s="65"/>
      <c r="AY51" s="65"/>
      <c r="AZ51" s="65"/>
      <c r="BA51" s="65"/>
      <c r="BB51" s="65"/>
      <c r="BC51" s="65"/>
      <c r="BD51" s="66"/>
      <c r="BE51" s="35"/>
    </row>
    <row r="52" spans="1:91" s="2" customFormat="1" ht="29.25" customHeight="1">
      <c r="A52" s="35"/>
      <c r="B52" s="36"/>
      <c r="C52" s="350" t="s">
        <v>51</v>
      </c>
      <c r="D52" s="351"/>
      <c r="E52" s="351"/>
      <c r="F52" s="351"/>
      <c r="G52" s="351"/>
      <c r="H52" s="67"/>
      <c r="I52" s="352" t="s">
        <v>52</v>
      </c>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3" t="s">
        <v>53</v>
      </c>
      <c r="AH52" s="351"/>
      <c r="AI52" s="351"/>
      <c r="AJ52" s="351"/>
      <c r="AK52" s="351"/>
      <c r="AL52" s="351"/>
      <c r="AM52" s="351"/>
      <c r="AN52" s="352" t="s">
        <v>54</v>
      </c>
      <c r="AO52" s="351"/>
      <c r="AP52" s="351"/>
      <c r="AQ52" s="68" t="s">
        <v>55</v>
      </c>
      <c r="AR52" s="40"/>
      <c r="AS52" s="69" t="s">
        <v>56</v>
      </c>
      <c r="AT52" s="70" t="s">
        <v>57</v>
      </c>
      <c r="AU52" s="70" t="s">
        <v>58</v>
      </c>
      <c r="AV52" s="70" t="s">
        <v>59</v>
      </c>
      <c r="AW52" s="70" t="s">
        <v>60</v>
      </c>
      <c r="AX52" s="70" t="s">
        <v>61</v>
      </c>
      <c r="AY52" s="70" t="s">
        <v>62</v>
      </c>
      <c r="AZ52" s="70" t="s">
        <v>63</v>
      </c>
      <c r="BA52" s="70" t="s">
        <v>64</v>
      </c>
      <c r="BB52" s="70" t="s">
        <v>65</v>
      </c>
      <c r="BC52" s="70" t="s">
        <v>66</v>
      </c>
      <c r="BD52" s="71" t="s">
        <v>67</v>
      </c>
      <c r="BE52" s="35"/>
    </row>
    <row r="53" spans="1:91" s="2" customFormat="1" ht="10.85" customHeight="1">
      <c r="A53" s="35"/>
      <c r="B53" s="36"/>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40"/>
      <c r="AS53" s="72"/>
      <c r="AT53" s="73"/>
      <c r="AU53" s="73"/>
      <c r="AV53" s="73"/>
      <c r="AW53" s="73"/>
      <c r="AX53" s="73"/>
      <c r="AY53" s="73"/>
      <c r="AZ53" s="73"/>
      <c r="BA53" s="73"/>
      <c r="BB53" s="73"/>
      <c r="BC53" s="73"/>
      <c r="BD53" s="74"/>
      <c r="BE53" s="35"/>
    </row>
    <row r="54" spans="1:91" s="6" customFormat="1" ht="32.450000000000003" customHeight="1">
      <c r="B54" s="75"/>
      <c r="C54" s="76" t="s">
        <v>68</v>
      </c>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357">
        <f>ROUND(SUM(AG55:AG56),2)</f>
        <v>0</v>
      </c>
      <c r="AH54" s="357"/>
      <c r="AI54" s="357"/>
      <c r="AJ54" s="357"/>
      <c r="AK54" s="357"/>
      <c r="AL54" s="357"/>
      <c r="AM54" s="357"/>
      <c r="AN54" s="358">
        <f>SUM(AG54,AT54)</f>
        <v>0</v>
      </c>
      <c r="AO54" s="358"/>
      <c r="AP54" s="358"/>
      <c r="AQ54" s="79" t="s">
        <v>18</v>
      </c>
      <c r="AR54" s="80"/>
      <c r="AS54" s="81">
        <f>ROUND(SUM(AS55:AS56),2)</f>
        <v>0</v>
      </c>
      <c r="AT54" s="82">
        <f>ROUND(SUM(AV54:AW54),2)</f>
        <v>0</v>
      </c>
      <c r="AU54" s="83">
        <f>ROUND(SUM(AU55:AU56),5)</f>
        <v>0</v>
      </c>
      <c r="AV54" s="82">
        <f>ROUND(AZ54*L29,2)</f>
        <v>0</v>
      </c>
      <c r="AW54" s="82">
        <f>ROUND(BA54*L30,2)</f>
        <v>0</v>
      </c>
      <c r="AX54" s="82">
        <f>ROUND(BB54*L29,2)</f>
        <v>0</v>
      </c>
      <c r="AY54" s="82">
        <f>ROUND(BC54*L30,2)</f>
        <v>0</v>
      </c>
      <c r="AZ54" s="82">
        <f>ROUND(SUM(AZ55:AZ56),2)</f>
        <v>0</v>
      </c>
      <c r="BA54" s="82">
        <f>ROUND(SUM(BA55:BA56),2)</f>
        <v>0</v>
      </c>
      <c r="BB54" s="82">
        <f>ROUND(SUM(BB55:BB56),2)</f>
        <v>0</v>
      </c>
      <c r="BC54" s="82">
        <f>ROUND(SUM(BC55:BC56),2)</f>
        <v>0</v>
      </c>
      <c r="BD54" s="84">
        <f>ROUND(SUM(BD55:BD56),2)</f>
        <v>0</v>
      </c>
      <c r="BS54" s="85" t="s">
        <v>69</v>
      </c>
      <c r="BT54" s="85" t="s">
        <v>70</v>
      </c>
      <c r="BU54" s="86" t="s">
        <v>71</v>
      </c>
      <c r="BV54" s="85" t="s">
        <v>72</v>
      </c>
      <c r="BW54" s="85" t="s">
        <v>5</v>
      </c>
      <c r="BX54" s="85" t="s">
        <v>73</v>
      </c>
      <c r="CL54" s="85" t="s">
        <v>18</v>
      </c>
    </row>
    <row r="55" spans="1:91" s="7" customFormat="1" ht="16.5" customHeight="1">
      <c r="A55" s="87" t="s">
        <v>74</v>
      </c>
      <c r="B55" s="88"/>
      <c r="C55" s="89"/>
      <c r="D55" s="356" t="s">
        <v>75</v>
      </c>
      <c r="E55" s="356"/>
      <c r="F55" s="356"/>
      <c r="G55" s="356"/>
      <c r="H55" s="356"/>
      <c r="I55" s="90"/>
      <c r="J55" s="356" t="s">
        <v>76</v>
      </c>
      <c r="K55" s="356"/>
      <c r="L55" s="356"/>
      <c r="M55" s="356"/>
      <c r="N55" s="356"/>
      <c r="O55" s="356"/>
      <c r="P55" s="356"/>
      <c r="Q55" s="356"/>
      <c r="R55" s="356"/>
      <c r="S55" s="356"/>
      <c r="T55" s="356"/>
      <c r="U55" s="356"/>
      <c r="V55" s="356"/>
      <c r="W55" s="356"/>
      <c r="X55" s="356"/>
      <c r="Y55" s="356"/>
      <c r="Z55" s="356"/>
      <c r="AA55" s="356"/>
      <c r="AB55" s="356"/>
      <c r="AC55" s="356"/>
      <c r="AD55" s="356"/>
      <c r="AE55" s="356"/>
      <c r="AF55" s="356"/>
      <c r="AG55" s="354">
        <f>'01 - Vnější ochrana před ...'!J30</f>
        <v>0</v>
      </c>
      <c r="AH55" s="355"/>
      <c r="AI55" s="355"/>
      <c r="AJ55" s="355"/>
      <c r="AK55" s="355"/>
      <c r="AL55" s="355"/>
      <c r="AM55" s="355"/>
      <c r="AN55" s="354">
        <f>SUM(AG55,AT55)</f>
        <v>0</v>
      </c>
      <c r="AO55" s="355"/>
      <c r="AP55" s="355"/>
      <c r="AQ55" s="91" t="s">
        <v>77</v>
      </c>
      <c r="AR55" s="92"/>
      <c r="AS55" s="93">
        <v>0</v>
      </c>
      <c r="AT55" s="94">
        <f>ROUND(SUM(AV55:AW55),2)</f>
        <v>0</v>
      </c>
      <c r="AU55" s="95">
        <f>'01 - Vnější ochrana před ...'!P87</f>
        <v>0</v>
      </c>
      <c r="AV55" s="94">
        <f>'01 - Vnější ochrana před ...'!J33</f>
        <v>0</v>
      </c>
      <c r="AW55" s="94">
        <f>'01 - Vnější ochrana před ...'!J34</f>
        <v>0</v>
      </c>
      <c r="AX55" s="94">
        <f>'01 - Vnější ochrana před ...'!J35</f>
        <v>0</v>
      </c>
      <c r="AY55" s="94">
        <f>'01 - Vnější ochrana před ...'!J36</f>
        <v>0</v>
      </c>
      <c r="AZ55" s="94">
        <f>'01 - Vnější ochrana před ...'!F33</f>
        <v>0</v>
      </c>
      <c r="BA55" s="94">
        <f>'01 - Vnější ochrana před ...'!F34</f>
        <v>0</v>
      </c>
      <c r="BB55" s="94">
        <f>'01 - Vnější ochrana před ...'!F35</f>
        <v>0</v>
      </c>
      <c r="BC55" s="94">
        <f>'01 - Vnější ochrana před ...'!F36</f>
        <v>0</v>
      </c>
      <c r="BD55" s="96">
        <f>'01 - Vnější ochrana před ...'!F37</f>
        <v>0</v>
      </c>
      <c r="BT55" s="97" t="s">
        <v>78</v>
      </c>
      <c r="BV55" s="97" t="s">
        <v>72</v>
      </c>
      <c r="BW55" s="97" t="s">
        <v>79</v>
      </c>
      <c r="BX55" s="97" t="s">
        <v>5</v>
      </c>
      <c r="CL55" s="97" t="s">
        <v>18</v>
      </c>
      <c r="CM55" s="97" t="s">
        <v>80</v>
      </c>
    </row>
    <row r="56" spans="1:91" s="7" customFormat="1" ht="16.5" customHeight="1">
      <c r="A56" s="87" t="s">
        <v>74</v>
      </c>
      <c r="B56" s="88"/>
      <c r="C56" s="89"/>
      <c r="D56" s="356" t="s">
        <v>81</v>
      </c>
      <c r="E56" s="356"/>
      <c r="F56" s="356"/>
      <c r="G56" s="356"/>
      <c r="H56" s="356"/>
      <c r="I56" s="90"/>
      <c r="J56" s="356" t="s">
        <v>82</v>
      </c>
      <c r="K56" s="356"/>
      <c r="L56" s="356"/>
      <c r="M56" s="356"/>
      <c r="N56" s="356"/>
      <c r="O56" s="356"/>
      <c r="P56" s="356"/>
      <c r="Q56" s="356"/>
      <c r="R56" s="356"/>
      <c r="S56" s="356"/>
      <c r="T56" s="356"/>
      <c r="U56" s="356"/>
      <c r="V56" s="356"/>
      <c r="W56" s="356"/>
      <c r="X56" s="356"/>
      <c r="Y56" s="356"/>
      <c r="Z56" s="356"/>
      <c r="AA56" s="356"/>
      <c r="AB56" s="356"/>
      <c r="AC56" s="356"/>
      <c r="AD56" s="356"/>
      <c r="AE56" s="356"/>
      <c r="AF56" s="356"/>
      <c r="AG56" s="354">
        <f>'02 - VRN - Vedlejší rozpo...'!J30</f>
        <v>0</v>
      </c>
      <c r="AH56" s="355"/>
      <c r="AI56" s="355"/>
      <c r="AJ56" s="355"/>
      <c r="AK56" s="355"/>
      <c r="AL56" s="355"/>
      <c r="AM56" s="355"/>
      <c r="AN56" s="354">
        <f>SUM(AG56,AT56)</f>
        <v>0</v>
      </c>
      <c r="AO56" s="355"/>
      <c r="AP56" s="355"/>
      <c r="AQ56" s="91" t="s">
        <v>77</v>
      </c>
      <c r="AR56" s="92"/>
      <c r="AS56" s="98">
        <v>0</v>
      </c>
      <c r="AT56" s="99">
        <f>ROUND(SUM(AV56:AW56),2)</f>
        <v>0</v>
      </c>
      <c r="AU56" s="100">
        <f>'02 - VRN - Vedlejší rozpo...'!P83</f>
        <v>0</v>
      </c>
      <c r="AV56" s="99">
        <f>'02 - VRN - Vedlejší rozpo...'!J33</f>
        <v>0</v>
      </c>
      <c r="AW56" s="99">
        <f>'02 - VRN - Vedlejší rozpo...'!J34</f>
        <v>0</v>
      </c>
      <c r="AX56" s="99">
        <f>'02 - VRN - Vedlejší rozpo...'!J35</f>
        <v>0</v>
      </c>
      <c r="AY56" s="99">
        <f>'02 - VRN - Vedlejší rozpo...'!J36</f>
        <v>0</v>
      </c>
      <c r="AZ56" s="99">
        <f>'02 - VRN - Vedlejší rozpo...'!F33</f>
        <v>0</v>
      </c>
      <c r="BA56" s="99">
        <f>'02 - VRN - Vedlejší rozpo...'!F34</f>
        <v>0</v>
      </c>
      <c r="BB56" s="99">
        <f>'02 - VRN - Vedlejší rozpo...'!F35</f>
        <v>0</v>
      </c>
      <c r="BC56" s="99">
        <f>'02 - VRN - Vedlejší rozpo...'!F36</f>
        <v>0</v>
      </c>
      <c r="BD56" s="101">
        <f>'02 - VRN - Vedlejší rozpo...'!F37</f>
        <v>0</v>
      </c>
      <c r="BT56" s="97" t="s">
        <v>78</v>
      </c>
      <c r="BV56" s="97" t="s">
        <v>72</v>
      </c>
      <c r="BW56" s="97" t="s">
        <v>83</v>
      </c>
      <c r="BX56" s="97" t="s">
        <v>5</v>
      </c>
      <c r="CL56" s="97" t="s">
        <v>18</v>
      </c>
      <c r="CM56" s="97" t="s">
        <v>80</v>
      </c>
    </row>
    <row r="57" spans="1:91" s="2" customFormat="1" ht="30" customHeight="1">
      <c r="A57" s="35"/>
      <c r="B57" s="36"/>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40"/>
      <c r="AS57" s="35"/>
      <c r="AT57" s="35"/>
      <c r="AU57" s="35"/>
      <c r="AV57" s="35"/>
      <c r="AW57" s="35"/>
      <c r="AX57" s="35"/>
      <c r="AY57" s="35"/>
      <c r="AZ57" s="35"/>
      <c r="BA57" s="35"/>
      <c r="BB57" s="35"/>
      <c r="BC57" s="35"/>
      <c r="BD57" s="35"/>
      <c r="BE57" s="35"/>
    </row>
    <row r="58" spans="1:91" s="2" customFormat="1" ht="6.95" customHeight="1">
      <c r="A58" s="35"/>
      <c r="B58" s="48"/>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0"/>
      <c r="AS58" s="35"/>
      <c r="AT58" s="35"/>
      <c r="AU58" s="35"/>
      <c r="AV58" s="35"/>
      <c r="AW58" s="35"/>
      <c r="AX58" s="35"/>
      <c r="AY58" s="35"/>
      <c r="AZ58" s="35"/>
      <c r="BA58" s="35"/>
      <c r="BB58" s="35"/>
      <c r="BC58" s="35"/>
      <c r="BD58" s="35"/>
      <c r="BE58" s="35"/>
    </row>
  </sheetData>
  <sheetProtection formatColumns="0" formatRows="0"/>
  <mergeCells count="46">
    <mergeCell ref="AR2:BE2"/>
    <mergeCell ref="AN56:AP56"/>
    <mergeCell ref="AG56:AM56"/>
    <mergeCell ref="D56:H56"/>
    <mergeCell ref="J56:AF56"/>
    <mergeCell ref="AG54:AM54"/>
    <mergeCell ref="AN54:AP54"/>
    <mergeCell ref="C52:G52"/>
    <mergeCell ref="I52:AF52"/>
    <mergeCell ref="AG52:AM52"/>
    <mergeCell ref="AN52:AP52"/>
    <mergeCell ref="AN55:AP55"/>
    <mergeCell ref="AG55:AM55"/>
    <mergeCell ref="D55:H55"/>
    <mergeCell ref="J55:AF55"/>
    <mergeCell ref="L45:AO45"/>
    <mergeCell ref="AM47:AN47"/>
    <mergeCell ref="AM49:AP49"/>
    <mergeCell ref="AS49:AT51"/>
    <mergeCell ref="AM50:AP50"/>
    <mergeCell ref="W33:AE33"/>
    <mergeCell ref="AK33:AO33"/>
    <mergeCell ref="L33:P33"/>
    <mergeCell ref="X35:AB35"/>
    <mergeCell ref="AK35:AO35"/>
    <mergeCell ref="AK31:AO31"/>
    <mergeCell ref="L31:P31"/>
    <mergeCell ref="W32:AE32"/>
    <mergeCell ref="AK32:AO32"/>
    <mergeCell ref="L32:P32"/>
    <mergeCell ref="BE5:BE32"/>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s>
  <hyperlinks>
    <hyperlink ref="A55" location="'01 - Vnější ochrana před ...'!C2" display="/"/>
    <hyperlink ref="A56" location="'02 - VRN - Vedlejší rozpo...'!C2" display="/"/>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sheetPr>
    <pageSetUpPr fitToPage="1"/>
  </sheetPr>
  <dimension ref="A2:BM155"/>
  <sheetViews>
    <sheetView showGridLines="0" workbookViewId="0"/>
  </sheetViews>
  <sheetFormatPr defaultRowHeight="14.35"/>
  <cols>
    <col min="1" max="1" width="8.3046875" style="1" customWidth="1"/>
    <col min="2" max="2" width="1.15234375" style="1" customWidth="1"/>
    <col min="3" max="3" width="4.15234375" style="1" customWidth="1"/>
    <col min="4" max="4" width="4.3046875" style="1" customWidth="1"/>
    <col min="5" max="5" width="17.15234375" style="1" customWidth="1"/>
    <col min="6" max="6" width="100.84375" style="1" customWidth="1"/>
    <col min="7" max="7" width="7.4609375" style="1" customWidth="1"/>
    <col min="8" max="8" width="14" style="1" customWidth="1"/>
    <col min="9" max="9" width="15.84375" style="1" customWidth="1"/>
    <col min="10" max="11" width="22.3046875" style="1" customWidth="1"/>
    <col min="12" max="12" width="9.3046875" style="1" customWidth="1"/>
    <col min="13" max="13" width="10.84375" style="1" hidden="1" customWidth="1"/>
    <col min="14" max="14" width="9.3046875" style="1" hidden="1"/>
    <col min="15" max="20" width="14.15234375" style="1" hidden="1" customWidth="1"/>
    <col min="21" max="21" width="16.3046875" style="1" hidden="1" customWidth="1"/>
    <col min="22" max="22" width="12.3046875" style="1" customWidth="1"/>
    <col min="23" max="23" width="16.3046875" style="1" customWidth="1"/>
    <col min="24" max="24" width="12.3046875" style="1" customWidth="1"/>
    <col min="25" max="25" width="15" style="1" customWidth="1"/>
    <col min="26" max="26" width="11" style="1" customWidth="1"/>
    <col min="27" max="27" width="15" style="1" customWidth="1"/>
    <col min="28" max="28" width="16.3046875" style="1" customWidth="1"/>
    <col min="29" max="29" width="11" style="1" customWidth="1"/>
    <col min="30" max="30" width="15" style="1" customWidth="1"/>
    <col min="31" max="31" width="16.3046875" style="1" customWidth="1"/>
    <col min="44" max="65" width="9.3046875" style="1" hidden="1"/>
  </cols>
  <sheetData>
    <row r="2" spans="1:46" s="1" customFormat="1" ht="36.950000000000003" customHeight="1">
      <c r="L2" s="359"/>
      <c r="M2" s="359"/>
      <c r="N2" s="359"/>
      <c r="O2" s="359"/>
      <c r="P2" s="359"/>
      <c r="Q2" s="359"/>
      <c r="R2" s="359"/>
      <c r="S2" s="359"/>
      <c r="T2" s="359"/>
      <c r="U2" s="359"/>
      <c r="V2" s="359"/>
      <c r="AT2" s="18" t="s">
        <v>79</v>
      </c>
    </row>
    <row r="3" spans="1:46" s="1" customFormat="1" ht="6.95" customHeight="1">
      <c r="B3" s="102"/>
      <c r="C3" s="103"/>
      <c r="D3" s="103"/>
      <c r="E3" s="103"/>
      <c r="F3" s="103"/>
      <c r="G3" s="103"/>
      <c r="H3" s="103"/>
      <c r="I3" s="103"/>
      <c r="J3" s="103"/>
      <c r="K3" s="103"/>
      <c r="L3" s="21"/>
      <c r="AT3" s="18" t="s">
        <v>80</v>
      </c>
    </row>
    <row r="4" spans="1:46" s="1" customFormat="1" ht="24.95" customHeight="1">
      <c r="B4" s="21"/>
      <c r="D4" s="104" t="s">
        <v>84</v>
      </c>
      <c r="L4" s="21"/>
      <c r="M4" s="105" t="s">
        <v>10</v>
      </c>
      <c r="AT4" s="18" t="s">
        <v>4</v>
      </c>
    </row>
    <row r="5" spans="1:46" s="1" customFormat="1" ht="6.95" customHeight="1">
      <c r="B5" s="21"/>
      <c r="L5" s="21"/>
    </row>
    <row r="6" spans="1:46" s="1" customFormat="1" ht="12" customHeight="1">
      <c r="B6" s="21"/>
      <c r="D6" s="106" t="s">
        <v>16</v>
      </c>
      <c r="L6" s="21"/>
    </row>
    <row r="7" spans="1:46" s="1" customFormat="1" ht="16.5" customHeight="1">
      <c r="B7" s="21"/>
      <c r="E7" s="360" t="str">
        <f>'Rekapitulace stavby'!K6</f>
        <v>Oprava střechy MŠ Šumavská v Šumperku</v>
      </c>
      <c r="F7" s="361"/>
      <c r="G7" s="361"/>
      <c r="H7" s="361"/>
      <c r="L7" s="21"/>
    </row>
    <row r="8" spans="1:46" s="2" customFormat="1" ht="12" customHeight="1">
      <c r="A8" s="35"/>
      <c r="B8" s="40"/>
      <c r="C8" s="35"/>
      <c r="D8" s="106" t="s">
        <v>85</v>
      </c>
      <c r="E8" s="35"/>
      <c r="F8" s="35"/>
      <c r="G8" s="35"/>
      <c r="H8" s="35"/>
      <c r="I8" s="35"/>
      <c r="J8" s="35"/>
      <c r="K8" s="35"/>
      <c r="L8" s="107"/>
      <c r="S8" s="35"/>
      <c r="T8" s="35"/>
      <c r="U8" s="35"/>
      <c r="V8" s="35"/>
      <c r="W8" s="35"/>
      <c r="X8" s="35"/>
      <c r="Y8" s="35"/>
      <c r="Z8" s="35"/>
      <c r="AA8" s="35"/>
      <c r="AB8" s="35"/>
      <c r="AC8" s="35"/>
      <c r="AD8" s="35"/>
      <c r="AE8" s="35"/>
    </row>
    <row r="9" spans="1:46" s="2" customFormat="1" ht="16.5" customHeight="1">
      <c r="A9" s="35"/>
      <c r="B9" s="40"/>
      <c r="C9" s="35"/>
      <c r="D9" s="35"/>
      <c r="E9" s="362" t="s">
        <v>86</v>
      </c>
      <c r="F9" s="363"/>
      <c r="G9" s="363"/>
      <c r="H9" s="363"/>
      <c r="I9" s="35"/>
      <c r="J9" s="35"/>
      <c r="K9" s="35"/>
      <c r="L9" s="107"/>
      <c r="S9" s="35"/>
      <c r="T9" s="35"/>
      <c r="U9" s="35"/>
      <c r="V9" s="35"/>
      <c r="W9" s="35"/>
      <c r="X9" s="35"/>
      <c r="Y9" s="35"/>
      <c r="Z9" s="35"/>
      <c r="AA9" s="35"/>
      <c r="AB9" s="35"/>
      <c r="AC9" s="35"/>
      <c r="AD9" s="35"/>
      <c r="AE9" s="35"/>
    </row>
    <row r="10" spans="1:46" s="2" customFormat="1" ht="10.35">
      <c r="A10" s="35"/>
      <c r="B10" s="40"/>
      <c r="C10" s="35"/>
      <c r="D10" s="35"/>
      <c r="E10" s="35"/>
      <c r="F10" s="35"/>
      <c r="G10" s="35"/>
      <c r="H10" s="35"/>
      <c r="I10" s="35"/>
      <c r="J10" s="35"/>
      <c r="K10" s="35"/>
      <c r="L10" s="107"/>
      <c r="S10" s="35"/>
      <c r="T10" s="35"/>
      <c r="U10" s="35"/>
      <c r="V10" s="35"/>
      <c r="W10" s="35"/>
      <c r="X10" s="35"/>
      <c r="Y10" s="35"/>
      <c r="Z10" s="35"/>
      <c r="AA10" s="35"/>
      <c r="AB10" s="35"/>
      <c r="AC10" s="35"/>
      <c r="AD10" s="35"/>
      <c r="AE10" s="35"/>
    </row>
    <row r="11" spans="1:46" s="2" customFormat="1" ht="12" customHeight="1">
      <c r="A11" s="35"/>
      <c r="B11" s="40"/>
      <c r="C11" s="35"/>
      <c r="D11" s="106" t="s">
        <v>17</v>
      </c>
      <c r="E11" s="35"/>
      <c r="F11" s="108" t="s">
        <v>18</v>
      </c>
      <c r="G11" s="35"/>
      <c r="H11" s="35"/>
      <c r="I11" s="106" t="s">
        <v>19</v>
      </c>
      <c r="J11" s="108" t="s">
        <v>18</v>
      </c>
      <c r="K11" s="35"/>
      <c r="L11" s="107"/>
      <c r="S11" s="35"/>
      <c r="T11" s="35"/>
      <c r="U11" s="35"/>
      <c r="V11" s="35"/>
      <c r="W11" s="35"/>
      <c r="X11" s="35"/>
      <c r="Y11" s="35"/>
      <c r="Z11" s="35"/>
      <c r="AA11" s="35"/>
      <c r="AB11" s="35"/>
      <c r="AC11" s="35"/>
      <c r="AD11" s="35"/>
      <c r="AE11" s="35"/>
    </row>
    <row r="12" spans="1:46" s="2" customFormat="1" ht="12" customHeight="1">
      <c r="A12" s="35"/>
      <c r="B12" s="40"/>
      <c r="C12" s="35"/>
      <c r="D12" s="106" t="s">
        <v>20</v>
      </c>
      <c r="E12" s="35"/>
      <c r="F12" s="108" t="s">
        <v>21</v>
      </c>
      <c r="G12" s="35"/>
      <c r="H12" s="35"/>
      <c r="I12" s="106" t="s">
        <v>22</v>
      </c>
      <c r="J12" s="109" t="str">
        <f>'Rekapitulace stavby'!AN8</f>
        <v>1. 9. 2024</v>
      </c>
      <c r="K12" s="35"/>
      <c r="L12" s="107"/>
      <c r="S12" s="35"/>
      <c r="T12" s="35"/>
      <c r="U12" s="35"/>
      <c r="V12" s="35"/>
      <c r="W12" s="35"/>
      <c r="X12" s="35"/>
      <c r="Y12" s="35"/>
      <c r="Z12" s="35"/>
      <c r="AA12" s="35"/>
      <c r="AB12" s="35"/>
      <c r="AC12" s="35"/>
      <c r="AD12" s="35"/>
      <c r="AE12" s="35"/>
    </row>
    <row r="13" spans="1:46" s="2" customFormat="1" ht="10.85" customHeight="1">
      <c r="A13" s="35"/>
      <c r="B13" s="40"/>
      <c r="C13" s="35"/>
      <c r="D13" s="35"/>
      <c r="E13" s="35"/>
      <c r="F13" s="35"/>
      <c r="G13" s="35"/>
      <c r="H13" s="35"/>
      <c r="I13" s="35"/>
      <c r="J13" s="35"/>
      <c r="K13" s="35"/>
      <c r="L13" s="107"/>
      <c r="S13" s="35"/>
      <c r="T13" s="35"/>
      <c r="U13" s="35"/>
      <c r="V13" s="35"/>
      <c r="W13" s="35"/>
      <c r="X13" s="35"/>
      <c r="Y13" s="35"/>
      <c r="Z13" s="35"/>
      <c r="AA13" s="35"/>
      <c r="AB13" s="35"/>
      <c r="AC13" s="35"/>
      <c r="AD13" s="35"/>
      <c r="AE13" s="35"/>
    </row>
    <row r="14" spans="1:46" s="2" customFormat="1" ht="12" customHeight="1">
      <c r="A14" s="35"/>
      <c r="B14" s="40"/>
      <c r="C14" s="35"/>
      <c r="D14" s="106" t="s">
        <v>24</v>
      </c>
      <c r="E14" s="35"/>
      <c r="F14" s="35"/>
      <c r="G14" s="35"/>
      <c r="H14" s="35"/>
      <c r="I14" s="106" t="s">
        <v>25</v>
      </c>
      <c r="J14" s="108" t="str">
        <f>IF('Rekapitulace stavby'!AN10="","",'Rekapitulace stavby'!AN10)</f>
        <v/>
      </c>
      <c r="K14" s="35"/>
      <c r="L14" s="107"/>
      <c r="S14" s="35"/>
      <c r="T14" s="35"/>
      <c r="U14" s="35"/>
      <c r="V14" s="35"/>
      <c r="W14" s="35"/>
      <c r="X14" s="35"/>
      <c r="Y14" s="35"/>
      <c r="Z14" s="35"/>
      <c r="AA14" s="35"/>
      <c r="AB14" s="35"/>
      <c r="AC14" s="35"/>
      <c r="AD14" s="35"/>
      <c r="AE14" s="35"/>
    </row>
    <row r="15" spans="1:46" s="2" customFormat="1" ht="18" customHeight="1">
      <c r="A15" s="35"/>
      <c r="B15" s="40"/>
      <c r="C15" s="35"/>
      <c r="D15" s="35"/>
      <c r="E15" s="108" t="str">
        <f>IF('Rekapitulace stavby'!E11="","",'Rekapitulace stavby'!E11)</f>
        <v xml:space="preserve"> </v>
      </c>
      <c r="F15" s="35"/>
      <c r="G15" s="35"/>
      <c r="H15" s="35"/>
      <c r="I15" s="106" t="s">
        <v>27</v>
      </c>
      <c r="J15" s="108" t="str">
        <f>IF('Rekapitulace stavby'!AN11="","",'Rekapitulace stavby'!AN11)</f>
        <v/>
      </c>
      <c r="K15" s="35"/>
      <c r="L15" s="107"/>
      <c r="S15" s="35"/>
      <c r="T15" s="35"/>
      <c r="U15" s="35"/>
      <c r="V15" s="35"/>
      <c r="W15" s="35"/>
      <c r="X15" s="35"/>
      <c r="Y15" s="35"/>
      <c r="Z15" s="35"/>
      <c r="AA15" s="35"/>
      <c r="AB15" s="35"/>
      <c r="AC15" s="35"/>
      <c r="AD15" s="35"/>
      <c r="AE15" s="35"/>
    </row>
    <row r="16" spans="1:46" s="2" customFormat="1" ht="6.95" customHeight="1">
      <c r="A16" s="35"/>
      <c r="B16" s="40"/>
      <c r="C16" s="35"/>
      <c r="D16" s="35"/>
      <c r="E16" s="35"/>
      <c r="F16" s="35"/>
      <c r="G16" s="35"/>
      <c r="H16" s="35"/>
      <c r="I16" s="35"/>
      <c r="J16" s="35"/>
      <c r="K16" s="35"/>
      <c r="L16" s="107"/>
      <c r="S16" s="35"/>
      <c r="T16" s="35"/>
      <c r="U16" s="35"/>
      <c r="V16" s="35"/>
      <c r="W16" s="35"/>
      <c r="X16" s="35"/>
      <c r="Y16" s="35"/>
      <c r="Z16" s="35"/>
      <c r="AA16" s="35"/>
      <c r="AB16" s="35"/>
      <c r="AC16" s="35"/>
      <c r="AD16" s="35"/>
      <c r="AE16" s="35"/>
    </row>
    <row r="17" spans="1:31" s="2" customFormat="1" ht="12" customHeight="1">
      <c r="A17" s="35"/>
      <c r="B17" s="40"/>
      <c r="C17" s="35"/>
      <c r="D17" s="106" t="s">
        <v>28</v>
      </c>
      <c r="E17" s="35"/>
      <c r="F17" s="35"/>
      <c r="G17" s="35"/>
      <c r="H17" s="35"/>
      <c r="I17" s="106" t="s">
        <v>25</v>
      </c>
      <c r="J17" s="31" t="str">
        <f>'Rekapitulace stavby'!AN13</f>
        <v>Vyplň údaj</v>
      </c>
      <c r="K17" s="35"/>
      <c r="L17" s="107"/>
      <c r="S17" s="35"/>
      <c r="T17" s="35"/>
      <c r="U17" s="35"/>
      <c r="V17" s="35"/>
      <c r="W17" s="35"/>
      <c r="X17" s="35"/>
      <c r="Y17" s="35"/>
      <c r="Z17" s="35"/>
      <c r="AA17" s="35"/>
      <c r="AB17" s="35"/>
      <c r="AC17" s="35"/>
      <c r="AD17" s="35"/>
      <c r="AE17" s="35"/>
    </row>
    <row r="18" spans="1:31" s="2" customFormat="1" ht="18" customHeight="1">
      <c r="A18" s="35"/>
      <c r="B18" s="40"/>
      <c r="C18" s="35"/>
      <c r="D18" s="35"/>
      <c r="E18" s="364" t="str">
        <f>'Rekapitulace stavby'!E14</f>
        <v>Vyplň údaj</v>
      </c>
      <c r="F18" s="365"/>
      <c r="G18" s="365"/>
      <c r="H18" s="365"/>
      <c r="I18" s="106" t="s">
        <v>27</v>
      </c>
      <c r="J18" s="31" t="str">
        <f>'Rekapitulace stavby'!AN14</f>
        <v>Vyplň údaj</v>
      </c>
      <c r="K18" s="35"/>
      <c r="L18" s="107"/>
      <c r="S18" s="35"/>
      <c r="T18" s="35"/>
      <c r="U18" s="35"/>
      <c r="V18" s="35"/>
      <c r="W18" s="35"/>
      <c r="X18" s="35"/>
      <c r="Y18" s="35"/>
      <c r="Z18" s="35"/>
      <c r="AA18" s="35"/>
      <c r="AB18" s="35"/>
      <c r="AC18" s="35"/>
      <c r="AD18" s="35"/>
      <c r="AE18" s="35"/>
    </row>
    <row r="19" spans="1:31" s="2" customFormat="1" ht="6.95" customHeight="1">
      <c r="A19" s="35"/>
      <c r="B19" s="40"/>
      <c r="C19" s="35"/>
      <c r="D19" s="35"/>
      <c r="E19" s="35"/>
      <c r="F19" s="35"/>
      <c r="G19" s="35"/>
      <c r="H19" s="35"/>
      <c r="I19" s="35"/>
      <c r="J19" s="35"/>
      <c r="K19" s="35"/>
      <c r="L19" s="107"/>
      <c r="S19" s="35"/>
      <c r="T19" s="35"/>
      <c r="U19" s="35"/>
      <c r="V19" s="35"/>
      <c r="W19" s="35"/>
      <c r="X19" s="35"/>
      <c r="Y19" s="35"/>
      <c r="Z19" s="35"/>
      <c r="AA19" s="35"/>
      <c r="AB19" s="35"/>
      <c r="AC19" s="35"/>
      <c r="AD19" s="35"/>
      <c r="AE19" s="35"/>
    </row>
    <row r="20" spans="1:31" s="2" customFormat="1" ht="12" customHeight="1">
      <c r="A20" s="35"/>
      <c r="B20" s="40"/>
      <c r="C20" s="35"/>
      <c r="D20" s="106" t="s">
        <v>30</v>
      </c>
      <c r="E20" s="35"/>
      <c r="F20" s="35"/>
      <c r="G20" s="35"/>
      <c r="H20" s="35"/>
      <c r="I20" s="106" t="s">
        <v>25</v>
      </c>
      <c r="J20" s="108" t="s">
        <v>18</v>
      </c>
      <c r="K20" s="35"/>
      <c r="L20" s="107"/>
      <c r="S20" s="35"/>
      <c r="T20" s="35"/>
      <c r="U20" s="35"/>
      <c r="V20" s="35"/>
      <c r="W20" s="35"/>
      <c r="X20" s="35"/>
      <c r="Y20" s="35"/>
      <c r="Z20" s="35"/>
      <c r="AA20" s="35"/>
      <c r="AB20" s="35"/>
      <c r="AC20" s="35"/>
      <c r="AD20" s="35"/>
      <c r="AE20" s="35"/>
    </row>
    <row r="21" spans="1:31" s="2" customFormat="1" ht="18" customHeight="1">
      <c r="A21" s="35"/>
      <c r="B21" s="40"/>
      <c r="C21" s="35"/>
      <c r="D21" s="35"/>
      <c r="E21" s="108" t="s">
        <v>31</v>
      </c>
      <c r="F21" s="35"/>
      <c r="G21" s="35"/>
      <c r="H21" s="35"/>
      <c r="I21" s="106" t="s">
        <v>27</v>
      </c>
      <c r="J21" s="108" t="s">
        <v>18</v>
      </c>
      <c r="K21" s="35"/>
      <c r="L21" s="107"/>
      <c r="S21" s="35"/>
      <c r="T21" s="35"/>
      <c r="U21" s="35"/>
      <c r="V21" s="35"/>
      <c r="W21" s="35"/>
      <c r="X21" s="35"/>
      <c r="Y21" s="35"/>
      <c r="Z21" s="35"/>
      <c r="AA21" s="35"/>
      <c r="AB21" s="35"/>
      <c r="AC21" s="35"/>
      <c r="AD21" s="35"/>
      <c r="AE21" s="35"/>
    </row>
    <row r="22" spans="1:31" s="2" customFormat="1" ht="6.95" customHeight="1">
      <c r="A22" s="35"/>
      <c r="B22" s="40"/>
      <c r="C22" s="35"/>
      <c r="D22" s="35"/>
      <c r="E22" s="35"/>
      <c r="F22" s="35"/>
      <c r="G22" s="35"/>
      <c r="H22" s="35"/>
      <c r="I22" s="35"/>
      <c r="J22" s="35"/>
      <c r="K22" s="35"/>
      <c r="L22" s="107"/>
      <c r="S22" s="35"/>
      <c r="T22" s="35"/>
      <c r="U22" s="35"/>
      <c r="V22" s="35"/>
      <c r="W22" s="35"/>
      <c r="X22" s="35"/>
      <c r="Y22" s="35"/>
      <c r="Z22" s="35"/>
      <c r="AA22" s="35"/>
      <c r="AB22" s="35"/>
      <c r="AC22" s="35"/>
      <c r="AD22" s="35"/>
      <c r="AE22" s="35"/>
    </row>
    <row r="23" spans="1:31" s="2" customFormat="1" ht="12" customHeight="1">
      <c r="A23" s="35"/>
      <c r="B23" s="40"/>
      <c r="C23" s="35"/>
      <c r="D23" s="106" t="s">
        <v>33</v>
      </c>
      <c r="E23" s="35"/>
      <c r="F23" s="35"/>
      <c r="G23" s="35"/>
      <c r="H23" s="35"/>
      <c r="I23" s="106" t="s">
        <v>25</v>
      </c>
      <c r="J23" s="108" t="str">
        <f>IF('Rekapitulace stavby'!AN19="","",'Rekapitulace stavby'!AN19)</f>
        <v/>
      </c>
      <c r="K23" s="35"/>
      <c r="L23" s="107"/>
      <c r="S23" s="35"/>
      <c r="T23" s="35"/>
      <c r="U23" s="35"/>
      <c r="V23" s="35"/>
      <c r="W23" s="35"/>
      <c r="X23" s="35"/>
      <c r="Y23" s="35"/>
      <c r="Z23" s="35"/>
      <c r="AA23" s="35"/>
      <c r="AB23" s="35"/>
      <c r="AC23" s="35"/>
      <c r="AD23" s="35"/>
      <c r="AE23" s="35"/>
    </row>
    <row r="24" spans="1:31" s="2" customFormat="1" ht="18" customHeight="1">
      <c r="A24" s="35"/>
      <c r="B24" s="40"/>
      <c r="C24" s="35"/>
      <c r="D24" s="35"/>
      <c r="E24" s="108" t="str">
        <f>IF('Rekapitulace stavby'!E20="","",'Rekapitulace stavby'!E20)</f>
        <v xml:space="preserve"> </v>
      </c>
      <c r="F24" s="35"/>
      <c r="G24" s="35"/>
      <c r="H24" s="35"/>
      <c r="I24" s="106" t="s">
        <v>27</v>
      </c>
      <c r="J24" s="108" t="str">
        <f>IF('Rekapitulace stavby'!AN20="","",'Rekapitulace stavby'!AN20)</f>
        <v/>
      </c>
      <c r="K24" s="35"/>
      <c r="L24" s="107"/>
      <c r="S24" s="35"/>
      <c r="T24" s="35"/>
      <c r="U24" s="35"/>
      <c r="V24" s="35"/>
      <c r="W24" s="35"/>
      <c r="X24" s="35"/>
      <c r="Y24" s="35"/>
      <c r="Z24" s="35"/>
      <c r="AA24" s="35"/>
      <c r="AB24" s="35"/>
      <c r="AC24" s="35"/>
      <c r="AD24" s="35"/>
      <c r="AE24" s="35"/>
    </row>
    <row r="25" spans="1:31" s="2" customFormat="1" ht="6.95" customHeight="1">
      <c r="A25" s="35"/>
      <c r="B25" s="40"/>
      <c r="C25" s="35"/>
      <c r="D25" s="35"/>
      <c r="E25" s="35"/>
      <c r="F25" s="35"/>
      <c r="G25" s="35"/>
      <c r="H25" s="35"/>
      <c r="I25" s="35"/>
      <c r="J25" s="35"/>
      <c r="K25" s="35"/>
      <c r="L25" s="107"/>
      <c r="S25" s="35"/>
      <c r="T25" s="35"/>
      <c r="U25" s="35"/>
      <c r="V25" s="35"/>
      <c r="W25" s="35"/>
      <c r="X25" s="35"/>
      <c r="Y25" s="35"/>
      <c r="Z25" s="35"/>
      <c r="AA25" s="35"/>
      <c r="AB25" s="35"/>
      <c r="AC25" s="35"/>
      <c r="AD25" s="35"/>
      <c r="AE25" s="35"/>
    </row>
    <row r="26" spans="1:31" s="2" customFormat="1" ht="12" customHeight="1">
      <c r="A26" s="35"/>
      <c r="B26" s="40"/>
      <c r="C26" s="35"/>
      <c r="D26" s="106" t="s">
        <v>34</v>
      </c>
      <c r="E26" s="35"/>
      <c r="F26" s="35"/>
      <c r="G26" s="35"/>
      <c r="H26" s="35"/>
      <c r="I26" s="35"/>
      <c r="J26" s="35"/>
      <c r="K26" s="35"/>
      <c r="L26" s="107"/>
      <c r="S26" s="35"/>
      <c r="T26" s="35"/>
      <c r="U26" s="35"/>
      <c r="V26" s="35"/>
      <c r="W26" s="35"/>
      <c r="X26" s="35"/>
      <c r="Y26" s="35"/>
      <c r="Z26" s="35"/>
      <c r="AA26" s="35"/>
      <c r="AB26" s="35"/>
      <c r="AC26" s="35"/>
      <c r="AD26" s="35"/>
      <c r="AE26" s="35"/>
    </row>
    <row r="27" spans="1:31" s="8" customFormat="1" ht="16.5" customHeight="1">
      <c r="A27" s="110"/>
      <c r="B27" s="111"/>
      <c r="C27" s="110"/>
      <c r="D27" s="110"/>
      <c r="E27" s="366" t="s">
        <v>18</v>
      </c>
      <c r="F27" s="366"/>
      <c r="G27" s="366"/>
      <c r="H27" s="366"/>
      <c r="I27" s="110"/>
      <c r="J27" s="110"/>
      <c r="K27" s="110"/>
      <c r="L27" s="112"/>
      <c r="S27" s="110"/>
      <c r="T27" s="110"/>
      <c r="U27" s="110"/>
      <c r="V27" s="110"/>
      <c r="W27" s="110"/>
      <c r="X27" s="110"/>
      <c r="Y27" s="110"/>
      <c r="Z27" s="110"/>
      <c r="AA27" s="110"/>
      <c r="AB27" s="110"/>
      <c r="AC27" s="110"/>
      <c r="AD27" s="110"/>
      <c r="AE27" s="110"/>
    </row>
    <row r="28" spans="1:31" s="2" customFormat="1" ht="6.95" customHeight="1">
      <c r="A28" s="35"/>
      <c r="B28" s="40"/>
      <c r="C28" s="35"/>
      <c r="D28" s="35"/>
      <c r="E28" s="35"/>
      <c r="F28" s="35"/>
      <c r="G28" s="35"/>
      <c r="H28" s="35"/>
      <c r="I28" s="35"/>
      <c r="J28" s="35"/>
      <c r="K28" s="35"/>
      <c r="L28" s="107"/>
      <c r="S28" s="35"/>
      <c r="T28" s="35"/>
      <c r="U28" s="35"/>
      <c r="V28" s="35"/>
      <c r="W28" s="35"/>
      <c r="X28" s="35"/>
      <c r="Y28" s="35"/>
      <c r="Z28" s="35"/>
      <c r="AA28" s="35"/>
      <c r="AB28" s="35"/>
      <c r="AC28" s="35"/>
      <c r="AD28" s="35"/>
      <c r="AE28" s="35"/>
    </row>
    <row r="29" spans="1:31" s="2" customFormat="1" ht="6.95" customHeight="1">
      <c r="A29" s="35"/>
      <c r="B29" s="40"/>
      <c r="C29" s="35"/>
      <c r="D29" s="113"/>
      <c r="E29" s="113"/>
      <c r="F29" s="113"/>
      <c r="G29" s="113"/>
      <c r="H29" s="113"/>
      <c r="I29" s="113"/>
      <c r="J29" s="113"/>
      <c r="K29" s="113"/>
      <c r="L29" s="107"/>
      <c r="S29" s="35"/>
      <c r="T29" s="35"/>
      <c r="U29" s="35"/>
      <c r="V29" s="35"/>
      <c r="W29" s="35"/>
      <c r="X29" s="35"/>
      <c r="Y29" s="35"/>
      <c r="Z29" s="35"/>
      <c r="AA29" s="35"/>
      <c r="AB29" s="35"/>
      <c r="AC29" s="35"/>
      <c r="AD29" s="35"/>
      <c r="AE29" s="35"/>
    </row>
    <row r="30" spans="1:31" s="2" customFormat="1" ht="25.45" customHeight="1">
      <c r="A30" s="35"/>
      <c r="B30" s="40"/>
      <c r="C30" s="35"/>
      <c r="D30" s="114" t="s">
        <v>36</v>
      </c>
      <c r="E30" s="35"/>
      <c r="F30" s="35"/>
      <c r="G30" s="35"/>
      <c r="H30" s="35"/>
      <c r="I30" s="35"/>
      <c r="J30" s="115">
        <f>ROUND(J87, 2)</f>
        <v>0</v>
      </c>
      <c r="K30" s="35"/>
      <c r="L30" s="107"/>
      <c r="S30" s="35"/>
      <c r="T30" s="35"/>
      <c r="U30" s="35"/>
      <c r="V30" s="35"/>
      <c r="W30" s="35"/>
      <c r="X30" s="35"/>
      <c r="Y30" s="35"/>
      <c r="Z30" s="35"/>
      <c r="AA30" s="35"/>
      <c r="AB30" s="35"/>
      <c r="AC30" s="35"/>
      <c r="AD30" s="35"/>
      <c r="AE30" s="35"/>
    </row>
    <row r="31" spans="1:31" s="2" customFormat="1" ht="6.95" customHeight="1">
      <c r="A31" s="35"/>
      <c r="B31" s="40"/>
      <c r="C31" s="35"/>
      <c r="D31" s="113"/>
      <c r="E31" s="113"/>
      <c r="F31" s="113"/>
      <c r="G31" s="113"/>
      <c r="H31" s="113"/>
      <c r="I31" s="113"/>
      <c r="J31" s="113"/>
      <c r="K31" s="113"/>
      <c r="L31" s="107"/>
      <c r="S31" s="35"/>
      <c r="T31" s="35"/>
      <c r="U31" s="35"/>
      <c r="V31" s="35"/>
      <c r="W31" s="35"/>
      <c r="X31" s="35"/>
      <c r="Y31" s="35"/>
      <c r="Z31" s="35"/>
      <c r="AA31" s="35"/>
      <c r="AB31" s="35"/>
      <c r="AC31" s="35"/>
      <c r="AD31" s="35"/>
      <c r="AE31" s="35"/>
    </row>
    <row r="32" spans="1:31" s="2" customFormat="1" ht="14.45" customHeight="1">
      <c r="A32" s="35"/>
      <c r="B32" s="40"/>
      <c r="C32" s="35"/>
      <c r="D32" s="35"/>
      <c r="E32" s="35"/>
      <c r="F32" s="116" t="s">
        <v>38</v>
      </c>
      <c r="G32" s="35"/>
      <c r="H32" s="35"/>
      <c r="I32" s="116" t="s">
        <v>37</v>
      </c>
      <c r="J32" s="116" t="s">
        <v>39</v>
      </c>
      <c r="K32" s="35"/>
      <c r="L32" s="107"/>
      <c r="S32" s="35"/>
      <c r="T32" s="35"/>
      <c r="U32" s="35"/>
      <c r="V32" s="35"/>
      <c r="W32" s="35"/>
      <c r="X32" s="35"/>
      <c r="Y32" s="35"/>
      <c r="Z32" s="35"/>
      <c r="AA32" s="35"/>
      <c r="AB32" s="35"/>
      <c r="AC32" s="35"/>
      <c r="AD32" s="35"/>
      <c r="AE32" s="35"/>
    </row>
    <row r="33" spans="1:31" s="2" customFormat="1" ht="14.45" customHeight="1">
      <c r="A33" s="35"/>
      <c r="B33" s="40"/>
      <c r="C33" s="35"/>
      <c r="D33" s="117" t="s">
        <v>40</v>
      </c>
      <c r="E33" s="106" t="s">
        <v>41</v>
      </c>
      <c r="F33" s="118">
        <f>ROUND((SUM(BE87:BE154)),  2)</f>
        <v>0</v>
      </c>
      <c r="G33" s="35"/>
      <c r="H33" s="35"/>
      <c r="I33" s="119">
        <v>0.21</v>
      </c>
      <c r="J33" s="118">
        <f>ROUND(((SUM(BE87:BE154))*I33),  2)</f>
        <v>0</v>
      </c>
      <c r="K33" s="35"/>
      <c r="L33" s="107"/>
      <c r="S33" s="35"/>
      <c r="T33" s="35"/>
      <c r="U33" s="35"/>
      <c r="V33" s="35"/>
      <c r="W33" s="35"/>
      <c r="X33" s="35"/>
      <c r="Y33" s="35"/>
      <c r="Z33" s="35"/>
      <c r="AA33" s="35"/>
      <c r="AB33" s="35"/>
      <c r="AC33" s="35"/>
      <c r="AD33" s="35"/>
      <c r="AE33" s="35"/>
    </row>
    <row r="34" spans="1:31" s="2" customFormat="1" ht="14.45" customHeight="1">
      <c r="A34" s="35"/>
      <c r="B34" s="40"/>
      <c r="C34" s="35"/>
      <c r="D34" s="35"/>
      <c r="E34" s="106" t="s">
        <v>42</v>
      </c>
      <c r="F34" s="118">
        <f>ROUND((SUM(BF87:BF154)),  2)</f>
        <v>0</v>
      </c>
      <c r="G34" s="35"/>
      <c r="H34" s="35"/>
      <c r="I34" s="119">
        <v>0.12</v>
      </c>
      <c r="J34" s="118">
        <f>ROUND(((SUM(BF87:BF154))*I34),  2)</f>
        <v>0</v>
      </c>
      <c r="K34" s="35"/>
      <c r="L34" s="107"/>
      <c r="S34" s="35"/>
      <c r="T34" s="35"/>
      <c r="U34" s="35"/>
      <c r="V34" s="35"/>
      <c r="W34" s="35"/>
      <c r="X34" s="35"/>
      <c r="Y34" s="35"/>
      <c r="Z34" s="35"/>
      <c r="AA34" s="35"/>
      <c r="AB34" s="35"/>
      <c r="AC34" s="35"/>
      <c r="AD34" s="35"/>
      <c r="AE34" s="35"/>
    </row>
    <row r="35" spans="1:31" s="2" customFormat="1" ht="14.45" hidden="1" customHeight="1">
      <c r="A35" s="35"/>
      <c r="B35" s="40"/>
      <c r="C35" s="35"/>
      <c r="D35" s="35"/>
      <c r="E35" s="106" t="s">
        <v>43</v>
      </c>
      <c r="F35" s="118">
        <f>ROUND((SUM(BG87:BG154)),  2)</f>
        <v>0</v>
      </c>
      <c r="G35" s="35"/>
      <c r="H35" s="35"/>
      <c r="I35" s="119">
        <v>0.21</v>
      </c>
      <c r="J35" s="118">
        <f>0</f>
        <v>0</v>
      </c>
      <c r="K35" s="35"/>
      <c r="L35" s="107"/>
      <c r="S35" s="35"/>
      <c r="T35" s="35"/>
      <c r="U35" s="35"/>
      <c r="V35" s="35"/>
      <c r="W35" s="35"/>
      <c r="X35" s="35"/>
      <c r="Y35" s="35"/>
      <c r="Z35" s="35"/>
      <c r="AA35" s="35"/>
      <c r="AB35" s="35"/>
      <c r="AC35" s="35"/>
      <c r="AD35" s="35"/>
      <c r="AE35" s="35"/>
    </row>
    <row r="36" spans="1:31" s="2" customFormat="1" ht="14.45" hidden="1" customHeight="1">
      <c r="A36" s="35"/>
      <c r="B36" s="40"/>
      <c r="C36" s="35"/>
      <c r="D36" s="35"/>
      <c r="E36" s="106" t="s">
        <v>44</v>
      </c>
      <c r="F36" s="118">
        <f>ROUND((SUM(BH87:BH154)),  2)</f>
        <v>0</v>
      </c>
      <c r="G36" s="35"/>
      <c r="H36" s="35"/>
      <c r="I36" s="119">
        <v>0.12</v>
      </c>
      <c r="J36" s="118">
        <f>0</f>
        <v>0</v>
      </c>
      <c r="K36" s="35"/>
      <c r="L36" s="107"/>
      <c r="S36" s="35"/>
      <c r="T36" s="35"/>
      <c r="U36" s="35"/>
      <c r="V36" s="35"/>
      <c r="W36" s="35"/>
      <c r="X36" s="35"/>
      <c r="Y36" s="35"/>
      <c r="Z36" s="35"/>
      <c r="AA36" s="35"/>
      <c r="AB36" s="35"/>
      <c r="AC36" s="35"/>
      <c r="AD36" s="35"/>
      <c r="AE36" s="35"/>
    </row>
    <row r="37" spans="1:31" s="2" customFormat="1" ht="14.45" hidden="1" customHeight="1">
      <c r="A37" s="35"/>
      <c r="B37" s="40"/>
      <c r="C37" s="35"/>
      <c r="D37" s="35"/>
      <c r="E37" s="106" t="s">
        <v>45</v>
      </c>
      <c r="F37" s="118">
        <f>ROUND((SUM(BI87:BI154)),  2)</f>
        <v>0</v>
      </c>
      <c r="G37" s="35"/>
      <c r="H37" s="35"/>
      <c r="I37" s="119">
        <v>0</v>
      </c>
      <c r="J37" s="118">
        <f>0</f>
        <v>0</v>
      </c>
      <c r="K37" s="35"/>
      <c r="L37" s="107"/>
      <c r="S37" s="35"/>
      <c r="T37" s="35"/>
      <c r="U37" s="35"/>
      <c r="V37" s="35"/>
      <c r="W37" s="35"/>
      <c r="X37" s="35"/>
      <c r="Y37" s="35"/>
      <c r="Z37" s="35"/>
      <c r="AA37" s="35"/>
      <c r="AB37" s="35"/>
      <c r="AC37" s="35"/>
      <c r="AD37" s="35"/>
      <c r="AE37" s="35"/>
    </row>
    <row r="38" spans="1:31" s="2" customFormat="1" ht="6.95" customHeight="1">
      <c r="A38" s="35"/>
      <c r="B38" s="40"/>
      <c r="C38" s="35"/>
      <c r="D38" s="35"/>
      <c r="E38" s="35"/>
      <c r="F38" s="35"/>
      <c r="G38" s="35"/>
      <c r="H38" s="35"/>
      <c r="I38" s="35"/>
      <c r="J38" s="35"/>
      <c r="K38" s="35"/>
      <c r="L38" s="107"/>
      <c r="S38" s="35"/>
      <c r="T38" s="35"/>
      <c r="U38" s="35"/>
      <c r="V38" s="35"/>
      <c r="W38" s="35"/>
      <c r="X38" s="35"/>
      <c r="Y38" s="35"/>
      <c r="Z38" s="35"/>
      <c r="AA38" s="35"/>
      <c r="AB38" s="35"/>
      <c r="AC38" s="35"/>
      <c r="AD38" s="35"/>
      <c r="AE38" s="35"/>
    </row>
    <row r="39" spans="1:31" s="2" customFormat="1" ht="25.45" customHeight="1">
      <c r="A39" s="35"/>
      <c r="B39" s="40"/>
      <c r="C39" s="120"/>
      <c r="D39" s="121" t="s">
        <v>46</v>
      </c>
      <c r="E39" s="122"/>
      <c r="F39" s="122"/>
      <c r="G39" s="123" t="s">
        <v>47</v>
      </c>
      <c r="H39" s="124" t="s">
        <v>48</v>
      </c>
      <c r="I39" s="122"/>
      <c r="J39" s="125">
        <f>SUM(J30:J37)</f>
        <v>0</v>
      </c>
      <c r="K39" s="126"/>
      <c r="L39" s="107"/>
      <c r="S39" s="35"/>
      <c r="T39" s="35"/>
      <c r="U39" s="35"/>
      <c r="V39" s="35"/>
      <c r="W39" s="35"/>
      <c r="X39" s="35"/>
      <c r="Y39" s="35"/>
      <c r="Z39" s="35"/>
      <c r="AA39" s="35"/>
      <c r="AB39" s="35"/>
      <c r="AC39" s="35"/>
      <c r="AD39" s="35"/>
      <c r="AE39" s="35"/>
    </row>
    <row r="40" spans="1:31" s="2" customFormat="1" ht="14.45" customHeight="1">
      <c r="A40" s="35"/>
      <c r="B40" s="127"/>
      <c r="C40" s="128"/>
      <c r="D40" s="128"/>
      <c r="E40" s="128"/>
      <c r="F40" s="128"/>
      <c r="G40" s="128"/>
      <c r="H40" s="128"/>
      <c r="I40" s="128"/>
      <c r="J40" s="128"/>
      <c r="K40" s="128"/>
      <c r="L40" s="107"/>
      <c r="S40" s="35"/>
      <c r="T40" s="35"/>
      <c r="U40" s="35"/>
      <c r="V40" s="35"/>
      <c r="W40" s="35"/>
      <c r="X40" s="35"/>
      <c r="Y40" s="35"/>
      <c r="Z40" s="35"/>
      <c r="AA40" s="35"/>
      <c r="AB40" s="35"/>
      <c r="AC40" s="35"/>
      <c r="AD40" s="35"/>
      <c r="AE40" s="35"/>
    </row>
    <row r="44" spans="1:31" s="2" customFormat="1" ht="6.95" customHeight="1">
      <c r="A44" s="35"/>
      <c r="B44" s="129"/>
      <c r="C44" s="130"/>
      <c r="D44" s="130"/>
      <c r="E44" s="130"/>
      <c r="F44" s="130"/>
      <c r="G44" s="130"/>
      <c r="H44" s="130"/>
      <c r="I44" s="130"/>
      <c r="J44" s="130"/>
      <c r="K44" s="130"/>
      <c r="L44" s="107"/>
      <c r="S44" s="35"/>
      <c r="T44" s="35"/>
      <c r="U44" s="35"/>
      <c r="V44" s="35"/>
      <c r="W44" s="35"/>
      <c r="X44" s="35"/>
      <c r="Y44" s="35"/>
      <c r="Z44" s="35"/>
      <c r="AA44" s="35"/>
      <c r="AB44" s="35"/>
      <c r="AC44" s="35"/>
      <c r="AD44" s="35"/>
      <c r="AE44" s="35"/>
    </row>
    <row r="45" spans="1:31" s="2" customFormat="1" ht="24.95" customHeight="1">
      <c r="A45" s="35"/>
      <c r="B45" s="36"/>
      <c r="C45" s="24" t="s">
        <v>87</v>
      </c>
      <c r="D45" s="37"/>
      <c r="E45" s="37"/>
      <c r="F45" s="37"/>
      <c r="G45" s="37"/>
      <c r="H45" s="37"/>
      <c r="I45" s="37"/>
      <c r="J45" s="37"/>
      <c r="K45" s="37"/>
      <c r="L45" s="107"/>
      <c r="S45" s="35"/>
      <c r="T45" s="35"/>
      <c r="U45" s="35"/>
      <c r="V45" s="35"/>
      <c r="W45" s="35"/>
      <c r="X45" s="35"/>
      <c r="Y45" s="35"/>
      <c r="Z45" s="35"/>
      <c r="AA45" s="35"/>
      <c r="AB45" s="35"/>
      <c r="AC45" s="35"/>
      <c r="AD45" s="35"/>
      <c r="AE45" s="35"/>
    </row>
    <row r="46" spans="1:31" s="2" customFormat="1" ht="6.95" customHeight="1">
      <c r="A46" s="35"/>
      <c r="B46" s="36"/>
      <c r="C46" s="37"/>
      <c r="D46" s="37"/>
      <c r="E46" s="37"/>
      <c r="F46" s="37"/>
      <c r="G46" s="37"/>
      <c r="H46" s="37"/>
      <c r="I46" s="37"/>
      <c r="J46" s="37"/>
      <c r="K46" s="37"/>
      <c r="L46" s="107"/>
      <c r="S46" s="35"/>
      <c r="T46" s="35"/>
      <c r="U46" s="35"/>
      <c r="V46" s="35"/>
      <c r="W46" s="35"/>
      <c r="X46" s="35"/>
      <c r="Y46" s="35"/>
      <c r="Z46" s="35"/>
      <c r="AA46" s="35"/>
      <c r="AB46" s="35"/>
      <c r="AC46" s="35"/>
      <c r="AD46" s="35"/>
      <c r="AE46" s="35"/>
    </row>
    <row r="47" spans="1:31" s="2" customFormat="1" ht="12" customHeight="1">
      <c r="A47" s="35"/>
      <c r="B47" s="36"/>
      <c r="C47" s="30" t="s">
        <v>16</v>
      </c>
      <c r="D47" s="37"/>
      <c r="E47" s="37"/>
      <c r="F47" s="37"/>
      <c r="G47" s="37"/>
      <c r="H47" s="37"/>
      <c r="I47" s="37"/>
      <c r="J47" s="37"/>
      <c r="K47" s="37"/>
      <c r="L47" s="107"/>
      <c r="S47" s="35"/>
      <c r="T47" s="35"/>
      <c r="U47" s="35"/>
      <c r="V47" s="35"/>
      <c r="W47" s="35"/>
      <c r="X47" s="35"/>
      <c r="Y47" s="35"/>
      <c r="Z47" s="35"/>
      <c r="AA47" s="35"/>
      <c r="AB47" s="35"/>
      <c r="AC47" s="35"/>
      <c r="AD47" s="35"/>
      <c r="AE47" s="35"/>
    </row>
    <row r="48" spans="1:31" s="2" customFormat="1" ht="16.5" customHeight="1">
      <c r="A48" s="35"/>
      <c r="B48" s="36"/>
      <c r="C48" s="37"/>
      <c r="D48" s="37"/>
      <c r="E48" s="367" t="str">
        <f>E7</f>
        <v>Oprava střechy MŠ Šumavská v Šumperku</v>
      </c>
      <c r="F48" s="368"/>
      <c r="G48" s="368"/>
      <c r="H48" s="368"/>
      <c r="I48" s="37"/>
      <c r="J48" s="37"/>
      <c r="K48" s="37"/>
      <c r="L48" s="107"/>
      <c r="S48" s="35"/>
      <c r="T48" s="35"/>
      <c r="U48" s="35"/>
      <c r="V48" s="35"/>
      <c r="W48" s="35"/>
      <c r="X48" s="35"/>
      <c r="Y48" s="35"/>
      <c r="Z48" s="35"/>
      <c r="AA48" s="35"/>
      <c r="AB48" s="35"/>
      <c r="AC48" s="35"/>
      <c r="AD48" s="35"/>
      <c r="AE48" s="35"/>
    </row>
    <row r="49" spans="1:47" s="2" customFormat="1" ht="12" customHeight="1">
      <c r="A49" s="35"/>
      <c r="B49" s="36"/>
      <c r="C49" s="30" t="s">
        <v>85</v>
      </c>
      <c r="D49" s="37"/>
      <c r="E49" s="37"/>
      <c r="F49" s="37"/>
      <c r="G49" s="37"/>
      <c r="H49" s="37"/>
      <c r="I49" s="37"/>
      <c r="J49" s="37"/>
      <c r="K49" s="37"/>
      <c r="L49" s="107"/>
      <c r="S49" s="35"/>
      <c r="T49" s="35"/>
      <c r="U49" s="35"/>
      <c r="V49" s="35"/>
      <c r="W49" s="35"/>
      <c r="X49" s="35"/>
      <c r="Y49" s="35"/>
      <c r="Z49" s="35"/>
      <c r="AA49" s="35"/>
      <c r="AB49" s="35"/>
      <c r="AC49" s="35"/>
      <c r="AD49" s="35"/>
      <c r="AE49" s="35"/>
    </row>
    <row r="50" spans="1:47" s="2" customFormat="1" ht="16.5" customHeight="1">
      <c r="A50" s="35"/>
      <c r="B50" s="36"/>
      <c r="C50" s="37"/>
      <c r="D50" s="37"/>
      <c r="E50" s="339" t="str">
        <f>E9</f>
        <v>01 - Vnější ochrana před bleskem</v>
      </c>
      <c r="F50" s="369"/>
      <c r="G50" s="369"/>
      <c r="H50" s="369"/>
      <c r="I50" s="37"/>
      <c r="J50" s="37"/>
      <c r="K50" s="37"/>
      <c r="L50" s="107"/>
      <c r="S50" s="35"/>
      <c r="T50" s="35"/>
      <c r="U50" s="35"/>
      <c r="V50" s="35"/>
      <c r="W50" s="35"/>
      <c r="X50" s="35"/>
      <c r="Y50" s="35"/>
      <c r="Z50" s="35"/>
      <c r="AA50" s="35"/>
      <c r="AB50" s="35"/>
      <c r="AC50" s="35"/>
      <c r="AD50" s="35"/>
      <c r="AE50" s="35"/>
    </row>
    <row r="51" spans="1:47" s="2" customFormat="1" ht="6.95" customHeight="1">
      <c r="A51" s="35"/>
      <c r="B51" s="36"/>
      <c r="C51" s="37"/>
      <c r="D51" s="37"/>
      <c r="E51" s="37"/>
      <c r="F51" s="37"/>
      <c r="G51" s="37"/>
      <c r="H51" s="37"/>
      <c r="I51" s="37"/>
      <c r="J51" s="37"/>
      <c r="K51" s="37"/>
      <c r="L51" s="107"/>
      <c r="S51" s="35"/>
      <c r="T51" s="35"/>
      <c r="U51" s="35"/>
      <c r="V51" s="35"/>
      <c r="W51" s="35"/>
      <c r="X51" s="35"/>
      <c r="Y51" s="35"/>
      <c r="Z51" s="35"/>
      <c r="AA51" s="35"/>
      <c r="AB51" s="35"/>
      <c r="AC51" s="35"/>
      <c r="AD51" s="35"/>
      <c r="AE51" s="35"/>
    </row>
    <row r="52" spans="1:47" s="2" customFormat="1" ht="12" customHeight="1">
      <c r="A52" s="35"/>
      <c r="B52" s="36"/>
      <c r="C52" s="30" t="s">
        <v>20</v>
      </c>
      <c r="D52" s="37"/>
      <c r="E52" s="37"/>
      <c r="F52" s="28" t="str">
        <f>F12</f>
        <v>Šumperk</v>
      </c>
      <c r="G52" s="37"/>
      <c r="H52" s="37"/>
      <c r="I52" s="30" t="s">
        <v>22</v>
      </c>
      <c r="J52" s="60" t="str">
        <f>IF(J12="","",J12)</f>
        <v>1. 9. 2024</v>
      </c>
      <c r="K52" s="37"/>
      <c r="L52" s="107"/>
      <c r="S52" s="35"/>
      <c r="T52" s="35"/>
      <c r="U52" s="35"/>
      <c r="V52" s="35"/>
      <c r="W52" s="35"/>
      <c r="X52" s="35"/>
      <c r="Y52" s="35"/>
      <c r="Z52" s="35"/>
      <c r="AA52" s="35"/>
      <c r="AB52" s="35"/>
      <c r="AC52" s="35"/>
      <c r="AD52" s="35"/>
      <c r="AE52" s="35"/>
    </row>
    <row r="53" spans="1:47" s="2" customFormat="1" ht="6.95" customHeight="1">
      <c r="A53" s="35"/>
      <c r="B53" s="36"/>
      <c r="C53" s="37"/>
      <c r="D53" s="37"/>
      <c r="E53" s="37"/>
      <c r="F53" s="37"/>
      <c r="G53" s="37"/>
      <c r="H53" s="37"/>
      <c r="I53" s="37"/>
      <c r="J53" s="37"/>
      <c r="K53" s="37"/>
      <c r="L53" s="107"/>
      <c r="S53" s="35"/>
      <c r="T53" s="35"/>
      <c r="U53" s="35"/>
      <c r="V53" s="35"/>
      <c r="W53" s="35"/>
      <c r="X53" s="35"/>
      <c r="Y53" s="35"/>
      <c r="Z53" s="35"/>
      <c r="AA53" s="35"/>
      <c r="AB53" s="35"/>
      <c r="AC53" s="35"/>
      <c r="AD53" s="35"/>
      <c r="AE53" s="35"/>
    </row>
    <row r="54" spans="1:47" s="2" customFormat="1" ht="15.2" customHeight="1">
      <c r="A54" s="35"/>
      <c r="B54" s="36"/>
      <c r="C54" s="30" t="s">
        <v>24</v>
      </c>
      <c r="D54" s="37"/>
      <c r="E54" s="37"/>
      <c r="F54" s="28" t="str">
        <f>E15</f>
        <v xml:space="preserve"> </v>
      </c>
      <c r="G54" s="37"/>
      <c r="H54" s="37"/>
      <c r="I54" s="30" t="s">
        <v>30</v>
      </c>
      <c r="J54" s="33" t="str">
        <f>E21</f>
        <v>Ing.Pavel Matura</v>
      </c>
      <c r="K54" s="37"/>
      <c r="L54" s="107"/>
      <c r="S54" s="35"/>
      <c r="T54" s="35"/>
      <c r="U54" s="35"/>
      <c r="V54" s="35"/>
      <c r="W54" s="35"/>
      <c r="X54" s="35"/>
      <c r="Y54" s="35"/>
      <c r="Z54" s="35"/>
      <c r="AA54" s="35"/>
      <c r="AB54" s="35"/>
      <c r="AC54" s="35"/>
      <c r="AD54" s="35"/>
      <c r="AE54" s="35"/>
    </row>
    <row r="55" spans="1:47" s="2" customFormat="1" ht="15.2" customHeight="1">
      <c r="A55" s="35"/>
      <c r="B55" s="36"/>
      <c r="C55" s="30" t="s">
        <v>28</v>
      </c>
      <c r="D55" s="37"/>
      <c r="E55" s="37"/>
      <c r="F55" s="28" t="str">
        <f>IF(E18="","",E18)</f>
        <v>Vyplň údaj</v>
      </c>
      <c r="G55" s="37"/>
      <c r="H55" s="37"/>
      <c r="I55" s="30" t="s">
        <v>33</v>
      </c>
      <c r="J55" s="33" t="str">
        <f>E24</f>
        <v xml:space="preserve"> </v>
      </c>
      <c r="K55" s="37"/>
      <c r="L55" s="107"/>
      <c r="S55" s="35"/>
      <c r="T55" s="35"/>
      <c r="U55" s="35"/>
      <c r="V55" s="35"/>
      <c r="W55" s="35"/>
      <c r="X55" s="35"/>
      <c r="Y55" s="35"/>
      <c r="Z55" s="35"/>
      <c r="AA55" s="35"/>
      <c r="AB55" s="35"/>
      <c r="AC55" s="35"/>
      <c r="AD55" s="35"/>
      <c r="AE55" s="35"/>
    </row>
    <row r="56" spans="1:47" s="2" customFormat="1" ht="10.35" customHeight="1">
      <c r="A56" s="35"/>
      <c r="B56" s="36"/>
      <c r="C56" s="37"/>
      <c r="D56" s="37"/>
      <c r="E56" s="37"/>
      <c r="F56" s="37"/>
      <c r="G56" s="37"/>
      <c r="H56" s="37"/>
      <c r="I56" s="37"/>
      <c r="J56" s="37"/>
      <c r="K56" s="37"/>
      <c r="L56" s="107"/>
      <c r="S56" s="35"/>
      <c r="T56" s="35"/>
      <c r="U56" s="35"/>
      <c r="V56" s="35"/>
      <c r="W56" s="35"/>
      <c r="X56" s="35"/>
      <c r="Y56" s="35"/>
      <c r="Z56" s="35"/>
      <c r="AA56" s="35"/>
      <c r="AB56" s="35"/>
      <c r="AC56" s="35"/>
      <c r="AD56" s="35"/>
      <c r="AE56" s="35"/>
    </row>
    <row r="57" spans="1:47" s="2" customFormat="1" ht="29.25" customHeight="1">
      <c r="A57" s="35"/>
      <c r="B57" s="36"/>
      <c r="C57" s="131" t="s">
        <v>88</v>
      </c>
      <c r="D57" s="132"/>
      <c r="E57" s="132"/>
      <c r="F57" s="132"/>
      <c r="G57" s="132"/>
      <c r="H57" s="132"/>
      <c r="I57" s="132"/>
      <c r="J57" s="133" t="s">
        <v>89</v>
      </c>
      <c r="K57" s="132"/>
      <c r="L57" s="107"/>
      <c r="S57" s="35"/>
      <c r="T57" s="35"/>
      <c r="U57" s="35"/>
      <c r="V57" s="35"/>
      <c r="W57" s="35"/>
      <c r="X57" s="35"/>
      <c r="Y57" s="35"/>
      <c r="Z57" s="35"/>
      <c r="AA57" s="35"/>
      <c r="AB57" s="35"/>
      <c r="AC57" s="35"/>
      <c r="AD57" s="35"/>
      <c r="AE57" s="35"/>
    </row>
    <row r="58" spans="1:47" s="2" customFormat="1" ht="10.35" customHeight="1">
      <c r="A58" s="35"/>
      <c r="B58" s="36"/>
      <c r="C58" s="37"/>
      <c r="D58" s="37"/>
      <c r="E58" s="37"/>
      <c r="F58" s="37"/>
      <c r="G58" s="37"/>
      <c r="H58" s="37"/>
      <c r="I58" s="37"/>
      <c r="J58" s="37"/>
      <c r="K58" s="37"/>
      <c r="L58" s="107"/>
      <c r="S58" s="35"/>
      <c r="T58" s="35"/>
      <c r="U58" s="35"/>
      <c r="V58" s="35"/>
      <c r="W58" s="35"/>
      <c r="X58" s="35"/>
      <c r="Y58" s="35"/>
      <c r="Z58" s="35"/>
      <c r="AA58" s="35"/>
      <c r="AB58" s="35"/>
      <c r="AC58" s="35"/>
      <c r="AD58" s="35"/>
      <c r="AE58" s="35"/>
    </row>
    <row r="59" spans="1:47" s="2" customFormat="1" ht="22.85" customHeight="1">
      <c r="A59" s="35"/>
      <c r="B59" s="36"/>
      <c r="C59" s="134" t="s">
        <v>68</v>
      </c>
      <c r="D59" s="37"/>
      <c r="E59" s="37"/>
      <c r="F59" s="37"/>
      <c r="G59" s="37"/>
      <c r="H59" s="37"/>
      <c r="I59" s="37"/>
      <c r="J59" s="78">
        <f>J87</f>
        <v>0</v>
      </c>
      <c r="K59" s="37"/>
      <c r="L59" s="107"/>
      <c r="S59" s="35"/>
      <c r="T59" s="35"/>
      <c r="U59" s="35"/>
      <c r="V59" s="35"/>
      <c r="W59" s="35"/>
      <c r="X59" s="35"/>
      <c r="Y59" s="35"/>
      <c r="Z59" s="35"/>
      <c r="AA59" s="35"/>
      <c r="AB59" s="35"/>
      <c r="AC59" s="35"/>
      <c r="AD59" s="35"/>
      <c r="AE59" s="35"/>
      <c r="AU59" s="18" t="s">
        <v>90</v>
      </c>
    </row>
    <row r="60" spans="1:47" s="9" customFormat="1" ht="24.95" customHeight="1">
      <c r="B60" s="135"/>
      <c r="C60" s="136"/>
      <c r="D60" s="137" t="s">
        <v>91</v>
      </c>
      <c r="E60" s="138"/>
      <c r="F60" s="138"/>
      <c r="G60" s="138"/>
      <c r="H60" s="138"/>
      <c r="I60" s="138"/>
      <c r="J60" s="139">
        <f>J88</f>
        <v>0</v>
      </c>
      <c r="K60" s="136"/>
      <c r="L60" s="140"/>
    </row>
    <row r="61" spans="1:47" s="9" customFormat="1" ht="24.95" customHeight="1">
      <c r="B61" s="135"/>
      <c r="C61" s="136"/>
      <c r="D61" s="137" t="s">
        <v>92</v>
      </c>
      <c r="E61" s="138"/>
      <c r="F61" s="138"/>
      <c r="G61" s="138"/>
      <c r="H61" s="138"/>
      <c r="I61" s="138"/>
      <c r="J61" s="139">
        <f>J101</f>
        <v>0</v>
      </c>
      <c r="K61" s="136"/>
      <c r="L61" s="140"/>
    </row>
    <row r="62" spans="1:47" s="10" customFormat="1" ht="19.95" customHeight="1">
      <c r="B62" s="141"/>
      <c r="C62" s="142"/>
      <c r="D62" s="143" t="s">
        <v>93</v>
      </c>
      <c r="E62" s="144"/>
      <c r="F62" s="144"/>
      <c r="G62" s="144"/>
      <c r="H62" s="144"/>
      <c r="I62" s="144"/>
      <c r="J62" s="145">
        <f>J102</f>
        <v>0</v>
      </c>
      <c r="K62" s="142"/>
      <c r="L62" s="146"/>
    </row>
    <row r="63" spans="1:47" s="10" customFormat="1" ht="19.95" customHeight="1">
      <c r="B63" s="141"/>
      <c r="C63" s="142"/>
      <c r="D63" s="143" t="s">
        <v>94</v>
      </c>
      <c r="E63" s="144"/>
      <c r="F63" s="144"/>
      <c r="G63" s="144"/>
      <c r="H63" s="144"/>
      <c r="I63" s="144"/>
      <c r="J63" s="145">
        <f>J118</f>
        <v>0</v>
      </c>
      <c r="K63" s="142"/>
      <c r="L63" s="146"/>
    </row>
    <row r="64" spans="1:47" s="10" customFormat="1" ht="19.95" customHeight="1">
      <c r="B64" s="141"/>
      <c r="C64" s="142"/>
      <c r="D64" s="143" t="s">
        <v>95</v>
      </c>
      <c r="E64" s="144"/>
      <c r="F64" s="144"/>
      <c r="G64" s="144"/>
      <c r="H64" s="144"/>
      <c r="I64" s="144"/>
      <c r="J64" s="145">
        <f>J135</f>
        <v>0</v>
      </c>
      <c r="K64" s="142"/>
      <c r="L64" s="146"/>
    </row>
    <row r="65" spans="1:31" s="10" customFormat="1" ht="19.95" customHeight="1">
      <c r="B65" s="141"/>
      <c r="C65" s="142"/>
      <c r="D65" s="143" t="s">
        <v>96</v>
      </c>
      <c r="E65" s="144"/>
      <c r="F65" s="144"/>
      <c r="G65" s="144"/>
      <c r="H65" s="144"/>
      <c r="I65" s="144"/>
      <c r="J65" s="145">
        <f>J142</f>
        <v>0</v>
      </c>
      <c r="K65" s="142"/>
      <c r="L65" s="146"/>
    </row>
    <row r="66" spans="1:31" s="9" customFormat="1" ht="24.95" customHeight="1">
      <c r="B66" s="135"/>
      <c r="C66" s="136"/>
      <c r="D66" s="137" t="s">
        <v>97</v>
      </c>
      <c r="E66" s="138"/>
      <c r="F66" s="138"/>
      <c r="G66" s="138"/>
      <c r="H66" s="138"/>
      <c r="I66" s="138"/>
      <c r="J66" s="139">
        <f>J149</f>
        <v>0</v>
      </c>
      <c r="K66" s="136"/>
      <c r="L66" s="140"/>
    </row>
    <row r="67" spans="1:31" s="9" customFormat="1" ht="24.95" customHeight="1">
      <c r="B67" s="135"/>
      <c r="C67" s="136"/>
      <c r="D67" s="137" t="s">
        <v>98</v>
      </c>
      <c r="E67" s="138"/>
      <c r="F67" s="138"/>
      <c r="G67" s="138"/>
      <c r="H67" s="138"/>
      <c r="I67" s="138"/>
      <c r="J67" s="139">
        <f>J152</f>
        <v>0</v>
      </c>
      <c r="K67" s="136"/>
      <c r="L67" s="140"/>
    </row>
    <row r="68" spans="1:31" s="2" customFormat="1" ht="21.85" customHeight="1">
      <c r="A68" s="35"/>
      <c r="B68" s="36"/>
      <c r="C68" s="37"/>
      <c r="D68" s="37"/>
      <c r="E68" s="37"/>
      <c r="F68" s="37"/>
      <c r="G68" s="37"/>
      <c r="H68" s="37"/>
      <c r="I68" s="37"/>
      <c r="J68" s="37"/>
      <c r="K68" s="37"/>
      <c r="L68" s="107"/>
      <c r="S68" s="35"/>
      <c r="T68" s="35"/>
      <c r="U68" s="35"/>
      <c r="V68" s="35"/>
      <c r="W68" s="35"/>
      <c r="X68" s="35"/>
      <c r="Y68" s="35"/>
      <c r="Z68" s="35"/>
      <c r="AA68" s="35"/>
      <c r="AB68" s="35"/>
      <c r="AC68" s="35"/>
      <c r="AD68" s="35"/>
      <c r="AE68" s="35"/>
    </row>
    <row r="69" spans="1:31" s="2" customFormat="1" ht="6.95" customHeight="1">
      <c r="A69" s="35"/>
      <c r="B69" s="48"/>
      <c r="C69" s="49"/>
      <c r="D69" s="49"/>
      <c r="E69" s="49"/>
      <c r="F69" s="49"/>
      <c r="G69" s="49"/>
      <c r="H69" s="49"/>
      <c r="I69" s="49"/>
      <c r="J69" s="49"/>
      <c r="K69" s="49"/>
      <c r="L69" s="107"/>
      <c r="S69" s="35"/>
      <c r="T69" s="35"/>
      <c r="U69" s="35"/>
      <c r="V69" s="35"/>
      <c r="W69" s="35"/>
      <c r="X69" s="35"/>
      <c r="Y69" s="35"/>
      <c r="Z69" s="35"/>
      <c r="AA69" s="35"/>
      <c r="AB69" s="35"/>
      <c r="AC69" s="35"/>
      <c r="AD69" s="35"/>
      <c r="AE69" s="35"/>
    </row>
    <row r="73" spans="1:31" s="2" customFormat="1" ht="6.95" customHeight="1">
      <c r="A73" s="35"/>
      <c r="B73" s="50"/>
      <c r="C73" s="51"/>
      <c r="D73" s="51"/>
      <c r="E73" s="51"/>
      <c r="F73" s="51"/>
      <c r="G73" s="51"/>
      <c r="H73" s="51"/>
      <c r="I73" s="51"/>
      <c r="J73" s="51"/>
      <c r="K73" s="51"/>
      <c r="L73" s="107"/>
      <c r="S73" s="35"/>
      <c r="T73" s="35"/>
      <c r="U73" s="35"/>
      <c r="V73" s="35"/>
      <c r="W73" s="35"/>
      <c r="X73" s="35"/>
      <c r="Y73" s="35"/>
      <c r="Z73" s="35"/>
      <c r="AA73" s="35"/>
      <c r="AB73" s="35"/>
      <c r="AC73" s="35"/>
      <c r="AD73" s="35"/>
      <c r="AE73" s="35"/>
    </row>
    <row r="74" spans="1:31" s="2" customFormat="1" ht="24.95" customHeight="1">
      <c r="A74" s="35"/>
      <c r="B74" s="36"/>
      <c r="C74" s="24" t="s">
        <v>99</v>
      </c>
      <c r="D74" s="37"/>
      <c r="E74" s="37"/>
      <c r="F74" s="37"/>
      <c r="G74" s="37"/>
      <c r="H74" s="37"/>
      <c r="I74" s="37"/>
      <c r="J74" s="37"/>
      <c r="K74" s="37"/>
      <c r="L74" s="107"/>
      <c r="S74" s="35"/>
      <c r="T74" s="35"/>
      <c r="U74" s="35"/>
      <c r="V74" s="35"/>
      <c r="W74" s="35"/>
      <c r="X74" s="35"/>
      <c r="Y74" s="35"/>
      <c r="Z74" s="35"/>
      <c r="AA74" s="35"/>
      <c r="AB74" s="35"/>
      <c r="AC74" s="35"/>
      <c r="AD74" s="35"/>
      <c r="AE74" s="35"/>
    </row>
    <row r="75" spans="1:31" s="2" customFormat="1" ht="6.95" customHeight="1">
      <c r="A75" s="35"/>
      <c r="B75" s="36"/>
      <c r="C75" s="37"/>
      <c r="D75" s="37"/>
      <c r="E75" s="37"/>
      <c r="F75" s="37"/>
      <c r="G75" s="37"/>
      <c r="H75" s="37"/>
      <c r="I75" s="37"/>
      <c r="J75" s="37"/>
      <c r="K75" s="37"/>
      <c r="L75" s="107"/>
      <c r="S75" s="35"/>
      <c r="T75" s="35"/>
      <c r="U75" s="35"/>
      <c r="V75" s="35"/>
      <c r="W75" s="35"/>
      <c r="X75" s="35"/>
      <c r="Y75" s="35"/>
      <c r="Z75" s="35"/>
      <c r="AA75" s="35"/>
      <c r="AB75" s="35"/>
      <c r="AC75" s="35"/>
      <c r="AD75" s="35"/>
      <c r="AE75" s="35"/>
    </row>
    <row r="76" spans="1:31" s="2" customFormat="1" ht="12" customHeight="1">
      <c r="A76" s="35"/>
      <c r="B76" s="36"/>
      <c r="C76" s="30" t="s">
        <v>16</v>
      </c>
      <c r="D76" s="37"/>
      <c r="E76" s="37"/>
      <c r="F76" s="37"/>
      <c r="G76" s="37"/>
      <c r="H76" s="37"/>
      <c r="I76" s="37"/>
      <c r="J76" s="37"/>
      <c r="K76" s="37"/>
      <c r="L76" s="107"/>
      <c r="S76" s="35"/>
      <c r="T76" s="35"/>
      <c r="U76" s="35"/>
      <c r="V76" s="35"/>
      <c r="W76" s="35"/>
      <c r="X76" s="35"/>
      <c r="Y76" s="35"/>
      <c r="Z76" s="35"/>
      <c r="AA76" s="35"/>
      <c r="AB76" s="35"/>
      <c r="AC76" s="35"/>
      <c r="AD76" s="35"/>
      <c r="AE76" s="35"/>
    </row>
    <row r="77" spans="1:31" s="2" customFormat="1" ht="16.5" customHeight="1">
      <c r="A77" s="35"/>
      <c r="B77" s="36"/>
      <c r="C77" s="37"/>
      <c r="D77" s="37"/>
      <c r="E77" s="367" t="str">
        <f>E7</f>
        <v>Oprava střechy MŠ Šumavská v Šumperku</v>
      </c>
      <c r="F77" s="368"/>
      <c r="G77" s="368"/>
      <c r="H77" s="368"/>
      <c r="I77" s="37"/>
      <c r="J77" s="37"/>
      <c r="K77" s="37"/>
      <c r="L77" s="107"/>
      <c r="S77" s="35"/>
      <c r="T77" s="35"/>
      <c r="U77" s="35"/>
      <c r="V77" s="35"/>
      <c r="W77" s="35"/>
      <c r="X77" s="35"/>
      <c r="Y77" s="35"/>
      <c r="Z77" s="35"/>
      <c r="AA77" s="35"/>
      <c r="AB77" s="35"/>
      <c r="AC77" s="35"/>
      <c r="AD77" s="35"/>
      <c r="AE77" s="35"/>
    </row>
    <row r="78" spans="1:31" s="2" customFormat="1" ht="12" customHeight="1">
      <c r="A78" s="35"/>
      <c r="B78" s="36"/>
      <c r="C78" s="30" t="s">
        <v>85</v>
      </c>
      <c r="D78" s="37"/>
      <c r="E78" s="37"/>
      <c r="F78" s="37"/>
      <c r="G78" s="37"/>
      <c r="H78" s="37"/>
      <c r="I78" s="37"/>
      <c r="J78" s="37"/>
      <c r="K78" s="37"/>
      <c r="L78" s="107"/>
      <c r="S78" s="35"/>
      <c r="T78" s="35"/>
      <c r="U78" s="35"/>
      <c r="V78" s="35"/>
      <c r="W78" s="35"/>
      <c r="X78" s="35"/>
      <c r="Y78" s="35"/>
      <c r="Z78" s="35"/>
      <c r="AA78" s="35"/>
      <c r="AB78" s="35"/>
      <c r="AC78" s="35"/>
      <c r="AD78" s="35"/>
      <c r="AE78" s="35"/>
    </row>
    <row r="79" spans="1:31" s="2" customFormat="1" ht="16.5" customHeight="1">
      <c r="A79" s="35"/>
      <c r="B79" s="36"/>
      <c r="C79" s="37"/>
      <c r="D79" s="37"/>
      <c r="E79" s="339" t="str">
        <f>E9</f>
        <v>01 - Vnější ochrana před bleskem</v>
      </c>
      <c r="F79" s="369"/>
      <c r="G79" s="369"/>
      <c r="H79" s="369"/>
      <c r="I79" s="37"/>
      <c r="J79" s="37"/>
      <c r="K79" s="37"/>
      <c r="L79" s="107"/>
      <c r="S79" s="35"/>
      <c r="T79" s="35"/>
      <c r="U79" s="35"/>
      <c r="V79" s="35"/>
      <c r="W79" s="35"/>
      <c r="X79" s="35"/>
      <c r="Y79" s="35"/>
      <c r="Z79" s="35"/>
      <c r="AA79" s="35"/>
      <c r="AB79" s="35"/>
      <c r="AC79" s="35"/>
      <c r="AD79" s="35"/>
      <c r="AE79" s="35"/>
    </row>
    <row r="80" spans="1:31" s="2" customFormat="1" ht="6.95" customHeight="1">
      <c r="A80" s="35"/>
      <c r="B80" s="36"/>
      <c r="C80" s="37"/>
      <c r="D80" s="37"/>
      <c r="E80" s="37"/>
      <c r="F80" s="37"/>
      <c r="G80" s="37"/>
      <c r="H80" s="37"/>
      <c r="I80" s="37"/>
      <c r="J80" s="37"/>
      <c r="K80" s="37"/>
      <c r="L80" s="107"/>
      <c r="S80" s="35"/>
      <c r="T80" s="35"/>
      <c r="U80" s="35"/>
      <c r="V80" s="35"/>
      <c r="W80" s="35"/>
      <c r="X80" s="35"/>
      <c r="Y80" s="35"/>
      <c r="Z80" s="35"/>
      <c r="AA80" s="35"/>
      <c r="AB80" s="35"/>
      <c r="AC80" s="35"/>
      <c r="AD80" s="35"/>
      <c r="AE80" s="35"/>
    </row>
    <row r="81" spans="1:65" s="2" customFormat="1" ht="12" customHeight="1">
      <c r="A81" s="35"/>
      <c r="B81" s="36"/>
      <c r="C81" s="30" t="s">
        <v>20</v>
      </c>
      <c r="D81" s="37"/>
      <c r="E81" s="37"/>
      <c r="F81" s="28" t="str">
        <f>F12</f>
        <v>Šumperk</v>
      </c>
      <c r="G81" s="37"/>
      <c r="H81" s="37"/>
      <c r="I81" s="30" t="s">
        <v>22</v>
      </c>
      <c r="J81" s="60" t="str">
        <f>IF(J12="","",J12)</f>
        <v>1. 9. 2024</v>
      </c>
      <c r="K81" s="37"/>
      <c r="L81" s="107"/>
      <c r="S81" s="35"/>
      <c r="T81" s="35"/>
      <c r="U81" s="35"/>
      <c r="V81" s="35"/>
      <c r="W81" s="35"/>
      <c r="X81" s="35"/>
      <c r="Y81" s="35"/>
      <c r="Z81" s="35"/>
      <c r="AA81" s="35"/>
      <c r="AB81" s="35"/>
      <c r="AC81" s="35"/>
      <c r="AD81" s="35"/>
      <c r="AE81" s="35"/>
    </row>
    <row r="82" spans="1:65" s="2" customFormat="1" ht="6.95" customHeight="1">
      <c r="A82" s="35"/>
      <c r="B82" s="36"/>
      <c r="C82" s="37"/>
      <c r="D82" s="37"/>
      <c r="E82" s="37"/>
      <c r="F82" s="37"/>
      <c r="G82" s="37"/>
      <c r="H82" s="37"/>
      <c r="I82" s="37"/>
      <c r="J82" s="37"/>
      <c r="K82" s="37"/>
      <c r="L82" s="107"/>
      <c r="S82" s="35"/>
      <c r="T82" s="35"/>
      <c r="U82" s="35"/>
      <c r="V82" s="35"/>
      <c r="W82" s="35"/>
      <c r="X82" s="35"/>
      <c r="Y82" s="35"/>
      <c r="Z82" s="35"/>
      <c r="AA82" s="35"/>
      <c r="AB82" s="35"/>
      <c r="AC82" s="35"/>
      <c r="AD82" s="35"/>
      <c r="AE82" s="35"/>
    </row>
    <row r="83" spans="1:65" s="2" customFormat="1" ht="15.2" customHeight="1">
      <c r="A83" s="35"/>
      <c r="B83" s="36"/>
      <c r="C83" s="30" t="s">
        <v>24</v>
      </c>
      <c r="D83" s="37"/>
      <c r="E83" s="37"/>
      <c r="F83" s="28" t="str">
        <f>E15</f>
        <v xml:space="preserve"> </v>
      </c>
      <c r="G83" s="37"/>
      <c r="H83" s="37"/>
      <c r="I83" s="30" t="s">
        <v>30</v>
      </c>
      <c r="J83" s="33" t="str">
        <f>E21</f>
        <v>Ing.Pavel Matura</v>
      </c>
      <c r="K83" s="37"/>
      <c r="L83" s="107"/>
      <c r="S83" s="35"/>
      <c r="T83" s="35"/>
      <c r="U83" s="35"/>
      <c r="V83" s="35"/>
      <c r="W83" s="35"/>
      <c r="X83" s="35"/>
      <c r="Y83" s="35"/>
      <c r="Z83" s="35"/>
      <c r="AA83" s="35"/>
      <c r="AB83" s="35"/>
      <c r="AC83" s="35"/>
      <c r="AD83" s="35"/>
      <c r="AE83" s="35"/>
    </row>
    <row r="84" spans="1:65" s="2" customFormat="1" ht="15.2" customHeight="1">
      <c r="A84" s="35"/>
      <c r="B84" s="36"/>
      <c r="C84" s="30" t="s">
        <v>28</v>
      </c>
      <c r="D84" s="37"/>
      <c r="E84" s="37"/>
      <c r="F84" s="28" t="str">
        <f>IF(E18="","",E18)</f>
        <v>Vyplň údaj</v>
      </c>
      <c r="G84" s="37"/>
      <c r="H84" s="37"/>
      <c r="I84" s="30" t="s">
        <v>33</v>
      </c>
      <c r="J84" s="33" t="str">
        <f>E24</f>
        <v xml:space="preserve"> </v>
      </c>
      <c r="K84" s="37"/>
      <c r="L84" s="107"/>
      <c r="S84" s="35"/>
      <c r="T84" s="35"/>
      <c r="U84" s="35"/>
      <c r="V84" s="35"/>
      <c r="W84" s="35"/>
      <c r="X84" s="35"/>
      <c r="Y84" s="35"/>
      <c r="Z84" s="35"/>
      <c r="AA84" s="35"/>
      <c r="AB84" s="35"/>
      <c r="AC84" s="35"/>
      <c r="AD84" s="35"/>
      <c r="AE84" s="35"/>
    </row>
    <row r="85" spans="1:65" s="2" customFormat="1" ht="10.35" customHeight="1">
      <c r="A85" s="35"/>
      <c r="B85" s="36"/>
      <c r="C85" s="37"/>
      <c r="D85" s="37"/>
      <c r="E85" s="37"/>
      <c r="F85" s="37"/>
      <c r="G85" s="37"/>
      <c r="H85" s="37"/>
      <c r="I85" s="37"/>
      <c r="J85" s="37"/>
      <c r="K85" s="37"/>
      <c r="L85" s="107"/>
      <c r="S85" s="35"/>
      <c r="T85" s="35"/>
      <c r="U85" s="35"/>
      <c r="V85" s="35"/>
      <c r="W85" s="35"/>
      <c r="X85" s="35"/>
      <c r="Y85" s="35"/>
      <c r="Z85" s="35"/>
      <c r="AA85" s="35"/>
      <c r="AB85" s="35"/>
      <c r="AC85" s="35"/>
      <c r="AD85" s="35"/>
      <c r="AE85" s="35"/>
    </row>
    <row r="86" spans="1:65" s="11" customFormat="1" ht="29.25" customHeight="1">
      <c r="A86" s="147"/>
      <c r="B86" s="148"/>
      <c r="C86" s="149" t="s">
        <v>100</v>
      </c>
      <c r="D86" s="150" t="s">
        <v>55</v>
      </c>
      <c r="E86" s="150" t="s">
        <v>51</v>
      </c>
      <c r="F86" s="150" t="s">
        <v>52</v>
      </c>
      <c r="G86" s="150" t="s">
        <v>101</v>
      </c>
      <c r="H86" s="150" t="s">
        <v>102</v>
      </c>
      <c r="I86" s="150" t="s">
        <v>103</v>
      </c>
      <c r="J86" s="150" t="s">
        <v>89</v>
      </c>
      <c r="K86" s="151" t="s">
        <v>104</v>
      </c>
      <c r="L86" s="152"/>
      <c r="M86" s="69" t="s">
        <v>18</v>
      </c>
      <c r="N86" s="70" t="s">
        <v>40</v>
      </c>
      <c r="O86" s="70" t="s">
        <v>105</v>
      </c>
      <c r="P86" s="70" t="s">
        <v>106</v>
      </c>
      <c r="Q86" s="70" t="s">
        <v>107</v>
      </c>
      <c r="R86" s="70" t="s">
        <v>108</v>
      </c>
      <c r="S86" s="70" t="s">
        <v>109</v>
      </c>
      <c r="T86" s="71" t="s">
        <v>110</v>
      </c>
      <c r="U86" s="147"/>
      <c r="V86" s="147"/>
      <c r="W86" s="147"/>
      <c r="X86" s="147"/>
      <c r="Y86" s="147"/>
      <c r="Z86" s="147"/>
      <c r="AA86" s="147"/>
      <c r="AB86" s="147"/>
      <c r="AC86" s="147"/>
      <c r="AD86" s="147"/>
      <c r="AE86" s="147"/>
    </row>
    <row r="87" spans="1:65" s="2" customFormat="1" ht="22.85" customHeight="1">
      <c r="A87" s="35"/>
      <c r="B87" s="36"/>
      <c r="C87" s="76" t="s">
        <v>111</v>
      </c>
      <c r="D87" s="37"/>
      <c r="E87" s="37"/>
      <c r="F87" s="37"/>
      <c r="G87" s="37"/>
      <c r="H87" s="37"/>
      <c r="I87" s="37"/>
      <c r="J87" s="153">
        <f>BK87</f>
        <v>0</v>
      </c>
      <c r="K87" s="37"/>
      <c r="L87" s="40"/>
      <c r="M87" s="72"/>
      <c r="N87" s="154"/>
      <c r="O87" s="73"/>
      <c r="P87" s="155">
        <f>P88+P101+P149+P152</f>
        <v>0</v>
      </c>
      <c r="Q87" s="73"/>
      <c r="R87" s="155">
        <f>R88+R101+R149+R152</f>
        <v>0.65183500000000005</v>
      </c>
      <c r="S87" s="73"/>
      <c r="T87" s="156">
        <f>T88+T101+T149+T152</f>
        <v>0</v>
      </c>
      <c r="U87" s="35"/>
      <c r="V87" s="35"/>
      <c r="W87" s="35"/>
      <c r="X87" s="35"/>
      <c r="Y87" s="35"/>
      <c r="Z87" s="35"/>
      <c r="AA87" s="35"/>
      <c r="AB87" s="35"/>
      <c r="AC87" s="35"/>
      <c r="AD87" s="35"/>
      <c r="AE87" s="35"/>
      <c r="AT87" s="18" t="s">
        <v>69</v>
      </c>
      <c r="AU87" s="18" t="s">
        <v>90</v>
      </c>
      <c r="BK87" s="157">
        <f>BK88+BK101+BK149+BK152</f>
        <v>0</v>
      </c>
    </row>
    <row r="88" spans="1:65" s="12" customFormat="1" ht="25.95" customHeight="1">
      <c r="B88" s="158"/>
      <c r="C88" s="159"/>
      <c r="D88" s="160" t="s">
        <v>69</v>
      </c>
      <c r="E88" s="161" t="s">
        <v>112</v>
      </c>
      <c r="F88" s="161" t="s">
        <v>113</v>
      </c>
      <c r="G88" s="159"/>
      <c r="H88" s="159"/>
      <c r="I88" s="162"/>
      <c r="J88" s="163">
        <f>BK88</f>
        <v>0</v>
      </c>
      <c r="K88" s="159"/>
      <c r="L88" s="164"/>
      <c r="M88" s="165"/>
      <c r="N88" s="166"/>
      <c r="O88" s="166"/>
      <c r="P88" s="167">
        <f>SUM(P89:P100)</f>
        <v>0</v>
      </c>
      <c r="Q88" s="166"/>
      <c r="R88" s="167">
        <f>SUM(R89:R100)</f>
        <v>2.085E-3</v>
      </c>
      <c r="S88" s="166"/>
      <c r="T88" s="168">
        <f>SUM(T89:T100)</f>
        <v>0</v>
      </c>
      <c r="AR88" s="169" t="s">
        <v>80</v>
      </c>
      <c r="AT88" s="170" t="s">
        <v>69</v>
      </c>
      <c r="AU88" s="170" t="s">
        <v>70</v>
      </c>
      <c r="AY88" s="169" t="s">
        <v>114</v>
      </c>
      <c r="BK88" s="171">
        <f>SUM(BK89:BK100)</f>
        <v>0</v>
      </c>
    </row>
    <row r="89" spans="1:65" s="2" customFormat="1" ht="24.2" customHeight="1">
      <c r="A89" s="35"/>
      <c r="B89" s="36"/>
      <c r="C89" s="172" t="s">
        <v>78</v>
      </c>
      <c r="D89" s="172" t="s">
        <v>115</v>
      </c>
      <c r="E89" s="173" t="s">
        <v>116</v>
      </c>
      <c r="F89" s="174" t="s">
        <v>117</v>
      </c>
      <c r="G89" s="175" t="s">
        <v>118</v>
      </c>
      <c r="H89" s="176">
        <v>3</v>
      </c>
      <c r="I89" s="177"/>
      <c r="J89" s="178">
        <f>ROUND(I89*H89,2)</f>
        <v>0</v>
      </c>
      <c r="K89" s="174" t="s">
        <v>119</v>
      </c>
      <c r="L89" s="40"/>
      <c r="M89" s="179" t="s">
        <v>18</v>
      </c>
      <c r="N89" s="180" t="s">
        <v>41</v>
      </c>
      <c r="O89" s="65"/>
      <c r="P89" s="181">
        <f>O89*H89</f>
        <v>0</v>
      </c>
      <c r="Q89" s="181">
        <v>0</v>
      </c>
      <c r="R89" s="181">
        <f>Q89*H89</f>
        <v>0</v>
      </c>
      <c r="S89" s="181">
        <v>0</v>
      </c>
      <c r="T89" s="182">
        <f>S89*H89</f>
        <v>0</v>
      </c>
      <c r="U89" s="35"/>
      <c r="V89" s="35"/>
      <c r="W89" s="35"/>
      <c r="X89" s="35"/>
      <c r="Y89" s="35"/>
      <c r="Z89" s="35"/>
      <c r="AA89" s="35"/>
      <c r="AB89" s="35"/>
      <c r="AC89" s="35"/>
      <c r="AD89" s="35"/>
      <c r="AE89" s="35"/>
      <c r="AR89" s="183" t="s">
        <v>120</v>
      </c>
      <c r="AT89" s="183" t="s">
        <v>115</v>
      </c>
      <c r="AU89" s="183" t="s">
        <v>78</v>
      </c>
      <c r="AY89" s="18" t="s">
        <v>114</v>
      </c>
      <c r="BE89" s="184">
        <f>IF(N89="základní",J89,0)</f>
        <v>0</v>
      </c>
      <c r="BF89" s="184">
        <f>IF(N89="snížená",J89,0)</f>
        <v>0</v>
      </c>
      <c r="BG89" s="184">
        <f>IF(N89="zákl. přenesená",J89,0)</f>
        <v>0</v>
      </c>
      <c r="BH89" s="184">
        <f>IF(N89="sníž. přenesená",J89,0)</f>
        <v>0</v>
      </c>
      <c r="BI89" s="184">
        <f>IF(N89="nulová",J89,0)</f>
        <v>0</v>
      </c>
      <c r="BJ89" s="18" t="s">
        <v>78</v>
      </c>
      <c r="BK89" s="184">
        <f>ROUND(I89*H89,2)</f>
        <v>0</v>
      </c>
      <c r="BL89" s="18" t="s">
        <v>120</v>
      </c>
      <c r="BM89" s="183" t="s">
        <v>121</v>
      </c>
    </row>
    <row r="90" spans="1:65" s="2" customFormat="1" ht="10.35">
      <c r="A90" s="35"/>
      <c r="B90" s="36"/>
      <c r="C90" s="37"/>
      <c r="D90" s="185" t="s">
        <v>122</v>
      </c>
      <c r="E90" s="37"/>
      <c r="F90" s="186" t="s">
        <v>123</v>
      </c>
      <c r="G90" s="37"/>
      <c r="H90" s="37"/>
      <c r="I90" s="187"/>
      <c r="J90" s="37"/>
      <c r="K90" s="37"/>
      <c r="L90" s="40"/>
      <c r="M90" s="188"/>
      <c r="N90" s="189"/>
      <c r="O90" s="65"/>
      <c r="P90" s="65"/>
      <c r="Q90" s="65"/>
      <c r="R90" s="65"/>
      <c r="S90" s="65"/>
      <c r="T90" s="66"/>
      <c r="U90" s="35"/>
      <c r="V90" s="35"/>
      <c r="W90" s="35"/>
      <c r="X90" s="35"/>
      <c r="Y90" s="35"/>
      <c r="Z90" s="35"/>
      <c r="AA90" s="35"/>
      <c r="AB90" s="35"/>
      <c r="AC90" s="35"/>
      <c r="AD90" s="35"/>
      <c r="AE90" s="35"/>
      <c r="AT90" s="18" t="s">
        <v>122</v>
      </c>
      <c r="AU90" s="18" t="s">
        <v>78</v>
      </c>
    </row>
    <row r="91" spans="1:65" s="2" customFormat="1" ht="16.5" customHeight="1">
      <c r="A91" s="35"/>
      <c r="B91" s="36"/>
      <c r="C91" s="190" t="s">
        <v>80</v>
      </c>
      <c r="D91" s="190" t="s">
        <v>124</v>
      </c>
      <c r="E91" s="191" t="s">
        <v>125</v>
      </c>
      <c r="F91" s="192" t="s">
        <v>126</v>
      </c>
      <c r="G91" s="193" t="s">
        <v>127</v>
      </c>
      <c r="H91" s="194">
        <v>2.085</v>
      </c>
      <c r="I91" s="195"/>
      <c r="J91" s="196">
        <f>ROUND(I91*H91,2)</f>
        <v>0</v>
      </c>
      <c r="K91" s="192" t="s">
        <v>119</v>
      </c>
      <c r="L91" s="197"/>
      <c r="M91" s="198" t="s">
        <v>18</v>
      </c>
      <c r="N91" s="199" t="s">
        <v>41</v>
      </c>
      <c r="O91" s="65"/>
      <c r="P91" s="181">
        <f>O91*H91</f>
        <v>0</v>
      </c>
      <c r="Q91" s="181">
        <v>1E-3</v>
      </c>
      <c r="R91" s="181">
        <f>Q91*H91</f>
        <v>2.085E-3</v>
      </c>
      <c r="S91" s="181">
        <v>0</v>
      </c>
      <c r="T91" s="182">
        <f>S91*H91</f>
        <v>0</v>
      </c>
      <c r="U91" s="35"/>
      <c r="V91" s="35"/>
      <c r="W91" s="35"/>
      <c r="X91" s="35"/>
      <c r="Y91" s="35"/>
      <c r="Z91" s="35"/>
      <c r="AA91" s="35"/>
      <c r="AB91" s="35"/>
      <c r="AC91" s="35"/>
      <c r="AD91" s="35"/>
      <c r="AE91" s="35"/>
      <c r="AR91" s="183" t="s">
        <v>128</v>
      </c>
      <c r="AT91" s="183" t="s">
        <v>124</v>
      </c>
      <c r="AU91" s="183" t="s">
        <v>78</v>
      </c>
      <c r="AY91" s="18" t="s">
        <v>114</v>
      </c>
      <c r="BE91" s="184">
        <f>IF(N91="základní",J91,0)</f>
        <v>0</v>
      </c>
      <c r="BF91" s="184">
        <f>IF(N91="snížená",J91,0)</f>
        <v>0</v>
      </c>
      <c r="BG91" s="184">
        <f>IF(N91="zákl. přenesená",J91,0)</f>
        <v>0</v>
      </c>
      <c r="BH91" s="184">
        <f>IF(N91="sníž. přenesená",J91,0)</f>
        <v>0</v>
      </c>
      <c r="BI91" s="184">
        <f>IF(N91="nulová",J91,0)</f>
        <v>0</v>
      </c>
      <c r="BJ91" s="18" t="s">
        <v>78</v>
      </c>
      <c r="BK91" s="184">
        <f>ROUND(I91*H91,2)</f>
        <v>0</v>
      </c>
      <c r="BL91" s="18" t="s">
        <v>120</v>
      </c>
      <c r="BM91" s="183" t="s">
        <v>129</v>
      </c>
    </row>
    <row r="92" spans="1:65" s="2" customFormat="1" ht="16.5" customHeight="1">
      <c r="A92" s="35"/>
      <c r="B92" s="36"/>
      <c r="C92" s="172" t="s">
        <v>130</v>
      </c>
      <c r="D92" s="172" t="s">
        <v>115</v>
      </c>
      <c r="E92" s="173" t="s">
        <v>131</v>
      </c>
      <c r="F92" s="174" t="s">
        <v>132</v>
      </c>
      <c r="G92" s="175" t="s">
        <v>133</v>
      </c>
      <c r="H92" s="176">
        <v>9</v>
      </c>
      <c r="I92" s="177"/>
      <c r="J92" s="178">
        <f>ROUND(I92*H92,2)</f>
        <v>0</v>
      </c>
      <c r="K92" s="174" t="s">
        <v>119</v>
      </c>
      <c r="L92" s="40"/>
      <c r="M92" s="179" t="s">
        <v>18</v>
      </c>
      <c r="N92" s="180" t="s">
        <v>41</v>
      </c>
      <c r="O92" s="65"/>
      <c r="P92" s="181">
        <f>O92*H92</f>
        <v>0</v>
      </c>
      <c r="Q92" s="181">
        <v>0</v>
      </c>
      <c r="R92" s="181">
        <f>Q92*H92</f>
        <v>0</v>
      </c>
      <c r="S92" s="181">
        <v>0</v>
      </c>
      <c r="T92" s="182">
        <f>S92*H92</f>
        <v>0</v>
      </c>
      <c r="U92" s="35"/>
      <c r="V92" s="35"/>
      <c r="W92" s="35"/>
      <c r="X92" s="35"/>
      <c r="Y92" s="35"/>
      <c r="Z92" s="35"/>
      <c r="AA92" s="35"/>
      <c r="AB92" s="35"/>
      <c r="AC92" s="35"/>
      <c r="AD92" s="35"/>
      <c r="AE92" s="35"/>
      <c r="AR92" s="183" t="s">
        <v>120</v>
      </c>
      <c r="AT92" s="183" t="s">
        <v>115</v>
      </c>
      <c r="AU92" s="183" t="s">
        <v>78</v>
      </c>
      <c r="AY92" s="18" t="s">
        <v>114</v>
      </c>
      <c r="BE92" s="184">
        <f>IF(N92="základní",J92,0)</f>
        <v>0</v>
      </c>
      <c r="BF92" s="184">
        <f>IF(N92="snížená",J92,0)</f>
        <v>0</v>
      </c>
      <c r="BG92" s="184">
        <f>IF(N92="zákl. přenesená",J92,0)</f>
        <v>0</v>
      </c>
      <c r="BH92" s="184">
        <f>IF(N92="sníž. přenesená",J92,0)</f>
        <v>0</v>
      </c>
      <c r="BI92" s="184">
        <f>IF(N92="nulová",J92,0)</f>
        <v>0</v>
      </c>
      <c r="BJ92" s="18" t="s">
        <v>78</v>
      </c>
      <c r="BK92" s="184">
        <f>ROUND(I92*H92,2)</f>
        <v>0</v>
      </c>
      <c r="BL92" s="18" t="s">
        <v>120</v>
      </c>
      <c r="BM92" s="183" t="s">
        <v>134</v>
      </c>
    </row>
    <row r="93" spans="1:65" s="2" customFormat="1" ht="10.35">
      <c r="A93" s="35"/>
      <c r="B93" s="36"/>
      <c r="C93" s="37"/>
      <c r="D93" s="185" t="s">
        <v>122</v>
      </c>
      <c r="E93" s="37"/>
      <c r="F93" s="186" t="s">
        <v>135</v>
      </c>
      <c r="G93" s="37"/>
      <c r="H93" s="37"/>
      <c r="I93" s="187"/>
      <c r="J93" s="37"/>
      <c r="K93" s="37"/>
      <c r="L93" s="40"/>
      <c r="M93" s="188"/>
      <c r="N93" s="189"/>
      <c r="O93" s="65"/>
      <c r="P93" s="65"/>
      <c r="Q93" s="65"/>
      <c r="R93" s="65"/>
      <c r="S93" s="65"/>
      <c r="T93" s="66"/>
      <c r="U93" s="35"/>
      <c r="V93" s="35"/>
      <c r="W93" s="35"/>
      <c r="X93" s="35"/>
      <c r="Y93" s="35"/>
      <c r="Z93" s="35"/>
      <c r="AA93" s="35"/>
      <c r="AB93" s="35"/>
      <c r="AC93" s="35"/>
      <c r="AD93" s="35"/>
      <c r="AE93" s="35"/>
      <c r="AT93" s="18" t="s">
        <v>122</v>
      </c>
      <c r="AU93" s="18" t="s">
        <v>78</v>
      </c>
    </row>
    <row r="94" spans="1:65" s="2" customFormat="1" ht="37.85" customHeight="1">
      <c r="A94" s="35"/>
      <c r="B94" s="36"/>
      <c r="C94" s="190" t="s">
        <v>136</v>
      </c>
      <c r="D94" s="190" t="s">
        <v>124</v>
      </c>
      <c r="E94" s="191" t="s">
        <v>137</v>
      </c>
      <c r="F94" s="192" t="s">
        <v>138</v>
      </c>
      <c r="G94" s="193" t="s">
        <v>139</v>
      </c>
      <c r="H94" s="194">
        <v>9</v>
      </c>
      <c r="I94" s="195"/>
      <c r="J94" s="196">
        <f>ROUND(I94*H94,2)</f>
        <v>0</v>
      </c>
      <c r="K94" s="192" t="s">
        <v>140</v>
      </c>
      <c r="L94" s="197"/>
      <c r="M94" s="198" t="s">
        <v>18</v>
      </c>
      <c r="N94" s="199" t="s">
        <v>41</v>
      </c>
      <c r="O94" s="65"/>
      <c r="P94" s="181">
        <f>O94*H94</f>
        <v>0</v>
      </c>
      <c r="Q94" s="181">
        <v>0</v>
      </c>
      <c r="R94" s="181">
        <f>Q94*H94</f>
        <v>0</v>
      </c>
      <c r="S94" s="181">
        <v>0</v>
      </c>
      <c r="T94" s="182">
        <f>S94*H94</f>
        <v>0</v>
      </c>
      <c r="U94" s="35"/>
      <c r="V94" s="35"/>
      <c r="W94" s="35"/>
      <c r="X94" s="35"/>
      <c r="Y94" s="35"/>
      <c r="Z94" s="35"/>
      <c r="AA94" s="35"/>
      <c r="AB94" s="35"/>
      <c r="AC94" s="35"/>
      <c r="AD94" s="35"/>
      <c r="AE94" s="35"/>
      <c r="AR94" s="183" t="s">
        <v>128</v>
      </c>
      <c r="AT94" s="183" t="s">
        <v>124</v>
      </c>
      <c r="AU94" s="183" t="s">
        <v>78</v>
      </c>
      <c r="AY94" s="18" t="s">
        <v>114</v>
      </c>
      <c r="BE94" s="184">
        <f>IF(N94="základní",J94,0)</f>
        <v>0</v>
      </c>
      <c r="BF94" s="184">
        <f>IF(N94="snížená",J94,0)</f>
        <v>0</v>
      </c>
      <c r="BG94" s="184">
        <f>IF(N94="zákl. přenesená",J94,0)</f>
        <v>0</v>
      </c>
      <c r="BH94" s="184">
        <f>IF(N94="sníž. přenesená",J94,0)</f>
        <v>0</v>
      </c>
      <c r="BI94" s="184">
        <f>IF(N94="nulová",J94,0)</f>
        <v>0</v>
      </c>
      <c r="BJ94" s="18" t="s">
        <v>78</v>
      </c>
      <c r="BK94" s="184">
        <f>ROUND(I94*H94,2)</f>
        <v>0</v>
      </c>
      <c r="BL94" s="18" t="s">
        <v>120</v>
      </c>
      <c r="BM94" s="183" t="s">
        <v>141</v>
      </c>
    </row>
    <row r="95" spans="1:65" s="2" customFormat="1" ht="16.5" customHeight="1">
      <c r="A95" s="35"/>
      <c r="B95" s="36"/>
      <c r="C95" s="172" t="s">
        <v>142</v>
      </c>
      <c r="D95" s="172" t="s">
        <v>115</v>
      </c>
      <c r="E95" s="173" t="s">
        <v>143</v>
      </c>
      <c r="F95" s="174" t="s">
        <v>144</v>
      </c>
      <c r="G95" s="175" t="s">
        <v>145</v>
      </c>
      <c r="H95" s="176">
        <v>4</v>
      </c>
      <c r="I95" s="177"/>
      <c r="J95" s="178">
        <f>ROUND(I95*H95,2)</f>
        <v>0</v>
      </c>
      <c r="K95" s="174" t="s">
        <v>119</v>
      </c>
      <c r="L95" s="40"/>
      <c r="M95" s="179" t="s">
        <v>18</v>
      </c>
      <c r="N95" s="180" t="s">
        <v>41</v>
      </c>
      <c r="O95" s="65"/>
      <c r="P95" s="181">
        <f>O95*H95</f>
        <v>0</v>
      </c>
      <c r="Q95" s="181">
        <v>0</v>
      </c>
      <c r="R95" s="181">
        <f>Q95*H95</f>
        <v>0</v>
      </c>
      <c r="S95" s="181">
        <v>0</v>
      </c>
      <c r="T95" s="182">
        <f>S95*H95</f>
        <v>0</v>
      </c>
      <c r="U95" s="35"/>
      <c r="V95" s="35"/>
      <c r="W95" s="35"/>
      <c r="X95" s="35"/>
      <c r="Y95" s="35"/>
      <c r="Z95" s="35"/>
      <c r="AA95" s="35"/>
      <c r="AB95" s="35"/>
      <c r="AC95" s="35"/>
      <c r="AD95" s="35"/>
      <c r="AE95" s="35"/>
      <c r="AR95" s="183" t="s">
        <v>120</v>
      </c>
      <c r="AT95" s="183" t="s">
        <v>115</v>
      </c>
      <c r="AU95" s="183" t="s">
        <v>78</v>
      </c>
      <c r="AY95" s="18" t="s">
        <v>114</v>
      </c>
      <c r="BE95" s="184">
        <f>IF(N95="základní",J95,0)</f>
        <v>0</v>
      </c>
      <c r="BF95" s="184">
        <f>IF(N95="snížená",J95,0)</f>
        <v>0</v>
      </c>
      <c r="BG95" s="184">
        <f>IF(N95="zákl. přenesená",J95,0)</f>
        <v>0</v>
      </c>
      <c r="BH95" s="184">
        <f>IF(N95="sníž. přenesená",J95,0)</f>
        <v>0</v>
      </c>
      <c r="BI95" s="184">
        <f>IF(N95="nulová",J95,0)</f>
        <v>0</v>
      </c>
      <c r="BJ95" s="18" t="s">
        <v>78</v>
      </c>
      <c r="BK95" s="184">
        <f>ROUND(I95*H95,2)</f>
        <v>0</v>
      </c>
      <c r="BL95" s="18" t="s">
        <v>120</v>
      </c>
      <c r="BM95" s="183" t="s">
        <v>146</v>
      </c>
    </row>
    <row r="96" spans="1:65" s="2" customFormat="1" ht="10.35">
      <c r="A96" s="35"/>
      <c r="B96" s="36"/>
      <c r="C96" s="37"/>
      <c r="D96" s="185" t="s">
        <v>122</v>
      </c>
      <c r="E96" s="37"/>
      <c r="F96" s="186" t="s">
        <v>147</v>
      </c>
      <c r="G96" s="37"/>
      <c r="H96" s="37"/>
      <c r="I96" s="187"/>
      <c r="J96" s="37"/>
      <c r="K96" s="37"/>
      <c r="L96" s="40"/>
      <c r="M96" s="188"/>
      <c r="N96" s="189"/>
      <c r="O96" s="65"/>
      <c r="P96" s="65"/>
      <c r="Q96" s="65"/>
      <c r="R96" s="65"/>
      <c r="S96" s="65"/>
      <c r="T96" s="66"/>
      <c r="U96" s="35"/>
      <c r="V96" s="35"/>
      <c r="W96" s="35"/>
      <c r="X96" s="35"/>
      <c r="Y96" s="35"/>
      <c r="Z96" s="35"/>
      <c r="AA96" s="35"/>
      <c r="AB96" s="35"/>
      <c r="AC96" s="35"/>
      <c r="AD96" s="35"/>
      <c r="AE96" s="35"/>
      <c r="AT96" s="18" t="s">
        <v>122</v>
      </c>
      <c r="AU96" s="18" t="s">
        <v>78</v>
      </c>
    </row>
    <row r="97" spans="1:65" s="2" customFormat="1" ht="24.2" customHeight="1">
      <c r="A97" s="35"/>
      <c r="B97" s="36"/>
      <c r="C97" s="190" t="s">
        <v>148</v>
      </c>
      <c r="D97" s="190" t="s">
        <v>124</v>
      </c>
      <c r="E97" s="191" t="s">
        <v>149</v>
      </c>
      <c r="F97" s="192" t="s">
        <v>150</v>
      </c>
      <c r="G97" s="193" t="s">
        <v>118</v>
      </c>
      <c r="H97" s="194">
        <v>18</v>
      </c>
      <c r="I97" s="195"/>
      <c r="J97" s="196">
        <f>ROUND(I97*H97,2)</f>
        <v>0</v>
      </c>
      <c r="K97" s="192" t="s">
        <v>140</v>
      </c>
      <c r="L97" s="197"/>
      <c r="M97" s="198" t="s">
        <v>18</v>
      </c>
      <c r="N97" s="199" t="s">
        <v>41</v>
      </c>
      <c r="O97" s="65"/>
      <c r="P97" s="181">
        <f>O97*H97</f>
        <v>0</v>
      </c>
      <c r="Q97" s="181">
        <v>0</v>
      </c>
      <c r="R97" s="181">
        <f>Q97*H97</f>
        <v>0</v>
      </c>
      <c r="S97" s="181">
        <v>0</v>
      </c>
      <c r="T97" s="182">
        <f>S97*H97</f>
        <v>0</v>
      </c>
      <c r="U97" s="35"/>
      <c r="V97" s="35"/>
      <c r="W97" s="35"/>
      <c r="X97" s="35"/>
      <c r="Y97" s="35"/>
      <c r="Z97" s="35"/>
      <c r="AA97" s="35"/>
      <c r="AB97" s="35"/>
      <c r="AC97" s="35"/>
      <c r="AD97" s="35"/>
      <c r="AE97" s="35"/>
      <c r="AR97" s="183" t="s">
        <v>128</v>
      </c>
      <c r="AT97" s="183" t="s">
        <v>124</v>
      </c>
      <c r="AU97" s="183" t="s">
        <v>78</v>
      </c>
      <c r="AY97" s="18" t="s">
        <v>114</v>
      </c>
      <c r="BE97" s="184">
        <f>IF(N97="základní",J97,0)</f>
        <v>0</v>
      </c>
      <c r="BF97" s="184">
        <f>IF(N97="snížená",J97,0)</f>
        <v>0</v>
      </c>
      <c r="BG97" s="184">
        <f>IF(N97="zákl. přenesená",J97,0)</f>
        <v>0</v>
      </c>
      <c r="BH97" s="184">
        <f>IF(N97="sníž. přenesená",J97,0)</f>
        <v>0</v>
      </c>
      <c r="BI97" s="184">
        <f>IF(N97="nulová",J97,0)</f>
        <v>0</v>
      </c>
      <c r="BJ97" s="18" t="s">
        <v>78</v>
      </c>
      <c r="BK97" s="184">
        <f>ROUND(I97*H97,2)</f>
        <v>0</v>
      </c>
      <c r="BL97" s="18" t="s">
        <v>120</v>
      </c>
      <c r="BM97" s="183" t="s">
        <v>151</v>
      </c>
    </row>
    <row r="98" spans="1:65" s="2" customFormat="1" ht="16.5" customHeight="1">
      <c r="A98" s="35"/>
      <c r="B98" s="36"/>
      <c r="C98" s="172" t="s">
        <v>152</v>
      </c>
      <c r="D98" s="172" t="s">
        <v>115</v>
      </c>
      <c r="E98" s="173" t="s">
        <v>153</v>
      </c>
      <c r="F98" s="174" t="s">
        <v>154</v>
      </c>
      <c r="G98" s="175" t="s">
        <v>133</v>
      </c>
      <c r="H98" s="176">
        <v>9</v>
      </c>
      <c r="I98" s="177"/>
      <c r="J98" s="178">
        <f>ROUND(I98*H98,2)</f>
        <v>0</v>
      </c>
      <c r="K98" s="174" t="s">
        <v>119</v>
      </c>
      <c r="L98" s="40"/>
      <c r="M98" s="179" t="s">
        <v>18</v>
      </c>
      <c r="N98" s="180" t="s">
        <v>41</v>
      </c>
      <c r="O98" s="65"/>
      <c r="P98" s="181">
        <f>O98*H98</f>
        <v>0</v>
      </c>
      <c r="Q98" s="181">
        <v>0</v>
      </c>
      <c r="R98" s="181">
        <f>Q98*H98</f>
        <v>0</v>
      </c>
      <c r="S98" s="181">
        <v>0</v>
      </c>
      <c r="T98" s="182">
        <f>S98*H98</f>
        <v>0</v>
      </c>
      <c r="U98" s="35"/>
      <c r="V98" s="35"/>
      <c r="W98" s="35"/>
      <c r="X98" s="35"/>
      <c r="Y98" s="35"/>
      <c r="Z98" s="35"/>
      <c r="AA98" s="35"/>
      <c r="AB98" s="35"/>
      <c r="AC98" s="35"/>
      <c r="AD98" s="35"/>
      <c r="AE98" s="35"/>
      <c r="AR98" s="183" t="s">
        <v>120</v>
      </c>
      <c r="AT98" s="183" t="s">
        <v>115</v>
      </c>
      <c r="AU98" s="183" t="s">
        <v>78</v>
      </c>
      <c r="AY98" s="18" t="s">
        <v>114</v>
      </c>
      <c r="BE98" s="184">
        <f>IF(N98="základní",J98,0)</f>
        <v>0</v>
      </c>
      <c r="BF98" s="184">
        <f>IF(N98="snížená",J98,0)</f>
        <v>0</v>
      </c>
      <c r="BG98" s="184">
        <f>IF(N98="zákl. přenesená",J98,0)</f>
        <v>0</v>
      </c>
      <c r="BH98" s="184">
        <f>IF(N98="sníž. přenesená",J98,0)</f>
        <v>0</v>
      </c>
      <c r="BI98" s="184">
        <f>IF(N98="nulová",J98,0)</f>
        <v>0</v>
      </c>
      <c r="BJ98" s="18" t="s">
        <v>78</v>
      </c>
      <c r="BK98" s="184">
        <f>ROUND(I98*H98,2)</f>
        <v>0</v>
      </c>
      <c r="BL98" s="18" t="s">
        <v>120</v>
      </c>
      <c r="BM98" s="183" t="s">
        <v>155</v>
      </c>
    </row>
    <row r="99" spans="1:65" s="2" customFormat="1" ht="10.35">
      <c r="A99" s="35"/>
      <c r="B99" s="36"/>
      <c r="C99" s="37"/>
      <c r="D99" s="185" t="s">
        <v>122</v>
      </c>
      <c r="E99" s="37"/>
      <c r="F99" s="186" t="s">
        <v>156</v>
      </c>
      <c r="G99" s="37"/>
      <c r="H99" s="37"/>
      <c r="I99" s="187"/>
      <c r="J99" s="37"/>
      <c r="K99" s="37"/>
      <c r="L99" s="40"/>
      <c r="M99" s="188"/>
      <c r="N99" s="189"/>
      <c r="O99" s="65"/>
      <c r="P99" s="65"/>
      <c r="Q99" s="65"/>
      <c r="R99" s="65"/>
      <c r="S99" s="65"/>
      <c r="T99" s="66"/>
      <c r="U99" s="35"/>
      <c r="V99" s="35"/>
      <c r="W99" s="35"/>
      <c r="X99" s="35"/>
      <c r="Y99" s="35"/>
      <c r="Z99" s="35"/>
      <c r="AA99" s="35"/>
      <c r="AB99" s="35"/>
      <c r="AC99" s="35"/>
      <c r="AD99" s="35"/>
      <c r="AE99" s="35"/>
      <c r="AT99" s="18" t="s">
        <v>122</v>
      </c>
      <c r="AU99" s="18" t="s">
        <v>78</v>
      </c>
    </row>
    <row r="100" spans="1:65" s="2" customFormat="1" ht="16.5" customHeight="1">
      <c r="A100" s="35"/>
      <c r="B100" s="36"/>
      <c r="C100" s="190" t="s">
        <v>157</v>
      </c>
      <c r="D100" s="190" t="s">
        <v>124</v>
      </c>
      <c r="E100" s="191" t="s">
        <v>158</v>
      </c>
      <c r="F100" s="192" t="s">
        <v>159</v>
      </c>
      <c r="G100" s="193" t="s">
        <v>133</v>
      </c>
      <c r="H100" s="194">
        <v>9</v>
      </c>
      <c r="I100" s="195"/>
      <c r="J100" s="196">
        <f>ROUND(I100*H100,2)</f>
        <v>0</v>
      </c>
      <c r="K100" s="192" t="s">
        <v>119</v>
      </c>
      <c r="L100" s="197"/>
      <c r="M100" s="198" t="s">
        <v>18</v>
      </c>
      <c r="N100" s="199" t="s">
        <v>41</v>
      </c>
      <c r="O100" s="65"/>
      <c r="P100" s="181">
        <f>O100*H100</f>
        <v>0</v>
      </c>
      <c r="Q100" s="181">
        <v>0</v>
      </c>
      <c r="R100" s="181">
        <f>Q100*H100</f>
        <v>0</v>
      </c>
      <c r="S100" s="181">
        <v>0</v>
      </c>
      <c r="T100" s="182">
        <f>S100*H100</f>
        <v>0</v>
      </c>
      <c r="U100" s="35"/>
      <c r="V100" s="35"/>
      <c r="W100" s="35"/>
      <c r="X100" s="35"/>
      <c r="Y100" s="35"/>
      <c r="Z100" s="35"/>
      <c r="AA100" s="35"/>
      <c r="AB100" s="35"/>
      <c r="AC100" s="35"/>
      <c r="AD100" s="35"/>
      <c r="AE100" s="35"/>
      <c r="AR100" s="183" t="s">
        <v>128</v>
      </c>
      <c r="AT100" s="183" t="s">
        <v>124</v>
      </c>
      <c r="AU100" s="183" t="s">
        <v>78</v>
      </c>
      <c r="AY100" s="18" t="s">
        <v>114</v>
      </c>
      <c r="BE100" s="184">
        <f>IF(N100="základní",J100,0)</f>
        <v>0</v>
      </c>
      <c r="BF100" s="184">
        <f>IF(N100="snížená",J100,0)</f>
        <v>0</v>
      </c>
      <c r="BG100" s="184">
        <f>IF(N100="zákl. přenesená",J100,0)</f>
        <v>0</v>
      </c>
      <c r="BH100" s="184">
        <f>IF(N100="sníž. přenesená",J100,0)</f>
        <v>0</v>
      </c>
      <c r="BI100" s="184">
        <f>IF(N100="nulová",J100,0)</f>
        <v>0</v>
      </c>
      <c r="BJ100" s="18" t="s">
        <v>78</v>
      </c>
      <c r="BK100" s="184">
        <f>ROUND(I100*H100,2)</f>
        <v>0</v>
      </c>
      <c r="BL100" s="18" t="s">
        <v>120</v>
      </c>
      <c r="BM100" s="183" t="s">
        <v>160</v>
      </c>
    </row>
    <row r="101" spans="1:65" s="12" customFormat="1" ht="25.95" customHeight="1">
      <c r="B101" s="158"/>
      <c r="C101" s="159"/>
      <c r="D101" s="160" t="s">
        <v>69</v>
      </c>
      <c r="E101" s="161" t="s">
        <v>161</v>
      </c>
      <c r="F101" s="161" t="s">
        <v>162</v>
      </c>
      <c r="G101" s="159"/>
      <c r="H101" s="159"/>
      <c r="I101" s="162"/>
      <c r="J101" s="163">
        <f>BK101</f>
        <v>0</v>
      </c>
      <c r="K101" s="159"/>
      <c r="L101" s="164"/>
      <c r="M101" s="165"/>
      <c r="N101" s="166"/>
      <c r="O101" s="166"/>
      <c r="P101" s="167">
        <f>P102+P118+P135+P142</f>
        <v>0</v>
      </c>
      <c r="Q101" s="166"/>
      <c r="R101" s="167">
        <f>R102+R118+R135+R142</f>
        <v>0.64975000000000005</v>
      </c>
      <c r="S101" s="166"/>
      <c r="T101" s="168">
        <f>T102+T118+T135+T142</f>
        <v>0</v>
      </c>
      <c r="AR101" s="169" t="s">
        <v>80</v>
      </c>
      <c r="AT101" s="170" t="s">
        <v>69</v>
      </c>
      <c r="AU101" s="170" t="s">
        <v>70</v>
      </c>
      <c r="AY101" s="169" t="s">
        <v>114</v>
      </c>
      <c r="BK101" s="171">
        <f>BK102+BK118+BK135+BK142</f>
        <v>0</v>
      </c>
    </row>
    <row r="102" spans="1:65" s="12" customFormat="1" ht="22.85" customHeight="1">
      <c r="B102" s="158"/>
      <c r="C102" s="159"/>
      <c r="D102" s="160" t="s">
        <v>69</v>
      </c>
      <c r="E102" s="200" t="s">
        <v>163</v>
      </c>
      <c r="F102" s="200" t="s">
        <v>164</v>
      </c>
      <c r="G102" s="159"/>
      <c r="H102" s="159"/>
      <c r="I102" s="162"/>
      <c r="J102" s="201">
        <f>BK102</f>
        <v>0</v>
      </c>
      <c r="K102" s="159"/>
      <c r="L102" s="164"/>
      <c r="M102" s="165"/>
      <c r="N102" s="166"/>
      <c r="O102" s="166"/>
      <c r="P102" s="167">
        <f>SUM(P103:P117)</f>
        <v>0</v>
      </c>
      <c r="Q102" s="166"/>
      <c r="R102" s="167">
        <f>SUM(R103:R117)</f>
        <v>0</v>
      </c>
      <c r="S102" s="166"/>
      <c r="T102" s="168">
        <f>SUM(T103:T117)</f>
        <v>0</v>
      </c>
      <c r="AR102" s="169" t="s">
        <v>80</v>
      </c>
      <c r="AT102" s="170" t="s">
        <v>69</v>
      </c>
      <c r="AU102" s="170" t="s">
        <v>78</v>
      </c>
      <c r="AY102" s="169" t="s">
        <v>114</v>
      </c>
      <c r="BK102" s="171">
        <f>SUM(BK103:BK117)</f>
        <v>0</v>
      </c>
    </row>
    <row r="103" spans="1:65" s="2" customFormat="1" ht="16.5" customHeight="1">
      <c r="A103" s="35"/>
      <c r="B103" s="36"/>
      <c r="C103" s="172" t="s">
        <v>165</v>
      </c>
      <c r="D103" s="172" t="s">
        <v>115</v>
      </c>
      <c r="E103" s="173" t="s">
        <v>166</v>
      </c>
      <c r="F103" s="174" t="s">
        <v>167</v>
      </c>
      <c r="G103" s="175" t="s">
        <v>118</v>
      </c>
      <c r="H103" s="176">
        <v>117</v>
      </c>
      <c r="I103" s="177"/>
      <c r="J103" s="178">
        <f>ROUND(I103*H103,2)</f>
        <v>0</v>
      </c>
      <c r="K103" s="174" t="s">
        <v>119</v>
      </c>
      <c r="L103" s="40"/>
      <c r="M103" s="179" t="s">
        <v>18</v>
      </c>
      <c r="N103" s="180" t="s">
        <v>41</v>
      </c>
      <c r="O103" s="65"/>
      <c r="P103" s="181">
        <f>O103*H103</f>
        <v>0</v>
      </c>
      <c r="Q103" s="181">
        <v>0</v>
      </c>
      <c r="R103" s="181">
        <f>Q103*H103</f>
        <v>0</v>
      </c>
      <c r="S103" s="181">
        <v>0</v>
      </c>
      <c r="T103" s="182">
        <f>S103*H103</f>
        <v>0</v>
      </c>
      <c r="U103" s="35"/>
      <c r="V103" s="35"/>
      <c r="W103" s="35"/>
      <c r="X103" s="35"/>
      <c r="Y103" s="35"/>
      <c r="Z103" s="35"/>
      <c r="AA103" s="35"/>
      <c r="AB103" s="35"/>
      <c r="AC103" s="35"/>
      <c r="AD103" s="35"/>
      <c r="AE103" s="35"/>
      <c r="AR103" s="183" t="s">
        <v>120</v>
      </c>
      <c r="AT103" s="183" t="s">
        <v>115</v>
      </c>
      <c r="AU103" s="183" t="s">
        <v>80</v>
      </c>
      <c r="AY103" s="18" t="s">
        <v>114</v>
      </c>
      <c r="BE103" s="184">
        <f>IF(N103="základní",J103,0)</f>
        <v>0</v>
      </c>
      <c r="BF103" s="184">
        <f>IF(N103="snížená",J103,0)</f>
        <v>0</v>
      </c>
      <c r="BG103" s="184">
        <f>IF(N103="zákl. přenesená",J103,0)</f>
        <v>0</v>
      </c>
      <c r="BH103" s="184">
        <f>IF(N103="sníž. přenesená",J103,0)</f>
        <v>0</v>
      </c>
      <c r="BI103" s="184">
        <f>IF(N103="nulová",J103,0)</f>
        <v>0</v>
      </c>
      <c r="BJ103" s="18" t="s">
        <v>78</v>
      </c>
      <c r="BK103" s="184">
        <f>ROUND(I103*H103,2)</f>
        <v>0</v>
      </c>
      <c r="BL103" s="18" t="s">
        <v>120</v>
      </c>
      <c r="BM103" s="183" t="s">
        <v>168</v>
      </c>
    </row>
    <row r="104" spans="1:65" s="2" customFormat="1" ht="10.35">
      <c r="A104" s="35"/>
      <c r="B104" s="36"/>
      <c r="C104" s="37"/>
      <c r="D104" s="185" t="s">
        <v>122</v>
      </c>
      <c r="E104" s="37"/>
      <c r="F104" s="186" t="s">
        <v>169</v>
      </c>
      <c r="G104" s="37"/>
      <c r="H104" s="37"/>
      <c r="I104" s="187"/>
      <c r="J104" s="37"/>
      <c r="K104" s="37"/>
      <c r="L104" s="40"/>
      <c r="M104" s="188"/>
      <c r="N104" s="189"/>
      <c r="O104" s="65"/>
      <c r="P104" s="65"/>
      <c r="Q104" s="65"/>
      <c r="R104" s="65"/>
      <c r="S104" s="65"/>
      <c r="T104" s="66"/>
      <c r="U104" s="35"/>
      <c r="V104" s="35"/>
      <c r="W104" s="35"/>
      <c r="X104" s="35"/>
      <c r="Y104" s="35"/>
      <c r="Z104" s="35"/>
      <c r="AA104" s="35"/>
      <c r="AB104" s="35"/>
      <c r="AC104" s="35"/>
      <c r="AD104" s="35"/>
      <c r="AE104" s="35"/>
      <c r="AT104" s="18" t="s">
        <v>122</v>
      </c>
      <c r="AU104" s="18" t="s">
        <v>80</v>
      </c>
    </row>
    <row r="105" spans="1:65" s="2" customFormat="1" ht="78" customHeight="1">
      <c r="A105" s="35"/>
      <c r="B105" s="36"/>
      <c r="C105" s="190" t="s">
        <v>170</v>
      </c>
      <c r="D105" s="190" t="s">
        <v>124</v>
      </c>
      <c r="E105" s="191" t="s">
        <v>171</v>
      </c>
      <c r="F105" s="192" t="s">
        <v>172</v>
      </c>
      <c r="G105" s="193" t="s">
        <v>118</v>
      </c>
      <c r="H105" s="194">
        <v>117</v>
      </c>
      <c r="I105" s="195"/>
      <c r="J105" s="196">
        <f>ROUND(I105*H105,2)</f>
        <v>0</v>
      </c>
      <c r="K105" s="192" t="s">
        <v>140</v>
      </c>
      <c r="L105" s="197"/>
      <c r="M105" s="198" t="s">
        <v>18</v>
      </c>
      <c r="N105" s="199" t="s">
        <v>41</v>
      </c>
      <c r="O105" s="65"/>
      <c r="P105" s="181">
        <f>O105*H105</f>
        <v>0</v>
      </c>
      <c r="Q105" s="181">
        <v>0</v>
      </c>
      <c r="R105" s="181">
        <f>Q105*H105</f>
        <v>0</v>
      </c>
      <c r="S105" s="181">
        <v>0</v>
      </c>
      <c r="T105" s="182">
        <f>S105*H105</f>
        <v>0</v>
      </c>
      <c r="U105" s="35"/>
      <c r="V105" s="35"/>
      <c r="W105" s="35"/>
      <c r="X105" s="35"/>
      <c r="Y105" s="35"/>
      <c r="Z105" s="35"/>
      <c r="AA105" s="35"/>
      <c r="AB105" s="35"/>
      <c r="AC105" s="35"/>
      <c r="AD105" s="35"/>
      <c r="AE105" s="35"/>
      <c r="AR105" s="183" t="s">
        <v>128</v>
      </c>
      <c r="AT105" s="183" t="s">
        <v>124</v>
      </c>
      <c r="AU105" s="183" t="s">
        <v>80</v>
      </c>
      <c r="AY105" s="18" t="s">
        <v>114</v>
      </c>
      <c r="BE105" s="184">
        <f>IF(N105="základní",J105,0)</f>
        <v>0</v>
      </c>
      <c r="BF105" s="184">
        <f>IF(N105="snížená",J105,0)</f>
        <v>0</v>
      </c>
      <c r="BG105" s="184">
        <f>IF(N105="zákl. přenesená",J105,0)</f>
        <v>0</v>
      </c>
      <c r="BH105" s="184">
        <f>IF(N105="sníž. přenesená",J105,0)</f>
        <v>0</v>
      </c>
      <c r="BI105" s="184">
        <f>IF(N105="nulová",J105,0)</f>
        <v>0</v>
      </c>
      <c r="BJ105" s="18" t="s">
        <v>78</v>
      </c>
      <c r="BK105" s="184">
        <f>ROUND(I105*H105,2)</f>
        <v>0</v>
      </c>
      <c r="BL105" s="18" t="s">
        <v>120</v>
      </c>
      <c r="BM105" s="183" t="s">
        <v>173</v>
      </c>
    </row>
    <row r="106" spans="1:65" s="13" customFormat="1" ht="10.35">
      <c r="B106" s="202"/>
      <c r="C106" s="203"/>
      <c r="D106" s="204" t="s">
        <v>174</v>
      </c>
      <c r="E106" s="205" t="s">
        <v>18</v>
      </c>
      <c r="F106" s="206" t="s">
        <v>175</v>
      </c>
      <c r="G106" s="203"/>
      <c r="H106" s="207">
        <v>17</v>
      </c>
      <c r="I106" s="208"/>
      <c r="J106" s="203"/>
      <c r="K106" s="203"/>
      <c r="L106" s="209"/>
      <c r="M106" s="210"/>
      <c r="N106" s="211"/>
      <c r="O106" s="211"/>
      <c r="P106" s="211"/>
      <c r="Q106" s="211"/>
      <c r="R106" s="211"/>
      <c r="S106" s="211"/>
      <c r="T106" s="212"/>
      <c r="AT106" s="213" t="s">
        <v>174</v>
      </c>
      <c r="AU106" s="213" t="s">
        <v>80</v>
      </c>
      <c r="AV106" s="13" t="s">
        <v>80</v>
      </c>
      <c r="AW106" s="13" t="s">
        <v>32</v>
      </c>
      <c r="AX106" s="13" t="s">
        <v>70</v>
      </c>
      <c r="AY106" s="213" t="s">
        <v>114</v>
      </c>
    </row>
    <row r="107" spans="1:65" s="13" customFormat="1" ht="10.35">
      <c r="B107" s="202"/>
      <c r="C107" s="203"/>
      <c r="D107" s="204" t="s">
        <v>174</v>
      </c>
      <c r="E107" s="205" t="s">
        <v>18</v>
      </c>
      <c r="F107" s="206" t="s">
        <v>176</v>
      </c>
      <c r="G107" s="203"/>
      <c r="H107" s="207">
        <v>12.5</v>
      </c>
      <c r="I107" s="208"/>
      <c r="J107" s="203"/>
      <c r="K107" s="203"/>
      <c r="L107" s="209"/>
      <c r="M107" s="210"/>
      <c r="N107" s="211"/>
      <c r="O107" s="211"/>
      <c r="P107" s="211"/>
      <c r="Q107" s="211"/>
      <c r="R107" s="211"/>
      <c r="S107" s="211"/>
      <c r="T107" s="212"/>
      <c r="AT107" s="213" t="s">
        <v>174</v>
      </c>
      <c r="AU107" s="213" t="s">
        <v>80</v>
      </c>
      <c r="AV107" s="13" t="s">
        <v>80</v>
      </c>
      <c r="AW107" s="13" t="s">
        <v>32</v>
      </c>
      <c r="AX107" s="13" t="s">
        <v>70</v>
      </c>
      <c r="AY107" s="213" t="s">
        <v>114</v>
      </c>
    </row>
    <row r="108" spans="1:65" s="13" customFormat="1" ht="10.35">
      <c r="B108" s="202"/>
      <c r="C108" s="203"/>
      <c r="D108" s="204" t="s">
        <v>174</v>
      </c>
      <c r="E108" s="205" t="s">
        <v>18</v>
      </c>
      <c r="F108" s="206" t="s">
        <v>177</v>
      </c>
      <c r="G108" s="203"/>
      <c r="H108" s="207">
        <v>12.5</v>
      </c>
      <c r="I108" s="208"/>
      <c r="J108" s="203"/>
      <c r="K108" s="203"/>
      <c r="L108" s="209"/>
      <c r="M108" s="210"/>
      <c r="N108" s="211"/>
      <c r="O108" s="211"/>
      <c r="P108" s="211"/>
      <c r="Q108" s="211"/>
      <c r="R108" s="211"/>
      <c r="S108" s="211"/>
      <c r="T108" s="212"/>
      <c r="AT108" s="213" t="s">
        <v>174</v>
      </c>
      <c r="AU108" s="213" t="s">
        <v>80</v>
      </c>
      <c r="AV108" s="13" t="s">
        <v>80</v>
      </c>
      <c r="AW108" s="13" t="s">
        <v>32</v>
      </c>
      <c r="AX108" s="13" t="s">
        <v>70</v>
      </c>
      <c r="AY108" s="213" t="s">
        <v>114</v>
      </c>
    </row>
    <row r="109" spans="1:65" s="13" customFormat="1" ht="10.35">
      <c r="B109" s="202"/>
      <c r="C109" s="203"/>
      <c r="D109" s="204" t="s">
        <v>174</v>
      </c>
      <c r="E109" s="205" t="s">
        <v>18</v>
      </c>
      <c r="F109" s="206" t="s">
        <v>178</v>
      </c>
      <c r="G109" s="203"/>
      <c r="H109" s="207">
        <v>17</v>
      </c>
      <c r="I109" s="208"/>
      <c r="J109" s="203"/>
      <c r="K109" s="203"/>
      <c r="L109" s="209"/>
      <c r="M109" s="210"/>
      <c r="N109" s="211"/>
      <c r="O109" s="211"/>
      <c r="P109" s="211"/>
      <c r="Q109" s="211"/>
      <c r="R109" s="211"/>
      <c r="S109" s="211"/>
      <c r="T109" s="212"/>
      <c r="AT109" s="213" t="s">
        <v>174</v>
      </c>
      <c r="AU109" s="213" t="s">
        <v>80</v>
      </c>
      <c r="AV109" s="13" t="s">
        <v>80</v>
      </c>
      <c r="AW109" s="13" t="s">
        <v>32</v>
      </c>
      <c r="AX109" s="13" t="s">
        <v>70</v>
      </c>
      <c r="AY109" s="213" t="s">
        <v>114</v>
      </c>
    </row>
    <row r="110" spans="1:65" s="13" customFormat="1" ht="10.35">
      <c r="B110" s="202"/>
      <c r="C110" s="203"/>
      <c r="D110" s="204" t="s">
        <v>174</v>
      </c>
      <c r="E110" s="205" t="s">
        <v>18</v>
      </c>
      <c r="F110" s="206" t="s">
        <v>179</v>
      </c>
      <c r="G110" s="203"/>
      <c r="H110" s="207">
        <v>16</v>
      </c>
      <c r="I110" s="208"/>
      <c r="J110" s="203"/>
      <c r="K110" s="203"/>
      <c r="L110" s="209"/>
      <c r="M110" s="210"/>
      <c r="N110" s="211"/>
      <c r="O110" s="211"/>
      <c r="P110" s="211"/>
      <c r="Q110" s="211"/>
      <c r="R110" s="211"/>
      <c r="S110" s="211"/>
      <c r="T110" s="212"/>
      <c r="AT110" s="213" t="s">
        <v>174</v>
      </c>
      <c r="AU110" s="213" t="s">
        <v>80</v>
      </c>
      <c r="AV110" s="13" t="s">
        <v>80</v>
      </c>
      <c r="AW110" s="13" t="s">
        <v>32</v>
      </c>
      <c r="AX110" s="13" t="s">
        <v>70</v>
      </c>
      <c r="AY110" s="213" t="s">
        <v>114</v>
      </c>
    </row>
    <row r="111" spans="1:65" s="13" customFormat="1" ht="10.35">
      <c r="B111" s="202"/>
      <c r="C111" s="203"/>
      <c r="D111" s="204" t="s">
        <v>174</v>
      </c>
      <c r="E111" s="205" t="s">
        <v>18</v>
      </c>
      <c r="F111" s="206" t="s">
        <v>180</v>
      </c>
      <c r="G111" s="203"/>
      <c r="H111" s="207">
        <v>12.5</v>
      </c>
      <c r="I111" s="208"/>
      <c r="J111" s="203"/>
      <c r="K111" s="203"/>
      <c r="L111" s="209"/>
      <c r="M111" s="210"/>
      <c r="N111" s="211"/>
      <c r="O111" s="211"/>
      <c r="P111" s="211"/>
      <c r="Q111" s="211"/>
      <c r="R111" s="211"/>
      <c r="S111" s="211"/>
      <c r="T111" s="212"/>
      <c r="AT111" s="213" t="s">
        <v>174</v>
      </c>
      <c r="AU111" s="213" t="s">
        <v>80</v>
      </c>
      <c r="AV111" s="13" t="s">
        <v>80</v>
      </c>
      <c r="AW111" s="13" t="s">
        <v>32</v>
      </c>
      <c r="AX111" s="13" t="s">
        <v>70</v>
      </c>
      <c r="AY111" s="213" t="s">
        <v>114</v>
      </c>
    </row>
    <row r="112" spans="1:65" s="13" customFormat="1" ht="10.35">
      <c r="B112" s="202"/>
      <c r="C112" s="203"/>
      <c r="D112" s="204" t="s">
        <v>174</v>
      </c>
      <c r="E112" s="205" t="s">
        <v>18</v>
      </c>
      <c r="F112" s="206" t="s">
        <v>181</v>
      </c>
      <c r="G112" s="203"/>
      <c r="H112" s="207">
        <v>12.5</v>
      </c>
      <c r="I112" s="208"/>
      <c r="J112" s="203"/>
      <c r="K112" s="203"/>
      <c r="L112" s="209"/>
      <c r="M112" s="210"/>
      <c r="N112" s="211"/>
      <c r="O112" s="211"/>
      <c r="P112" s="211"/>
      <c r="Q112" s="211"/>
      <c r="R112" s="211"/>
      <c r="S112" s="211"/>
      <c r="T112" s="212"/>
      <c r="AT112" s="213" t="s">
        <v>174</v>
      </c>
      <c r="AU112" s="213" t="s">
        <v>80</v>
      </c>
      <c r="AV112" s="13" t="s">
        <v>80</v>
      </c>
      <c r="AW112" s="13" t="s">
        <v>32</v>
      </c>
      <c r="AX112" s="13" t="s">
        <v>70</v>
      </c>
      <c r="AY112" s="213" t="s">
        <v>114</v>
      </c>
    </row>
    <row r="113" spans="1:65" s="13" customFormat="1" ht="10.35">
      <c r="B113" s="202"/>
      <c r="C113" s="203"/>
      <c r="D113" s="204" t="s">
        <v>174</v>
      </c>
      <c r="E113" s="205" t="s">
        <v>18</v>
      </c>
      <c r="F113" s="206" t="s">
        <v>182</v>
      </c>
      <c r="G113" s="203"/>
      <c r="H113" s="207">
        <v>17</v>
      </c>
      <c r="I113" s="208"/>
      <c r="J113" s="203"/>
      <c r="K113" s="203"/>
      <c r="L113" s="209"/>
      <c r="M113" s="210"/>
      <c r="N113" s="211"/>
      <c r="O113" s="211"/>
      <c r="P113" s="211"/>
      <c r="Q113" s="211"/>
      <c r="R113" s="211"/>
      <c r="S113" s="211"/>
      <c r="T113" s="212"/>
      <c r="AT113" s="213" t="s">
        <v>174</v>
      </c>
      <c r="AU113" s="213" t="s">
        <v>80</v>
      </c>
      <c r="AV113" s="13" t="s">
        <v>80</v>
      </c>
      <c r="AW113" s="13" t="s">
        <v>32</v>
      </c>
      <c r="AX113" s="13" t="s">
        <v>70</v>
      </c>
      <c r="AY113" s="213" t="s">
        <v>114</v>
      </c>
    </row>
    <row r="114" spans="1:65" s="14" customFormat="1" ht="10.35">
      <c r="B114" s="214"/>
      <c r="C114" s="215"/>
      <c r="D114" s="204" t="s">
        <v>174</v>
      </c>
      <c r="E114" s="216" t="s">
        <v>18</v>
      </c>
      <c r="F114" s="217" t="s">
        <v>183</v>
      </c>
      <c r="G114" s="215"/>
      <c r="H114" s="218">
        <v>117</v>
      </c>
      <c r="I114" s="219"/>
      <c r="J114" s="215"/>
      <c r="K114" s="215"/>
      <c r="L114" s="220"/>
      <c r="M114" s="221"/>
      <c r="N114" s="222"/>
      <c r="O114" s="222"/>
      <c r="P114" s="222"/>
      <c r="Q114" s="222"/>
      <c r="R114" s="222"/>
      <c r="S114" s="222"/>
      <c r="T114" s="223"/>
      <c r="AT114" s="224" t="s">
        <v>174</v>
      </c>
      <c r="AU114" s="224" t="s">
        <v>80</v>
      </c>
      <c r="AV114" s="14" t="s">
        <v>136</v>
      </c>
      <c r="AW114" s="14" t="s">
        <v>32</v>
      </c>
      <c r="AX114" s="14" t="s">
        <v>78</v>
      </c>
      <c r="AY114" s="224" t="s">
        <v>114</v>
      </c>
    </row>
    <row r="115" spans="1:65" s="2" customFormat="1" ht="24.2" customHeight="1">
      <c r="A115" s="35"/>
      <c r="B115" s="36"/>
      <c r="C115" s="190" t="s">
        <v>184</v>
      </c>
      <c r="D115" s="190" t="s">
        <v>124</v>
      </c>
      <c r="E115" s="191" t="s">
        <v>185</v>
      </c>
      <c r="F115" s="192" t="s">
        <v>186</v>
      </c>
      <c r="G115" s="193" t="s">
        <v>139</v>
      </c>
      <c r="H115" s="194">
        <v>54</v>
      </c>
      <c r="I115" s="195"/>
      <c r="J115" s="196">
        <f>ROUND(I115*H115,2)</f>
        <v>0</v>
      </c>
      <c r="K115" s="192" t="s">
        <v>140</v>
      </c>
      <c r="L115" s="197"/>
      <c r="M115" s="198" t="s">
        <v>18</v>
      </c>
      <c r="N115" s="199" t="s">
        <v>41</v>
      </c>
      <c r="O115" s="65"/>
      <c r="P115" s="181">
        <f>O115*H115</f>
        <v>0</v>
      </c>
      <c r="Q115" s="181">
        <v>0</v>
      </c>
      <c r="R115" s="181">
        <f>Q115*H115</f>
        <v>0</v>
      </c>
      <c r="S115" s="181">
        <v>0</v>
      </c>
      <c r="T115" s="182">
        <f>S115*H115</f>
        <v>0</v>
      </c>
      <c r="U115" s="35"/>
      <c r="V115" s="35"/>
      <c r="W115" s="35"/>
      <c r="X115" s="35"/>
      <c r="Y115" s="35"/>
      <c r="Z115" s="35"/>
      <c r="AA115" s="35"/>
      <c r="AB115" s="35"/>
      <c r="AC115" s="35"/>
      <c r="AD115" s="35"/>
      <c r="AE115" s="35"/>
      <c r="AR115" s="183" t="s">
        <v>128</v>
      </c>
      <c r="AT115" s="183" t="s">
        <v>124</v>
      </c>
      <c r="AU115" s="183" t="s">
        <v>80</v>
      </c>
      <c r="AY115" s="18" t="s">
        <v>114</v>
      </c>
      <c r="BE115" s="184">
        <f>IF(N115="základní",J115,0)</f>
        <v>0</v>
      </c>
      <c r="BF115" s="184">
        <f>IF(N115="snížená",J115,0)</f>
        <v>0</v>
      </c>
      <c r="BG115" s="184">
        <f>IF(N115="zákl. přenesená",J115,0)</f>
        <v>0</v>
      </c>
      <c r="BH115" s="184">
        <f>IF(N115="sníž. přenesená",J115,0)</f>
        <v>0</v>
      </c>
      <c r="BI115" s="184">
        <f>IF(N115="nulová",J115,0)</f>
        <v>0</v>
      </c>
      <c r="BJ115" s="18" t="s">
        <v>78</v>
      </c>
      <c r="BK115" s="184">
        <f>ROUND(I115*H115,2)</f>
        <v>0</v>
      </c>
      <c r="BL115" s="18" t="s">
        <v>120</v>
      </c>
      <c r="BM115" s="183" t="s">
        <v>187</v>
      </c>
    </row>
    <row r="116" spans="1:65" s="2" customFormat="1" ht="55.5" customHeight="1">
      <c r="A116" s="35"/>
      <c r="B116" s="36"/>
      <c r="C116" s="190" t="s">
        <v>8</v>
      </c>
      <c r="D116" s="190" t="s">
        <v>124</v>
      </c>
      <c r="E116" s="191" t="s">
        <v>188</v>
      </c>
      <c r="F116" s="192" t="s">
        <v>189</v>
      </c>
      <c r="G116" s="193" t="s">
        <v>139</v>
      </c>
      <c r="H116" s="194">
        <v>22</v>
      </c>
      <c r="I116" s="195"/>
      <c r="J116" s="196">
        <f>ROUND(I116*H116,2)</f>
        <v>0</v>
      </c>
      <c r="K116" s="192" t="s">
        <v>140</v>
      </c>
      <c r="L116" s="197"/>
      <c r="M116" s="198" t="s">
        <v>18</v>
      </c>
      <c r="N116" s="199" t="s">
        <v>41</v>
      </c>
      <c r="O116" s="65"/>
      <c r="P116" s="181">
        <f>O116*H116</f>
        <v>0</v>
      </c>
      <c r="Q116" s="181">
        <v>0</v>
      </c>
      <c r="R116" s="181">
        <f>Q116*H116</f>
        <v>0</v>
      </c>
      <c r="S116" s="181">
        <v>0</v>
      </c>
      <c r="T116" s="182">
        <f>S116*H116</f>
        <v>0</v>
      </c>
      <c r="U116" s="35"/>
      <c r="V116" s="35"/>
      <c r="W116" s="35"/>
      <c r="X116" s="35"/>
      <c r="Y116" s="35"/>
      <c r="Z116" s="35"/>
      <c r="AA116" s="35"/>
      <c r="AB116" s="35"/>
      <c r="AC116" s="35"/>
      <c r="AD116" s="35"/>
      <c r="AE116" s="35"/>
      <c r="AR116" s="183" t="s">
        <v>128</v>
      </c>
      <c r="AT116" s="183" t="s">
        <v>124</v>
      </c>
      <c r="AU116" s="183" t="s">
        <v>80</v>
      </c>
      <c r="AY116" s="18" t="s">
        <v>114</v>
      </c>
      <c r="BE116" s="184">
        <f>IF(N116="základní",J116,0)</f>
        <v>0</v>
      </c>
      <c r="BF116" s="184">
        <f>IF(N116="snížená",J116,0)</f>
        <v>0</v>
      </c>
      <c r="BG116" s="184">
        <f>IF(N116="zákl. přenesená",J116,0)</f>
        <v>0</v>
      </c>
      <c r="BH116" s="184">
        <f>IF(N116="sníž. přenesená",J116,0)</f>
        <v>0</v>
      </c>
      <c r="BI116" s="184">
        <f>IF(N116="nulová",J116,0)</f>
        <v>0</v>
      </c>
      <c r="BJ116" s="18" t="s">
        <v>78</v>
      </c>
      <c r="BK116" s="184">
        <f>ROUND(I116*H116,2)</f>
        <v>0</v>
      </c>
      <c r="BL116" s="18" t="s">
        <v>120</v>
      </c>
      <c r="BM116" s="183" t="s">
        <v>190</v>
      </c>
    </row>
    <row r="117" spans="1:65" s="2" customFormat="1" ht="21.75" customHeight="1">
      <c r="A117" s="35"/>
      <c r="B117" s="36"/>
      <c r="C117" s="190" t="s">
        <v>191</v>
      </c>
      <c r="D117" s="190" t="s">
        <v>124</v>
      </c>
      <c r="E117" s="191" t="s">
        <v>192</v>
      </c>
      <c r="F117" s="192" t="s">
        <v>193</v>
      </c>
      <c r="G117" s="193" t="s">
        <v>139</v>
      </c>
      <c r="H117" s="194">
        <v>22</v>
      </c>
      <c r="I117" s="195"/>
      <c r="J117" s="196">
        <f>ROUND(I117*H117,2)</f>
        <v>0</v>
      </c>
      <c r="K117" s="192" t="s">
        <v>140</v>
      </c>
      <c r="L117" s="197"/>
      <c r="M117" s="198" t="s">
        <v>18</v>
      </c>
      <c r="N117" s="199" t="s">
        <v>41</v>
      </c>
      <c r="O117" s="65"/>
      <c r="P117" s="181">
        <f>O117*H117</f>
        <v>0</v>
      </c>
      <c r="Q117" s="181">
        <v>0</v>
      </c>
      <c r="R117" s="181">
        <f>Q117*H117</f>
        <v>0</v>
      </c>
      <c r="S117" s="181">
        <v>0</v>
      </c>
      <c r="T117" s="182">
        <f>S117*H117</f>
        <v>0</v>
      </c>
      <c r="U117" s="35"/>
      <c r="V117" s="35"/>
      <c r="W117" s="35"/>
      <c r="X117" s="35"/>
      <c r="Y117" s="35"/>
      <c r="Z117" s="35"/>
      <c r="AA117" s="35"/>
      <c r="AB117" s="35"/>
      <c r="AC117" s="35"/>
      <c r="AD117" s="35"/>
      <c r="AE117" s="35"/>
      <c r="AR117" s="183" t="s">
        <v>128</v>
      </c>
      <c r="AT117" s="183" t="s">
        <v>124</v>
      </c>
      <c r="AU117" s="183" t="s">
        <v>80</v>
      </c>
      <c r="AY117" s="18" t="s">
        <v>114</v>
      </c>
      <c r="BE117" s="184">
        <f>IF(N117="základní",J117,0)</f>
        <v>0</v>
      </c>
      <c r="BF117" s="184">
        <f>IF(N117="snížená",J117,0)</f>
        <v>0</v>
      </c>
      <c r="BG117" s="184">
        <f>IF(N117="zákl. přenesená",J117,0)</f>
        <v>0</v>
      </c>
      <c r="BH117" s="184">
        <f>IF(N117="sníž. přenesená",J117,0)</f>
        <v>0</v>
      </c>
      <c r="BI117" s="184">
        <f>IF(N117="nulová",J117,0)</f>
        <v>0</v>
      </c>
      <c r="BJ117" s="18" t="s">
        <v>78</v>
      </c>
      <c r="BK117" s="184">
        <f>ROUND(I117*H117,2)</f>
        <v>0</v>
      </c>
      <c r="BL117" s="18" t="s">
        <v>120</v>
      </c>
      <c r="BM117" s="183" t="s">
        <v>194</v>
      </c>
    </row>
    <row r="118" spans="1:65" s="12" customFormat="1" ht="22.85" customHeight="1">
      <c r="B118" s="158"/>
      <c r="C118" s="159"/>
      <c r="D118" s="160" t="s">
        <v>69</v>
      </c>
      <c r="E118" s="200" t="s">
        <v>195</v>
      </c>
      <c r="F118" s="200" t="s">
        <v>196</v>
      </c>
      <c r="G118" s="159"/>
      <c r="H118" s="159"/>
      <c r="I118" s="162"/>
      <c r="J118" s="201">
        <f>BK118</f>
        <v>0</v>
      </c>
      <c r="K118" s="159"/>
      <c r="L118" s="164"/>
      <c r="M118" s="165"/>
      <c r="N118" s="166"/>
      <c r="O118" s="166"/>
      <c r="P118" s="167">
        <f>SUM(P119:P134)</f>
        <v>0</v>
      </c>
      <c r="Q118" s="166"/>
      <c r="R118" s="167">
        <f>SUM(R119:R134)</f>
        <v>0.52800000000000002</v>
      </c>
      <c r="S118" s="166"/>
      <c r="T118" s="168">
        <f>SUM(T119:T134)</f>
        <v>0</v>
      </c>
      <c r="AR118" s="169" t="s">
        <v>80</v>
      </c>
      <c r="AT118" s="170" t="s">
        <v>69</v>
      </c>
      <c r="AU118" s="170" t="s">
        <v>78</v>
      </c>
      <c r="AY118" s="169" t="s">
        <v>114</v>
      </c>
      <c r="BK118" s="171">
        <f>SUM(BK119:BK134)</f>
        <v>0</v>
      </c>
    </row>
    <row r="119" spans="1:65" s="2" customFormat="1" ht="16.5" customHeight="1">
      <c r="A119" s="35"/>
      <c r="B119" s="36"/>
      <c r="C119" s="172" t="s">
        <v>197</v>
      </c>
      <c r="D119" s="172" t="s">
        <v>115</v>
      </c>
      <c r="E119" s="173" t="s">
        <v>198</v>
      </c>
      <c r="F119" s="174" t="s">
        <v>199</v>
      </c>
      <c r="G119" s="175" t="s">
        <v>133</v>
      </c>
      <c r="H119" s="176">
        <v>6</v>
      </c>
      <c r="I119" s="177"/>
      <c r="J119" s="178">
        <f>ROUND(I119*H119,2)</f>
        <v>0</v>
      </c>
      <c r="K119" s="174" t="s">
        <v>119</v>
      </c>
      <c r="L119" s="40"/>
      <c r="M119" s="179" t="s">
        <v>18</v>
      </c>
      <c r="N119" s="180" t="s">
        <v>41</v>
      </c>
      <c r="O119" s="65"/>
      <c r="P119" s="181">
        <f>O119*H119</f>
        <v>0</v>
      </c>
      <c r="Q119" s="181">
        <v>0</v>
      </c>
      <c r="R119" s="181">
        <f>Q119*H119</f>
        <v>0</v>
      </c>
      <c r="S119" s="181">
        <v>0</v>
      </c>
      <c r="T119" s="182">
        <f>S119*H119</f>
        <v>0</v>
      </c>
      <c r="U119" s="35"/>
      <c r="V119" s="35"/>
      <c r="W119" s="35"/>
      <c r="X119" s="35"/>
      <c r="Y119" s="35"/>
      <c r="Z119" s="35"/>
      <c r="AA119" s="35"/>
      <c r="AB119" s="35"/>
      <c r="AC119" s="35"/>
      <c r="AD119" s="35"/>
      <c r="AE119" s="35"/>
      <c r="AR119" s="183" t="s">
        <v>120</v>
      </c>
      <c r="AT119" s="183" t="s">
        <v>115</v>
      </c>
      <c r="AU119" s="183" t="s">
        <v>80</v>
      </c>
      <c r="AY119" s="18" t="s">
        <v>114</v>
      </c>
      <c r="BE119" s="184">
        <f>IF(N119="základní",J119,0)</f>
        <v>0</v>
      </c>
      <c r="BF119" s="184">
        <f>IF(N119="snížená",J119,0)</f>
        <v>0</v>
      </c>
      <c r="BG119" s="184">
        <f>IF(N119="zákl. přenesená",J119,0)</f>
        <v>0</v>
      </c>
      <c r="BH119" s="184">
        <f>IF(N119="sníž. přenesená",J119,0)</f>
        <v>0</v>
      </c>
      <c r="BI119" s="184">
        <f>IF(N119="nulová",J119,0)</f>
        <v>0</v>
      </c>
      <c r="BJ119" s="18" t="s">
        <v>78</v>
      </c>
      <c r="BK119" s="184">
        <f>ROUND(I119*H119,2)</f>
        <v>0</v>
      </c>
      <c r="BL119" s="18" t="s">
        <v>120</v>
      </c>
      <c r="BM119" s="183" t="s">
        <v>200</v>
      </c>
    </row>
    <row r="120" spans="1:65" s="2" customFormat="1" ht="10.35">
      <c r="A120" s="35"/>
      <c r="B120" s="36"/>
      <c r="C120" s="37"/>
      <c r="D120" s="185" t="s">
        <v>122</v>
      </c>
      <c r="E120" s="37"/>
      <c r="F120" s="186" t="s">
        <v>201</v>
      </c>
      <c r="G120" s="37"/>
      <c r="H120" s="37"/>
      <c r="I120" s="187"/>
      <c r="J120" s="37"/>
      <c r="K120" s="37"/>
      <c r="L120" s="40"/>
      <c r="M120" s="188"/>
      <c r="N120" s="189"/>
      <c r="O120" s="65"/>
      <c r="P120" s="65"/>
      <c r="Q120" s="65"/>
      <c r="R120" s="65"/>
      <c r="S120" s="65"/>
      <c r="T120" s="66"/>
      <c r="U120" s="35"/>
      <c r="V120" s="35"/>
      <c r="W120" s="35"/>
      <c r="X120" s="35"/>
      <c r="Y120" s="35"/>
      <c r="Z120" s="35"/>
      <c r="AA120" s="35"/>
      <c r="AB120" s="35"/>
      <c r="AC120" s="35"/>
      <c r="AD120" s="35"/>
      <c r="AE120" s="35"/>
      <c r="AT120" s="18" t="s">
        <v>122</v>
      </c>
      <c r="AU120" s="18" t="s">
        <v>80</v>
      </c>
    </row>
    <row r="121" spans="1:65" s="2" customFormat="1" ht="16.5" customHeight="1">
      <c r="A121" s="35"/>
      <c r="B121" s="36"/>
      <c r="C121" s="172" t="s">
        <v>202</v>
      </c>
      <c r="D121" s="172" t="s">
        <v>115</v>
      </c>
      <c r="E121" s="173" t="s">
        <v>203</v>
      </c>
      <c r="F121" s="174" t="s">
        <v>204</v>
      </c>
      <c r="G121" s="175" t="s">
        <v>133</v>
      </c>
      <c r="H121" s="176">
        <v>6</v>
      </c>
      <c r="I121" s="177"/>
      <c r="J121" s="178">
        <f>ROUND(I121*H121,2)</f>
        <v>0</v>
      </c>
      <c r="K121" s="174" t="s">
        <v>119</v>
      </c>
      <c r="L121" s="40"/>
      <c r="M121" s="179" t="s">
        <v>18</v>
      </c>
      <c r="N121" s="180" t="s">
        <v>41</v>
      </c>
      <c r="O121" s="65"/>
      <c r="P121" s="181">
        <f>O121*H121</f>
        <v>0</v>
      </c>
      <c r="Q121" s="181">
        <v>0</v>
      </c>
      <c r="R121" s="181">
        <f>Q121*H121</f>
        <v>0</v>
      </c>
      <c r="S121" s="181">
        <v>0</v>
      </c>
      <c r="T121" s="182">
        <f>S121*H121</f>
        <v>0</v>
      </c>
      <c r="U121" s="35"/>
      <c r="V121" s="35"/>
      <c r="W121" s="35"/>
      <c r="X121" s="35"/>
      <c r="Y121" s="35"/>
      <c r="Z121" s="35"/>
      <c r="AA121" s="35"/>
      <c r="AB121" s="35"/>
      <c r="AC121" s="35"/>
      <c r="AD121" s="35"/>
      <c r="AE121" s="35"/>
      <c r="AR121" s="183" t="s">
        <v>120</v>
      </c>
      <c r="AT121" s="183" t="s">
        <v>115</v>
      </c>
      <c r="AU121" s="183" t="s">
        <v>80</v>
      </c>
      <c r="AY121" s="18" t="s">
        <v>114</v>
      </c>
      <c r="BE121" s="184">
        <f>IF(N121="základní",J121,0)</f>
        <v>0</v>
      </c>
      <c r="BF121" s="184">
        <f>IF(N121="snížená",J121,0)</f>
        <v>0</v>
      </c>
      <c r="BG121" s="184">
        <f>IF(N121="zákl. přenesená",J121,0)</f>
        <v>0</v>
      </c>
      <c r="BH121" s="184">
        <f>IF(N121="sníž. přenesená",J121,0)</f>
        <v>0</v>
      </c>
      <c r="BI121" s="184">
        <f>IF(N121="nulová",J121,0)</f>
        <v>0</v>
      </c>
      <c r="BJ121" s="18" t="s">
        <v>78</v>
      </c>
      <c r="BK121" s="184">
        <f>ROUND(I121*H121,2)</f>
        <v>0</v>
      </c>
      <c r="BL121" s="18" t="s">
        <v>120</v>
      </c>
      <c r="BM121" s="183" t="s">
        <v>205</v>
      </c>
    </row>
    <row r="122" spans="1:65" s="2" customFormat="1" ht="10.35">
      <c r="A122" s="35"/>
      <c r="B122" s="36"/>
      <c r="C122" s="37"/>
      <c r="D122" s="185" t="s">
        <v>122</v>
      </c>
      <c r="E122" s="37"/>
      <c r="F122" s="186" t="s">
        <v>206</v>
      </c>
      <c r="G122" s="37"/>
      <c r="H122" s="37"/>
      <c r="I122" s="187"/>
      <c r="J122" s="37"/>
      <c r="K122" s="37"/>
      <c r="L122" s="40"/>
      <c r="M122" s="188"/>
      <c r="N122" s="189"/>
      <c r="O122" s="65"/>
      <c r="P122" s="65"/>
      <c r="Q122" s="65"/>
      <c r="R122" s="65"/>
      <c r="S122" s="65"/>
      <c r="T122" s="66"/>
      <c r="U122" s="35"/>
      <c r="V122" s="35"/>
      <c r="W122" s="35"/>
      <c r="X122" s="35"/>
      <c r="Y122" s="35"/>
      <c r="Z122" s="35"/>
      <c r="AA122" s="35"/>
      <c r="AB122" s="35"/>
      <c r="AC122" s="35"/>
      <c r="AD122" s="35"/>
      <c r="AE122" s="35"/>
      <c r="AT122" s="18" t="s">
        <v>122</v>
      </c>
      <c r="AU122" s="18" t="s">
        <v>80</v>
      </c>
    </row>
    <row r="123" spans="1:65" s="2" customFormat="1" ht="24.2" customHeight="1">
      <c r="A123" s="35"/>
      <c r="B123" s="36"/>
      <c r="C123" s="172" t="s">
        <v>120</v>
      </c>
      <c r="D123" s="172" t="s">
        <v>115</v>
      </c>
      <c r="E123" s="173" t="s">
        <v>207</v>
      </c>
      <c r="F123" s="174" t="s">
        <v>208</v>
      </c>
      <c r="G123" s="175" t="s">
        <v>133</v>
      </c>
      <c r="H123" s="176">
        <v>6</v>
      </c>
      <c r="I123" s="177"/>
      <c r="J123" s="178">
        <f>ROUND(I123*H123,2)</f>
        <v>0</v>
      </c>
      <c r="K123" s="174" t="s">
        <v>119</v>
      </c>
      <c r="L123" s="40"/>
      <c r="M123" s="179" t="s">
        <v>18</v>
      </c>
      <c r="N123" s="180" t="s">
        <v>41</v>
      </c>
      <c r="O123" s="65"/>
      <c r="P123" s="181">
        <f>O123*H123</f>
        <v>0</v>
      </c>
      <c r="Q123" s="181">
        <v>0</v>
      </c>
      <c r="R123" s="181">
        <f>Q123*H123</f>
        <v>0</v>
      </c>
      <c r="S123" s="181">
        <v>0</v>
      </c>
      <c r="T123" s="182">
        <f>S123*H123</f>
        <v>0</v>
      </c>
      <c r="U123" s="35"/>
      <c r="V123" s="35"/>
      <c r="W123" s="35"/>
      <c r="X123" s="35"/>
      <c r="Y123" s="35"/>
      <c r="Z123" s="35"/>
      <c r="AA123" s="35"/>
      <c r="AB123" s="35"/>
      <c r="AC123" s="35"/>
      <c r="AD123" s="35"/>
      <c r="AE123" s="35"/>
      <c r="AR123" s="183" t="s">
        <v>120</v>
      </c>
      <c r="AT123" s="183" t="s">
        <v>115</v>
      </c>
      <c r="AU123" s="183" t="s">
        <v>80</v>
      </c>
      <c r="AY123" s="18" t="s">
        <v>114</v>
      </c>
      <c r="BE123" s="184">
        <f>IF(N123="základní",J123,0)</f>
        <v>0</v>
      </c>
      <c r="BF123" s="184">
        <f>IF(N123="snížená",J123,0)</f>
        <v>0</v>
      </c>
      <c r="BG123" s="184">
        <f>IF(N123="zákl. přenesená",J123,0)</f>
        <v>0</v>
      </c>
      <c r="BH123" s="184">
        <f>IF(N123="sníž. přenesená",J123,0)</f>
        <v>0</v>
      </c>
      <c r="BI123" s="184">
        <f>IF(N123="nulová",J123,0)</f>
        <v>0</v>
      </c>
      <c r="BJ123" s="18" t="s">
        <v>78</v>
      </c>
      <c r="BK123" s="184">
        <f>ROUND(I123*H123,2)</f>
        <v>0</v>
      </c>
      <c r="BL123" s="18" t="s">
        <v>120</v>
      </c>
      <c r="BM123" s="183" t="s">
        <v>209</v>
      </c>
    </row>
    <row r="124" spans="1:65" s="2" customFormat="1" ht="10.35">
      <c r="A124" s="35"/>
      <c r="B124" s="36"/>
      <c r="C124" s="37"/>
      <c r="D124" s="185" t="s">
        <v>122</v>
      </c>
      <c r="E124" s="37"/>
      <c r="F124" s="186" t="s">
        <v>210</v>
      </c>
      <c r="G124" s="37"/>
      <c r="H124" s="37"/>
      <c r="I124" s="187"/>
      <c r="J124" s="37"/>
      <c r="K124" s="37"/>
      <c r="L124" s="40"/>
      <c r="M124" s="188"/>
      <c r="N124" s="189"/>
      <c r="O124" s="65"/>
      <c r="P124" s="65"/>
      <c r="Q124" s="65"/>
      <c r="R124" s="65"/>
      <c r="S124" s="65"/>
      <c r="T124" s="66"/>
      <c r="U124" s="35"/>
      <c r="V124" s="35"/>
      <c r="W124" s="35"/>
      <c r="X124" s="35"/>
      <c r="Y124" s="35"/>
      <c r="Z124" s="35"/>
      <c r="AA124" s="35"/>
      <c r="AB124" s="35"/>
      <c r="AC124" s="35"/>
      <c r="AD124" s="35"/>
      <c r="AE124" s="35"/>
      <c r="AT124" s="18" t="s">
        <v>122</v>
      </c>
      <c r="AU124" s="18" t="s">
        <v>80</v>
      </c>
    </row>
    <row r="125" spans="1:65" s="2" customFormat="1" ht="16.5" customHeight="1">
      <c r="A125" s="35"/>
      <c r="B125" s="36"/>
      <c r="C125" s="172" t="s">
        <v>211</v>
      </c>
      <c r="D125" s="172" t="s">
        <v>115</v>
      </c>
      <c r="E125" s="173" t="s">
        <v>212</v>
      </c>
      <c r="F125" s="174" t="s">
        <v>213</v>
      </c>
      <c r="G125" s="175" t="s">
        <v>133</v>
      </c>
      <c r="H125" s="176">
        <v>6</v>
      </c>
      <c r="I125" s="177"/>
      <c r="J125" s="178">
        <f>ROUND(I125*H125,2)</f>
        <v>0</v>
      </c>
      <c r="K125" s="174" t="s">
        <v>119</v>
      </c>
      <c r="L125" s="40"/>
      <c r="M125" s="179" t="s">
        <v>18</v>
      </c>
      <c r="N125" s="180" t="s">
        <v>41</v>
      </c>
      <c r="O125" s="65"/>
      <c r="P125" s="181">
        <f>O125*H125</f>
        <v>0</v>
      </c>
      <c r="Q125" s="181">
        <v>0</v>
      </c>
      <c r="R125" s="181">
        <f>Q125*H125</f>
        <v>0</v>
      </c>
      <c r="S125" s="181">
        <v>0</v>
      </c>
      <c r="T125" s="182">
        <f>S125*H125</f>
        <v>0</v>
      </c>
      <c r="U125" s="35"/>
      <c r="V125" s="35"/>
      <c r="W125" s="35"/>
      <c r="X125" s="35"/>
      <c r="Y125" s="35"/>
      <c r="Z125" s="35"/>
      <c r="AA125" s="35"/>
      <c r="AB125" s="35"/>
      <c r="AC125" s="35"/>
      <c r="AD125" s="35"/>
      <c r="AE125" s="35"/>
      <c r="AR125" s="183" t="s">
        <v>120</v>
      </c>
      <c r="AT125" s="183" t="s">
        <v>115</v>
      </c>
      <c r="AU125" s="183" t="s">
        <v>80</v>
      </c>
      <c r="AY125" s="18" t="s">
        <v>114</v>
      </c>
      <c r="BE125" s="184">
        <f>IF(N125="základní",J125,0)</f>
        <v>0</v>
      </c>
      <c r="BF125" s="184">
        <f>IF(N125="snížená",J125,0)</f>
        <v>0</v>
      </c>
      <c r="BG125" s="184">
        <f>IF(N125="zákl. přenesená",J125,0)</f>
        <v>0</v>
      </c>
      <c r="BH125" s="184">
        <f>IF(N125="sníž. přenesená",J125,0)</f>
        <v>0</v>
      </c>
      <c r="BI125" s="184">
        <f>IF(N125="nulová",J125,0)</f>
        <v>0</v>
      </c>
      <c r="BJ125" s="18" t="s">
        <v>78</v>
      </c>
      <c r="BK125" s="184">
        <f>ROUND(I125*H125,2)</f>
        <v>0</v>
      </c>
      <c r="BL125" s="18" t="s">
        <v>120</v>
      </c>
      <c r="BM125" s="183" t="s">
        <v>214</v>
      </c>
    </row>
    <row r="126" spans="1:65" s="2" customFormat="1" ht="10.35">
      <c r="A126" s="35"/>
      <c r="B126" s="36"/>
      <c r="C126" s="37"/>
      <c r="D126" s="185" t="s">
        <v>122</v>
      </c>
      <c r="E126" s="37"/>
      <c r="F126" s="186" t="s">
        <v>215</v>
      </c>
      <c r="G126" s="37"/>
      <c r="H126" s="37"/>
      <c r="I126" s="187"/>
      <c r="J126" s="37"/>
      <c r="K126" s="37"/>
      <c r="L126" s="40"/>
      <c r="M126" s="188"/>
      <c r="N126" s="189"/>
      <c r="O126" s="65"/>
      <c r="P126" s="65"/>
      <c r="Q126" s="65"/>
      <c r="R126" s="65"/>
      <c r="S126" s="65"/>
      <c r="T126" s="66"/>
      <c r="U126" s="35"/>
      <c r="V126" s="35"/>
      <c r="W126" s="35"/>
      <c r="X126" s="35"/>
      <c r="Y126" s="35"/>
      <c r="Z126" s="35"/>
      <c r="AA126" s="35"/>
      <c r="AB126" s="35"/>
      <c r="AC126" s="35"/>
      <c r="AD126" s="35"/>
      <c r="AE126" s="35"/>
      <c r="AT126" s="18" t="s">
        <v>122</v>
      </c>
      <c r="AU126" s="18" t="s">
        <v>80</v>
      </c>
    </row>
    <row r="127" spans="1:65" s="2" customFormat="1" ht="16.5" customHeight="1">
      <c r="A127" s="35"/>
      <c r="B127" s="36"/>
      <c r="C127" s="172" t="s">
        <v>216</v>
      </c>
      <c r="D127" s="172" t="s">
        <v>115</v>
      </c>
      <c r="E127" s="173" t="s">
        <v>217</v>
      </c>
      <c r="F127" s="174" t="s">
        <v>218</v>
      </c>
      <c r="G127" s="175" t="s">
        <v>133</v>
      </c>
      <c r="H127" s="176">
        <v>6</v>
      </c>
      <c r="I127" s="177"/>
      <c r="J127" s="178">
        <f>ROUND(I127*H127,2)</f>
        <v>0</v>
      </c>
      <c r="K127" s="174" t="s">
        <v>119</v>
      </c>
      <c r="L127" s="40"/>
      <c r="M127" s="179" t="s">
        <v>18</v>
      </c>
      <c r="N127" s="180" t="s">
        <v>41</v>
      </c>
      <c r="O127" s="65"/>
      <c r="P127" s="181">
        <f>O127*H127</f>
        <v>0</v>
      </c>
      <c r="Q127" s="181">
        <v>0</v>
      </c>
      <c r="R127" s="181">
        <f>Q127*H127</f>
        <v>0</v>
      </c>
      <c r="S127" s="181">
        <v>0</v>
      </c>
      <c r="T127" s="182">
        <f>S127*H127</f>
        <v>0</v>
      </c>
      <c r="U127" s="35"/>
      <c r="V127" s="35"/>
      <c r="W127" s="35"/>
      <c r="X127" s="35"/>
      <c r="Y127" s="35"/>
      <c r="Z127" s="35"/>
      <c r="AA127" s="35"/>
      <c r="AB127" s="35"/>
      <c r="AC127" s="35"/>
      <c r="AD127" s="35"/>
      <c r="AE127" s="35"/>
      <c r="AR127" s="183" t="s">
        <v>120</v>
      </c>
      <c r="AT127" s="183" t="s">
        <v>115</v>
      </c>
      <c r="AU127" s="183" t="s">
        <v>80</v>
      </c>
      <c r="AY127" s="18" t="s">
        <v>114</v>
      </c>
      <c r="BE127" s="184">
        <f>IF(N127="základní",J127,0)</f>
        <v>0</v>
      </c>
      <c r="BF127" s="184">
        <f>IF(N127="snížená",J127,0)</f>
        <v>0</v>
      </c>
      <c r="BG127" s="184">
        <f>IF(N127="zákl. přenesená",J127,0)</f>
        <v>0</v>
      </c>
      <c r="BH127" s="184">
        <f>IF(N127="sníž. přenesená",J127,0)</f>
        <v>0</v>
      </c>
      <c r="BI127" s="184">
        <f>IF(N127="nulová",J127,0)</f>
        <v>0</v>
      </c>
      <c r="BJ127" s="18" t="s">
        <v>78</v>
      </c>
      <c r="BK127" s="184">
        <f>ROUND(I127*H127,2)</f>
        <v>0</v>
      </c>
      <c r="BL127" s="18" t="s">
        <v>120</v>
      </c>
      <c r="BM127" s="183" t="s">
        <v>219</v>
      </c>
    </row>
    <row r="128" spans="1:65" s="2" customFormat="1" ht="10.35">
      <c r="A128" s="35"/>
      <c r="B128" s="36"/>
      <c r="C128" s="37"/>
      <c r="D128" s="185" t="s">
        <v>122</v>
      </c>
      <c r="E128" s="37"/>
      <c r="F128" s="186" t="s">
        <v>220</v>
      </c>
      <c r="G128" s="37"/>
      <c r="H128" s="37"/>
      <c r="I128" s="187"/>
      <c r="J128" s="37"/>
      <c r="K128" s="37"/>
      <c r="L128" s="40"/>
      <c r="M128" s="188"/>
      <c r="N128" s="189"/>
      <c r="O128" s="65"/>
      <c r="P128" s="65"/>
      <c r="Q128" s="65"/>
      <c r="R128" s="65"/>
      <c r="S128" s="65"/>
      <c r="T128" s="66"/>
      <c r="U128" s="35"/>
      <c r="V128" s="35"/>
      <c r="W128" s="35"/>
      <c r="X128" s="35"/>
      <c r="Y128" s="35"/>
      <c r="Z128" s="35"/>
      <c r="AA128" s="35"/>
      <c r="AB128" s="35"/>
      <c r="AC128" s="35"/>
      <c r="AD128" s="35"/>
      <c r="AE128" s="35"/>
      <c r="AT128" s="18" t="s">
        <v>122</v>
      </c>
      <c r="AU128" s="18" t="s">
        <v>80</v>
      </c>
    </row>
    <row r="129" spans="1:65" s="2" customFormat="1" ht="66.75" customHeight="1">
      <c r="A129" s="35"/>
      <c r="B129" s="36"/>
      <c r="C129" s="190" t="s">
        <v>221</v>
      </c>
      <c r="D129" s="190" t="s">
        <v>124</v>
      </c>
      <c r="E129" s="191" t="s">
        <v>222</v>
      </c>
      <c r="F129" s="192" t="s">
        <v>223</v>
      </c>
      <c r="G129" s="193" t="s">
        <v>139</v>
      </c>
      <c r="H129" s="194">
        <v>6</v>
      </c>
      <c r="I129" s="195"/>
      <c r="J129" s="196">
        <f>ROUND(I129*H129,2)</f>
        <v>0</v>
      </c>
      <c r="K129" s="192" t="s">
        <v>140</v>
      </c>
      <c r="L129" s="197"/>
      <c r="M129" s="198" t="s">
        <v>18</v>
      </c>
      <c r="N129" s="199" t="s">
        <v>41</v>
      </c>
      <c r="O129" s="65"/>
      <c r="P129" s="181">
        <f>O129*H129</f>
        <v>0</v>
      </c>
      <c r="Q129" s="181">
        <v>0</v>
      </c>
      <c r="R129" s="181">
        <f>Q129*H129</f>
        <v>0</v>
      </c>
      <c r="S129" s="181">
        <v>0</v>
      </c>
      <c r="T129" s="182">
        <f>S129*H129</f>
        <v>0</v>
      </c>
      <c r="U129" s="35"/>
      <c r="V129" s="35"/>
      <c r="W129" s="35"/>
      <c r="X129" s="35"/>
      <c r="Y129" s="35"/>
      <c r="Z129" s="35"/>
      <c r="AA129" s="35"/>
      <c r="AB129" s="35"/>
      <c r="AC129" s="35"/>
      <c r="AD129" s="35"/>
      <c r="AE129" s="35"/>
      <c r="AR129" s="183" t="s">
        <v>128</v>
      </c>
      <c r="AT129" s="183" t="s">
        <v>124</v>
      </c>
      <c r="AU129" s="183" t="s">
        <v>80</v>
      </c>
      <c r="AY129" s="18" t="s">
        <v>114</v>
      </c>
      <c r="BE129" s="184">
        <f>IF(N129="základní",J129,0)</f>
        <v>0</v>
      </c>
      <c r="BF129" s="184">
        <f>IF(N129="snížená",J129,0)</f>
        <v>0</v>
      </c>
      <c r="BG129" s="184">
        <f>IF(N129="zákl. přenesená",J129,0)</f>
        <v>0</v>
      </c>
      <c r="BH129" s="184">
        <f>IF(N129="sníž. přenesená",J129,0)</f>
        <v>0</v>
      </c>
      <c r="BI129" s="184">
        <f>IF(N129="nulová",J129,0)</f>
        <v>0</v>
      </c>
      <c r="BJ129" s="18" t="s">
        <v>78</v>
      </c>
      <c r="BK129" s="184">
        <f>ROUND(I129*H129,2)</f>
        <v>0</v>
      </c>
      <c r="BL129" s="18" t="s">
        <v>120</v>
      </c>
      <c r="BM129" s="183" t="s">
        <v>224</v>
      </c>
    </row>
    <row r="130" spans="1:65" s="2" customFormat="1" ht="16.5" customHeight="1">
      <c r="A130" s="35"/>
      <c r="B130" s="36"/>
      <c r="C130" s="172" t="s">
        <v>225</v>
      </c>
      <c r="D130" s="172" t="s">
        <v>115</v>
      </c>
      <c r="E130" s="173" t="s">
        <v>143</v>
      </c>
      <c r="F130" s="174" t="s">
        <v>144</v>
      </c>
      <c r="G130" s="175" t="s">
        <v>145</v>
      </c>
      <c r="H130" s="176">
        <v>9</v>
      </c>
      <c r="I130" s="177"/>
      <c r="J130" s="178">
        <f>ROUND(I130*H130,2)</f>
        <v>0</v>
      </c>
      <c r="K130" s="174" t="s">
        <v>119</v>
      </c>
      <c r="L130" s="40"/>
      <c r="M130" s="179" t="s">
        <v>18</v>
      </c>
      <c r="N130" s="180" t="s">
        <v>41</v>
      </c>
      <c r="O130" s="65"/>
      <c r="P130" s="181">
        <f>O130*H130</f>
        <v>0</v>
      </c>
      <c r="Q130" s="181">
        <v>0</v>
      </c>
      <c r="R130" s="181">
        <f>Q130*H130</f>
        <v>0</v>
      </c>
      <c r="S130" s="181">
        <v>0</v>
      </c>
      <c r="T130" s="182">
        <f>S130*H130</f>
        <v>0</v>
      </c>
      <c r="U130" s="35"/>
      <c r="V130" s="35"/>
      <c r="W130" s="35"/>
      <c r="X130" s="35"/>
      <c r="Y130" s="35"/>
      <c r="Z130" s="35"/>
      <c r="AA130" s="35"/>
      <c r="AB130" s="35"/>
      <c r="AC130" s="35"/>
      <c r="AD130" s="35"/>
      <c r="AE130" s="35"/>
      <c r="AR130" s="183" t="s">
        <v>120</v>
      </c>
      <c r="AT130" s="183" t="s">
        <v>115</v>
      </c>
      <c r="AU130" s="183" t="s">
        <v>80</v>
      </c>
      <c r="AY130" s="18" t="s">
        <v>114</v>
      </c>
      <c r="BE130" s="184">
        <f>IF(N130="základní",J130,0)</f>
        <v>0</v>
      </c>
      <c r="BF130" s="184">
        <f>IF(N130="snížená",J130,0)</f>
        <v>0</v>
      </c>
      <c r="BG130" s="184">
        <f>IF(N130="zákl. přenesená",J130,0)</f>
        <v>0</v>
      </c>
      <c r="BH130" s="184">
        <f>IF(N130="sníž. přenesená",J130,0)</f>
        <v>0</v>
      </c>
      <c r="BI130" s="184">
        <f>IF(N130="nulová",J130,0)</f>
        <v>0</v>
      </c>
      <c r="BJ130" s="18" t="s">
        <v>78</v>
      </c>
      <c r="BK130" s="184">
        <f>ROUND(I130*H130,2)</f>
        <v>0</v>
      </c>
      <c r="BL130" s="18" t="s">
        <v>120</v>
      </c>
      <c r="BM130" s="183" t="s">
        <v>226</v>
      </c>
    </row>
    <row r="131" spans="1:65" s="2" customFormat="1" ht="10.35">
      <c r="A131" s="35"/>
      <c r="B131" s="36"/>
      <c r="C131" s="37"/>
      <c r="D131" s="185" t="s">
        <v>122</v>
      </c>
      <c r="E131" s="37"/>
      <c r="F131" s="186" t="s">
        <v>147</v>
      </c>
      <c r="G131" s="37"/>
      <c r="H131" s="37"/>
      <c r="I131" s="187"/>
      <c r="J131" s="37"/>
      <c r="K131" s="37"/>
      <c r="L131" s="40"/>
      <c r="M131" s="188"/>
      <c r="N131" s="189"/>
      <c r="O131" s="65"/>
      <c r="P131" s="65"/>
      <c r="Q131" s="65"/>
      <c r="R131" s="65"/>
      <c r="S131" s="65"/>
      <c r="T131" s="66"/>
      <c r="U131" s="35"/>
      <c r="V131" s="35"/>
      <c r="W131" s="35"/>
      <c r="X131" s="35"/>
      <c r="Y131" s="35"/>
      <c r="Z131" s="35"/>
      <c r="AA131" s="35"/>
      <c r="AB131" s="35"/>
      <c r="AC131" s="35"/>
      <c r="AD131" s="35"/>
      <c r="AE131" s="35"/>
      <c r="AT131" s="18" t="s">
        <v>122</v>
      </c>
      <c r="AU131" s="18" t="s">
        <v>80</v>
      </c>
    </row>
    <row r="132" spans="1:65" s="2" customFormat="1" ht="62.7" customHeight="1">
      <c r="A132" s="35"/>
      <c r="B132" s="36"/>
      <c r="C132" s="190" t="s">
        <v>7</v>
      </c>
      <c r="D132" s="190" t="s">
        <v>124</v>
      </c>
      <c r="E132" s="191" t="s">
        <v>227</v>
      </c>
      <c r="F132" s="192" t="s">
        <v>228</v>
      </c>
      <c r="G132" s="193" t="s">
        <v>139</v>
      </c>
      <c r="H132" s="194">
        <v>6</v>
      </c>
      <c r="I132" s="195"/>
      <c r="J132" s="196">
        <f>ROUND(I132*H132,2)</f>
        <v>0</v>
      </c>
      <c r="K132" s="192" t="s">
        <v>140</v>
      </c>
      <c r="L132" s="197"/>
      <c r="M132" s="198" t="s">
        <v>18</v>
      </c>
      <c r="N132" s="199" t="s">
        <v>41</v>
      </c>
      <c r="O132" s="65"/>
      <c r="P132" s="181">
        <f>O132*H132</f>
        <v>0</v>
      </c>
      <c r="Q132" s="181">
        <v>0.02</v>
      </c>
      <c r="R132" s="181">
        <f>Q132*H132</f>
        <v>0.12</v>
      </c>
      <c r="S132" s="181">
        <v>0</v>
      </c>
      <c r="T132" s="182">
        <f>S132*H132</f>
        <v>0</v>
      </c>
      <c r="U132" s="35"/>
      <c r="V132" s="35"/>
      <c r="W132" s="35"/>
      <c r="X132" s="35"/>
      <c r="Y132" s="35"/>
      <c r="Z132" s="35"/>
      <c r="AA132" s="35"/>
      <c r="AB132" s="35"/>
      <c r="AC132" s="35"/>
      <c r="AD132" s="35"/>
      <c r="AE132" s="35"/>
      <c r="AR132" s="183" t="s">
        <v>128</v>
      </c>
      <c r="AT132" s="183" t="s">
        <v>124</v>
      </c>
      <c r="AU132" s="183" t="s">
        <v>80</v>
      </c>
      <c r="AY132" s="18" t="s">
        <v>114</v>
      </c>
      <c r="BE132" s="184">
        <f>IF(N132="základní",J132,0)</f>
        <v>0</v>
      </c>
      <c r="BF132" s="184">
        <f>IF(N132="snížená",J132,0)</f>
        <v>0</v>
      </c>
      <c r="BG132" s="184">
        <f>IF(N132="zákl. přenesená",J132,0)</f>
        <v>0</v>
      </c>
      <c r="BH132" s="184">
        <f>IF(N132="sníž. přenesená",J132,0)</f>
        <v>0</v>
      </c>
      <c r="BI132" s="184">
        <f>IF(N132="nulová",J132,0)</f>
        <v>0</v>
      </c>
      <c r="BJ132" s="18" t="s">
        <v>78</v>
      </c>
      <c r="BK132" s="184">
        <f>ROUND(I132*H132,2)</f>
        <v>0</v>
      </c>
      <c r="BL132" s="18" t="s">
        <v>120</v>
      </c>
      <c r="BM132" s="183" t="s">
        <v>229</v>
      </c>
    </row>
    <row r="133" spans="1:65" s="2" customFormat="1" ht="24.2" customHeight="1">
      <c r="A133" s="35"/>
      <c r="B133" s="36"/>
      <c r="C133" s="190" t="s">
        <v>230</v>
      </c>
      <c r="D133" s="190" t="s">
        <v>124</v>
      </c>
      <c r="E133" s="191" t="s">
        <v>231</v>
      </c>
      <c r="F133" s="192" t="s">
        <v>232</v>
      </c>
      <c r="G133" s="193" t="s">
        <v>139</v>
      </c>
      <c r="H133" s="194">
        <v>18</v>
      </c>
      <c r="I133" s="195"/>
      <c r="J133" s="196">
        <f>ROUND(I133*H133,2)</f>
        <v>0</v>
      </c>
      <c r="K133" s="192" t="s">
        <v>140</v>
      </c>
      <c r="L133" s="197"/>
      <c r="M133" s="198" t="s">
        <v>18</v>
      </c>
      <c r="N133" s="199" t="s">
        <v>41</v>
      </c>
      <c r="O133" s="65"/>
      <c r="P133" s="181">
        <f>O133*H133</f>
        <v>0</v>
      </c>
      <c r="Q133" s="181">
        <v>0</v>
      </c>
      <c r="R133" s="181">
        <f>Q133*H133</f>
        <v>0</v>
      </c>
      <c r="S133" s="181">
        <v>0</v>
      </c>
      <c r="T133" s="182">
        <f>S133*H133</f>
        <v>0</v>
      </c>
      <c r="U133" s="35"/>
      <c r="V133" s="35"/>
      <c r="W133" s="35"/>
      <c r="X133" s="35"/>
      <c r="Y133" s="35"/>
      <c r="Z133" s="35"/>
      <c r="AA133" s="35"/>
      <c r="AB133" s="35"/>
      <c r="AC133" s="35"/>
      <c r="AD133" s="35"/>
      <c r="AE133" s="35"/>
      <c r="AR133" s="183" t="s">
        <v>128</v>
      </c>
      <c r="AT133" s="183" t="s">
        <v>124</v>
      </c>
      <c r="AU133" s="183" t="s">
        <v>80</v>
      </c>
      <c r="AY133" s="18" t="s">
        <v>114</v>
      </c>
      <c r="BE133" s="184">
        <f>IF(N133="základní",J133,0)</f>
        <v>0</v>
      </c>
      <c r="BF133" s="184">
        <f>IF(N133="snížená",J133,0)</f>
        <v>0</v>
      </c>
      <c r="BG133" s="184">
        <f>IF(N133="zákl. přenesená",J133,0)</f>
        <v>0</v>
      </c>
      <c r="BH133" s="184">
        <f>IF(N133="sníž. přenesená",J133,0)</f>
        <v>0</v>
      </c>
      <c r="BI133" s="184">
        <f>IF(N133="nulová",J133,0)</f>
        <v>0</v>
      </c>
      <c r="BJ133" s="18" t="s">
        <v>78</v>
      </c>
      <c r="BK133" s="184">
        <f>ROUND(I133*H133,2)</f>
        <v>0</v>
      </c>
      <c r="BL133" s="18" t="s">
        <v>120</v>
      </c>
      <c r="BM133" s="183" t="s">
        <v>233</v>
      </c>
    </row>
    <row r="134" spans="1:65" s="2" customFormat="1" ht="16.5" customHeight="1">
      <c r="A134" s="35"/>
      <c r="B134" s="36"/>
      <c r="C134" s="190" t="s">
        <v>234</v>
      </c>
      <c r="D134" s="190" t="s">
        <v>124</v>
      </c>
      <c r="E134" s="191" t="s">
        <v>235</v>
      </c>
      <c r="F134" s="192" t="s">
        <v>236</v>
      </c>
      <c r="G134" s="193" t="s">
        <v>139</v>
      </c>
      <c r="H134" s="194">
        <v>24</v>
      </c>
      <c r="I134" s="195"/>
      <c r="J134" s="196">
        <f>ROUND(I134*H134,2)</f>
        <v>0</v>
      </c>
      <c r="K134" s="192" t="s">
        <v>140</v>
      </c>
      <c r="L134" s="197"/>
      <c r="M134" s="198" t="s">
        <v>18</v>
      </c>
      <c r="N134" s="199" t="s">
        <v>41</v>
      </c>
      <c r="O134" s="65"/>
      <c r="P134" s="181">
        <f>O134*H134</f>
        <v>0</v>
      </c>
      <c r="Q134" s="181">
        <v>1.7000000000000001E-2</v>
      </c>
      <c r="R134" s="181">
        <f>Q134*H134</f>
        <v>0.40800000000000003</v>
      </c>
      <c r="S134" s="181">
        <v>0</v>
      </c>
      <c r="T134" s="182">
        <f>S134*H134</f>
        <v>0</v>
      </c>
      <c r="U134" s="35"/>
      <c r="V134" s="35"/>
      <c r="W134" s="35"/>
      <c r="X134" s="35"/>
      <c r="Y134" s="35"/>
      <c r="Z134" s="35"/>
      <c r="AA134" s="35"/>
      <c r="AB134" s="35"/>
      <c r="AC134" s="35"/>
      <c r="AD134" s="35"/>
      <c r="AE134" s="35"/>
      <c r="AR134" s="183" t="s">
        <v>128</v>
      </c>
      <c r="AT134" s="183" t="s">
        <v>124</v>
      </c>
      <c r="AU134" s="183" t="s">
        <v>80</v>
      </c>
      <c r="AY134" s="18" t="s">
        <v>114</v>
      </c>
      <c r="BE134" s="184">
        <f>IF(N134="základní",J134,0)</f>
        <v>0</v>
      </c>
      <c r="BF134" s="184">
        <f>IF(N134="snížená",J134,0)</f>
        <v>0</v>
      </c>
      <c r="BG134" s="184">
        <f>IF(N134="zákl. přenesená",J134,0)</f>
        <v>0</v>
      </c>
      <c r="BH134" s="184">
        <f>IF(N134="sníž. přenesená",J134,0)</f>
        <v>0</v>
      </c>
      <c r="BI134" s="184">
        <f>IF(N134="nulová",J134,0)</f>
        <v>0</v>
      </c>
      <c r="BJ134" s="18" t="s">
        <v>78</v>
      </c>
      <c r="BK134" s="184">
        <f>ROUND(I134*H134,2)</f>
        <v>0</v>
      </c>
      <c r="BL134" s="18" t="s">
        <v>120</v>
      </c>
      <c r="BM134" s="183" t="s">
        <v>237</v>
      </c>
    </row>
    <row r="135" spans="1:65" s="12" customFormat="1" ht="22.85" customHeight="1">
      <c r="B135" s="158"/>
      <c r="C135" s="159"/>
      <c r="D135" s="160" t="s">
        <v>69</v>
      </c>
      <c r="E135" s="200" t="s">
        <v>238</v>
      </c>
      <c r="F135" s="200" t="s">
        <v>239</v>
      </c>
      <c r="G135" s="159"/>
      <c r="H135" s="159"/>
      <c r="I135" s="162"/>
      <c r="J135" s="201">
        <f>BK135</f>
        <v>0</v>
      </c>
      <c r="K135" s="159"/>
      <c r="L135" s="164"/>
      <c r="M135" s="165"/>
      <c r="N135" s="166"/>
      <c r="O135" s="166"/>
      <c r="P135" s="167">
        <f>SUM(P136:P141)</f>
        <v>0</v>
      </c>
      <c r="Q135" s="166"/>
      <c r="R135" s="167">
        <f>SUM(R136:R141)</f>
        <v>0</v>
      </c>
      <c r="S135" s="166"/>
      <c r="T135" s="168">
        <f>SUM(T136:T141)</f>
        <v>0</v>
      </c>
      <c r="AR135" s="169" t="s">
        <v>80</v>
      </c>
      <c r="AT135" s="170" t="s">
        <v>69</v>
      </c>
      <c r="AU135" s="170" t="s">
        <v>78</v>
      </c>
      <c r="AY135" s="169" t="s">
        <v>114</v>
      </c>
      <c r="BK135" s="171">
        <f>SUM(BK136:BK141)</f>
        <v>0</v>
      </c>
    </row>
    <row r="136" spans="1:65" s="2" customFormat="1" ht="24.2" customHeight="1">
      <c r="A136" s="35"/>
      <c r="B136" s="36"/>
      <c r="C136" s="172" t="s">
        <v>240</v>
      </c>
      <c r="D136" s="172" t="s">
        <v>115</v>
      </c>
      <c r="E136" s="173" t="s">
        <v>241</v>
      </c>
      <c r="F136" s="174" t="s">
        <v>242</v>
      </c>
      <c r="G136" s="175" t="s">
        <v>133</v>
      </c>
      <c r="H136" s="176">
        <v>16</v>
      </c>
      <c r="I136" s="177"/>
      <c r="J136" s="178">
        <f>ROUND(I136*H136,2)</f>
        <v>0</v>
      </c>
      <c r="K136" s="174" t="s">
        <v>119</v>
      </c>
      <c r="L136" s="40"/>
      <c r="M136" s="179" t="s">
        <v>18</v>
      </c>
      <c r="N136" s="180" t="s">
        <v>41</v>
      </c>
      <c r="O136" s="65"/>
      <c r="P136" s="181">
        <f>O136*H136</f>
        <v>0</v>
      </c>
      <c r="Q136" s="181">
        <v>0</v>
      </c>
      <c r="R136" s="181">
        <f>Q136*H136</f>
        <v>0</v>
      </c>
      <c r="S136" s="181">
        <v>0</v>
      </c>
      <c r="T136" s="182">
        <f>S136*H136</f>
        <v>0</v>
      </c>
      <c r="U136" s="35"/>
      <c r="V136" s="35"/>
      <c r="W136" s="35"/>
      <c r="X136" s="35"/>
      <c r="Y136" s="35"/>
      <c r="Z136" s="35"/>
      <c r="AA136" s="35"/>
      <c r="AB136" s="35"/>
      <c r="AC136" s="35"/>
      <c r="AD136" s="35"/>
      <c r="AE136" s="35"/>
      <c r="AR136" s="183" t="s">
        <v>120</v>
      </c>
      <c r="AT136" s="183" t="s">
        <v>115</v>
      </c>
      <c r="AU136" s="183" t="s">
        <v>80</v>
      </c>
      <c r="AY136" s="18" t="s">
        <v>114</v>
      </c>
      <c r="BE136" s="184">
        <f>IF(N136="základní",J136,0)</f>
        <v>0</v>
      </c>
      <c r="BF136" s="184">
        <f>IF(N136="snížená",J136,0)</f>
        <v>0</v>
      </c>
      <c r="BG136" s="184">
        <f>IF(N136="zákl. přenesená",J136,0)</f>
        <v>0</v>
      </c>
      <c r="BH136" s="184">
        <f>IF(N136="sníž. přenesená",J136,0)</f>
        <v>0</v>
      </c>
      <c r="BI136" s="184">
        <f>IF(N136="nulová",J136,0)</f>
        <v>0</v>
      </c>
      <c r="BJ136" s="18" t="s">
        <v>78</v>
      </c>
      <c r="BK136" s="184">
        <f>ROUND(I136*H136,2)</f>
        <v>0</v>
      </c>
      <c r="BL136" s="18" t="s">
        <v>120</v>
      </c>
      <c r="BM136" s="183" t="s">
        <v>243</v>
      </c>
    </row>
    <row r="137" spans="1:65" s="2" customFormat="1" ht="10.35">
      <c r="A137" s="35"/>
      <c r="B137" s="36"/>
      <c r="C137" s="37"/>
      <c r="D137" s="185" t="s">
        <v>122</v>
      </c>
      <c r="E137" s="37"/>
      <c r="F137" s="186" t="s">
        <v>244</v>
      </c>
      <c r="G137" s="37"/>
      <c r="H137" s="37"/>
      <c r="I137" s="187"/>
      <c r="J137" s="37"/>
      <c r="K137" s="37"/>
      <c r="L137" s="40"/>
      <c r="M137" s="188"/>
      <c r="N137" s="189"/>
      <c r="O137" s="65"/>
      <c r="P137" s="65"/>
      <c r="Q137" s="65"/>
      <c r="R137" s="65"/>
      <c r="S137" s="65"/>
      <c r="T137" s="66"/>
      <c r="U137" s="35"/>
      <c r="V137" s="35"/>
      <c r="W137" s="35"/>
      <c r="X137" s="35"/>
      <c r="Y137" s="35"/>
      <c r="Z137" s="35"/>
      <c r="AA137" s="35"/>
      <c r="AB137" s="35"/>
      <c r="AC137" s="35"/>
      <c r="AD137" s="35"/>
      <c r="AE137" s="35"/>
      <c r="AT137" s="18" t="s">
        <v>122</v>
      </c>
      <c r="AU137" s="18" t="s">
        <v>80</v>
      </c>
    </row>
    <row r="138" spans="1:65" s="2" customFormat="1" ht="37.85" customHeight="1">
      <c r="A138" s="35"/>
      <c r="B138" s="36"/>
      <c r="C138" s="190" t="s">
        <v>245</v>
      </c>
      <c r="D138" s="190" t="s">
        <v>124</v>
      </c>
      <c r="E138" s="191" t="s">
        <v>246</v>
      </c>
      <c r="F138" s="192" t="s">
        <v>247</v>
      </c>
      <c r="G138" s="193" t="s">
        <v>248</v>
      </c>
      <c r="H138" s="194">
        <v>2</v>
      </c>
      <c r="I138" s="195"/>
      <c r="J138" s="196">
        <f>ROUND(I138*H138,2)</f>
        <v>0</v>
      </c>
      <c r="K138" s="192" t="s">
        <v>140</v>
      </c>
      <c r="L138" s="197"/>
      <c r="M138" s="198" t="s">
        <v>18</v>
      </c>
      <c r="N138" s="199" t="s">
        <v>41</v>
      </c>
      <c r="O138" s="65"/>
      <c r="P138" s="181">
        <f>O138*H138</f>
        <v>0</v>
      </c>
      <c r="Q138" s="181">
        <v>0</v>
      </c>
      <c r="R138" s="181">
        <f>Q138*H138</f>
        <v>0</v>
      </c>
      <c r="S138" s="181">
        <v>0</v>
      </c>
      <c r="T138" s="182">
        <f>S138*H138</f>
        <v>0</v>
      </c>
      <c r="U138" s="35"/>
      <c r="V138" s="35"/>
      <c r="W138" s="35"/>
      <c r="X138" s="35"/>
      <c r="Y138" s="35"/>
      <c r="Z138" s="35"/>
      <c r="AA138" s="35"/>
      <c r="AB138" s="35"/>
      <c r="AC138" s="35"/>
      <c r="AD138" s="35"/>
      <c r="AE138" s="35"/>
      <c r="AR138" s="183" t="s">
        <v>128</v>
      </c>
      <c r="AT138" s="183" t="s">
        <v>124</v>
      </c>
      <c r="AU138" s="183" t="s">
        <v>80</v>
      </c>
      <c r="AY138" s="18" t="s">
        <v>114</v>
      </c>
      <c r="BE138" s="184">
        <f>IF(N138="základní",J138,0)</f>
        <v>0</v>
      </c>
      <c r="BF138" s="184">
        <f>IF(N138="snížená",J138,0)</f>
        <v>0</v>
      </c>
      <c r="BG138" s="184">
        <f>IF(N138="zákl. přenesená",J138,0)</f>
        <v>0</v>
      </c>
      <c r="BH138" s="184">
        <f>IF(N138="sníž. přenesená",J138,0)</f>
        <v>0</v>
      </c>
      <c r="BI138" s="184">
        <f>IF(N138="nulová",J138,0)</f>
        <v>0</v>
      </c>
      <c r="BJ138" s="18" t="s">
        <v>78</v>
      </c>
      <c r="BK138" s="184">
        <f>ROUND(I138*H138,2)</f>
        <v>0</v>
      </c>
      <c r="BL138" s="18" t="s">
        <v>120</v>
      </c>
      <c r="BM138" s="183" t="s">
        <v>249</v>
      </c>
    </row>
    <row r="139" spans="1:65" s="2" customFormat="1" ht="37.85" customHeight="1">
      <c r="A139" s="35"/>
      <c r="B139" s="36"/>
      <c r="C139" s="190" t="s">
        <v>250</v>
      </c>
      <c r="D139" s="190" t="s">
        <v>124</v>
      </c>
      <c r="E139" s="191" t="s">
        <v>251</v>
      </c>
      <c r="F139" s="192" t="s">
        <v>252</v>
      </c>
      <c r="G139" s="193" t="s">
        <v>139</v>
      </c>
      <c r="H139" s="194">
        <v>4</v>
      </c>
      <c r="I139" s="195"/>
      <c r="J139" s="196">
        <f>ROUND(I139*H139,2)</f>
        <v>0</v>
      </c>
      <c r="K139" s="192" t="s">
        <v>140</v>
      </c>
      <c r="L139" s="197"/>
      <c r="M139" s="198" t="s">
        <v>18</v>
      </c>
      <c r="N139" s="199" t="s">
        <v>41</v>
      </c>
      <c r="O139" s="65"/>
      <c r="P139" s="181">
        <f>O139*H139</f>
        <v>0</v>
      </c>
      <c r="Q139" s="181">
        <v>0</v>
      </c>
      <c r="R139" s="181">
        <f>Q139*H139</f>
        <v>0</v>
      </c>
      <c r="S139" s="181">
        <v>0</v>
      </c>
      <c r="T139" s="182">
        <f>S139*H139</f>
        <v>0</v>
      </c>
      <c r="U139" s="35"/>
      <c r="V139" s="35"/>
      <c r="W139" s="35"/>
      <c r="X139" s="35"/>
      <c r="Y139" s="35"/>
      <c r="Z139" s="35"/>
      <c r="AA139" s="35"/>
      <c r="AB139" s="35"/>
      <c r="AC139" s="35"/>
      <c r="AD139" s="35"/>
      <c r="AE139" s="35"/>
      <c r="AR139" s="183" t="s">
        <v>128</v>
      </c>
      <c r="AT139" s="183" t="s">
        <v>124</v>
      </c>
      <c r="AU139" s="183" t="s">
        <v>80</v>
      </c>
      <c r="AY139" s="18" t="s">
        <v>114</v>
      </c>
      <c r="BE139" s="184">
        <f>IF(N139="základní",J139,0)</f>
        <v>0</v>
      </c>
      <c r="BF139" s="184">
        <f>IF(N139="snížená",J139,0)</f>
        <v>0</v>
      </c>
      <c r="BG139" s="184">
        <f>IF(N139="zákl. přenesená",J139,0)</f>
        <v>0</v>
      </c>
      <c r="BH139" s="184">
        <f>IF(N139="sníž. přenesená",J139,0)</f>
        <v>0</v>
      </c>
      <c r="BI139" s="184">
        <f>IF(N139="nulová",J139,0)</f>
        <v>0</v>
      </c>
      <c r="BJ139" s="18" t="s">
        <v>78</v>
      </c>
      <c r="BK139" s="184">
        <f>ROUND(I139*H139,2)</f>
        <v>0</v>
      </c>
      <c r="BL139" s="18" t="s">
        <v>120</v>
      </c>
      <c r="BM139" s="183" t="s">
        <v>253</v>
      </c>
    </row>
    <row r="140" spans="1:65" s="2" customFormat="1" ht="37.85" customHeight="1">
      <c r="A140" s="35"/>
      <c r="B140" s="36"/>
      <c r="C140" s="190" t="s">
        <v>254</v>
      </c>
      <c r="D140" s="190" t="s">
        <v>124</v>
      </c>
      <c r="E140" s="191" t="s">
        <v>255</v>
      </c>
      <c r="F140" s="192" t="s">
        <v>256</v>
      </c>
      <c r="G140" s="193" t="s">
        <v>139</v>
      </c>
      <c r="H140" s="194">
        <v>4</v>
      </c>
      <c r="I140" s="195"/>
      <c r="J140" s="196">
        <f>ROUND(I140*H140,2)</f>
        <v>0</v>
      </c>
      <c r="K140" s="192" t="s">
        <v>140</v>
      </c>
      <c r="L140" s="197"/>
      <c r="M140" s="198" t="s">
        <v>18</v>
      </c>
      <c r="N140" s="199" t="s">
        <v>41</v>
      </c>
      <c r="O140" s="65"/>
      <c r="P140" s="181">
        <f>O140*H140</f>
        <v>0</v>
      </c>
      <c r="Q140" s="181">
        <v>0</v>
      </c>
      <c r="R140" s="181">
        <f>Q140*H140</f>
        <v>0</v>
      </c>
      <c r="S140" s="181">
        <v>0</v>
      </c>
      <c r="T140" s="182">
        <f>S140*H140</f>
        <v>0</v>
      </c>
      <c r="U140" s="35"/>
      <c r="V140" s="35"/>
      <c r="W140" s="35"/>
      <c r="X140" s="35"/>
      <c r="Y140" s="35"/>
      <c r="Z140" s="35"/>
      <c r="AA140" s="35"/>
      <c r="AB140" s="35"/>
      <c r="AC140" s="35"/>
      <c r="AD140" s="35"/>
      <c r="AE140" s="35"/>
      <c r="AR140" s="183" t="s">
        <v>128</v>
      </c>
      <c r="AT140" s="183" t="s">
        <v>124</v>
      </c>
      <c r="AU140" s="183" t="s">
        <v>80</v>
      </c>
      <c r="AY140" s="18" t="s">
        <v>114</v>
      </c>
      <c r="BE140" s="184">
        <f>IF(N140="základní",J140,0)</f>
        <v>0</v>
      </c>
      <c r="BF140" s="184">
        <f>IF(N140="snížená",J140,0)</f>
        <v>0</v>
      </c>
      <c r="BG140" s="184">
        <f>IF(N140="zákl. přenesená",J140,0)</f>
        <v>0</v>
      </c>
      <c r="BH140" s="184">
        <f>IF(N140="sníž. přenesená",J140,0)</f>
        <v>0</v>
      </c>
      <c r="BI140" s="184">
        <f>IF(N140="nulová",J140,0)</f>
        <v>0</v>
      </c>
      <c r="BJ140" s="18" t="s">
        <v>78</v>
      </c>
      <c r="BK140" s="184">
        <f>ROUND(I140*H140,2)</f>
        <v>0</v>
      </c>
      <c r="BL140" s="18" t="s">
        <v>120</v>
      </c>
      <c r="BM140" s="183" t="s">
        <v>257</v>
      </c>
    </row>
    <row r="141" spans="1:65" s="2" customFormat="1" ht="49.1" customHeight="1">
      <c r="A141" s="35"/>
      <c r="B141" s="36"/>
      <c r="C141" s="190" t="s">
        <v>258</v>
      </c>
      <c r="D141" s="190" t="s">
        <v>124</v>
      </c>
      <c r="E141" s="191" t="s">
        <v>259</v>
      </c>
      <c r="F141" s="192" t="s">
        <v>260</v>
      </c>
      <c r="G141" s="193" t="s">
        <v>248</v>
      </c>
      <c r="H141" s="194">
        <v>4</v>
      </c>
      <c r="I141" s="195"/>
      <c r="J141" s="196">
        <f>ROUND(I141*H141,2)</f>
        <v>0</v>
      </c>
      <c r="K141" s="192" t="s">
        <v>140</v>
      </c>
      <c r="L141" s="197"/>
      <c r="M141" s="198" t="s">
        <v>18</v>
      </c>
      <c r="N141" s="199" t="s">
        <v>41</v>
      </c>
      <c r="O141" s="65"/>
      <c r="P141" s="181">
        <f>O141*H141</f>
        <v>0</v>
      </c>
      <c r="Q141" s="181">
        <v>0</v>
      </c>
      <c r="R141" s="181">
        <f>Q141*H141</f>
        <v>0</v>
      </c>
      <c r="S141" s="181">
        <v>0</v>
      </c>
      <c r="T141" s="182">
        <f>S141*H141</f>
        <v>0</v>
      </c>
      <c r="U141" s="35"/>
      <c r="V141" s="35"/>
      <c r="W141" s="35"/>
      <c r="X141" s="35"/>
      <c r="Y141" s="35"/>
      <c r="Z141" s="35"/>
      <c r="AA141" s="35"/>
      <c r="AB141" s="35"/>
      <c r="AC141" s="35"/>
      <c r="AD141" s="35"/>
      <c r="AE141" s="35"/>
      <c r="AR141" s="183" t="s">
        <v>128</v>
      </c>
      <c r="AT141" s="183" t="s">
        <v>124</v>
      </c>
      <c r="AU141" s="183" t="s">
        <v>80</v>
      </c>
      <c r="AY141" s="18" t="s">
        <v>114</v>
      </c>
      <c r="BE141" s="184">
        <f>IF(N141="základní",J141,0)</f>
        <v>0</v>
      </c>
      <c r="BF141" s="184">
        <f>IF(N141="snížená",J141,0)</f>
        <v>0</v>
      </c>
      <c r="BG141" s="184">
        <f>IF(N141="zákl. přenesená",J141,0)</f>
        <v>0</v>
      </c>
      <c r="BH141" s="184">
        <f>IF(N141="sníž. přenesená",J141,0)</f>
        <v>0</v>
      </c>
      <c r="BI141" s="184">
        <f>IF(N141="nulová",J141,0)</f>
        <v>0</v>
      </c>
      <c r="BJ141" s="18" t="s">
        <v>78</v>
      </c>
      <c r="BK141" s="184">
        <f>ROUND(I141*H141,2)</f>
        <v>0</v>
      </c>
      <c r="BL141" s="18" t="s">
        <v>120</v>
      </c>
      <c r="BM141" s="183" t="s">
        <v>261</v>
      </c>
    </row>
    <row r="142" spans="1:65" s="12" customFormat="1" ht="22.85" customHeight="1">
      <c r="B142" s="158"/>
      <c r="C142" s="159"/>
      <c r="D142" s="160" t="s">
        <v>69</v>
      </c>
      <c r="E142" s="200" t="s">
        <v>262</v>
      </c>
      <c r="F142" s="200" t="s">
        <v>263</v>
      </c>
      <c r="G142" s="159"/>
      <c r="H142" s="159"/>
      <c r="I142" s="162"/>
      <c r="J142" s="201">
        <f>BK142</f>
        <v>0</v>
      </c>
      <c r="K142" s="159"/>
      <c r="L142" s="164"/>
      <c r="M142" s="165"/>
      <c r="N142" s="166"/>
      <c r="O142" s="166"/>
      <c r="P142" s="167">
        <f>SUM(P143:P148)</f>
        <v>0</v>
      </c>
      <c r="Q142" s="166"/>
      <c r="R142" s="167">
        <f>SUM(R143:R148)</f>
        <v>0.12175</v>
      </c>
      <c r="S142" s="166"/>
      <c r="T142" s="168">
        <f>SUM(T143:T148)</f>
        <v>0</v>
      </c>
      <c r="AR142" s="169" t="s">
        <v>80</v>
      </c>
      <c r="AT142" s="170" t="s">
        <v>69</v>
      </c>
      <c r="AU142" s="170" t="s">
        <v>78</v>
      </c>
      <c r="AY142" s="169" t="s">
        <v>114</v>
      </c>
      <c r="BK142" s="171">
        <f>SUM(BK143:BK148)</f>
        <v>0</v>
      </c>
    </row>
    <row r="143" spans="1:65" s="2" customFormat="1" ht="16.5" customHeight="1">
      <c r="A143" s="35"/>
      <c r="B143" s="36"/>
      <c r="C143" s="172" t="s">
        <v>264</v>
      </c>
      <c r="D143" s="172" t="s">
        <v>115</v>
      </c>
      <c r="E143" s="173" t="s">
        <v>265</v>
      </c>
      <c r="F143" s="174" t="s">
        <v>266</v>
      </c>
      <c r="G143" s="175" t="s">
        <v>118</v>
      </c>
      <c r="H143" s="176">
        <v>120</v>
      </c>
      <c r="I143" s="177"/>
      <c r="J143" s="178">
        <f>ROUND(I143*H143,2)</f>
        <v>0</v>
      </c>
      <c r="K143" s="174" t="s">
        <v>119</v>
      </c>
      <c r="L143" s="40"/>
      <c r="M143" s="179" t="s">
        <v>18</v>
      </c>
      <c r="N143" s="180" t="s">
        <v>41</v>
      </c>
      <c r="O143" s="65"/>
      <c r="P143" s="181">
        <f>O143*H143</f>
        <v>0</v>
      </c>
      <c r="Q143" s="181">
        <v>0</v>
      </c>
      <c r="R143" s="181">
        <f>Q143*H143</f>
        <v>0</v>
      </c>
      <c r="S143" s="181">
        <v>0</v>
      </c>
      <c r="T143" s="182">
        <f>S143*H143</f>
        <v>0</v>
      </c>
      <c r="U143" s="35"/>
      <c r="V143" s="35"/>
      <c r="W143" s="35"/>
      <c r="X143" s="35"/>
      <c r="Y143" s="35"/>
      <c r="Z143" s="35"/>
      <c r="AA143" s="35"/>
      <c r="AB143" s="35"/>
      <c r="AC143" s="35"/>
      <c r="AD143" s="35"/>
      <c r="AE143" s="35"/>
      <c r="AR143" s="183" t="s">
        <v>120</v>
      </c>
      <c r="AT143" s="183" t="s">
        <v>115</v>
      </c>
      <c r="AU143" s="183" t="s">
        <v>80</v>
      </c>
      <c r="AY143" s="18" t="s">
        <v>114</v>
      </c>
      <c r="BE143" s="184">
        <f>IF(N143="základní",J143,0)</f>
        <v>0</v>
      </c>
      <c r="BF143" s="184">
        <f>IF(N143="snížená",J143,0)</f>
        <v>0</v>
      </c>
      <c r="BG143" s="184">
        <f>IF(N143="zákl. přenesená",J143,0)</f>
        <v>0</v>
      </c>
      <c r="BH143" s="184">
        <f>IF(N143="sníž. přenesená",J143,0)</f>
        <v>0</v>
      </c>
      <c r="BI143" s="184">
        <f>IF(N143="nulová",J143,0)</f>
        <v>0</v>
      </c>
      <c r="BJ143" s="18" t="s">
        <v>78</v>
      </c>
      <c r="BK143" s="184">
        <f>ROUND(I143*H143,2)</f>
        <v>0</v>
      </c>
      <c r="BL143" s="18" t="s">
        <v>120</v>
      </c>
      <c r="BM143" s="183" t="s">
        <v>267</v>
      </c>
    </row>
    <row r="144" spans="1:65" s="2" customFormat="1" ht="10.35">
      <c r="A144" s="35"/>
      <c r="B144" s="36"/>
      <c r="C144" s="37"/>
      <c r="D144" s="185" t="s">
        <v>122</v>
      </c>
      <c r="E144" s="37"/>
      <c r="F144" s="186" t="s">
        <v>268</v>
      </c>
      <c r="G144" s="37"/>
      <c r="H144" s="37"/>
      <c r="I144" s="187"/>
      <c r="J144" s="37"/>
      <c r="K144" s="37"/>
      <c r="L144" s="40"/>
      <c r="M144" s="188"/>
      <c r="N144" s="189"/>
      <c r="O144" s="65"/>
      <c r="P144" s="65"/>
      <c r="Q144" s="65"/>
      <c r="R144" s="65"/>
      <c r="S144" s="65"/>
      <c r="T144" s="66"/>
      <c r="U144" s="35"/>
      <c r="V144" s="35"/>
      <c r="W144" s="35"/>
      <c r="X144" s="35"/>
      <c r="Y144" s="35"/>
      <c r="Z144" s="35"/>
      <c r="AA144" s="35"/>
      <c r="AB144" s="35"/>
      <c r="AC144" s="35"/>
      <c r="AD144" s="35"/>
      <c r="AE144" s="35"/>
      <c r="AT144" s="18" t="s">
        <v>122</v>
      </c>
      <c r="AU144" s="18" t="s">
        <v>80</v>
      </c>
    </row>
    <row r="145" spans="1:65" s="2" customFormat="1" ht="21.75" customHeight="1">
      <c r="A145" s="35"/>
      <c r="B145" s="36"/>
      <c r="C145" s="190" t="s">
        <v>269</v>
      </c>
      <c r="D145" s="190" t="s">
        <v>124</v>
      </c>
      <c r="E145" s="191" t="s">
        <v>270</v>
      </c>
      <c r="F145" s="192" t="s">
        <v>271</v>
      </c>
      <c r="G145" s="193" t="s">
        <v>133</v>
      </c>
      <c r="H145" s="194">
        <v>120</v>
      </c>
      <c r="I145" s="195"/>
      <c r="J145" s="196">
        <f>ROUND(I145*H145,2)</f>
        <v>0</v>
      </c>
      <c r="K145" s="192" t="s">
        <v>119</v>
      </c>
      <c r="L145" s="197"/>
      <c r="M145" s="198" t="s">
        <v>18</v>
      </c>
      <c r="N145" s="199" t="s">
        <v>41</v>
      </c>
      <c r="O145" s="65"/>
      <c r="P145" s="181">
        <f>O145*H145</f>
        <v>0</v>
      </c>
      <c r="Q145" s="181">
        <v>1E-3</v>
      </c>
      <c r="R145" s="181">
        <f>Q145*H145</f>
        <v>0.12</v>
      </c>
      <c r="S145" s="181">
        <v>0</v>
      </c>
      <c r="T145" s="182">
        <f>S145*H145</f>
        <v>0</v>
      </c>
      <c r="U145" s="35"/>
      <c r="V145" s="35"/>
      <c r="W145" s="35"/>
      <c r="X145" s="35"/>
      <c r="Y145" s="35"/>
      <c r="Z145" s="35"/>
      <c r="AA145" s="35"/>
      <c r="AB145" s="35"/>
      <c r="AC145" s="35"/>
      <c r="AD145" s="35"/>
      <c r="AE145" s="35"/>
      <c r="AR145" s="183" t="s">
        <v>128</v>
      </c>
      <c r="AT145" s="183" t="s">
        <v>124</v>
      </c>
      <c r="AU145" s="183" t="s">
        <v>80</v>
      </c>
      <c r="AY145" s="18" t="s">
        <v>114</v>
      </c>
      <c r="BE145" s="184">
        <f>IF(N145="základní",J145,0)</f>
        <v>0</v>
      </c>
      <c r="BF145" s="184">
        <f>IF(N145="snížená",J145,0)</f>
        <v>0</v>
      </c>
      <c r="BG145" s="184">
        <f>IF(N145="zákl. přenesená",J145,0)</f>
        <v>0</v>
      </c>
      <c r="BH145" s="184">
        <f>IF(N145="sníž. přenesená",J145,0)</f>
        <v>0</v>
      </c>
      <c r="BI145" s="184">
        <f>IF(N145="nulová",J145,0)</f>
        <v>0</v>
      </c>
      <c r="BJ145" s="18" t="s">
        <v>78</v>
      </c>
      <c r="BK145" s="184">
        <f>ROUND(I145*H145,2)</f>
        <v>0</v>
      </c>
      <c r="BL145" s="18" t="s">
        <v>120</v>
      </c>
      <c r="BM145" s="183" t="s">
        <v>272</v>
      </c>
    </row>
    <row r="146" spans="1:65" s="2" customFormat="1" ht="16.5" customHeight="1">
      <c r="A146" s="35"/>
      <c r="B146" s="36"/>
      <c r="C146" s="172" t="s">
        <v>273</v>
      </c>
      <c r="D146" s="172" t="s">
        <v>115</v>
      </c>
      <c r="E146" s="173" t="s">
        <v>274</v>
      </c>
      <c r="F146" s="174" t="s">
        <v>275</v>
      </c>
      <c r="G146" s="175" t="s">
        <v>133</v>
      </c>
      <c r="H146" s="176">
        <v>25</v>
      </c>
      <c r="I146" s="177"/>
      <c r="J146" s="178">
        <f>ROUND(I146*H146,2)</f>
        <v>0</v>
      </c>
      <c r="K146" s="174" t="s">
        <v>119</v>
      </c>
      <c r="L146" s="40"/>
      <c r="M146" s="179" t="s">
        <v>18</v>
      </c>
      <c r="N146" s="180" t="s">
        <v>41</v>
      </c>
      <c r="O146" s="65"/>
      <c r="P146" s="181">
        <f>O146*H146</f>
        <v>0</v>
      </c>
      <c r="Q146" s="181">
        <v>0</v>
      </c>
      <c r="R146" s="181">
        <f>Q146*H146</f>
        <v>0</v>
      </c>
      <c r="S146" s="181">
        <v>0</v>
      </c>
      <c r="T146" s="182">
        <f>S146*H146</f>
        <v>0</v>
      </c>
      <c r="U146" s="35"/>
      <c r="V146" s="35"/>
      <c r="W146" s="35"/>
      <c r="X146" s="35"/>
      <c r="Y146" s="35"/>
      <c r="Z146" s="35"/>
      <c r="AA146" s="35"/>
      <c r="AB146" s="35"/>
      <c r="AC146" s="35"/>
      <c r="AD146" s="35"/>
      <c r="AE146" s="35"/>
      <c r="AR146" s="183" t="s">
        <v>120</v>
      </c>
      <c r="AT146" s="183" t="s">
        <v>115</v>
      </c>
      <c r="AU146" s="183" t="s">
        <v>80</v>
      </c>
      <c r="AY146" s="18" t="s">
        <v>114</v>
      </c>
      <c r="BE146" s="184">
        <f>IF(N146="základní",J146,0)</f>
        <v>0</v>
      </c>
      <c r="BF146" s="184">
        <f>IF(N146="snížená",J146,0)</f>
        <v>0</v>
      </c>
      <c r="BG146" s="184">
        <f>IF(N146="zákl. přenesená",J146,0)</f>
        <v>0</v>
      </c>
      <c r="BH146" s="184">
        <f>IF(N146="sníž. přenesená",J146,0)</f>
        <v>0</v>
      </c>
      <c r="BI146" s="184">
        <f>IF(N146="nulová",J146,0)</f>
        <v>0</v>
      </c>
      <c r="BJ146" s="18" t="s">
        <v>78</v>
      </c>
      <c r="BK146" s="184">
        <f>ROUND(I146*H146,2)</f>
        <v>0</v>
      </c>
      <c r="BL146" s="18" t="s">
        <v>120</v>
      </c>
      <c r="BM146" s="183" t="s">
        <v>276</v>
      </c>
    </row>
    <row r="147" spans="1:65" s="2" customFormat="1" ht="10.35">
      <c r="A147" s="35"/>
      <c r="B147" s="36"/>
      <c r="C147" s="37"/>
      <c r="D147" s="185" t="s">
        <v>122</v>
      </c>
      <c r="E147" s="37"/>
      <c r="F147" s="186" t="s">
        <v>277</v>
      </c>
      <c r="G147" s="37"/>
      <c r="H147" s="37"/>
      <c r="I147" s="187"/>
      <c r="J147" s="37"/>
      <c r="K147" s="37"/>
      <c r="L147" s="40"/>
      <c r="M147" s="188"/>
      <c r="N147" s="189"/>
      <c r="O147" s="65"/>
      <c r="P147" s="65"/>
      <c r="Q147" s="65"/>
      <c r="R147" s="65"/>
      <c r="S147" s="65"/>
      <c r="T147" s="66"/>
      <c r="U147" s="35"/>
      <c r="V147" s="35"/>
      <c r="W147" s="35"/>
      <c r="X147" s="35"/>
      <c r="Y147" s="35"/>
      <c r="Z147" s="35"/>
      <c r="AA147" s="35"/>
      <c r="AB147" s="35"/>
      <c r="AC147" s="35"/>
      <c r="AD147" s="35"/>
      <c r="AE147" s="35"/>
      <c r="AT147" s="18" t="s">
        <v>122</v>
      </c>
      <c r="AU147" s="18" t="s">
        <v>80</v>
      </c>
    </row>
    <row r="148" spans="1:65" s="2" customFormat="1" ht="16.5" customHeight="1">
      <c r="A148" s="35"/>
      <c r="B148" s="36"/>
      <c r="C148" s="190" t="s">
        <v>128</v>
      </c>
      <c r="D148" s="190" t="s">
        <v>124</v>
      </c>
      <c r="E148" s="191" t="s">
        <v>278</v>
      </c>
      <c r="F148" s="192" t="s">
        <v>279</v>
      </c>
      <c r="G148" s="193" t="s">
        <v>133</v>
      </c>
      <c r="H148" s="194">
        <v>25</v>
      </c>
      <c r="I148" s="195"/>
      <c r="J148" s="196">
        <f>ROUND(I148*H148,2)</f>
        <v>0</v>
      </c>
      <c r="K148" s="192" t="s">
        <v>119</v>
      </c>
      <c r="L148" s="197"/>
      <c r="M148" s="198" t="s">
        <v>18</v>
      </c>
      <c r="N148" s="199" t="s">
        <v>41</v>
      </c>
      <c r="O148" s="65"/>
      <c r="P148" s="181">
        <f>O148*H148</f>
        <v>0</v>
      </c>
      <c r="Q148" s="181">
        <v>6.9999999999999994E-5</v>
      </c>
      <c r="R148" s="181">
        <f>Q148*H148</f>
        <v>1.7499999999999998E-3</v>
      </c>
      <c r="S148" s="181">
        <v>0</v>
      </c>
      <c r="T148" s="182">
        <f>S148*H148</f>
        <v>0</v>
      </c>
      <c r="U148" s="35"/>
      <c r="V148" s="35"/>
      <c r="W148" s="35"/>
      <c r="X148" s="35"/>
      <c r="Y148" s="35"/>
      <c r="Z148" s="35"/>
      <c r="AA148" s="35"/>
      <c r="AB148" s="35"/>
      <c r="AC148" s="35"/>
      <c r="AD148" s="35"/>
      <c r="AE148" s="35"/>
      <c r="AR148" s="183" t="s">
        <v>128</v>
      </c>
      <c r="AT148" s="183" t="s">
        <v>124</v>
      </c>
      <c r="AU148" s="183" t="s">
        <v>80</v>
      </c>
      <c r="AY148" s="18" t="s">
        <v>114</v>
      </c>
      <c r="BE148" s="184">
        <f>IF(N148="základní",J148,0)</f>
        <v>0</v>
      </c>
      <c r="BF148" s="184">
        <f>IF(N148="snížená",J148,0)</f>
        <v>0</v>
      </c>
      <c r="BG148" s="184">
        <f>IF(N148="zákl. přenesená",J148,0)</f>
        <v>0</v>
      </c>
      <c r="BH148" s="184">
        <f>IF(N148="sníž. přenesená",J148,0)</f>
        <v>0</v>
      </c>
      <c r="BI148" s="184">
        <f>IF(N148="nulová",J148,0)</f>
        <v>0</v>
      </c>
      <c r="BJ148" s="18" t="s">
        <v>78</v>
      </c>
      <c r="BK148" s="184">
        <f>ROUND(I148*H148,2)</f>
        <v>0</v>
      </c>
      <c r="BL148" s="18" t="s">
        <v>120</v>
      </c>
      <c r="BM148" s="183" t="s">
        <v>280</v>
      </c>
    </row>
    <row r="149" spans="1:65" s="12" customFormat="1" ht="25.95" customHeight="1">
      <c r="B149" s="158"/>
      <c r="C149" s="159"/>
      <c r="D149" s="160" t="s">
        <v>69</v>
      </c>
      <c r="E149" s="161" t="s">
        <v>281</v>
      </c>
      <c r="F149" s="161" t="s">
        <v>282</v>
      </c>
      <c r="G149" s="159"/>
      <c r="H149" s="159"/>
      <c r="I149" s="162"/>
      <c r="J149" s="163">
        <f>BK149</f>
        <v>0</v>
      </c>
      <c r="K149" s="159"/>
      <c r="L149" s="164"/>
      <c r="M149" s="165"/>
      <c r="N149" s="166"/>
      <c r="O149" s="166"/>
      <c r="P149" s="167">
        <f>SUM(P150:P151)</f>
        <v>0</v>
      </c>
      <c r="Q149" s="166"/>
      <c r="R149" s="167">
        <f>SUM(R150:R151)</f>
        <v>0</v>
      </c>
      <c r="S149" s="166"/>
      <c r="T149" s="168">
        <f>SUM(T150:T151)</f>
        <v>0</v>
      </c>
      <c r="AR149" s="169" t="s">
        <v>80</v>
      </c>
      <c r="AT149" s="170" t="s">
        <v>69</v>
      </c>
      <c r="AU149" s="170" t="s">
        <v>70</v>
      </c>
      <c r="AY149" s="169" t="s">
        <v>114</v>
      </c>
      <c r="BK149" s="171">
        <f>SUM(BK150:BK151)</f>
        <v>0</v>
      </c>
    </row>
    <row r="150" spans="1:65" s="2" customFormat="1" ht="24.2" customHeight="1">
      <c r="A150" s="35"/>
      <c r="B150" s="36"/>
      <c r="C150" s="172" t="s">
        <v>283</v>
      </c>
      <c r="D150" s="172" t="s">
        <v>115</v>
      </c>
      <c r="E150" s="173" t="s">
        <v>284</v>
      </c>
      <c r="F150" s="174" t="s">
        <v>285</v>
      </c>
      <c r="G150" s="175" t="s">
        <v>133</v>
      </c>
      <c r="H150" s="176">
        <v>1</v>
      </c>
      <c r="I150" s="177"/>
      <c r="J150" s="178">
        <f>ROUND(I150*H150,2)</f>
        <v>0</v>
      </c>
      <c r="K150" s="174" t="s">
        <v>119</v>
      </c>
      <c r="L150" s="40"/>
      <c r="M150" s="179" t="s">
        <v>18</v>
      </c>
      <c r="N150" s="180" t="s">
        <v>41</v>
      </c>
      <c r="O150" s="65"/>
      <c r="P150" s="181">
        <f>O150*H150</f>
        <v>0</v>
      </c>
      <c r="Q150" s="181">
        <v>0</v>
      </c>
      <c r="R150" s="181">
        <f>Q150*H150</f>
        <v>0</v>
      </c>
      <c r="S150" s="181">
        <v>0</v>
      </c>
      <c r="T150" s="182">
        <f>S150*H150</f>
        <v>0</v>
      </c>
      <c r="U150" s="35"/>
      <c r="V150" s="35"/>
      <c r="W150" s="35"/>
      <c r="X150" s="35"/>
      <c r="Y150" s="35"/>
      <c r="Z150" s="35"/>
      <c r="AA150" s="35"/>
      <c r="AB150" s="35"/>
      <c r="AC150" s="35"/>
      <c r="AD150" s="35"/>
      <c r="AE150" s="35"/>
      <c r="AR150" s="183" t="s">
        <v>120</v>
      </c>
      <c r="AT150" s="183" t="s">
        <v>115</v>
      </c>
      <c r="AU150" s="183" t="s">
        <v>78</v>
      </c>
      <c r="AY150" s="18" t="s">
        <v>114</v>
      </c>
      <c r="BE150" s="184">
        <f>IF(N150="základní",J150,0)</f>
        <v>0</v>
      </c>
      <c r="BF150" s="184">
        <f>IF(N150="snížená",J150,0)</f>
        <v>0</v>
      </c>
      <c r="BG150" s="184">
        <f>IF(N150="zákl. přenesená",J150,0)</f>
        <v>0</v>
      </c>
      <c r="BH150" s="184">
        <f>IF(N150="sníž. přenesená",J150,0)</f>
        <v>0</v>
      </c>
      <c r="BI150" s="184">
        <f>IF(N150="nulová",J150,0)</f>
        <v>0</v>
      </c>
      <c r="BJ150" s="18" t="s">
        <v>78</v>
      </c>
      <c r="BK150" s="184">
        <f>ROUND(I150*H150,2)</f>
        <v>0</v>
      </c>
      <c r="BL150" s="18" t="s">
        <v>120</v>
      </c>
      <c r="BM150" s="183" t="s">
        <v>286</v>
      </c>
    </row>
    <row r="151" spans="1:65" s="2" customFormat="1" ht="10.35">
      <c r="A151" s="35"/>
      <c r="B151" s="36"/>
      <c r="C151" s="37"/>
      <c r="D151" s="185" t="s">
        <v>122</v>
      </c>
      <c r="E151" s="37"/>
      <c r="F151" s="186" t="s">
        <v>287</v>
      </c>
      <c r="G151" s="37"/>
      <c r="H151" s="37"/>
      <c r="I151" s="187"/>
      <c r="J151" s="37"/>
      <c r="K151" s="37"/>
      <c r="L151" s="40"/>
      <c r="M151" s="188"/>
      <c r="N151" s="189"/>
      <c r="O151" s="65"/>
      <c r="P151" s="65"/>
      <c r="Q151" s="65"/>
      <c r="R151" s="65"/>
      <c r="S151" s="65"/>
      <c r="T151" s="66"/>
      <c r="U151" s="35"/>
      <c r="V151" s="35"/>
      <c r="W151" s="35"/>
      <c r="X151" s="35"/>
      <c r="Y151" s="35"/>
      <c r="Z151" s="35"/>
      <c r="AA151" s="35"/>
      <c r="AB151" s="35"/>
      <c r="AC151" s="35"/>
      <c r="AD151" s="35"/>
      <c r="AE151" s="35"/>
      <c r="AT151" s="18" t="s">
        <v>122</v>
      </c>
      <c r="AU151" s="18" t="s">
        <v>78</v>
      </c>
    </row>
    <row r="152" spans="1:65" s="12" customFormat="1" ht="25.95" customHeight="1">
      <c r="B152" s="158"/>
      <c r="C152" s="159"/>
      <c r="D152" s="160" t="s">
        <v>69</v>
      </c>
      <c r="E152" s="161" t="s">
        <v>69</v>
      </c>
      <c r="F152" s="161" t="s">
        <v>288</v>
      </c>
      <c r="G152" s="159"/>
      <c r="H152" s="159"/>
      <c r="I152" s="162"/>
      <c r="J152" s="163">
        <f>BK152</f>
        <v>0</v>
      </c>
      <c r="K152" s="159"/>
      <c r="L152" s="164"/>
      <c r="M152" s="165"/>
      <c r="N152" s="166"/>
      <c r="O152" s="166"/>
      <c r="P152" s="167">
        <f>SUM(P153:P154)</f>
        <v>0</v>
      </c>
      <c r="Q152" s="166"/>
      <c r="R152" s="167">
        <f>SUM(R153:R154)</f>
        <v>0</v>
      </c>
      <c r="S152" s="166"/>
      <c r="T152" s="168">
        <f>SUM(T153:T154)</f>
        <v>0</v>
      </c>
      <c r="AR152" s="169" t="s">
        <v>80</v>
      </c>
      <c r="AT152" s="170" t="s">
        <v>69</v>
      </c>
      <c r="AU152" s="170" t="s">
        <v>70</v>
      </c>
      <c r="AY152" s="169" t="s">
        <v>114</v>
      </c>
      <c r="BK152" s="171">
        <f>SUM(BK153:BK154)</f>
        <v>0</v>
      </c>
    </row>
    <row r="153" spans="1:65" s="2" customFormat="1" ht="24.2" customHeight="1">
      <c r="A153" s="35"/>
      <c r="B153" s="36"/>
      <c r="C153" s="172" t="s">
        <v>289</v>
      </c>
      <c r="D153" s="172" t="s">
        <v>115</v>
      </c>
      <c r="E153" s="173" t="s">
        <v>290</v>
      </c>
      <c r="F153" s="174" t="s">
        <v>291</v>
      </c>
      <c r="G153" s="175" t="s">
        <v>292</v>
      </c>
      <c r="H153" s="176">
        <v>0.65200000000000002</v>
      </c>
      <c r="I153" s="177"/>
      <c r="J153" s="178">
        <f>ROUND(I153*H153,2)</f>
        <v>0</v>
      </c>
      <c r="K153" s="174" t="s">
        <v>119</v>
      </c>
      <c r="L153" s="40"/>
      <c r="M153" s="179" t="s">
        <v>18</v>
      </c>
      <c r="N153" s="180" t="s">
        <v>41</v>
      </c>
      <c r="O153" s="65"/>
      <c r="P153" s="181">
        <f>O153*H153</f>
        <v>0</v>
      </c>
      <c r="Q153" s="181">
        <v>0</v>
      </c>
      <c r="R153" s="181">
        <f>Q153*H153</f>
        <v>0</v>
      </c>
      <c r="S153" s="181">
        <v>0</v>
      </c>
      <c r="T153" s="182">
        <f>S153*H153</f>
        <v>0</v>
      </c>
      <c r="U153" s="35"/>
      <c r="V153" s="35"/>
      <c r="W153" s="35"/>
      <c r="X153" s="35"/>
      <c r="Y153" s="35"/>
      <c r="Z153" s="35"/>
      <c r="AA153" s="35"/>
      <c r="AB153" s="35"/>
      <c r="AC153" s="35"/>
      <c r="AD153" s="35"/>
      <c r="AE153" s="35"/>
      <c r="AR153" s="183" t="s">
        <v>120</v>
      </c>
      <c r="AT153" s="183" t="s">
        <v>115</v>
      </c>
      <c r="AU153" s="183" t="s">
        <v>78</v>
      </c>
      <c r="AY153" s="18" t="s">
        <v>114</v>
      </c>
      <c r="BE153" s="184">
        <f>IF(N153="základní",J153,0)</f>
        <v>0</v>
      </c>
      <c r="BF153" s="184">
        <f>IF(N153="snížená",J153,0)</f>
        <v>0</v>
      </c>
      <c r="BG153" s="184">
        <f>IF(N153="zákl. přenesená",J153,0)</f>
        <v>0</v>
      </c>
      <c r="BH153" s="184">
        <f>IF(N153="sníž. přenesená",J153,0)</f>
        <v>0</v>
      </c>
      <c r="BI153" s="184">
        <f>IF(N153="nulová",J153,0)</f>
        <v>0</v>
      </c>
      <c r="BJ153" s="18" t="s">
        <v>78</v>
      </c>
      <c r="BK153" s="184">
        <f>ROUND(I153*H153,2)</f>
        <v>0</v>
      </c>
      <c r="BL153" s="18" t="s">
        <v>120</v>
      </c>
      <c r="BM153" s="183" t="s">
        <v>293</v>
      </c>
    </row>
    <row r="154" spans="1:65" s="2" customFormat="1" ht="10.35">
      <c r="A154" s="35"/>
      <c r="B154" s="36"/>
      <c r="C154" s="37"/>
      <c r="D154" s="185" t="s">
        <v>122</v>
      </c>
      <c r="E154" s="37"/>
      <c r="F154" s="186" t="s">
        <v>294</v>
      </c>
      <c r="G154" s="37"/>
      <c r="H154" s="37"/>
      <c r="I154" s="187"/>
      <c r="J154" s="37"/>
      <c r="K154" s="37"/>
      <c r="L154" s="40"/>
      <c r="M154" s="225"/>
      <c r="N154" s="226"/>
      <c r="O154" s="227"/>
      <c r="P154" s="227"/>
      <c r="Q154" s="227"/>
      <c r="R154" s="227"/>
      <c r="S154" s="227"/>
      <c r="T154" s="228"/>
      <c r="U154" s="35"/>
      <c r="V154" s="35"/>
      <c r="W154" s="35"/>
      <c r="X154" s="35"/>
      <c r="Y154" s="35"/>
      <c r="Z154" s="35"/>
      <c r="AA154" s="35"/>
      <c r="AB154" s="35"/>
      <c r="AC154" s="35"/>
      <c r="AD154" s="35"/>
      <c r="AE154" s="35"/>
      <c r="AT154" s="18" t="s">
        <v>122</v>
      </c>
      <c r="AU154" s="18" t="s">
        <v>78</v>
      </c>
    </row>
    <row r="155" spans="1:65" s="2" customFormat="1" ht="6.95" customHeight="1">
      <c r="A155" s="35"/>
      <c r="B155" s="48"/>
      <c r="C155" s="49"/>
      <c r="D155" s="49"/>
      <c r="E155" s="49"/>
      <c r="F155" s="49"/>
      <c r="G155" s="49"/>
      <c r="H155" s="49"/>
      <c r="I155" s="49"/>
      <c r="J155" s="49"/>
      <c r="K155" s="49"/>
      <c r="L155" s="40"/>
      <c r="M155" s="35"/>
      <c r="O155" s="35"/>
      <c r="P155" s="35"/>
      <c r="Q155" s="35"/>
      <c r="R155" s="35"/>
      <c r="S155" s="35"/>
      <c r="T155" s="35"/>
      <c r="U155" s="35"/>
      <c r="V155" s="35"/>
      <c r="W155" s="35"/>
      <c r="X155" s="35"/>
      <c r="Y155" s="35"/>
      <c r="Z155" s="35"/>
      <c r="AA155" s="35"/>
      <c r="AB155" s="35"/>
      <c r="AC155" s="35"/>
      <c r="AD155" s="35"/>
      <c r="AE155" s="35"/>
    </row>
  </sheetData>
  <sheetProtection algorithmName="SHA-512" hashValue="+bTf6ttciFrJYo7yg9T36MBzCu+pOX4em+QLnFeS25mfbUx3oCM4kFUv7zGp9MV5wHz4qR+Q3BBCF5xeqswP3g==" saltValue="pdlsx3ZEDp6Vcyo4TRvkmnTy98q0+2cEeslyi5spgD6V4QxU3QSPV/bwcLe9zFvQfHE+/IPZQY8f9oWKbqh50w==" spinCount="100000" sheet="1" objects="1" scenarios="1" formatColumns="0" formatRows="0" autoFilter="0"/>
  <autoFilter ref="C86:K154"/>
  <mergeCells count="9">
    <mergeCell ref="E50:H50"/>
    <mergeCell ref="E77:H77"/>
    <mergeCell ref="E79:H79"/>
    <mergeCell ref="L2:V2"/>
    <mergeCell ref="E7:H7"/>
    <mergeCell ref="E9:H9"/>
    <mergeCell ref="E18:H18"/>
    <mergeCell ref="E27:H27"/>
    <mergeCell ref="E48:H48"/>
  </mergeCells>
  <hyperlinks>
    <hyperlink ref="F90" r:id="rId1"/>
    <hyperlink ref="F93" r:id="rId2"/>
    <hyperlink ref="F96" r:id="rId3"/>
    <hyperlink ref="F99" r:id="rId4"/>
    <hyperlink ref="F104" r:id="rId5"/>
    <hyperlink ref="F120" r:id="rId6"/>
    <hyperlink ref="F122" r:id="rId7"/>
    <hyperlink ref="F124" r:id="rId8"/>
    <hyperlink ref="F126" r:id="rId9"/>
    <hyperlink ref="F128" r:id="rId10"/>
    <hyperlink ref="F131" r:id="rId11"/>
    <hyperlink ref="F137" r:id="rId12"/>
    <hyperlink ref="F144" r:id="rId13"/>
    <hyperlink ref="F147" r:id="rId14"/>
    <hyperlink ref="F151" r:id="rId15"/>
    <hyperlink ref="F154" r:id="rId16"/>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7"/>
</worksheet>
</file>

<file path=xl/worksheets/sheet3.xml><?xml version="1.0" encoding="utf-8"?>
<worksheet xmlns="http://schemas.openxmlformats.org/spreadsheetml/2006/main" xmlns:r="http://schemas.openxmlformats.org/officeDocument/2006/relationships">
  <sheetPr>
    <pageSetUpPr fitToPage="1"/>
  </sheetPr>
  <dimension ref="A2:BM99"/>
  <sheetViews>
    <sheetView showGridLines="0" workbookViewId="0"/>
  </sheetViews>
  <sheetFormatPr defaultRowHeight="14.35"/>
  <cols>
    <col min="1" max="1" width="8.3046875" style="1" customWidth="1"/>
    <col min="2" max="2" width="1.15234375" style="1" customWidth="1"/>
    <col min="3" max="3" width="4.15234375" style="1" customWidth="1"/>
    <col min="4" max="4" width="4.3046875" style="1" customWidth="1"/>
    <col min="5" max="5" width="17.15234375" style="1" customWidth="1"/>
    <col min="6" max="6" width="100.84375" style="1" customWidth="1"/>
    <col min="7" max="7" width="7.4609375" style="1" customWidth="1"/>
    <col min="8" max="8" width="14" style="1" customWidth="1"/>
    <col min="9" max="9" width="15.84375" style="1" customWidth="1"/>
    <col min="10" max="11" width="22.3046875" style="1" customWidth="1"/>
    <col min="12" max="12" width="9.3046875" style="1" customWidth="1"/>
    <col min="13" max="13" width="10.84375" style="1" hidden="1" customWidth="1"/>
    <col min="14" max="14" width="9.3046875" style="1" hidden="1"/>
    <col min="15" max="20" width="14.15234375" style="1" hidden="1" customWidth="1"/>
    <col min="21" max="21" width="16.3046875" style="1" hidden="1" customWidth="1"/>
    <col min="22" max="22" width="12.3046875" style="1" customWidth="1"/>
    <col min="23" max="23" width="16.3046875" style="1" customWidth="1"/>
    <col min="24" max="24" width="12.3046875" style="1" customWidth="1"/>
    <col min="25" max="25" width="15" style="1" customWidth="1"/>
    <col min="26" max="26" width="11" style="1" customWidth="1"/>
    <col min="27" max="27" width="15" style="1" customWidth="1"/>
    <col min="28" max="28" width="16.3046875" style="1" customWidth="1"/>
    <col min="29" max="29" width="11" style="1" customWidth="1"/>
    <col min="30" max="30" width="15" style="1" customWidth="1"/>
    <col min="31" max="31" width="16.3046875" style="1" customWidth="1"/>
    <col min="44" max="65" width="9.3046875" style="1" hidden="1"/>
  </cols>
  <sheetData>
    <row r="2" spans="1:46" s="1" customFormat="1" ht="36.950000000000003" customHeight="1">
      <c r="L2" s="359"/>
      <c r="M2" s="359"/>
      <c r="N2" s="359"/>
      <c r="O2" s="359"/>
      <c r="P2" s="359"/>
      <c r="Q2" s="359"/>
      <c r="R2" s="359"/>
      <c r="S2" s="359"/>
      <c r="T2" s="359"/>
      <c r="U2" s="359"/>
      <c r="V2" s="359"/>
      <c r="AT2" s="18" t="s">
        <v>83</v>
      </c>
    </row>
    <row r="3" spans="1:46" s="1" customFormat="1" ht="6.95" customHeight="1">
      <c r="B3" s="102"/>
      <c r="C3" s="103"/>
      <c r="D3" s="103"/>
      <c r="E3" s="103"/>
      <c r="F3" s="103"/>
      <c r="G3" s="103"/>
      <c r="H3" s="103"/>
      <c r="I3" s="103"/>
      <c r="J3" s="103"/>
      <c r="K3" s="103"/>
      <c r="L3" s="21"/>
      <c r="AT3" s="18" t="s">
        <v>80</v>
      </c>
    </row>
    <row r="4" spans="1:46" s="1" customFormat="1" ht="24.95" customHeight="1">
      <c r="B4" s="21"/>
      <c r="D4" s="104" t="s">
        <v>84</v>
      </c>
      <c r="L4" s="21"/>
      <c r="M4" s="105" t="s">
        <v>10</v>
      </c>
      <c r="AT4" s="18" t="s">
        <v>4</v>
      </c>
    </row>
    <row r="5" spans="1:46" s="1" customFormat="1" ht="6.95" customHeight="1">
      <c r="B5" s="21"/>
      <c r="L5" s="21"/>
    </row>
    <row r="6" spans="1:46" s="1" customFormat="1" ht="12" customHeight="1">
      <c r="B6" s="21"/>
      <c r="D6" s="106" t="s">
        <v>16</v>
      </c>
      <c r="L6" s="21"/>
    </row>
    <row r="7" spans="1:46" s="1" customFormat="1" ht="16.5" customHeight="1">
      <c r="B7" s="21"/>
      <c r="E7" s="360" t="str">
        <f>'Rekapitulace stavby'!K6</f>
        <v>Oprava střechy MŠ Šumavská v Šumperku</v>
      </c>
      <c r="F7" s="361"/>
      <c r="G7" s="361"/>
      <c r="H7" s="361"/>
      <c r="L7" s="21"/>
    </row>
    <row r="8" spans="1:46" s="2" customFormat="1" ht="12" customHeight="1">
      <c r="A8" s="35"/>
      <c r="B8" s="40"/>
      <c r="C8" s="35"/>
      <c r="D8" s="106" t="s">
        <v>85</v>
      </c>
      <c r="E8" s="35"/>
      <c r="F8" s="35"/>
      <c r="G8" s="35"/>
      <c r="H8" s="35"/>
      <c r="I8" s="35"/>
      <c r="J8" s="35"/>
      <c r="K8" s="35"/>
      <c r="L8" s="107"/>
      <c r="S8" s="35"/>
      <c r="T8" s="35"/>
      <c r="U8" s="35"/>
      <c r="V8" s="35"/>
      <c r="W8" s="35"/>
      <c r="X8" s="35"/>
      <c r="Y8" s="35"/>
      <c r="Z8" s="35"/>
      <c r="AA8" s="35"/>
      <c r="AB8" s="35"/>
      <c r="AC8" s="35"/>
      <c r="AD8" s="35"/>
      <c r="AE8" s="35"/>
    </row>
    <row r="9" spans="1:46" s="2" customFormat="1" ht="16.5" customHeight="1">
      <c r="A9" s="35"/>
      <c r="B9" s="40"/>
      <c r="C9" s="35"/>
      <c r="D9" s="35"/>
      <c r="E9" s="362" t="s">
        <v>295</v>
      </c>
      <c r="F9" s="363"/>
      <c r="G9" s="363"/>
      <c r="H9" s="363"/>
      <c r="I9" s="35"/>
      <c r="J9" s="35"/>
      <c r="K9" s="35"/>
      <c r="L9" s="107"/>
      <c r="S9" s="35"/>
      <c r="T9" s="35"/>
      <c r="U9" s="35"/>
      <c r="V9" s="35"/>
      <c r="W9" s="35"/>
      <c r="X9" s="35"/>
      <c r="Y9" s="35"/>
      <c r="Z9" s="35"/>
      <c r="AA9" s="35"/>
      <c r="AB9" s="35"/>
      <c r="AC9" s="35"/>
      <c r="AD9" s="35"/>
      <c r="AE9" s="35"/>
    </row>
    <row r="10" spans="1:46" s="2" customFormat="1" ht="10.35">
      <c r="A10" s="35"/>
      <c r="B10" s="40"/>
      <c r="C10" s="35"/>
      <c r="D10" s="35"/>
      <c r="E10" s="35"/>
      <c r="F10" s="35"/>
      <c r="G10" s="35"/>
      <c r="H10" s="35"/>
      <c r="I10" s="35"/>
      <c r="J10" s="35"/>
      <c r="K10" s="35"/>
      <c r="L10" s="107"/>
      <c r="S10" s="35"/>
      <c r="T10" s="35"/>
      <c r="U10" s="35"/>
      <c r="V10" s="35"/>
      <c r="W10" s="35"/>
      <c r="X10" s="35"/>
      <c r="Y10" s="35"/>
      <c r="Z10" s="35"/>
      <c r="AA10" s="35"/>
      <c r="AB10" s="35"/>
      <c r="AC10" s="35"/>
      <c r="AD10" s="35"/>
      <c r="AE10" s="35"/>
    </row>
    <row r="11" spans="1:46" s="2" customFormat="1" ht="12" customHeight="1">
      <c r="A11" s="35"/>
      <c r="B11" s="40"/>
      <c r="C11" s="35"/>
      <c r="D11" s="106" t="s">
        <v>17</v>
      </c>
      <c r="E11" s="35"/>
      <c r="F11" s="108" t="s">
        <v>18</v>
      </c>
      <c r="G11" s="35"/>
      <c r="H11" s="35"/>
      <c r="I11" s="106" t="s">
        <v>19</v>
      </c>
      <c r="J11" s="108" t="s">
        <v>18</v>
      </c>
      <c r="K11" s="35"/>
      <c r="L11" s="107"/>
      <c r="S11" s="35"/>
      <c r="T11" s="35"/>
      <c r="U11" s="35"/>
      <c r="V11" s="35"/>
      <c r="W11" s="35"/>
      <c r="X11" s="35"/>
      <c r="Y11" s="35"/>
      <c r="Z11" s="35"/>
      <c r="AA11" s="35"/>
      <c r="AB11" s="35"/>
      <c r="AC11" s="35"/>
      <c r="AD11" s="35"/>
      <c r="AE11" s="35"/>
    </row>
    <row r="12" spans="1:46" s="2" customFormat="1" ht="12" customHeight="1">
      <c r="A12" s="35"/>
      <c r="B12" s="40"/>
      <c r="C12" s="35"/>
      <c r="D12" s="106" t="s">
        <v>20</v>
      </c>
      <c r="E12" s="35"/>
      <c r="F12" s="108" t="s">
        <v>21</v>
      </c>
      <c r="G12" s="35"/>
      <c r="H12" s="35"/>
      <c r="I12" s="106" t="s">
        <v>22</v>
      </c>
      <c r="J12" s="109" t="str">
        <f>'Rekapitulace stavby'!AN8</f>
        <v>1. 9. 2024</v>
      </c>
      <c r="K12" s="35"/>
      <c r="L12" s="107"/>
      <c r="S12" s="35"/>
      <c r="T12" s="35"/>
      <c r="U12" s="35"/>
      <c r="V12" s="35"/>
      <c r="W12" s="35"/>
      <c r="X12" s="35"/>
      <c r="Y12" s="35"/>
      <c r="Z12" s="35"/>
      <c r="AA12" s="35"/>
      <c r="AB12" s="35"/>
      <c r="AC12" s="35"/>
      <c r="AD12" s="35"/>
      <c r="AE12" s="35"/>
    </row>
    <row r="13" spans="1:46" s="2" customFormat="1" ht="10.85" customHeight="1">
      <c r="A13" s="35"/>
      <c r="B13" s="40"/>
      <c r="C13" s="35"/>
      <c r="D13" s="35"/>
      <c r="E13" s="35"/>
      <c r="F13" s="35"/>
      <c r="G13" s="35"/>
      <c r="H13" s="35"/>
      <c r="I13" s="35"/>
      <c r="J13" s="35"/>
      <c r="K13" s="35"/>
      <c r="L13" s="107"/>
      <c r="S13" s="35"/>
      <c r="T13" s="35"/>
      <c r="U13" s="35"/>
      <c r="V13" s="35"/>
      <c r="W13" s="35"/>
      <c r="X13" s="35"/>
      <c r="Y13" s="35"/>
      <c r="Z13" s="35"/>
      <c r="AA13" s="35"/>
      <c r="AB13" s="35"/>
      <c r="AC13" s="35"/>
      <c r="AD13" s="35"/>
      <c r="AE13" s="35"/>
    </row>
    <row r="14" spans="1:46" s="2" customFormat="1" ht="12" customHeight="1">
      <c r="A14" s="35"/>
      <c r="B14" s="40"/>
      <c r="C14" s="35"/>
      <c r="D14" s="106" t="s">
        <v>24</v>
      </c>
      <c r="E14" s="35"/>
      <c r="F14" s="35"/>
      <c r="G14" s="35"/>
      <c r="H14" s="35"/>
      <c r="I14" s="106" t="s">
        <v>25</v>
      </c>
      <c r="J14" s="108" t="str">
        <f>IF('Rekapitulace stavby'!AN10="","",'Rekapitulace stavby'!AN10)</f>
        <v/>
      </c>
      <c r="K14" s="35"/>
      <c r="L14" s="107"/>
      <c r="S14" s="35"/>
      <c r="T14" s="35"/>
      <c r="U14" s="35"/>
      <c r="V14" s="35"/>
      <c r="W14" s="35"/>
      <c r="X14" s="35"/>
      <c r="Y14" s="35"/>
      <c r="Z14" s="35"/>
      <c r="AA14" s="35"/>
      <c r="AB14" s="35"/>
      <c r="AC14" s="35"/>
      <c r="AD14" s="35"/>
      <c r="AE14" s="35"/>
    </row>
    <row r="15" spans="1:46" s="2" customFormat="1" ht="18" customHeight="1">
      <c r="A15" s="35"/>
      <c r="B15" s="40"/>
      <c r="C15" s="35"/>
      <c r="D15" s="35"/>
      <c r="E15" s="108" t="str">
        <f>IF('Rekapitulace stavby'!E11="","",'Rekapitulace stavby'!E11)</f>
        <v xml:space="preserve"> </v>
      </c>
      <c r="F15" s="35"/>
      <c r="G15" s="35"/>
      <c r="H15" s="35"/>
      <c r="I15" s="106" t="s">
        <v>27</v>
      </c>
      <c r="J15" s="108" t="str">
        <f>IF('Rekapitulace stavby'!AN11="","",'Rekapitulace stavby'!AN11)</f>
        <v/>
      </c>
      <c r="K15" s="35"/>
      <c r="L15" s="107"/>
      <c r="S15" s="35"/>
      <c r="T15" s="35"/>
      <c r="U15" s="35"/>
      <c r="V15" s="35"/>
      <c r="W15" s="35"/>
      <c r="X15" s="35"/>
      <c r="Y15" s="35"/>
      <c r="Z15" s="35"/>
      <c r="AA15" s="35"/>
      <c r="AB15" s="35"/>
      <c r="AC15" s="35"/>
      <c r="AD15" s="35"/>
      <c r="AE15" s="35"/>
    </row>
    <row r="16" spans="1:46" s="2" customFormat="1" ht="6.95" customHeight="1">
      <c r="A16" s="35"/>
      <c r="B16" s="40"/>
      <c r="C16" s="35"/>
      <c r="D16" s="35"/>
      <c r="E16" s="35"/>
      <c r="F16" s="35"/>
      <c r="G16" s="35"/>
      <c r="H16" s="35"/>
      <c r="I16" s="35"/>
      <c r="J16" s="35"/>
      <c r="K16" s="35"/>
      <c r="L16" s="107"/>
      <c r="S16" s="35"/>
      <c r="T16" s="35"/>
      <c r="U16" s="35"/>
      <c r="V16" s="35"/>
      <c r="W16" s="35"/>
      <c r="X16" s="35"/>
      <c r="Y16" s="35"/>
      <c r="Z16" s="35"/>
      <c r="AA16" s="35"/>
      <c r="AB16" s="35"/>
      <c r="AC16" s="35"/>
      <c r="AD16" s="35"/>
      <c r="AE16" s="35"/>
    </row>
    <row r="17" spans="1:31" s="2" customFormat="1" ht="12" customHeight="1">
      <c r="A17" s="35"/>
      <c r="B17" s="40"/>
      <c r="C17" s="35"/>
      <c r="D17" s="106" t="s">
        <v>28</v>
      </c>
      <c r="E17" s="35"/>
      <c r="F17" s="35"/>
      <c r="G17" s="35"/>
      <c r="H17" s="35"/>
      <c r="I17" s="106" t="s">
        <v>25</v>
      </c>
      <c r="J17" s="31" t="str">
        <f>'Rekapitulace stavby'!AN13</f>
        <v>Vyplň údaj</v>
      </c>
      <c r="K17" s="35"/>
      <c r="L17" s="107"/>
      <c r="S17" s="35"/>
      <c r="T17" s="35"/>
      <c r="U17" s="35"/>
      <c r="V17" s="35"/>
      <c r="W17" s="35"/>
      <c r="X17" s="35"/>
      <c r="Y17" s="35"/>
      <c r="Z17" s="35"/>
      <c r="AA17" s="35"/>
      <c r="AB17" s="35"/>
      <c r="AC17" s="35"/>
      <c r="AD17" s="35"/>
      <c r="AE17" s="35"/>
    </row>
    <row r="18" spans="1:31" s="2" customFormat="1" ht="18" customHeight="1">
      <c r="A18" s="35"/>
      <c r="B18" s="40"/>
      <c r="C18" s="35"/>
      <c r="D18" s="35"/>
      <c r="E18" s="364" t="str">
        <f>'Rekapitulace stavby'!E14</f>
        <v>Vyplň údaj</v>
      </c>
      <c r="F18" s="365"/>
      <c r="G18" s="365"/>
      <c r="H18" s="365"/>
      <c r="I18" s="106" t="s">
        <v>27</v>
      </c>
      <c r="J18" s="31" t="str">
        <f>'Rekapitulace stavby'!AN14</f>
        <v>Vyplň údaj</v>
      </c>
      <c r="K18" s="35"/>
      <c r="L18" s="107"/>
      <c r="S18" s="35"/>
      <c r="T18" s="35"/>
      <c r="U18" s="35"/>
      <c r="V18" s="35"/>
      <c r="W18" s="35"/>
      <c r="X18" s="35"/>
      <c r="Y18" s="35"/>
      <c r="Z18" s="35"/>
      <c r="AA18" s="35"/>
      <c r="AB18" s="35"/>
      <c r="AC18" s="35"/>
      <c r="AD18" s="35"/>
      <c r="AE18" s="35"/>
    </row>
    <row r="19" spans="1:31" s="2" customFormat="1" ht="6.95" customHeight="1">
      <c r="A19" s="35"/>
      <c r="B19" s="40"/>
      <c r="C19" s="35"/>
      <c r="D19" s="35"/>
      <c r="E19" s="35"/>
      <c r="F19" s="35"/>
      <c r="G19" s="35"/>
      <c r="H19" s="35"/>
      <c r="I19" s="35"/>
      <c r="J19" s="35"/>
      <c r="K19" s="35"/>
      <c r="L19" s="107"/>
      <c r="S19" s="35"/>
      <c r="T19" s="35"/>
      <c r="U19" s="35"/>
      <c r="V19" s="35"/>
      <c r="W19" s="35"/>
      <c r="X19" s="35"/>
      <c r="Y19" s="35"/>
      <c r="Z19" s="35"/>
      <c r="AA19" s="35"/>
      <c r="AB19" s="35"/>
      <c r="AC19" s="35"/>
      <c r="AD19" s="35"/>
      <c r="AE19" s="35"/>
    </row>
    <row r="20" spans="1:31" s="2" customFormat="1" ht="12" customHeight="1">
      <c r="A20" s="35"/>
      <c r="B20" s="40"/>
      <c r="C20" s="35"/>
      <c r="D20" s="106" t="s">
        <v>30</v>
      </c>
      <c r="E20" s="35"/>
      <c r="F20" s="35"/>
      <c r="G20" s="35"/>
      <c r="H20" s="35"/>
      <c r="I20" s="106" t="s">
        <v>25</v>
      </c>
      <c r="J20" s="108" t="s">
        <v>18</v>
      </c>
      <c r="K20" s="35"/>
      <c r="L20" s="107"/>
      <c r="S20" s="35"/>
      <c r="T20" s="35"/>
      <c r="U20" s="35"/>
      <c r="V20" s="35"/>
      <c r="W20" s="35"/>
      <c r="X20" s="35"/>
      <c r="Y20" s="35"/>
      <c r="Z20" s="35"/>
      <c r="AA20" s="35"/>
      <c r="AB20" s="35"/>
      <c r="AC20" s="35"/>
      <c r="AD20" s="35"/>
      <c r="AE20" s="35"/>
    </row>
    <row r="21" spans="1:31" s="2" customFormat="1" ht="18" customHeight="1">
      <c r="A21" s="35"/>
      <c r="B21" s="40"/>
      <c r="C21" s="35"/>
      <c r="D21" s="35"/>
      <c r="E21" s="108" t="s">
        <v>31</v>
      </c>
      <c r="F21" s="35"/>
      <c r="G21" s="35"/>
      <c r="H21" s="35"/>
      <c r="I21" s="106" t="s">
        <v>27</v>
      </c>
      <c r="J21" s="108" t="s">
        <v>18</v>
      </c>
      <c r="K21" s="35"/>
      <c r="L21" s="107"/>
      <c r="S21" s="35"/>
      <c r="T21" s="35"/>
      <c r="U21" s="35"/>
      <c r="V21" s="35"/>
      <c r="W21" s="35"/>
      <c r="X21" s="35"/>
      <c r="Y21" s="35"/>
      <c r="Z21" s="35"/>
      <c r="AA21" s="35"/>
      <c r="AB21" s="35"/>
      <c r="AC21" s="35"/>
      <c r="AD21" s="35"/>
      <c r="AE21" s="35"/>
    </row>
    <row r="22" spans="1:31" s="2" customFormat="1" ht="6.95" customHeight="1">
      <c r="A22" s="35"/>
      <c r="B22" s="40"/>
      <c r="C22" s="35"/>
      <c r="D22" s="35"/>
      <c r="E22" s="35"/>
      <c r="F22" s="35"/>
      <c r="G22" s="35"/>
      <c r="H22" s="35"/>
      <c r="I22" s="35"/>
      <c r="J22" s="35"/>
      <c r="K22" s="35"/>
      <c r="L22" s="107"/>
      <c r="S22" s="35"/>
      <c r="T22" s="35"/>
      <c r="U22" s="35"/>
      <c r="V22" s="35"/>
      <c r="W22" s="35"/>
      <c r="X22" s="35"/>
      <c r="Y22" s="35"/>
      <c r="Z22" s="35"/>
      <c r="AA22" s="35"/>
      <c r="AB22" s="35"/>
      <c r="AC22" s="35"/>
      <c r="AD22" s="35"/>
      <c r="AE22" s="35"/>
    </row>
    <row r="23" spans="1:31" s="2" customFormat="1" ht="12" customHeight="1">
      <c r="A23" s="35"/>
      <c r="B23" s="40"/>
      <c r="C23" s="35"/>
      <c r="D23" s="106" t="s">
        <v>33</v>
      </c>
      <c r="E23" s="35"/>
      <c r="F23" s="35"/>
      <c r="G23" s="35"/>
      <c r="H23" s="35"/>
      <c r="I23" s="106" t="s">
        <v>25</v>
      </c>
      <c r="J23" s="108" t="str">
        <f>IF('Rekapitulace stavby'!AN19="","",'Rekapitulace stavby'!AN19)</f>
        <v/>
      </c>
      <c r="K23" s="35"/>
      <c r="L23" s="107"/>
      <c r="S23" s="35"/>
      <c r="T23" s="35"/>
      <c r="U23" s="35"/>
      <c r="V23" s="35"/>
      <c r="W23" s="35"/>
      <c r="X23" s="35"/>
      <c r="Y23" s="35"/>
      <c r="Z23" s="35"/>
      <c r="AA23" s="35"/>
      <c r="AB23" s="35"/>
      <c r="AC23" s="35"/>
      <c r="AD23" s="35"/>
      <c r="AE23" s="35"/>
    </row>
    <row r="24" spans="1:31" s="2" customFormat="1" ht="18" customHeight="1">
      <c r="A24" s="35"/>
      <c r="B24" s="40"/>
      <c r="C24" s="35"/>
      <c r="D24" s="35"/>
      <c r="E24" s="108" t="str">
        <f>IF('Rekapitulace stavby'!E20="","",'Rekapitulace stavby'!E20)</f>
        <v xml:space="preserve"> </v>
      </c>
      <c r="F24" s="35"/>
      <c r="G24" s="35"/>
      <c r="H24" s="35"/>
      <c r="I24" s="106" t="s">
        <v>27</v>
      </c>
      <c r="J24" s="108" t="str">
        <f>IF('Rekapitulace stavby'!AN20="","",'Rekapitulace stavby'!AN20)</f>
        <v/>
      </c>
      <c r="K24" s="35"/>
      <c r="L24" s="107"/>
      <c r="S24" s="35"/>
      <c r="T24" s="35"/>
      <c r="U24" s="35"/>
      <c r="V24" s="35"/>
      <c r="W24" s="35"/>
      <c r="X24" s="35"/>
      <c r="Y24" s="35"/>
      <c r="Z24" s="35"/>
      <c r="AA24" s="35"/>
      <c r="AB24" s="35"/>
      <c r="AC24" s="35"/>
      <c r="AD24" s="35"/>
      <c r="AE24" s="35"/>
    </row>
    <row r="25" spans="1:31" s="2" customFormat="1" ht="6.95" customHeight="1">
      <c r="A25" s="35"/>
      <c r="B25" s="40"/>
      <c r="C25" s="35"/>
      <c r="D25" s="35"/>
      <c r="E25" s="35"/>
      <c r="F25" s="35"/>
      <c r="G25" s="35"/>
      <c r="H25" s="35"/>
      <c r="I25" s="35"/>
      <c r="J25" s="35"/>
      <c r="K25" s="35"/>
      <c r="L25" s="107"/>
      <c r="S25" s="35"/>
      <c r="T25" s="35"/>
      <c r="U25" s="35"/>
      <c r="V25" s="35"/>
      <c r="W25" s="35"/>
      <c r="X25" s="35"/>
      <c r="Y25" s="35"/>
      <c r="Z25" s="35"/>
      <c r="AA25" s="35"/>
      <c r="AB25" s="35"/>
      <c r="AC25" s="35"/>
      <c r="AD25" s="35"/>
      <c r="AE25" s="35"/>
    </row>
    <row r="26" spans="1:31" s="2" customFormat="1" ht="12" customHeight="1">
      <c r="A26" s="35"/>
      <c r="B26" s="40"/>
      <c r="C26" s="35"/>
      <c r="D26" s="106" t="s">
        <v>34</v>
      </c>
      <c r="E26" s="35"/>
      <c r="F26" s="35"/>
      <c r="G26" s="35"/>
      <c r="H26" s="35"/>
      <c r="I26" s="35"/>
      <c r="J26" s="35"/>
      <c r="K26" s="35"/>
      <c r="L26" s="107"/>
      <c r="S26" s="35"/>
      <c r="T26" s="35"/>
      <c r="U26" s="35"/>
      <c r="V26" s="35"/>
      <c r="W26" s="35"/>
      <c r="X26" s="35"/>
      <c r="Y26" s="35"/>
      <c r="Z26" s="35"/>
      <c r="AA26" s="35"/>
      <c r="AB26" s="35"/>
      <c r="AC26" s="35"/>
      <c r="AD26" s="35"/>
      <c r="AE26" s="35"/>
    </row>
    <row r="27" spans="1:31" s="8" customFormat="1" ht="16.5" customHeight="1">
      <c r="A27" s="110"/>
      <c r="B27" s="111"/>
      <c r="C27" s="110"/>
      <c r="D27" s="110"/>
      <c r="E27" s="366" t="s">
        <v>18</v>
      </c>
      <c r="F27" s="366"/>
      <c r="G27" s="366"/>
      <c r="H27" s="366"/>
      <c r="I27" s="110"/>
      <c r="J27" s="110"/>
      <c r="K27" s="110"/>
      <c r="L27" s="112"/>
      <c r="S27" s="110"/>
      <c r="T27" s="110"/>
      <c r="U27" s="110"/>
      <c r="V27" s="110"/>
      <c r="W27" s="110"/>
      <c r="X27" s="110"/>
      <c r="Y27" s="110"/>
      <c r="Z27" s="110"/>
      <c r="AA27" s="110"/>
      <c r="AB27" s="110"/>
      <c r="AC27" s="110"/>
      <c r="AD27" s="110"/>
      <c r="AE27" s="110"/>
    </row>
    <row r="28" spans="1:31" s="2" customFormat="1" ht="6.95" customHeight="1">
      <c r="A28" s="35"/>
      <c r="B28" s="40"/>
      <c r="C28" s="35"/>
      <c r="D28" s="35"/>
      <c r="E28" s="35"/>
      <c r="F28" s="35"/>
      <c r="G28" s="35"/>
      <c r="H28" s="35"/>
      <c r="I28" s="35"/>
      <c r="J28" s="35"/>
      <c r="K28" s="35"/>
      <c r="L28" s="107"/>
      <c r="S28" s="35"/>
      <c r="T28" s="35"/>
      <c r="U28" s="35"/>
      <c r="V28" s="35"/>
      <c r="W28" s="35"/>
      <c r="X28" s="35"/>
      <c r="Y28" s="35"/>
      <c r="Z28" s="35"/>
      <c r="AA28" s="35"/>
      <c r="AB28" s="35"/>
      <c r="AC28" s="35"/>
      <c r="AD28" s="35"/>
      <c r="AE28" s="35"/>
    </row>
    <row r="29" spans="1:31" s="2" customFormat="1" ht="6.95" customHeight="1">
      <c r="A29" s="35"/>
      <c r="B29" s="40"/>
      <c r="C29" s="35"/>
      <c r="D29" s="113"/>
      <c r="E29" s="113"/>
      <c r="F29" s="113"/>
      <c r="G29" s="113"/>
      <c r="H29" s="113"/>
      <c r="I29" s="113"/>
      <c r="J29" s="113"/>
      <c r="K29" s="113"/>
      <c r="L29" s="107"/>
      <c r="S29" s="35"/>
      <c r="T29" s="35"/>
      <c r="U29" s="35"/>
      <c r="V29" s="35"/>
      <c r="W29" s="35"/>
      <c r="X29" s="35"/>
      <c r="Y29" s="35"/>
      <c r="Z29" s="35"/>
      <c r="AA29" s="35"/>
      <c r="AB29" s="35"/>
      <c r="AC29" s="35"/>
      <c r="AD29" s="35"/>
      <c r="AE29" s="35"/>
    </row>
    <row r="30" spans="1:31" s="2" customFormat="1" ht="25.45" customHeight="1">
      <c r="A30" s="35"/>
      <c r="B30" s="40"/>
      <c r="C30" s="35"/>
      <c r="D30" s="114" t="s">
        <v>36</v>
      </c>
      <c r="E30" s="35"/>
      <c r="F30" s="35"/>
      <c r="G30" s="35"/>
      <c r="H30" s="35"/>
      <c r="I30" s="35"/>
      <c r="J30" s="115">
        <f>ROUND(J83, 2)</f>
        <v>0</v>
      </c>
      <c r="K30" s="35"/>
      <c r="L30" s="107"/>
      <c r="S30" s="35"/>
      <c r="T30" s="35"/>
      <c r="U30" s="35"/>
      <c r="V30" s="35"/>
      <c r="W30" s="35"/>
      <c r="X30" s="35"/>
      <c r="Y30" s="35"/>
      <c r="Z30" s="35"/>
      <c r="AA30" s="35"/>
      <c r="AB30" s="35"/>
      <c r="AC30" s="35"/>
      <c r="AD30" s="35"/>
      <c r="AE30" s="35"/>
    </row>
    <row r="31" spans="1:31" s="2" customFormat="1" ht="6.95" customHeight="1">
      <c r="A31" s="35"/>
      <c r="B31" s="40"/>
      <c r="C31" s="35"/>
      <c r="D31" s="113"/>
      <c r="E31" s="113"/>
      <c r="F31" s="113"/>
      <c r="G31" s="113"/>
      <c r="H31" s="113"/>
      <c r="I31" s="113"/>
      <c r="J31" s="113"/>
      <c r="K31" s="113"/>
      <c r="L31" s="107"/>
      <c r="S31" s="35"/>
      <c r="T31" s="35"/>
      <c r="U31" s="35"/>
      <c r="V31" s="35"/>
      <c r="W31" s="35"/>
      <c r="X31" s="35"/>
      <c r="Y31" s="35"/>
      <c r="Z31" s="35"/>
      <c r="AA31" s="35"/>
      <c r="AB31" s="35"/>
      <c r="AC31" s="35"/>
      <c r="AD31" s="35"/>
      <c r="AE31" s="35"/>
    </row>
    <row r="32" spans="1:31" s="2" customFormat="1" ht="14.45" customHeight="1">
      <c r="A32" s="35"/>
      <c r="B32" s="40"/>
      <c r="C32" s="35"/>
      <c r="D32" s="35"/>
      <c r="E32" s="35"/>
      <c r="F32" s="116" t="s">
        <v>38</v>
      </c>
      <c r="G32" s="35"/>
      <c r="H32" s="35"/>
      <c r="I32" s="116" t="s">
        <v>37</v>
      </c>
      <c r="J32" s="116" t="s">
        <v>39</v>
      </c>
      <c r="K32" s="35"/>
      <c r="L32" s="107"/>
      <c r="S32" s="35"/>
      <c r="T32" s="35"/>
      <c r="U32" s="35"/>
      <c r="V32" s="35"/>
      <c r="W32" s="35"/>
      <c r="X32" s="35"/>
      <c r="Y32" s="35"/>
      <c r="Z32" s="35"/>
      <c r="AA32" s="35"/>
      <c r="AB32" s="35"/>
      <c r="AC32" s="35"/>
      <c r="AD32" s="35"/>
      <c r="AE32" s="35"/>
    </row>
    <row r="33" spans="1:31" s="2" customFormat="1" ht="14.45" customHeight="1">
      <c r="A33" s="35"/>
      <c r="B33" s="40"/>
      <c r="C33" s="35"/>
      <c r="D33" s="117" t="s">
        <v>40</v>
      </c>
      <c r="E33" s="106" t="s">
        <v>41</v>
      </c>
      <c r="F33" s="118">
        <f>ROUND((SUM(BE83:BE98)),  2)</f>
        <v>0</v>
      </c>
      <c r="G33" s="35"/>
      <c r="H33" s="35"/>
      <c r="I33" s="119">
        <v>0.21</v>
      </c>
      <c r="J33" s="118">
        <f>ROUND(((SUM(BE83:BE98))*I33),  2)</f>
        <v>0</v>
      </c>
      <c r="K33" s="35"/>
      <c r="L33" s="107"/>
      <c r="S33" s="35"/>
      <c r="T33" s="35"/>
      <c r="U33" s="35"/>
      <c r="V33" s="35"/>
      <c r="W33" s="35"/>
      <c r="X33" s="35"/>
      <c r="Y33" s="35"/>
      <c r="Z33" s="35"/>
      <c r="AA33" s="35"/>
      <c r="AB33" s="35"/>
      <c r="AC33" s="35"/>
      <c r="AD33" s="35"/>
      <c r="AE33" s="35"/>
    </row>
    <row r="34" spans="1:31" s="2" customFormat="1" ht="14.45" customHeight="1">
      <c r="A34" s="35"/>
      <c r="B34" s="40"/>
      <c r="C34" s="35"/>
      <c r="D34" s="35"/>
      <c r="E34" s="106" t="s">
        <v>42</v>
      </c>
      <c r="F34" s="118">
        <f>ROUND((SUM(BF83:BF98)),  2)</f>
        <v>0</v>
      </c>
      <c r="G34" s="35"/>
      <c r="H34" s="35"/>
      <c r="I34" s="119">
        <v>0.12</v>
      </c>
      <c r="J34" s="118">
        <f>ROUND(((SUM(BF83:BF98))*I34),  2)</f>
        <v>0</v>
      </c>
      <c r="K34" s="35"/>
      <c r="L34" s="107"/>
      <c r="S34" s="35"/>
      <c r="T34" s="35"/>
      <c r="U34" s="35"/>
      <c r="V34" s="35"/>
      <c r="W34" s="35"/>
      <c r="X34" s="35"/>
      <c r="Y34" s="35"/>
      <c r="Z34" s="35"/>
      <c r="AA34" s="35"/>
      <c r="AB34" s="35"/>
      <c r="AC34" s="35"/>
      <c r="AD34" s="35"/>
      <c r="AE34" s="35"/>
    </row>
    <row r="35" spans="1:31" s="2" customFormat="1" ht="14.45" hidden="1" customHeight="1">
      <c r="A35" s="35"/>
      <c r="B35" s="40"/>
      <c r="C35" s="35"/>
      <c r="D35" s="35"/>
      <c r="E35" s="106" t="s">
        <v>43</v>
      </c>
      <c r="F35" s="118">
        <f>ROUND((SUM(BG83:BG98)),  2)</f>
        <v>0</v>
      </c>
      <c r="G35" s="35"/>
      <c r="H35" s="35"/>
      <c r="I35" s="119">
        <v>0.21</v>
      </c>
      <c r="J35" s="118">
        <f>0</f>
        <v>0</v>
      </c>
      <c r="K35" s="35"/>
      <c r="L35" s="107"/>
      <c r="S35" s="35"/>
      <c r="T35" s="35"/>
      <c r="U35" s="35"/>
      <c r="V35" s="35"/>
      <c r="W35" s="35"/>
      <c r="X35" s="35"/>
      <c r="Y35" s="35"/>
      <c r="Z35" s="35"/>
      <c r="AA35" s="35"/>
      <c r="AB35" s="35"/>
      <c r="AC35" s="35"/>
      <c r="AD35" s="35"/>
      <c r="AE35" s="35"/>
    </row>
    <row r="36" spans="1:31" s="2" customFormat="1" ht="14.45" hidden="1" customHeight="1">
      <c r="A36" s="35"/>
      <c r="B36" s="40"/>
      <c r="C36" s="35"/>
      <c r="D36" s="35"/>
      <c r="E36" s="106" t="s">
        <v>44</v>
      </c>
      <c r="F36" s="118">
        <f>ROUND((SUM(BH83:BH98)),  2)</f>
        <v>0</v>
      </c>
      <c r="G36" s="35"/>
      <c r="H36" s="35"/>
      <c r="I36" s="119">
        <v>0.12</v>
      </c>
      <c r="J36" s="118">
        <f>0</f>
        <v>0</v>
      </c>
      <c r="K36" s="35"/>
      <c r="L36" s="107"/>
      <c r="S36" s="35"/>
      <c r="T36" s="35"/>
      <c r="U36" s="35"/>
      <c r="V36" s="35"/>
      <c r="W36" s="35"/>
      <c r="X36" s="35"/>
      <c r="Y36" s="35"/>
      <c r="Z36" s="35"/>
      <c r="AA36" s="35"/>
      <c r="AB36" s="35"/>
      <c r="AC36" s="35"/>
      <c r="AD36" s="35"/>
      <c r="AE36" s="35"/>
    </row>
    <row r="37" spans="1:31" s="2" customFormat="1" ht="14.45" hidden="1" customHeight="1">
      <c r="A37" s="35"/>
      <c r="B37" s="40"/>
      <c r="C37" s="35"/>
      <c r="D37" s="35"/>
      <c r="E37" s="106" t="s">
        <v>45</v>
      </c>
      <c r="F37" s="118">
        <f>ROUND((SUM(BI83:BI98)),  2)</f>
        <v>0</v>
      </c>
      <c r="G37" s="35"/>
      <c r="H37" s="35"/>
      <c r="I37" s="119">
        <v>0</v>
      </c>
      <c r="J37" s="118">
        <f>0</f>
        <v>0</v>
      </c>
      <c r="K37" s="35"/>
      <c r="L37" s="107"/>
      <c r="S37" s="35"/>
      <c r="T37" s="35"/>
      <c r="U37" s="35"/>
      <c r="V37" s="35"/>
      <c r="W37" s="35"/>
      <c r="X37" s="35"/>
      <c r="Y37" s="35"/>
      <c r="Z37" s="35"/>
      <c r="AA37" s="35"/>
      <c r="AB37" s="35"/>
      <c r="AC37" s="35"/>
      <c r="AD37" s="35"/>
      <c r="AE37" s="35"/>
    </row>
    <row r="38" spans="1:31" s="2" customFormat="1" ht="6.95" customHeight="1">
      <c r="A38" s="35"/>
      <c r="B38" s="40"/>
      <c r="C38" s="35"/>
      <c r="D38" s="35"/>
      <c r="E38" s="35"/>
      <c r="F38" s="35"/>
      <c r="G38" s="35"/>
      <c r="H38" s="35"/>
      <c r="I38" s="35"/>
      <c r="J38" s="35"/>
      <c r="K38" s="35"/>
      <c r="L38" s="107"/>
      <c r="S38" s="35"/>
      <c r="T38" s="35"/>
      <c r="U38" s="35"/>
      <c r="V38" s="35"/>
      <c r="W38" s="35"/>
      <c r="X38" s="35"/>
      <c r="Y38" s="35"/>
      <c r="Z38" s="35"/>
      <c r="AA38" s="35"/>
      <c r="AB38" s="35"/>
      <c r="AC38" s="35"/>
      <c r="AD38" s="35"/>
      <c r="AE38" s="35"/>
    </row>
    <row r="39" spans="1:31" s="2" customFormat="1" ht="25.45" customHeight="1">
      <c r="A39" s="35"/>
      <c r="B39" s="40"/>
      <c r="C39" s="120"/>
      <c r="D39" s="121" t="s">
        <v>46</v>
      </c>
      <c r="E39" s="122"/>
      <c r="F39" s="122"/>
      <c r="G39" s="123" t="s">
        <v>47</v>
      </c>
      <c r="H39" s="124" t="s">
        <v>48</v>
      </c>
      <c r="I39" s="122"/>
      <c r="J39" s="125">
        <f>SUM(J30:J37)</f>
        <v>0</v>
      </c>
      <c r="K39" s="126"/>
      <c r="L39" s="107"/>
      <c r="S39" s="35"/>
      <c r="T39" s="35"/>
      <c r="U39" s="35"/>
      <c r="V39" s="35"/>
      <c r="W39" s="35"/>
      <c r="X39" s="35"/>
      <c r="Y39" s="35"/>
      <c r="Z39" s="35"/>
      <c r="AA39" s="35"/>
      <c r="AB39" s="35"/>
      <c r="AC39" s="35"/>
      <c r="AD39" s="35"/>
      <c r="AE39" s="35"/>
    </row>
    <row r="40" spans="1:31" s="2" customFormat="1" ht="14.45" customHeight="1">
      <c r="A40" s="35"/>
      <c r="B40" s="127"/>
      <c r="C40" s="128"/>
      <c r="D40" s="128"/>
      <c r="E40" s="128"/>
      <c r="F40" s="128"/>
      <c r="G40" s="128"/>
      <c r="H40" s="128"/>
      <c r="I40" s="128"/>
      <c r="J40" s="128"/>
      <c r="K40" s="128"/>
      <c r="L40" s="107"/>
      <c r="S40" s="35"/>
      <c r="T40" s="35"/>
      <c r="U40" s="35"/>
      <c r="V40" s="35"/>
      <c r="W40" s="35"/>
      <c r="X40" s="35"/>
      <c r="Y40" s="35"/>
      <c r="Z40" s="35"/>
      <c r="AA40" s="35"/>
      <c r="AB40" s="35"/>
      <c r="AC40" s="35"/>
      <c r="AD40" s="35"/>
      <c r="AE40" s="35"/>
    </row>
    <row r="44" spans="1:31" s="2" customFormat="1" ht="6.95" customHeight="1">
      <c r="A44" s="35"/>
      <c r="B44" s="129"/>
      <c r="C44" s="130"/>
      <c r="D44" s="130"/>
      <c r="E44" s="130"/>
      <c r="F44" s="130"/>
      <c r="G44" s="130"/>
      <c r="H44" s="130"/>
      <c r="I44" s="130"/>
      <c r="J44" s="130"/>
      <c r="K44" s="130"/>
      <c r="L44" s="107"/>
      <c r="S44" s="35"/>
      <c r="T44" s="35"/>
      <c r="U44" s="35"/>
      <c r="V44" s="35"/>
      <c r="W44" s="35"/>
      <c r="X44" s="35"/>
      <c r="Y44" s="35"/>
      <c r="Z44" s="35"/>
      <c r="AA44" s="35"/>
      <c r="AB44" s="35"/>
      <c r="AC44" s="35"/>
      <c r="AD44" s="35"/>
      <c r="AE44" s="35"/>
    </row>
    <row r="45" spans="1:31" s="2" customFormat="1" ht="24.95" customHeight="1">
      <c r="A45" s="35"/>
      <c r="B45" s="36"/>
      <c r="C45" s="24" t="s">
        <v>87</v>
      </c>
      <c r="D45" s="37"/>
      <c r="E45" s="37"/>
      <c r="F45" s="37"/>
      <c r="G45" s="37"/>
      <c r="H45" s="37"/>
      <c r="I45" s="37"/>
      <c r="J45" s="37"/>
      <c r="K45" s="37"/>
      <c r="L45" s="107"/>
      <c r="S45" s="35"/>
      <c r="T45" s="35"/>
      <c r="U45" s="35"/>
      <c r="V45" s="35"/>
      <c r="W45" s="35"/>
      <c r="X45" s="35"/>
      <c r="Y45" s="35"/>
      <c r="Z45" s="35"/>
      <c r="AA45" s="35"/>
      <c r="AB45" s="35"/>
      <c r="AC45" s="35"/>
      <c r="AD45" s="35"/>
      <c r="AE45" s="35"/>
    </row>
    <row r="46" spans="1:31" s="2" customFormat="1" ht="6.95" customHeight="1">
      <c r="A46" s="35"/>
      <c r="B46" s="36"/>
      <c r="C46" s="37"/>
      <c r="D46" s="37"/>
      <c r="E46" s="37"/>
      <c r="F46" s="37"/>
      <c r="G46" s="37"/>
      <c r="H46" s="37"/>
      <c r="I46" s="37"/>
      <c r="J46" s="37"/>
      <c r="K46" s="37"/>
      <c r="L46" s="107"/>
      <c r="S46" s="35"/>
      <c r="T46" s="35"/>
      <c r="U46" s="35"/>
      <c r="V46" s="35"/>
      <c r="W46" s="35"/>
      <c r="X46" s="35"/>
      <c r="Y46" s="35"/>
      <c r="Z46" s="35"/>
      <c r="AA46" s="35"/>
      <c r="AB46" s="35"/>
      <c r="AC46" s="35"/>
      <c r="AD46" s="35"/>
      <c r="AE46" s="35"/>
    </row>
    <row r="47" spans="1:31" s="2" customFormat="1" ht="12" customHeight="1">
      <c r="A47" s="35"/>
      <c r="B47" s="36"/>
      <c r="C47" s="30" t="s">
        <v>16</v>
      </c>
      <c r="D47" s="37"/>
      <c r="E47" s="37"/>
      <c r="F47" s="37"/>
      <c r="G47" s="37"/>
      <c r="H47" s="37"/>
      <c r="I47" s="37"/>
      <c r="J47" s="37"/>
      <c r="K47" s="37"/>
      <c r="L47" s="107"/>
      <c r="S47" s="35"/>
      <c r="T47" s="35"/>
      <c r="U47" s="35"/>
      <c r="V47" s="35"/>
      <c r="W47" s="35"/>
      <c r="X47" s="35"/>
      <c r="Y47" s="35"/>
      <c r="Z47" s="35"/>
      <c r="AA47" s="35"/>
      <c r="AB47" s="35"/>
      <c r="AC47" s="35"/>
      <c r="AD47" s="35"/>
      <c r="AE47" s="35"/>
    </row>
    <row r="48" spans="1:31" s="2" customFormat="1" ht="16.5" customHeight="1">
      <c r="A48" s="35"/>
      <c r="B48" s="36"/>
      <c r="C48" s="37"/>
      <c r="D48" s="37"/>
      <c r="E48" s="367" t="str">
        <f>E7</f>
        <v>Oprava střechy MŠ Šumavská v Šumperku</v>
      </c>
      <c r="F48" s="368"/>
      <c r="G48" s="368"/>
      <c r="H48" s="368"/>
      <c r="I48" s="37"/>
      <c r="J48" s="37"/>
      <c r="K48" s="37"/>
      <c r="L48" s="107"/>
      <c r="S48" s="35"/>
      <c r="T48" s="35"/>
      <c r="U48" s="35"/>
      <c r="V48" s="35"/>
      <c r="W48" s="35"/>
      <c r="X48" s="35"/>
      <c r="Y48" s="35"/>
      <c r="Z48" s="35"/>
      <c r="AA48" s="35"/>
      <c r="AB48" s="35"/>
      <c r="AC48" s="35"/>
      <c r="AD48" s="35"/>
      <c r="AE48" s="35"/>
    </row>
    <row r="49" spans="1:47" s="2" customFormat="1" ht="12" customHeight="1">
      <c r="A49" s="35"/>
      <c r="B49" s="36"/>
      <c r="C49" s="30" t="s">
        <v>85</v>
      </c>
      <c r="D49" s="37"/>
      <c r="E49" s="37"/>
      <c r="F49" s="37"/>
      <c r="G49" s="37"/>
      <c r="H49" s="37"/>
      <c r="I49" s="37"/>
      <c r="J49" s="37"/>
      <c r="K49" s="37"/>
      <c r="L49" s="107"/>
      <c r="S49" s="35"/>
      <c r="T49" s="35"/>
      <c r="U49" s="35"/>
      <c r="V49" s="35"/>
      <c r="W49" s="35"/>
      <c r="X49" s="35"/>
      <c r="Y49" s="35"/>
      <c r="Z49" s="35"/>
      <c r="AA49" s="35"/>
      <c r="AB49" s="35"/>
      <c r="AC49" s="35"/>
      <c r="AD49" s="35"/>
      <c r="AE49" s="35"/>
    </row>
    <row r="50" spans="1:47" s="2" customFormat="1" ht="16.5" customHeight="1">
      <c r="A50" s="35"/>
      <c r="B50" s="36"/>
      <c r="C50" s="37"/>
      <c r="D50" s="37"/>
      <c r="E50" s="339" t="str">
        <f>E9</f>
        <v>02 - VRN - Vedlejší rozpočtové náklady</v>
      </c>
      <c r="F50" s="369"/>
      <c r="G50" s="369"/>
      <c r="H50" s="369"/>
      <c r="I50" s="37"/>
      <c r="J50" s="37"/>
      <c r="K50" s="37"/>
      <c r="L50" s="107"/>
      <c r="S50" s="35"/>
      <c r="T50" s="35"/>
      <c r="U50" s="35"/>
      <c r="V50" s="35"/>
      <c r="W50" s="35"/>
      <c r="X50" s="35"/>
      <c r="Y50" s="35"/>
      <c r="Z50" s="35"/>
      <c r="AA50" s="35"/>
      <c r="AB50" s="35"/>
      <c r="AC50" s="35"/>
      <c r="AD50" s="35"/>
      <c r="AE50" s="35"/>
    </row>
    <row r="51" spans="1:47" s="2" customFormat="1" ht="6.95" customHeight="1">
      <c r="A51" s="35"/>
      <c r="B51" s="36"/>
      <c r="C51" s="37"/>
      <c r="D51" s="37"/>
      <c r="E51" s="37"/>
      <c r="F51" s="37"/>
      <c r="G51" s="37"/>
      <c r="H51" s="37"/>
      <c r="I51" s="37"/>
      <c r="J51" s="37"/>
      <c r="K51" s="37"/>
      <c r="L51" s="107"/>
      <c r="S51" s="35"/>
      <c r="T51" s="35"/>
      <c r="U51" s="35"/>
      <c r="V51" s="35"/>
      <c r="W51" s="35"/>
      <c r="X51" s="35"/>
      <c r="Y51" s="35"/>
      <c r="Z51" s="35"/>
      <c r="AA51" s="35"/>
      <c r="AB51" s="35"/>
      <c r="AC51" s="35"/>
      <c r="AD51" s="35"/>
      <c r="AE51" s="35"/>
    </row>
    <row r="52" spans="1:47" s="2" customFormat="1" ht="12" customHeight="1">
      <c r="A52" s="35"/>
      <c r="B52" s="36"/>
      <c r="C52" s="30" t="s">
        <v>20</v>
      </c>
      <c r="D52" s="37"/>
      <c r="E52" s="37"/>
      <c r="F52" s="28" t="str">
        <f>F12</f>
        <v>Šumperk</v>
      </c>
      <c r="G52" s="37"/>
      <c r="H52" s="37"/>
      <c r="I52" s="30" t="s">
        <v>22</v>
      </c>
      <c r="J52" s="60" t="str">
        <f>IF(J12="","",J12)</f>
        <v>1. 9. 2024</v>
      </c>
      <c r="K52" s="37"/>
      <c r="L52" s="107"/>
      <c r="S52" s="35"/>
      <c r="T52" s="35"/>
      <c r="U52" s="35"/>
      <c r="V52" s="35"/>
      <c r="W52" s="35"/>
      <c r="X52" s="35"/>
      <c r="Y52" s="35"/>
      <c r="Z52" s="35"/>
      <c r="AA52" s="35"/>
      <c r="AB52" s="35"/>
      <c r="AC52" s="35"/>
      <c r="AD52" s="35"/>
      <c r="AE52" s="35"/>
    </row>
    <row r="53" spans="1:47" s="2" customFormat="1" ht="6.95" customHeight="1">
      <c r="A53" s="35"/>
      <c r="B53" s="36"/>
      <c r="C53" s="37"/>
      <c r="D53" s="37"/>
      <c r="E53" s="37"/>
      <c r="F53" s="37"/>
      <c r="G53" s="37"/>
      <c r="H53" s="37"/>
      <c r="I53" s="37"/>
      <c r="J53" s="37"/>
      <c r="K53" s="37"/>
      <c r="L53" s="107"/>
      <c r="S53" s="35"/>
      <c r="T53" s="35"/>
      <c r="U53" s="35"/>
      <c r="V53" s="35"/>
      <c r="W53" s="35"/>
      <c r="X53" s="35"/>
      <c r="Y53" s="35"/>
      <c r="Z53" s="35"/>
      <c r="AA53" s="35"/>
      <c r="AB53" s="35"/>
      <c r="AC53" s="35"/>
      <c r="AD53" s="35"/>
      <c r="AE53" s="35"/>
    </row>
    <row r="54" spans="1:47" s="2" customFormat="1" ht="15.2" customHeight="1">
      <c r="A54" s="35"/>
      <c r="B54" s="36"/>
      <c r="C54" s="30" t="s">
        <v>24</v>
      </c>
      <c r="D54" s="37"/>
      <c r="E54" s="37"/>
      <c r="F54" s="28" t="str">
        <f>E15</f>
        <v xml:space="preserve"> </v>
      </c>
      <c r="G54" s="37"/>
      <c r="H54" s="37"/>
      <c r="I54" s="30" t="s">
        <v>30</v>
      </c>
      <c r="J54" s="33" t="str">
        <f>E21</f>
        <v>Ing.Pavel Matura</v>
      </c>
      <c r="K54" s="37"/>
      <c r="L54" s="107"/>
      <c r="S54" s="35"/>
      <c r="T54" s="35"/>
      <c r="U54" s="35"/>
      <c r="V54" s="35"/>
      <c r="W54" s="35"/>
      <c r="X54" s="35"/>
      <c r="Y54" s="35"/>
      <c r="Z54" s="35"/>
      <c r="AA54" s="35"/>
      <c r="AB54" s="35"/>
      <c r="AC54" s="35"/>
      <c r="AD54" s="35"/>
      <c r="AE54" s="35"/>
    </row>
    <row r="55" spans="1:47" s="2" customFormat="1" ht="15.2" customHeight="1">
      <c r="A55" s="35"/>
      <c r="B55" s="36"/>
      <c r="C55" s="30" t="s">
        <v>28</v>
      </c>
      <c r="D55" s="37"/>
      <c r="E55" s="37"/>
      <c r="F55" s="28" t="str">
        <f>IF(E18="","",E18)</f>
        <v>Vyplň údaj</v>
      </c>
      <c r="G55" s="37"/>
      <c r="H55" s="37"/>
      <c r="I55" s="30" t="s">
        <v>33</v>
      </c>
      <c r="J55" s="33" t="str">
        <f>E24</f>
        <v xml:space="preserve"> </v>
      </c>
      <c r="K55" s="37"/>
      <c r="L55" s="107"/>
      <c r="S55" s="35"/>
      <c r="T55" s="35"/>
      <c r="U55" s="35"/>
      <c r="V55" s="35"/>
      <c r="W55" s="35"/>
      <c r="X55" s="35"/>
      <c r="Y55" s="35"/>
      <c r="Z55" s="35"/>
      <c r="AA55" s="35"/>
      <c r="AB55" s="35"/>
      <c r="AC55" s="35"/>
      <c r="AD55" s="35"/>
      <c r="AE55" s="35"/>
    </row>
    <row r="56" spans="1:47" s="2" customFormat="1" ht="10.35" customHeight="1">
      <c r="A56" s="35"/>
      <c r="B56" s="36"/>
      <c r="C56" s="37"/>
      <c r="D56" s="37"/>
      <c r="E56" s="37"/>
      <c r="F56" s="37"/>
      <c r="G56" s="37"/>
      <c r="H56" s="37"/>
      <c r="I56" s="37"/>
      <c r="J56" s="37"/>
      <c r="K56" s="37"/>
      <c r="L56" s="107"/>
      <c r="S56" s="35"/>
      <c r="T56" s="35"/>
      <c r="U56" s="35"/>
      <c r="V56" s="35"/>
      <c r="W56" s="35"/>
      <c r="X56" s="35"/>
      <c r="Y56" s="35"/>
      <c r="Z56" s="35"/>
      <c r="AA56" s="35"/>
      <c r="AB56" s="35"/>
      <c r="AC56" s="35"/>
      <c r="AD56" s="35"/>
      <c r="AE56" s="35"/>
    </row>
    <row r="57" spans="1:47" s="2" customFormat="1" ht="29.25" customHeight="1">
      <c r="A57" s="35"/>
      <c r="B57" s="36"/>
      <c r="C57" s="131" t="s">
        <v>88</v>
      </c>
      <c r="D57" s="132"/>
      <c r="E57" s="132"/>
      <c r="F57" s="132"/>
      <c r="G57" s="132"/>
      <c r="H57" s="132"/>
      <c r="I57" s="132"/>
      <c r="J57" s="133" t="s">
        <v>89</v>
      </c>
      <c r="K57" s="132"/>
      <c r="L57" s="107"/>
      <c r="S57" s="35"/>
      <c r="T57" s="35"/>
      <c r="U57" s="35"/>
      <c r="V57" s="35"/>
      <c r="W57" s="35"/>
      <c r="X57" s="35"/>
      <c r="Y57" s="35"/>
      <c r="Z57" s="35"/>
      <c r="AA57" s="35"/>
      <c r="AB57" s="35"/>
      <c r="AC57" s="35"/>
      <c r="AD57" s="35"/>
      <c r="AE57" s="35"/>
    </row>
    <row r="58" spans="1:47" s="2" customFormat="1" ht="10.35" customHeight="1">
      <c r="A58" s="35"/>
      <c r="B58" s="36"/>
      <c r="C58" s="37"/>
      <c r="D58" s="37"/>
      <c r="E58" s="37"/>
      <c r="F58" s="37"/>
      <c r="G58" s="37"/>
      <c r="H58" s="37"/>
      <c r="I58" s="37"/>
      <c r="J58" s="37"/>
      <c r="K58" s="37"/>
      <c r="L58" s="107"/>
      <c r="S58" s="35"/>
      <c r="T58" s="35"/>
      <c r="U58" s="35"/>
      <c r="V58" s="35"/>
      <c r="W58" s="35"/>
      <c r="X58" s="35"/>
      <c r="Y58" s="35"/>
      <c r="Z58" s="35"/>
      <c r="AA58" s="35"/>
      <c r="AB58" s="35"/>
      <c r="AC58" s="35"/>
      <c r="AD58" s="35"/>
      <c r="AE58" s="35"/>
    </row>
    <row r="59" spans="1:47" s="2" customFormat="1" ht="22.85" customHeight="1">
      <c r="A59" s="35"/>
      <c r="B59" s="36"/>
      <c r="C59" s="134" t="s">
        <v>68</v>
      </c>
      <c r="D59" s="37"/>
      <c r="E59" s="37"/>
      <c r="F59" s="37"/>
      <c r="G59" s="37"/>
      <c r="H59" s="37"/>
      <c r="I59" s="37"/>
      <c r="J59" s="78">
        <f>J83</f>
        <v>0</v>
      </c>
      <c r="K59" s="37"/>
      <c r="L59" s="107"/>
      <c r="S59" s="35"/>
      <c r="T59" s="35"/>
      <c r="U59" s="35"/>
      <c r="V59" s="35"/>
      <c r="W59" s="35"/>
      <c r="X59" s="35"/>
      <c r="Y59" s="35"/>
      <c r="Z59" s="35"/>
      <c r="AA59" s="35"/>
      <c r="AB59" s="35"/>
      <c r="AC59" s="35"/>
      <c r="AD59" s="35"/>
      <c r="AE59" s="35"/>
      <c r="AU59" s="18" t="s">
        <v>90</v>
      </c>
    </row>
    <row r="60" spans="1:47" s="9" customFormat="1" ht="24.95" customHeight="1">
      <c r="B60" s="135"/>
      <c r="C60" s="136"/>
      <c r="D60" s="137" t="s">
        <v>296</v>
      </c>
      <c r="E60" s="138"/>
      <c r="F60" s="138"/>
      <c r="G60" s="138"/>
      <c r="H60" s="138"/>
      <c r="I60" s="138"/>
      <c r="J60" s="139">
        <f>J84</f>
        <v>0</v>
      </c>
      <c r="K60" s="136"/>
      <c r="L60" s="140"/>
    </row>
    <row r="61" spans="1:47" s="9" customFormat="1" ht="24.95" customHeight="1">
      <c r="B61" s="135"/>
      <c r="C61" s="136"/>
      <c r="D61" s="137" t="s">
        <v>297</v>
      </c>
      <c r="E61" s="138"/>
      <c r="F61" s="138"/>
      <c r="G61" s="138"/>
      <c r="H61" s="138"/>
      <c r="I61" s="138"/>
      <c r="J61" s="139">
        <f>J87</f>
        <v>0</v>
      </c>
      <c r="K61" s="136"/>
      <c r="L61" s="140"/>
    </row>
    <row r="62" spans="1:47" s="9" customFormat="1" ht="24.95" customHeight="1">
      <c r="B62" s="135"/>
      <c r="C62" s="136"/>
      <c r="D62" s="137" t="s">
        <v>298</v>
      </c>
      <c r="E62" s="138"/>
      <c r="F62" s="138"/>
      <c r="G62" s="138"/>
      <c r="H62" s="138"/>
      <c r="I62" s="138"/>
      <c r="J62" s="139">
        <f>J94</f>
        <v>0</v>
      </c>
      <c r="K62" s="136"/>
      <c r="L62" s="140"/>
    </row>
    <row r="63" spans="1:47" s="9" customFormat="1" ht="24.95" customHeight="1">
      <c r="B63" s="135"/>
      <c r="C63" s="136"/>
      <c r="D63" s="137" t="s">
        <v>299</v>
      </c>
      <c r="E63" s="138"/>
      <c r="F63" s="138"/>
      <c r="G63" s="138"/>
      <c r="H63" s="138"/>
      <c r="I63" s="138"/>
      <c r="J63" s="139">
        <f>J97</f>
        <v>0</v>
      </c>
      <c r="K63" s="136"/>
      <c r="L63" s="140"/>
    </row>
    <row r="64" spans="1:47" s="2" customFormat="1" ht="21.85" customHeight="1">
      <c r="A64" s="35"/>
      <c r="B64" s="36"/>
      <c r="C64" s="37"/>
      <c r="D64" s="37"/>
      <c r="E64" s="37"/>
      <c r="F64" s="37"/>
      <c r="G64" s="37"/>
      <c r="H64" s="37"/>
      <c r="I64" s="37"/>
      <c r="J64" s="37"/>
      <c r="K64" s="37"/>
      <c r="L64" s="107"/>
      <c r="S64" s="35"/>
      <c r="T64" s="35"/>
      <c r="U64" s="35"/>
      <c r="V64" s="35"/>
      <c r="W64" s="35"/>
      <c r="X64" s="35"/>
      <c r="Y64" s="35"/>
      <c r="Z64" s="35"/>
      <c r="AA64" s="35"/>
      <c r="AB64" s="35"/>
      <c r="AC64" s="35"/>
      <c r="AD64" s="35"/>
      <c r="AE64" s="35"/>
    </row>
    <row r="65" spans="1:31" s="2" customFormat="1" ht="6.95" customHeight="1">
      <c r="A65" s="35"/>
      <c r="B65" s="48"/>
      <c r="C65" s="49"/>
      <c r="D65" s="49"/>
      <c r="E65" s="49"/>
      <c r="F65" s="49"/>
      <c r="G65" s="49"/>
      <c r="H65" s="49"/>
      <c r="I65" s="49"/>
      <c r="J65" s="49"/>
      <c r="K65" s="49"/>
      <c r="L65" s="107"/>
      <c r="S65" s="35"/>
      <c r="T65" s="35"/>
      <c r="U65" s="35"/>
      <c r="V65" s="35"/>
      <c r="W65" s="35"/>
      <c r="X65" s="35"/>
      <c r="Y65" s="35"/>
      <c r="Z65" s="35"/>
      <c r="AA65" s="35"/>
      <c r="AB65" s="35"/>
      <c r="AC65" s="35"/>
      <c r="AD65" s="35"/>
      <c r="AE65" s="35"/>
    </row>
    <row r="69" spans="1:31" s="2" customFormat="1" ht="6.95" customHeight="1">
      <c r="A69" s="35"/>
      <c r="B69" s="50"/>
      <c r="C69" s="51"/>
      <c r="D69" s="51"/>
      <c r="E69" s="51"/>
      <c r="F69" s="51"/>
      <c r="G69" s="51"/>
      <c r="H69" s="51"/>
      <c r="I69" s="51"/>
      <c r="J69" s="51"/>
      <c r="K69" s="51"/>
      <c r="L69" s="107"/>
      <c r="S69" s="35"/>
      <c r="T69" s="35"/>
      <c r="U69" s="35"/>
      <c r="V69" s="35"/>
      <c r="W69" s="35"/>
      <c r="X69" s="35"/>
      <c r="Y69" s="35"/>
      <c r="Z69" s="35"/>
      <c r="AA69" s="35"/>
      <c r="AB69" s="35"/>
      <c r="AC69" s="35"/>
      <c r="AD69" s="35"/>
      <c r="AE69" s="35"/>
    </row>
    <row r="70" spans="1:31" s="2" customFormat="1" ht="24.95" customHeight="1">
      <c r="A70" s="35"/>
      <c r="B70" s="36"/>
      <c r="C70" s="24" t="s">
        <v>99</v>
      </c>
      <c r="D70" s="37"/>
      <c r="E70" s="37"/>
      <c r="F70" s="37"/>
      <c r="G70" s="37"/>
      <c r="H70" s="37"/>
      <c r="I70" s="37"/>
      <c r="J70" s="37"/>
      <c r="K70" s="37"/>
      <c r="L70" s="107"/>
      <c r="S70" s="35"/>
      <c r="T70" s="35"/>
      <c r="U70" s="35"/>
      <c r="V70" s="35"/>
      <c r="W70" s="35"/>
      <c r="X70" s="35"/>
      <c r="Y70" s="35"/>
      <c r="Z70" s="35"/>
      <c r="AA70" s="35"/>
      <c r="AB70" s="35"/>
      <c r="AC70" s="35"/>
      <c r="AD70" s="35"/>
      <c r="AE70" s="35"/>
    </row>
    <row r="71" spans="1:31" s="2" customFormat="1" ht="6.95" customHeight="1">
      <c r="A71" s="35"/>
      <c r="B71" s="36"/>
      <c r="C71" s="37"/>
      <c r="D71" s="37"/>
      <c r="E71" s="37"/>
      <c r="F71" s="37"/>
      <c r="G71" s="37"/>
      <c r="H71" s="37"/>
      <c r="I71" s="37"/>
      <c r="J71" s="37"/>
      <c r="K71" s="37"/>
      <c r="L71" s="107"/>
      <c r="S71" s="35"/>
      <c r="T71" s="35"/>
      <c r="U71" s="35"/>
      <c r="V71" s="35"/>
      <c r="W71" s="35"/>
      <c r="X71" s="35"/>
      <c r="Y71" s="35"/>
      <c r="Z71" s="35"/>
      <c r="AA71" s="35"/>
      <c r="AB71" s="35"/>
      <c r="AC71" s="35"/>
      <c r="AD71" s="35"/>
      <c r="AE71" s="35"/>
    </row>
    <row r="72" spans="1:31" s="2" customFormat="1" ht="12" customHeight="1">
      <c r="A72" s="35"/>
      <c r="B72" s="36"/>
      <c r="C72" s="30" t="s">
        <v>16</v>
      </c>
      <c r="D72" s="37"/>
      <c r="E72" s="37"/>
      <c r="F72" s="37"/>
      <c r="G72" s="37"/>
      <c r="H72" s="37"/>
      <c r="I72" s="37"/>
      <c r="J72" s="37"/>
      <c r="K72" s="37"/>
      <c r="L72" s="107"/>
      <c r="S72" s="35"/>
      <c r="T72" s="35"/>
      <c r="U72" s="35"/>
      <c r="V72" s="35"/>
      <c r="W72" s="35"/>
      <c r="X72" s="35"/>
      <c r="Y72" s="35"/>
      <c r="Z72" s="35"/>
      <c r="AA72" s="35"/>
      <c r="AB72" s="35"/>
      <c r="AC72" s="35"/>
      <c r="AD72" s="35"/>
      <c r="AE72" s="35"/>
    </row>
    <row r="73" spans="1:31" s="2" customFormat="1" ht="16.5" customHeight="1">
      <c r="A73" s="35"/>
      <c r="B73" s="36"/>
      <c r="C73" s="37"/>
      <c r="D73" s="37"/>
      <c r="E73" s="367" t="str">
        <f>E7</f>
        <v>Oprava střechy MŠ Šumavská v Šumperku</v>
      </c>
      <c r="F73" s="368"/>
      <c r="G73" s="368"/>
      <c r="H73" s="368"/>
      <c r="I73" s="37"/>
      <c r="J73" s="37"/>
      <c r="K73" s="37"/>
      <c r="L73" s="107"/>
      <c r="S73" s="35"/>
      <c r="T73" s="35"/>
      <c r="U73" s="35"/>
      <c r="V73" s="35"/>
      <c r="W73" s="35"/>
      <c r="X73" s="35"/>
      <c r="Y73" s="35"/>
      <c r="Z73" s="35"/>
      <c r="AA73" s="35"/>
      <c r="AB73" s="35"/>
      <c r="AC73" s="35"/>
      <c r="AD73" s="35"/>
      <c r="AE73" s="35"/>
    </row>
    <row r="74" spans="1:31" s="2" customFormat="1" ht="12" customHeight="1">
      <c r="A74" s="35"/>
      <c r="B74" s="36"/>
      <c r="C74" s="30" t="s">
        <v>85</v>
      </c>
      <c r="D74" s="37"/>
      <c r="E74" s="37"/>
      <c r="F74" s="37"/>
      <c r="G74" s="37"/>
      <c r="H74" s="37"/>
      <c r="I74" s="37"/>
      <c r="J74" s="37"/>
      <c r="K74" s="37"/>
      <c r="L74" s="107"/>
      <c r="S74" s="35"/>
      <c r="T74" s="35"/>
      <c r="U74" s="35"/>
      <c r="V74" s="35"/>
      <c r="W74" s="35"/>
      <c r="X74" s="35"/>
      <c r="Y74" s="35"/>
      <c r="Z74" s="35"/>
      <c r="AA74" s="35"/>
      <c r="AB74" s="35"/>
      <c r="AC74" s="35"/>
      <c r="AD74" s="35"/>
      <c r="AE74" s="35"/>
    </row>
    <row r="75" spans="1:31" s="2" customFormat="1" ht="16.5" customHeight="1">
      <c r="A75" s="35"/>
      <c r="B75" s="36"/>
      <c r="C75" s="37"/>
      <c r="D75" s="37"/>
      <c r="E75" s="339" t="str">
        <f>E9</f>
        <v>02 - VRN - Vedlejší rozpočtové náklady</v>
      </c>
      <c r="F75" s="369"/>
      <c r="G75" s="369"/>
      <c r="H75" s="369"/>
      <c r="I75" s="37"/>
      <c r="J75" s="37"/>
      <c r="K75" s="37"/>
      <c r="L75" s="107"/>
      <c r="S75" s="35"/>
      <c r="T75" s="35"/>
      <c r="U75" s="35"/>
      <c r="V75" s="35"/>
      <c r="W75" s="35"/>
      <c r="X75" s="35"/>
      <c r="Y75" s="35"/>
      <c r="Z75" s="35"/>
      <c r="AA75" s="35"/>
      <c r="AB75" s="35"/>
      <c r="AC75" s="35"/>
      <c r="AD75" s="35"/>
      <c r="AE75" s="35"/>
    </row>
    <row r="76" spans="1:31" s="2" customFormat="1" ht="6.95" customHeight="1">
      <c r="A76" s="35"/>
      <c r="B76" s="36"/>
      <c r="C76" s="37"/>
      <c r="D76" s="37"/>
      <c r="E76" s="37"/>
      <c r="F76" s="37"/>
      <c r="G76" s="37"/>
      <c r="H76" s="37"/>
      <c r="I76" s="37"/>
      <c r="J76" s="37"/>
      <c r="K76" s="37"/>
      <c r="L76" s="107"/>
      <c r="S76" s="35"/>
      <c r="T76" s="35"/>
      <c r="U76" s="35"/>
      <c r="V76" s="35"/>
      <c r="W76" s="35"/>
      <c r="X76" s="35"/>
      <c r="Y76" s="35"/>
      <c r="Z76" s="35"/>
      <c r="AA76" s="35"/>
      <c r="AB76" s="35"/>
      <c r="AC76" s="35"/>
      <c r="AD76" s="35"/>
      <c r="AE76" s="35"/>
    </row>
    <row r="77" spans="1:31" s="2" customFormat="1" ht="12" customHeight="1">
      <c r="A77" s="35"/>
      <c r="B77" s="36"/>
      <c r="C77" s="30" t="s">
        <v>20</v>
      </c>
      <c r="D77" s="37"/>
      <c r="E77" s="37"/>
      <c r="F77" s="28" t="str">
        <f>F12</f>
        <v>Šumperk</v>
      </c>
      <c r="G77" s="37"/>
      <c r="H77" s="37"/>
      <c r="I77" s="30" t="s">
        <v>22</v>
      </c>
      <c r="J77" s="60" t="str">
        <f>IF(J12="","",J12)</f>
        <v>1. 9. 2024</v>
      </c>
      <c r="K77" s="37"/>
      <c r="L77" s="107"/>
      <c r="S77" s="35"/>
      <c r="T77" s="35"/>
      <c r="U77" s="35"/>
      <c r="V77" s="35"/>
      <c r="W77" s="35"/>
      <c r="X77" s="35"/>
      <c r="Y77" s="35"/>
      <c r="Z77" s="35"/>
      <c r="AA77" s="35"/>
      <c r="AB77" s="35"/>
      <c r="AC77" s="35"/>
      <c r="AD77" s="35"/>
      <c r="AE77" s="35"/>
    </row>
    <row r="78" spans="1:31" s="2" customFormat="1" ht="6.95" customHeight="1">
      <c r="A78" s="35"/>
      <c r="B78" s="36"/>
      <c r="C78" s="37"/>
      <c r="D78" s="37"/>
      <c r="E78" s="37"/>
      <c r="F78" s="37"/>
      <c r="G78" s="37"/>
      <c r="H78" s="37"/>
      <c r="I78" s="37"/>
      <c r="J78" s="37"/>
      <c r="K78" s="37"/>
      <c r="L78" s="107"/>
      <c r="S78" s="35"/>
      <c r="T78" s="35"/>
      <c r="U78" s="35"/>
      <c r="V78" s="35"/>
      <c r="W78" s="35"/>
      <c r="X78" s="35"/>
      <c r="Y78" s="35"/>
      <c r="Z78" s="35"/>
      <c r="AA78" s="35"/>
      <c r="AB78" s="35"/>
      <c r="AC78" s="35"/>
      <c r="AD78" s="35"/>
      <c r="AE78" s="35"/>
    </row>
    <row r="79" spans="1:31" s="2" customFormat="1" ht="15.2" customHeight="1">
      <c r="A79" s="35"/>
      <c r="B79" s="36"/>
      <c r="C79" s="30" t="s">
        <v>24</v>
      </c>
      <c r="D79" s="37"/>
      <c r="E79" s="37"/>
      <c r="F79" s="28" t="str">
        <f>E15</f>
        <v xml:space="preserve"> </v>
      </c>
      <c r="G79" s="37"/>
      <c r="H79" s="37"/>
      <c r="I79" s="30" t="s">
        <v>30</v>
      </c>
      <c r="J79" s="33" t="str">
        <f>E21</f>
        <v>Ing.Pavel Matura</v>
      </c>
      <c r="K79" s="37"/>
      <c r="L79" s="107"/>
      <c r="S79" s="35"/>
      <c r="T79" s="35"/>
      <c r="U79" s="35"/>
      <c r="V79" s="35"/>
      <c r="W79" s="35"/>
      <c r="X79" s="35"/>
      <c r="Y79" s="35"/>
      <c r="Z79" s="35"/>
      <c r="AA79" s="35"/>
      <c r="AB79" s="35"/>
      <c r="AC79" s="35"/>
      <c r="AD79" s="35"/>
      <c r="AE79" s="35"/>
    </row>
    <row r="80" spans="1:31" s="2" customFormat="1" ht="15.2" customHeight="1">
      <c r="A80" s="35"/>
      <c r="B80" s="36"/>
      <c r="C80" s="30" t="s">
        <v>28</v>
      </c>
      <c r="D80" s="37"/>
      <c r="E80" s="37"/>
      <c r="F80" s="28" t="str">
        <f>IF(E18="","",E18)</f>
        <v>Vyplň údaj</v>
      </c>
      <c r="G80" s="37"/>
      <c r="H80" s="37"/>
      <c r="I80" s="30" t="s">
        <v>33</v>
      </c>
      <c r="J80" s="33" t="str">
        <f>E24</f>
        <v xml:space="preserve"> </v>
      </c>
      <c r="K80" s="37"/>
      <c r="L80" s="107"/>
      <c r="S80" s="35"/>
      <c r="T80" s="35"/>
      <c r="U80" s="35"/>
      <c r="V80" s="35"/>
      <c r="W80" s="35"/>
      <c r="X80" s="35"/>
      <c r="Y80" s="35"/>
      <c r="Z80" s="35"/>
      <c r="AA80" s="35"/>
      <c r="AB80" s="35"/>
      <c r="AC80" s="35"/>
      <c r="AD80" s="35"/>
      <c r="AE80" s="35"/>
    </row>
    <row r="81" spans="1:65" s="2" customFormat="1" ht="10.35" customHeight="1">
      <c r="A81" s="35"/>
      <c r="B81" s="36"/>
      <c r="C81" s="37"/>
      <c r="D81" s="37"/>
      <c r="E81" s="37"/>
      <c r="F81" s="37"/>
      <c r="G81" s="37"/>
      <c r="H81" s="37"/>
      <c r="I81" s="37"/>
      <c r="J81" s="37"/>
      <c r="K81" s="37"/>
      <c r="L81" s="107"/>
      <c r="S81" s="35"/>
      <c r="T81" s="35"/>
      <c r="U81" s="35"/>
      <c r="V81" s="35"/>
      <c r="W81" s="35"/>
      <c r="X81" s="35"/>
      <c r="Y81" s="35"/>
      <c r="Z81" s="35"/>
      <c r="AA81" s="35"/>
      <c r="AB81" s="35"/>
      <c r="AC81" s="35"/>
      <c r="AD81" s="35"/>
      <c r="AE81" s="35"/>
    </row>
    <row r="82" spans="1:65" s="11" customFormat="1" ht="29.25" customHeight="1">
      <c r="A82" s="147"/>
      <c r="B82" s="148"/>
      <c r="C82" s="149" t="s">
        <v>100</v>
      </c>
      <c r="D82" s="150" t="s">
        <v>55</v>
      </c>
      <c r="E82" s="150" t="s">
        <v>51</v>
      </c>
      <c r="F82" s="150" t="s">
        <v>52</v>
      </c>
      <c r="G82" s="150" t="s">
        <v>101</v>
      </c>
      <c r="H82" s="150" t="s">
        <v>102</v>
      </c>
      <c r="I82" s="150" t="s">
        <v>103</v>
      </c>
      <c r="J82" s="150" t="s">
        <v>89</v>
      </c>
      <c r="K82" s="151" t="s">
        <v>104</v>
      </c>
      <c r="L82" s="152"/>
      <c r="M82" s="69" t="s">
        <v>18</v>
      </c>
      <c r="N82" s="70" t="s">
        <v>40</v>
      </c>
      <c r="O82" s="70" t="s">
        <v>105</v>
      </c>
      <c r="P82" s="70" t="s">
        <v>106</v>
      </c>
      <c r="Q82" s="70" t="s">
        <v>107</v>
      </c>
      <c r="R82" s="70" t="s">
        <v>108</v>
      </c>
      <c r="S82" s="70" t="s">
        <v>109</v>
      </c>
      <c r="T82" s="71" t="s">
        <v>110</v>
      </c>
      <c r="U82" s="147"/>
      <c r="V82" s="147"/>
      <c r="W82" s="147"/>
      <c r="X82" s="147"/>
      <c r="Y82" s="147"/>
      <c r="Z82" s="147"/>
      <c r="AA82" s="147"/>
      <c r="AB82" s="147"/>
      <c r="AC82" s="147"/>
      <c r="AD82" s="147"/>
      <c r="AE82" s="147"/>
    </row>
    <row r="83" spans="1:65" s="2" customFormat="1" ht="22.85" customHeight="1">
      <c r="A83" s="35"/>
      <c r="B83" s="36"/>
      <c r="C83" s="76" t="s">
        <v>111</v>
      </c>
      <c r="D83" s="37"/>
      <c r="E83" s="37"/>
      <c r="F83" s="37"/>
      <c r="G83" s="37"/>
      <c r="H83" s="37"/>
      <c r="I83" s="37"/>
      <c r="J83" s="153">
        <f>BK83</f>
        <v>0</v>
      </c>
      <c r="K83" s="37"/>
      <c r="L83" s="40"/>
      <c r="M83" s="72"/>
      <c r="N83" s="154"/>
      <c r="O83" s="73"/>
      <c r="P83" s="155">
        <f>P84+P87+P94+P97</f>
        <v>0</v>
      </c>
      <c r="Q83" s="73"/>
      <c r="R83" s="155">
        <f>R84+R87+R94+R97</f>
        <v>0</v>
      </c>
      <c r="S83" s="73"/>
      <c r="T83" s="156">
        <f>T84+T87+T94+T97</f>
        <v>7.5929999999999997E-2</v>
      </c>
      <c r="U83" s="35"/>
      <c r="V83" s="35"/>
      <c r="W83" s="35"/>
      <c r="X83" s="35"/>
      <c r="Y83" s="35"/>
      <c r="Z83" s="35"/>
      <c r="AA83" s="35"/>
      <c r="AB83" s="35"/>
      <c r="AC83" s="35"/>
      <c r="AD83" s="35"/>
      <c r="AE83" s="35"/>
      <c r="AT83" s="18" t="s">
        <v>69</v>
      </c>
      <c r="AU83" s="18" t="s">
        <v>90</v>
      </c>
      <c r="BK83" s="157">
        <f>BK84+BK87+BK94+BK97</f>
        <v>0</v>
      </c>
    </row>
    <row r="84" spans="1:65" s="12" customFormat="1" ht="25.95" customHeight="1">
      <c r="B84" s="158"/>
      <c r="C84" s="159"/>
      <c r="D84" s="160" t="s">
        <v>69</v>
      </c>
      <c r="E84" s="161" t="s">
        <v>112</v>
      </c>
      <c r="F84" s="161" t="s">
        <v>300</v>
      </c>
      <c r="G84" s="159"/>
      <c r="H84" s="159"/>
      <c r="I84" s="162"/>
      <c r="J84" s="163">
        <f>BK84</f>
        <v>0</v>
      </c>
      <c r="K84" s="159"/>
      <c r="L84" s="164"/>
      <c r="M84" s="165"/>
      <c r="N84" s="166"/>
      <c r="O84" s="166"/>
      <c r="P84" s="167">
        <f>SUM(P85:P86)</f>
        <v>0</v>
      </c>
      <c r="Q84" s="166"/>
      <c r="R84" s="167">
        <f>SUM(R85:R86)</f>
        <v>0</v>
      </c>
      <c r="S84" s="166"/>
      <c r="T84" s="168">
        <f>SUM(T85:T86)</f>
        <v>0</v>
      </c>
      <c r="AR84" s="169" t="s">
        <v>142</v>
      </c>
      <c r="AT84" s="170" t="s">
        <v>69</v>
      </c>
      <c r="AU84" s="170" t="s">
        <v>70</v>
      </c>
      <c r="AY84" s="169" t="s">
        <v>114</v>
      </c>
      <c r="BK84" s="171">
        <f>SUM(BK85:BK86)</f>
        <v>0</v>
      </c>
    </row>
    <row r="85" spans="1:65" s="2" customFormat="1" ht="16.5" customHeight="1">
      <c r="A85" s="35"/>
      <c r="B85" s="36"/>
      <c r="C85" s="172" t="s">
        <v>78</v>
      </c>
      <c r="D85" s="172" t="s">
        <v>115</v>
      </c>
      <c r="E85" s="173" t="s">
        <v>301</v>
      </c>
      <c r="F85" s="174" t="s">
        <v>302</v>
      </c>
      <c r="G85" s="175" t="s">
        <v>145</v>
      </c>
      <c r="H85" s="176">
        <v>5</v>
      </c>
      <c r="I85" s="177"/>
      <c r="J85" s="178">
        <f>ROUND(I85*H85,2)</f>
        <v>0</v>
      </c>
      <c r="K85" s="174" t="s">
        <v>119</v>
      </c>
      <c r="L85" s="40"/>
      <c r="M85" s="179" t="s">
        <v>18</v>
      </c>
      <c r="N85" s="180" t="s">
        <v>41</v>
      </c>
      <c r="O85" s="65"/>
      <c r="P85" s="181">
        <f>O85*H85</f>
        <v>0</v>
      </c>
      <c r="Q85" s="181">
        <v>0</v>
      </c>
      <c r="R85" s="181">
        <f>Q85*H85</f>
        <v>0</v>
      </c>
      <c r="S85" s="181">
        <v>0</v>
      </c>
      <c r="T85" s="182">
        <f>S85*H85</f>
        <v>0</v>
      </c>
      <c r="U85" s="35"/>
      <c r="V85" s="35"/>
      <c r="W85" s="35"/>
      <c r="X85" s="35"/>
      <c r="Y85" s="35"/>
      <c r="Z85" s="35"/>
      <c r="AA85" s="35"/>
      <c r="AB85" s="35"/>
      <c r="AC85" s="35"/>
      <c r="AD85" s="35"/>
      <c r="AE85" s="35"/>
      <c r="AR85" s="183" t="s">
        <v>303</v>
      </c>
      <c r="AT85" s="183" t="s">
        <v>115</v>
      </c>
      <c r="AU85" s="183" t="s">
        <v>78</v>
      </c>
      <c r="AY85" s="18" t="s">
        <v>114</v>
      </c>
      <c r="BE85" s="184">
        <f>IF(N85="základní",J85,0)</f>
        <v>0</v>
      </c>
      <c r="BF85" s="184">
        <f>IF(N85="snížená",J85,0)</f>
        <v>0</v>
      </c>
      <c r="BG85" s="184">
        <f>IF(N85="zákl. přenesená",J85,0)</f>
        <v>0</v>
      </c>
      <c r="BH85" s="184">
        <f>IF(N85="sníž. přenesená",J85,0)</f>
        <v>0</v>
      </c>
      <c r="BI85" s="184">
        <f>IF(N85="nulová",J85,0)</f>
        <v>0</v>
      </c>
      <c r="BJ85" s="18" t="s">
        <v>78</v>
      </c>
      <c r="BK85" s="184">
        <f>ROUND(I85*H85,2)</f>
        <v>0</v>
      </c>
      <c r="BL85" s="18" t="s">
        <v>303</v>
      </c>
      <c r="BM85" s="183" t="s">
        <v>304</v>
      </c>
    </row>
    <row r="86" spans="1:65" s="2" customFormat="1" ht="10.35">
      <c r="A86" s="35"/>
      <c r="B86" s="36"/>
      <c r="C86" s="37"/>
      <c r="D86" s="185" t="s">
        <v>122</v>
      </c>
      <c r="E86" s="37"/>
      <c r="F86" s="186" t="s">
        <v>305</v>
      </c>
      <c r="G86" s="37"/>
      <c r="H86" s="37"/>
      <c r="I86" s="187"/>
      <c r="J86" s="37"/>
      <c r="K86" s="37"/>
      <c r="L86" s="40"/>
      <c r="M86" s="188"/>
      <c r="N86" s="189"/>
      <c r="O86" s="65"/>
      <c r="P86" s="65"/>
      <c r="Q86" s="65"/>
      <c r="R86" s="65"/>
      <c r="S86" s="65"/>
      <c r="T86" s="66"/>
      <c r="U86" s="35"/>
      <c r="V86" s="35"/>
      <c r="W86" s="35"/>
      <c r="X86" s="35"/>
      <c r="Y86" s="35"/>
      <c r="Z86" s="35"/>
      <c r="AA86" s="35"/>
      <c r="AB86" s="35"/>
      <c r="AC86" s="35"/>
      <c r="AD86" s="35"/>
      <c r="AE86" s="35"/>
      <c r="AT86" s="18" t="s">
        <v>122</v>
      </c>
      <c r="AU86" s="18" t="s">
        <v>78</v>
      </c>
    </row>
    <row r="87" spans="1:65" s="12" customFormat="1" ht="25.95" customHeight="1">
      <c r="B87" s="158"/>
      <c r="C87" s="159"/>
      <c r="D87" s="160" t="s">
        <v>69</v>
      </c>
      <c r="E87" s="161" t="s">
        <v>161</v>
      </c>
      <c r="F87" s="161" t="s">
        <v>306</v>
      </c>
      <c r="G87" s="159"/>
      <c r="H87" s="159"/>
      <c r="I87" s="162"/>
      <c r="J87" s="163">
        <f>BK87</f>
        <v>0</v>
      </c>
      <c r="K87" s="159"/>
      <c r="L87" s="164"/>
      <c r="M87" s="165"/>
      <c r="N87" s="166"/>
      <c r="O87" s="166"/>
      <c r="P87" s="167">
        <f>SUM(P88:P93)</f>
        <v>0</v>
      </c>
      <c r="Q87" s="166"/>
      <c r="R87" s="167">
        <f>SUM(R88:R93)</f>
        <v>0</v>
      </c>
      <c r="S87" s="166"/>
      <c r="T87" s="168">
        <f>SUM(T88:T93)</f>
        <v>7.5929999999999997E-2</v>
      </c>
      <c r="AR87" s="169" t="s">
        <v>142</v>
      </c>
      <c r="AT87" s="170" t="s">
        <v>69</v>
      </c>
      <c r="AU87" s="170" t="s">
        <v>70</v>
      </c>
      <c r="AY87" s="169" t="s">
        <v>114</v>
      </c>
      <c r="BK87" s="171">
        <f>SUM(BK88:BK93)</f>
        <v>0</v>
      </c>
    </row>
    <row r="88" spans="1:65" s="2" customFormat="1" ht="24.2" customHeight="1">
      <c r="A88" s="35"/>
      <c r="B88" s="36"/>
      <c r="C88" s="172" t="s">
        <v>80</v>
      </c>
      <c r="D88" s="172" t="s">
        <v>115</v>
      </c>
      <c r="E88" s="173" t="s">
        <v>307</v>
      </c>
      <c r="F88" s="174" t="s">
        <v>308</v>
      </c>
      <c r="G88" s="175" t="s">
        <v>118</v>
      </c>
      <c r="H88" s="176">
        <v>130</v>
      </c>
      <c r="I88" s="177"/>
      <c r="J88" s="178">
        <f>ROUND(I88*H88,2)</f>
        <v>0</v>
      </c>
      <c r="K88" s="174" t="s">
        <v>119</v>
      </c>
      <c r="L88" s="40"/>
      <c r="M88" s="179" t="s">
        <v>18</v>
      </c>
      <c r="N88" s="180" t="s">
        <v>41</v>
      </c>
      <c r="O88" s="65"/>
      <c r="P88" s="181">
        <f>O88*H88</f>
        <v>0</v>
      </c>
      <c r="Q88" s="181">
        <v>0</v>
      </c>
      <c r="R88" s="181">
        <f>Q88*H88</f>
        <v>0</v>
      </c>
      <c r="S88" s="181">
        <v>4.0000000000000002E-4</v>
      </c>
      <c r="T88" s="182">
        <f>S88*H88</f>
        <v>5.2000000000000005E-2</v>
      </c>
      <c r="U88" s="35"/>
      <c r="V88" s="35"/>
      <c r="W88" s="35"/>
      <c r="X88" s="35"/>
      <c r="Y88" s="35"/>
      <c r="Z88" s="35"/>
      <c r="AA88" s="35"/>
      <c r="AB88" s="35"/>
      <c r="AC88" s="35"/>
      <c r="AD88" s="35"/>
      <c r="AE88" s="35"/>
      <c r="AR88" s="183" t="s">
        <v>303</v>
      </c>
      <c r="AT88" s="183" t="s">
        <v>115</v>
      </c>
      <c r="AU88" s="183" t="s">
        <v>78</v>
      </c>
      <c r="AY88" s="18" t="s">
        <v>114</v>
      </c>
      <c r="BE88" s="184">
        <f>IF(N88="základní",J88,0)</f>
        <v>0</v>
      </c>
      <c r="BF88" s="184">
        <f>IF(N88="snížená",J88,0)</f>
        <v>0</v>
      </c>
      <c r="BG88" s="184">
        <f>IF(N88="zákl. přenesená",J88,0)</f>
        <v>0</v>
      </c>
      <c r="BH88" s="184">
        <f>IF(N88="sníž. přenesená",J88,0)</f>
        <v>0</v>
      </c>
      <c r="BI88" s="184">
        <f>IF(N88="nulová",J88,0)</f>
        <v>0</v>
      </c>
      <c r="BJ88" s="18" t="s">
        <v>78</v>
      </c>
      <c r="BK88" s="184">
        <f>ROUND(I88*H88,2)</f>
        <v>0</v>
      </c>
      <c r="BL88" s="18" t="s">
        <v>303</v>
      </c>
      <c r="BM88" s="183" t="s">
        <v>309</v>
      </c>
    </row>
    <row r="89" spans="1:65" s="2" customFormat="1" ht="10.35">
      <c r="A89" s="35"/>
      <c r="B89" s="36"/>
      <c r="C89" s="37"/>
      <c r="D89" s="185" t="s">
        <v>122</v>
      </c>
      <c r="E89" s="37"/>
      <c r="F89" s="186" t="s">
        <v>310</v>
      </c>
      <c r="G89" s="37"/>
      <c r="H89" s="37"/>
      <c r="I89" s="187"/>
      <c r="J89" s="37"/>
      <c r="K89" s="37"/>
      <c r="L89" s="40"/>
      <c r="M89" s="188"/>
      <c r="N89" s="189"/>
      <c r="O89" s="65"/>
      <c r="P89" s="65"/>
      <c r="Q89" s="65"/>
      <c r="R89" s="65"/>
      <c r="S89" s="65"/>
      <c r="T89" s="66"/>
      <c r="U89" s="35"/>
      <c r="V89" s="35"/>
      <c r="W89" s="35"/>
      <c r="X89" s="35"/>
      <c r="Y89" s="35"/>
      <c r="Z89" s="35"/>
      <c r="AA89" s="35"/>
      <c r="AB89" s="35"/>
      <c r="AC89" s="35"/>
      <c r="AD89" s="35"/>
      <c r="AE89" s="35"/>
      <c r="AT89" s="18" t="s">
        <v>122</v>
      </c>
      <c r="AU89" s="18" t="s">
        <v>78</v>
      </c>
    </row>
    <row r="90" spans="1:65" s="2" customFormat="1" ht="16.5" customHeight="1">
      <c r="A90" s="35"/>
      <c r="B90" s="36"/>
      <c r="C90" s="172" t="s">
        <v>130</v>
      </c>
      <c r="D90" s="172" t="s">
        <v>115</v>
      </c>
      <c r="E90" s="173" t="s">
        <v>311</v>
      </c>
      <c r="F90" s="174" t="s">
        <v>312</v>
      </c>
      <c r="G90" s="175" t="s">
        <v>133</v>
      </c>
      <c r="H90" s="176">
        <v>25</v>
      </c>
      <c r="I90" s="177"/>
      <c r="J90" s="178">
        <f>ROUND(I90*H90,2)</f>
        <v>0</v>
      </c>
      <c r="K90" s="174" t="s">
        <v>119</v>
      </c>
      <c r="L90" s="40"/>
      <c r="M90" s="179" t="s">
        <v>18</v>
      </c>
      <c r="N90" s="180" t="s">
        <v>41</v>
      </c>
      <c r="O90" s="65"/>
      <c r="P90" s="181">
        <f>O90*H90</f>
        <v>0</v>
      </c>
      <c r="Q90" s="181">
        <v>0</v>
      </c>
      <c r="R90" s="181">
        <f>Q90*H90</f>
        <v>0</v>
      </c>
      <c r="S90" s="181">
        <v>2.5000000000000001E-4</v>
      </c>
      <c r="T90" s="182">
        <f>S90*H90</f>
        <v>6.2500000000000003E-3</v>
      </c>
      <c r="U90" s="35"/>
      <c r="V90" s="35"/>
      <c r="W90" s="35"/>
      <c r="X90" s="35"/>
      <c r="Y90" s="35"/>
      <c r="Z90" s="35"/>
      <c r="AA90" s="35"/>
      <c r="AB90" s="35"/>
      <c r="AC90" s="35"/>
      <c r="AD90" s="35"/>
      <c r="AE90" s="35"/>
      <c r="AR90" s="183" t="s">
        <v>303</v>
      </c>
      <c r="AT90" s="183" t="s">
        <v>115</v>
      </c>
      <c r="AU90" s="183" t="s">
        <v>78</v>
      </c>
      <c r="AY90" s="18" t="s">
        <v>114</v>
      </c>
      <c r="BE90" s="184">
        <f>IF(N90="základní",J90,0)</f>
        <v>0</v>
      </c>
      <c r="BF90" s="184">
        <f>IF(N90="snížená",J90,0)</f>
        <v>0</v>
      </c>
      <c r="BG90" s="184">
        <f>IF(N90="zákl. přenesená",J90,0)</f>
        <v>0</v>
      </c>
      <c r="BH90" s="184">
        <f>IF(N90="sníž. přenesená",J90,0)</f>
        <v>0</v>
      </c>
      <c r="BI90" s="184">
        <f>IF(N90="nulová",J90,0)</f>
        <v>0</v>
      </c>
      <c r="BJ90" s="18" t="s">
        <v>78</v>
      </c>
      <c r="BK90" s="184">
        <f>ROUND(I90*H90,2)</f>
        <v>0</v>
      </c>
      <c r="BL90" s="18" t="s">
        <v>303</v>
      </c>
      <c r="BM90" s="183" t="s">
        <v>313</v>
      </c>
    </row>
    <row r="91" spans="1:65" s="2" customFormat="1" ht="10.35">
      <c r="A91" s="35"/>
      <c r="B91" s="36"/>
      <c r="C91" s="37"/>
      <c r="D91" s="185" t="s">
        <v>122</v>
      </c>
      <c r="E91" s="37"/>
      <c r="F91" s="186" t="s">
        <v>314</v>
      </c>
      <c r="G91" s="37"/>
      <c r="H91" s="37"/>
      <c r="I91" s="187"/>
      <c r="J91" s="37"/>
      <c r="K91" s="37"/>
      <c r="L91" s="40"/>
      <c r="M91" s="188"/>
      <c r="N91" s="189"/>
      <c r="O91" s="65"/>
      <c r="P91" s="65"/>
      <c r="Q91" s="65"/>
      <c r="R91" s="65"/>
      <c r="S91" s="65"/>
      <c r="T91" s="66"/>
      <c r="U91" s="35"/>
      <c r="V91" s="35"/>
      <c r="W91" s="35"/>
      <c r="X91" s="35"/>
      <c r="Y91" s="35"/>
      <c r="Z91" s="35"/>
      <c r="AA91" s="35"/>
      <c r="AB91" s="35"/>
      <c r="AC91" s="35"/>
      <c r="AD91" s="35"/>
      <c r="AE91" s="35"/>
      <c r="AT91" s="18" t="s">
        <v>122</v>
      </c>
      <c r="AU91" s="18" t="s">
        <v>78</v>
      </c>
    </row>
    <row r="92" spans="1:65" s="2" customFormat="1" ht="16.5" customHeight="1">
      <c r="A92" s="35"/>
      <c r="B92" s="36"/>
      <c r="C92" s="172" t="s">
        <v>136</v>
      </c>
      <c r="D92" s="172" t="s">
        <v>115</v>
      </c>
      <c r="E92" s="173" t="s">
        <v>315</v>
      </c>
      <c r="F92" s="174" t="s">
        <v>316</v>
      </c>
      <c r="G92" s="175" t="s">
        <v>133</v>
      </c>
      <c r="H92" s="176">
        <v>8</v>
      </c>
      <c r="I92" s="177"/>
      <c r="J92" s="178">
        <f>ROUND(I92*H92,2)</f>
        <v>0</v>
      </c>
      <c r="K92" s="174" t="s">
        <v>119</v>
      </c>
      <c r="L92" s="40"/>
      <c r="M92" s="179" t="s">
        <v>18</v>
      </c>
      <c r="N92" s="180" t="s">
        <v>41</v>
      </c>
      <c r="O92" s="65"/>
      <c r="P92" s="181">
        <f>O92*H92</f>
        <v>0</v>
      </c>
      <c r="Q92" s="181">
        <v>0</v>
      </c>
      <c r="R92" s="181">
        <f>Q92*H92</f>
        <v>0</v>
      </c>
      <c r="S92" s="181">
        <v>2.2100000000000002E-3</v>
      </c>
      <c r="T92" s="182">
        <f>S92*H92</f>
        <v>1.7680000000000001E-2</v>
      </c>
      <c r="U92" s="35"/>
      <c r="V92" s="35"/>
      <c r="W92" s="35"/>
      <c r="X92" s="35"/>
      <c r="Y92" s="35"/>
      <c r="Z92" s="35"/>
      <c r="AA92" s="35"/>
      <c r="AB92" s="35"/>
      <c r="AC92" s="35"/>
      <c r="AD92" s="35"/>
      <c r="AE92" s="35"/>
      <c r="AR92" s="183" t="s">
        <v>303</v>
      </c>
      <c r="AT92" s="183" t="s">
        <v>115</v>
      </c>
      <c r="AU92" s="183" t="s">
        <v>78</v>
      </c>
      <c r="AY92" s="18" t="s">
        <v>114</v>
      </c>
      <c r="BE92" s="184">
        <f>IF(N92="základní",J92,0)</f>
        <v>0</v>
      </c>
      <c r="BF92" s="184">
        <f>IF(N92="snížená",J92,0)</f>
        <v>0</v>
      </c>
      <c r="BG92" s="184">
        <f>IF(N92="zákl. přenesená",J92,0)</f>
        <v>0</v>
      </c>
      <c r="BH92" s="184">
        <f>IF(N92="sníž. přenesená",J92,0)</f>
        <v>0</v>
      </c>
      <c r="BI92" s="184">
        <f>IF(N92="nulová",J92,0)</f>
        <v>0</v>
      </c>
      <c r="BJ92" s="18" t="s">
        <v>78</v>
      </c>
      <c r="BK92" s="184">
        <f>ROUND(I92*H92,2)</f>
        <v>0</v>
      </c>
      <c r="BL92" s="18" t="s">
        <v>303</v>
      </c>
      <c r="BM92" s="183" t="s">
        <v>317</v>
      </c>
    </row>
    <row r="93" spans="1:65" s="2" customFormat="1" ht="10.35">
      <c r="A93" s="35"/>
      <c r="B93" s="36"/>
      <c r="C93" s="37"/>
      <c r="D93" s="185" t="s">
        <v>122</v>
      </c>
      <c r="E93" s="37"/>
      <c r="F93" s="186" t="s">
        <v>318</v>
      </c>
      <c r="G93" s="37"/>
      <c r="H93" s="37"/>
      <c r="I93" s="187"/>
      <c r="J93" s="37"/>
      <c r="K93" s="37"/>
      <c r="L93" s="40"/>
      <c r="M93" s="188"/>
      <c r="N93" s="189"/>
      <c r="O93" s="65"/>
      <c r="P93" s="65"/>
      <c r="Q93" s="65"/>
      <c r="R93" s="65"/>
      <c r="S93" s="65"/>
      <c r="T93" s="66"/>
      <c r="U93" s="35"/>
      <c r="V93" s="35"/>
      <c r="W93" s="35"/>
      <c r="X93" s="35"/>
      <c r="Y93" s="35"/>
      <c r="Z93" s="35"/>
      <c r="AA93" s="35"/>
      <c r="AB93" s="35"/>
      <c r="AC93" s="35"/>
      <c r="AD93" s="35"/>
      <c r="AE93" s="35"/>
      <c r="AT93" s="18" t="s">
        <v>122</v>
      </c>
      <c r="AU93" s="18" t="s">
        <v>78</v>
      </c>
    </row>
    <row r="94" spans="1:65" s="12" customFormat="1" ht="25.95" customHeight="1">
      <c r="B94" s="158"/>
      <c r="C94" s="159"/>
      <c r="D94" s="160" t="s">
        <v>69</v>
      </c>
      <c r="E94" s="161" t="s">
        <v>281</v>
      </c>
      <c r="F94" s="161" t="s">
        <v>319</v>
      </c>
      <c r="G94" s="159"/>
      <c r="H94" s="159"/>
      <c r="I94" s="162"/>
      <c r="J94" s="163">
        <f>BK94</f>
        <v>0</v>
      </c>
      <c r="K94" s="159"/>
      <c r="L94" s="164"/>
      <c r="M94" s="165"/>
      <c r="N94" s="166"/>
      <c r="O94" s="166"/>
      <c r="P94" s="167">
        <f>SUM(P95:P96)</f>
        <v>0</v>
      </c>
      <c r="Q94" s="166"/>
      <c r="R94" s="167">
        <f>SUM(R95:R96)</f>
        <v>0</v>
      </c>
      <c r="S94" s="166"/>
      <c r="T94" s="168">
        <f>SUM(T95:T96)</f>
        <v>0</v>
      </c>
      <c r="AR94" s="169" t="s">
        <v>142</v>
      </c>
      <c r="AT94" s="170" t="s">
        <v>69</v>
      </c>
      <c r="AU94" s="170" t="s">
        <v>70</v>
      </c>
      <c r="AY94" s="169" t="s">
        <v>114</v>
      </c>
      <c r="BK94" s="171">
        <f>SUM(BK95:BK96)</f>
        <v>0</v>
      </c>
    </row>
    <row r="95" spans="1:65" s="2" customFormat="1" ht="24.2" customHeight="1">
      <c r="A95" s="35"/>
      <c r="B95" s="36"/>
      <c r="C95" s="172" t="s">
        <v>142</v>
      </c>
      <c r="D95" s="172" t="s">
        <v>115</v>
      </c>
      <c r="E95" s="173" t="s">
        <v>320</v>
      </c>
      <c r="F95" s="174" t="s">
        <v>321</v>
      </c>
      <c r="G95" s="175" t="s">
        <v>292</v>
      </c>
      <c r="H95" s="176">
        <v>0.2</v>
      </c>
      <c r="I95" s="177"/>
      <c r="J95" s="178">
        <f>ROUND(I95*H95,2)</f>
        <v>0</v>
      </c>
      <c r="K95" s="174" t="s">
        <v>119</v>
      </c>
      <c r="L95" s="40"/>
      <c r="M95" s="179" t="s">
        <v>18</v>
      </c>
      <c r="N95" s="180" t="s">
        <v>41</v>
      </c>
      <c r="O95" s="65"/>
      <c r="P95" s="181">
        <f>O95*H95</f>
        <v>0</v>
      </c>
      <c r="Q95" s="181">
        <v>0</v>
      </c>
      <c r="R95" s="181">
        <f>Q95*H95</f>
        <v>0</v>
      </c>
      <c r="S95" s="181">
        <v>0</v>
      </c>
      <c r="T95" s="182">
        <f>S95*H95</f>
        <v>0</v>
      </c>
      <c r="U95" s="35"/>
      <c r="V95" s="35"/>
      <c r="W95" s="35"/>
      <c r="X95" s="35"/>
      <c r="Y95" s="35"/>
      <c r="Z95" s="35"/>
      <c r="AA95" s="35"/>
      <c r="AB95" s="35"/>
      <c r="AC95" s="35"/>
      <c r="AD95" s="35"/>
      <c r="AE95" s="35"/>
      <c r="AR95" s="183" t="s">
        <v>303</v>
      </c>
      <c r="AT95" s="183" t="s">
        <v>115</v>
      </c>
      <c r="AU95" s="183" t="s">
        <v>78</v>
      </c>
      <c r="AY95" s="18" t="s">
        <v>114</v>
      </c>
      <c r="BE95" s="184">
        <f>IF(N95="základní",J95,0)</f>
        <v>0</v>
      </c>
      <c r="BF95" s="184">
        <f>IF(N95="snížená",J95,0)</f>
        <v>0</v>
      </c>
      <c r="BG95" s="184">
        <f>IF(N95="zákl. přenesená",J95,0)</f>
        <v>0</v>
      </c>
      <c r="BH95" s="184">
        <f>IF(N95="sníž. přenesená",J95,0)</f>
        <v>0</v>
      </c>
      <c r="BI95" s="184">
        <f>IF(N95="nulová",J95,0)</f>
        <v>0</v>
      </c>
      <c r="BJ95" s="18" t="s">
        <v>78</v>
      </c>
      <c r="BK95" s="184">
        <f>ROUND(I95*H95,2)</f>
        <v>0</v>
      </c>
      <c r="BL95" s="18" t="s">
        <v>303</v>
      </c>
      <c r="BM95" s="183" t="s">
        <v>322</v>
      </c>
    </row>
    <row r="96" spans="1:65" s="2" customFormat="1" ht="10.35">
      <c r="A96" s="35"/>
      <c r="B96" s="36"/>
      <c r="C96" s="37"/>
      <c r="D96" s="185" t="s">
        <v>122</v>
      </c>
      <c r="E96" s="37"/>
      <c r="F96" s="186" t="s">
        <v>323</v>
      </c>
      <c r="G96" s="37"/>
      <c r="H96" s="37"/>
      <c r="I96" s="187"/>
      <c r="J96" s="37"/>
      <c r="K96" s="37"/>
      <c r="L96" s="40"/>
      <c r="M96" s="188"/>
      <c r="N96" s="189"/>
      <c r="O96" s="65"/>
      <c r="P96" s="65"/>
      <c r="Q96" s="65"/>
      <c r="R96" s="65"/>
      <c r="S96" s="65"/>
      <c r="T96" s="66"/>
      <c r="U96" s="35"/>
      <c r="V96" s="35"/>
      <c r="W96" s="35"/>
      <c r="X96" s="35"/>
      <c r="Y96" s="35"/>
      <c r="Z96" s="35"/>
      <c r="AA96" s="35"/>
      <c r="AB96" s="35"/>
      <c r="AC96" s="35"/>
      <c r="AD96" s="35"/>
      <c r="AE96" s="35"/>
      <c r="AT96" s="18" t="s">
        <v>122</v>
      </c>
      <c r="AU96" s="18" t="s">
        <v>78</v>
      </c>
    </row>
    <row r="97" spans="1:65" s="12" customFormat="1" ht="25.95" customHeight="1">
      <c r="B97" s="158"/>
      <c r="C97" s="159"/>
      <c r="D97" s="160" t="s">
        <v>69</v>
      </c>
      <c r="E97" s="161" t="s">
        <v>69</v>
      </c>
      <c r="F97" s="161" t="s">
        <v>324</v>
      </c>
      <c r="G97" s="159"/>
      <c r="H97" s="159"/>
      <c r="I97" s="162"/>
      <c r="J97" s="163">
        <f>BK97</f>
        <v>0</v>
      </c>
      <c r="K97" s="159"/>
      <c r="L97" s="164"/>
      <c r="M97" s="165"/>
      <c r="N97" s="166"/>
      <c r="O97" s="166"/>
      <c r="P97" s="167">
        <f>P98</f>
        <v>0</v>
      </c>
      <c r="Q97" s="166"/>
      <c r="R97" s="167">
        <f>R98</f>
        <v>0</v>
      </c>
      <c r="S97" s="166"/>
      <c r="T97" s="168">
        <f>T98</f>
        <v>0</v>
      </c>
      <c r="AR97" s="169" t="s">
        <v>142</v>
      </c>
      <c r="AT97" s="170" t="s">
        <v>69</v>
      </c>
      <c r="AU97" s="170" t="s">
        <v>70</v>
      </c>
      <c r="AY97" s="169" t="s">
        <v>114</v>
      </c>
      <c r="BK97" s="171">
        <f>BK98</f>
        <v>0</v>
      </c>
    </row>
    <row r="98" spans="1:65" s="2" customFormat="1" ht="24.2" customHeight="1">
      <c r="A98" s="35"/>
      <c r="B98" s="36"/>
      <c r="C98" s="190" t="s">
        <v>148</v>
      </c>
      <c r="D98" s="190" t="s">
        <v>124</v>
      </c>
      <c r="E98" s="191" t="s">
        <v>325</v>
      </c>
      <c r="F98" s="192" t="s">
        <v>326</v>
      </c>
      <c r="G98" s="193" t="s">
        <v>327</v>
      </c>
      <c r="H98" s="194">
        <v>1</v>
      </c>
      <c r="I98" s="195"/>
      <c r="J98" s="196">
        <f>ROUND(I98*H98,2)</f>
        <v>0</v>
      </c>
      <c r="K98" s="192" t="s">
        <v>140</v>
      </c>
      <c r="L98" s="197"/>
      <c r="M98" s="229" t="s">
        <v>18</v>
      </c>
      <c r="N98" s="230" t="s">
        <v>41</v>
      </c>
      <c r="O98" s="227"/>
      <c r="P98" s="231">
        <f>O98*H98</f>
        <v>0</v>
      </c>
      <c r="Q98" s="231">
        <v>0</v>
      </c>
      <c r="R98" s="231">
        <f>Q98*H98</f>
        <v>0</v>
      </c>
      <c r="S98" s="231">
        <v>0</v>
      </c>
      <c r="T98" s="232">
        <f>S98*H98</f>
        <v>0</v>
      </c>
      <c r="U98" s="35"/>
      <c r="V98" s="35"/>
      <c r="W98" s="35"/>
      <c r="X98" s="35"/>
      <c r="Y98" s="35"/>
      <c r="Z98" s="35"/>
      <c r="AA98" s="35"/>
      <c r="AB98" s="35"/>
      <c r="AC98" s="35"/>
      <c r="AD98" s="35"/>
      <c r="AE98" s="35"/>
      <c r="AR98" s="183" t="s">
        <v>303</v>
      </c>
      <c r="AT98" s="183" t="s">
        <v>124</v>
      </c>
      <c r="AU98" s="183" t="s">
        <v>78</v>
      </c>
      <c r="AY98" s="18" t="s">
        <v>114</v>
      </c>
      <c r="BE98" s="184">
        <f>IF(N98="základní",J98,0)</f>
        <v>0</v>
      </c>
      <c r="BF98" s="184">
        <f>IF(N98="snížená",J98,0)</f>
        <v>0</v>
      </c>
      <c r="BG98" s="184">
        <f>IF(N98="zákl. přenesená",J98,0)</f>
        <v>0</v>
      </c>
      <c r="BH98" s="184">
        <f>IF(N98="sníž. přenesená",J98,0)</f>
        <v>0</v>
      </c>
      <c r="BI98" s="184">
        <f>IF(N98="nulová",J98,0)</f>
        <v>0</v>
      </c>
      <c r="BJ98" s="18" t="s">
        <v>78</v>
      </c>
      <c r="BK98" s="184">
        <f>ROUND(I98*H98,2)</f>
        <v>0</v>
      </c>
      <c r="BL98" s="18" t="s">
        <v>303</v>
      </c>
      <c r="BM98" s="183" t="s">
        <v>328</v>
      </c>
    </row>
    <row r="99" spans="1:65" s="2" customFormat="1" ht="6.95" customHeight="1">
      <c r="A99" s="35"/>
      <c r="B99" s="48"/>
      <c r="C99" s="49"/>
      <c r="D99" s="49"/>
      <c r="E99" s="49"/>
      <c r="F99" s="49"/>
      <c r="G99" s="49"/>
      <c r="H99" s="49"/>
      <c r="I99" s="49"/>
      <c r="J99" s="49"/>
      <c r="K99" s="49"/>
      <c r="L99" s="40"/>
      <c r="M99" s="35"/>
      <c r="O99" s="35"/>
      <c r="P99" s="35"/>
      <c r="Q99" s="35"/>
      <c r="R99" s="35"/>
      <c r="S99" s="35"/>
      <c r="T99" s="35"/>
      <c r="U99" s="35"/>
      <c r="V99" s="35"/>
      <c r="W99" s="35"/>
      <c r="X99" s="35"/>
      <c r="Y99" s="35"/>
      <c r="Z99" s="35"/>
      <c r="AA99" s="35"/>
      <c r="AB99" s="35"/>
      <c r="AC99" s="35"/>
      <c r="AD99" s="35"/>
      <c r="AE99" s="35"/>
    </row>
  </sheetData>
  <sheetProtection algorithmName="SHA-512" hashValue="xGIFbdxZq87p7Tz+lP5iO7fyMt0MNjkFNtOoxvjlFnyW2pn+UJyZUvpQ4z759E2QTUMHNg3T8qK1qbjySLGYOw==" saltValue="mLhbrUEV2nJblgZmYlJ9laBUxAW9FPyq27TsGUMo0eByQiuhW0OLiBgJj0DbIQ/mCGro1mNoUNtFrFx3V4HDLg==" spinCount="100000" sheet="1" objects="1" scenarios="1" formatColumns="0" formatRows="0" autoFilter="0"/>
  <autoFilter ref="C82:K98"/>
  <mergeCells count="9">
    <mergeCell ref="E50:H50"/>
    <mergeCell ref="E73:H73"/>
    <mergeCell ref="E75:H75"/>
    <mergeCell ref="L2:V2"/>
    <mergeCell ref="E7:H7"/>
    <mergeCell ref="E9:H9"/>
    <mergeCell ref="E18:H18"/>
    <mergeCell ref="E27:H27"/>
    <mergeCell ref="E48:H48"/>
  </mergeCells>
  <hyperlinks>
    <hyperlink ref="F86" r:id="rId1"/>
    <hyperlink ref="F89" r:id="rId2"/>
    <hyperlink ref="F91" r:id="rId3"/>
    <hyperlink ref="F93" r:id="rId4"/>
    <hyperlink ref="F96" r:id="rId5"/>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6"/>
</worksheet>
</file>

<file path=xl/worksheets/sheet4.xml><?xml version="1.0" encoding="utf-8"?>
<worksheet xmlns="http://schemas.openxmlformats.org/spreadsheetml/2006/main" xmlns:r="http://schemas.openxmlformats.org/officeDocument/2006/relationships">
  <sheetPr>
    <pageSetUpPr fitToPage="1"/>
  </sheetPr>
  <dimension ref="A1:K219"/>
  <sheetViews>
    <sheetView showGridLines="0" topLeftCell="A58" zoomScale="110" zoomScaleNormal="110" workbookViewId="0"/>
  </sheetViews>
  <sheetFormatPr defaultRowHeight="14.35"/>
  <cols>
    <col min="1" max="1" width="8.3046875" style="233" customWidth="1"/>
    <col min="2" max="2" width="1.69140625" style="233" customWidth="1"/>
    <col min="3" max="4" width="5" style="233" customWidth="1"/>
    <col min="5" max="5" width="11.69140625" style="233" customWidth="1"/>
    <col min="6" max="6" width="9.15234375" style="233" customWidth="1"/>
    <col min="7" max="7" width="5" style="233" customWidth="1"/>
    <col min="8" max="8" width="77.84375" style="233" customWidth="1"/>
    <col min="9" max="10" width="20" style="233" customWidth="1"/>
    <col min="11" max="11" width="1.69140625" style="233" customWidth="1"/>
  </cols>
  <sheetData>
    <row r="1" spans="2:11" s="1" customFormat="1" ht="37.5" customHeight="1"/>
    <row r="2" spans="2:11" s="1" customFormat="1" ht="7.5" customHeight="1">
      <c r="B2" s="234"/>
      <c r="C2" s="235"/>
      <c r="D2" s="235"/>
      <c r="E2" s="235"/>
      <c r="F2" s="235"/>
      <c r="G2" s="235"/>
      <c r="H2" s="235"/>
      <c r="I2" s="235"/>
      <c r="J2" s="235"/>
      <c r="K2" s="236"/>
    </row>
    <row r="3" spans="2:11" s="15" customFormat="1" ht="45" customHeight="1">
      <c r="B3" s="237"/>
      <c r="C3" s="372" t="s">
        <v>329</v>
      </c>
      <c r="D3" s="372"/>
      <c r="E3" s="372"/>
      <c r="F3" s="372"/>
      <c r="G3" s="372"/>
      <c r="H3" s="372"/>
      <c r="I3" s="372"/>
      <c r="J3" s="372"/>
      <c r="K3" s="238"/>
    </row>
    <row r="4" spans="2:11" s="1" customFormat="1" ht="25.5" customHeight="1">
      <c r="B4" s="239"/>
      <c r="C4" s="371" t="s">
        <v>330</v>
      </c>
      <c r="D4" s="371"/>
      <c r="E4" s="371"/>
      <c r="F4" s="371"/>
      <c r="G4" s="371"/>
      <c r="H4" s="371"/>
      <c r="I4" s="371"/>
      <c r="J4" s="371"/>
      <c r="K4" s="240"/>
    </row>
    <row r="5" spans="2:11" s="1" customFormat="1" ht="5.25" customHeight="1">
      <c r="B5" s="239"/>
      <c r="C5" s="241"/>
      <c r="D5" s="241"/>
      <c r="E5" s="241"/>
      <c r="F5" s="241"/>
      <c r="G5" s="241"/>
      <c r="H5" s="241"/>
      <c r="I5" s="241"/>
      <c r="J5" s="241"/>
      <c r="K5" s="240"/>
    </row>
    <row r="6" spans="2:11" s="1" customFormat="1" ht="15" customHeight="1">
      <c r="B6" s="239"/>
      <c r="C6" s="370" t="s">
        <v>331</v>
      </c>
      <c r="D6" s="370"/>
      <c r="E6" s="370"/>
      <c r="F6" s="370"/>
      <c r="G6" s="370"/>
      <c r="H6" s="370"/>
      <c r="I6" s="370"/>
      <c r="J6" s="370"/>
      <c r="K6" s="240"/>
    </row>
    <row r="7" spans="2:11" s="1" customFormat="1" ht="15" customHeight="1">
      <c r="B7" s="243"/>
      <c r="C7" s="370" t="s">
        <v>332</v>
      </c>
      <c r="D7" s="370"/>
      <c r="E7" s="370"/>
      <c r="F7" s="370"/>
      <c r="G7" s="370"/>
      <c r="H7" s="370"/>
      <c r="I7" s="370"/>
      <c r="J7" s="370"/>
      <c r="K7" s="240"/>
    </row>
    <row r="8" spans="2:11" s="1" customFormat="1" ht="12.75" customHeight="1">
      <c r="B8" s="243"/>
      <c r="C8" s="242"/>
      <c r="D8" s="242"/>
      <c r="E8" s="242"/>
      <c r="F8" s="242"/>
      <c r="G8" s="242"/>
      <c r="H8" s="242"/>
      <c r="I8" s="242"/>
      <c r="J8" s="242"/>
      <c r="K8" s="240"/>
    </row>
    <row r="9" spans="2:11" s="1" customFormat="1" ht="15" customHeight="1">
      <c r="B9" s="243"/>
      <c r="C9" s="370" t="s">
        <v>333</v>
      </c>
      <c r="D9" s="370"/>
      <c r="E9" s="370"/>
      <c r="F9" s="370"/>
      <c r="G9" s="370"/>
      <c r="H9" s="370"/>
      <c r="I9" s="370"/>
      <c r="J9" s="370"/>
      <c r="K9" s="240"/>
    </row>
    <row r="10" spans="2:11" s="1" customFormat="1" ht="15" customHeight="1">
      <c r="B10" s="243"/>
      <c r="C10" s="242"/>
      <c r="D10" s="370" t="s">
        <v>334</v>
      </c>
      <c r="E10" s="370"/>
      <c r="F10" s="370"/>
      <c r="G10" s="370"/>
      <c r="H10" s="370"/>
      <c r="I10" s="370"/>
      <c r="J10" s="370"/>
      <c r="K10" s="240"/>
    </row>
    <row r="11" spans="2:11" s="1" customFormat="1" ht="15" customHeight="1">
      <c r="B11" s="243"/>
      <c r="C11" s="244"/>
      <c r="D11" s="370" t="s">
        <v>335</v>
      </c>
      <c r="E11" s="370"/>
      <c r="F11" s="370"/>
      <c r="G11" s="370"/>
      <c r="H11" s="370"/>
      <c r="I11" s="370"/>
      <c r="J11" s="370"/>
      <c r="K11" s="240"/>
    </row>
    <row r="12" spans="2:11" s="1" customFormat="1" ht="15" customHeight="1">
      <c r="B12" s="243"/>
      <c r="C12" s="244"/>
      <c r="D12" s="242"/>
      <c r="E12" s="242"/>
      <c r="F12" s="242"/>
      <c r="G12" s="242"/>
      <c r="H12" s="242"/>
      <c r="I12" s="242"/>
      <c r="J12" s="242"/>
      <c r="K12" s="240"/>
    </row>
    <row r="13" spans="2:11" s="1" customFormat="1" ht="15" customHeight="1">
      <c r="B13" s="243"/>
      <c r="C13" s="244"/>
      <c r="D13" s="245" t="s">
        <v>336</v>
      </c>
      <c r="E13" s="242"/>
      <c r="F13" s="242"/>
      <c r="G13" s="242"/>
      <c r="H13" s="242"/>
      <c r="I13" s="242"/>
      <c r="J13" s="242"/>
      <c r="K13" s="240"/>
    </row>
    <row r="14" spans="2:11" s="1" customFormat="1" ht="12.75" customHeight="1">
      <c r="B14" s="243"/>
      <c r="C14" s="244"/>
      <c r="D14" s="244"/>
      <c r="E14" s="244"/>
      <c r="F14" s="244"/>
      <c r="G14" s="244"/>
      <c r="H14" s="244"/>
      <c r="I14" s="244"/>
      <c r="J14" s="244"/>
      <c r="K14" s="240"/>
    </row>
    <row r="15" spans="2:11" s="1" customFormat="1" ht="15" customHeight="1">
      <c r="B15" s="243"/>
      <c r="C15" s="244"/>
      <c r="D15" s="370" t="s">
        <v>337</v>
      </c>
      <c r="E15" s="370"/>
      <c r="F15" s="370"/>
      <c r="G15" s="370"/>
      <c r="H15" s="370"/>
      <c r="I15" s="370"/>
      <c r="J15" s="370"/>
      <c r="K15" s="240"/>
    </row>
    <row r="16" spans="2:11" s="1" customFormat="1" ht="15" customHeight="1">
      <c r="B16" s="243"/>
      <c r="C16" s="244"/>
      <c r="D16" s="370" t="s">
        <v>338</v>
      </c>
      <c r="E16" s="370"/>
      <c r="F16" s="370"/>
      <c r="G16" s="370"/>
      <c r="H16" s="370"/>
      <c r="I16" s="370"/>
      <c r="J16" s="370"/>
      <c r="K16" s="240"/>
    </row>
    <row r="17" spans="2:11" s="1" customFormat="1" ht="15" customHeight="1">
      <c r="B17" s="243"/>
      <c r="C17" s="244"/>
      <c r="D17" s="370" t="s">
        <v>339</v>
      </c>
      <c r="E17" s="370"/>
      <c r="F17" s="370"/>
      <c r="G17" s="370"/>
      <c r="H17" s="370"/>
      <c r="I17" s="370"/>
      <c r="J17" s="370"/>
      <c r="K17" s="240"/>
    </row>
    <row r="18" spans="2:11" s="1" customFormat="1" ht="15" customHeight="1">
      <c r="B18" s="243"/>
      <c r="C18" s="244"/>
      <c r="D18" s="244"/>
      <c r="E18" s="246" t="s">
        <v>77</v>
      </c>
      <c r="F18" s="370" t="s">
        <v>340</v>
      </c>
      <c r="G18" s="370"/>
      <c r="H18" s="370"/>
      <c r="I18" s="370"/>
      <c r="J18" s="370"/>
      <c r="K18" s="240"/>
    </row>
    <row r="19" spans="2:11" s="1" customFormat="1" ht="15" customHeight="1">
      <c r="B19" s="243"/>
      <c r="C19" s="244"/>
      <c r="D19" s="244"/>
      <c r="E19" s="246" t="s">
        <v>341</v>
      </c>
      <c r="F19" s="370" t="s">
        <v>342</v>
      </c>
      <c r="G19" s="370"/>
      <c r="H19" s="370"/>
      <c r="I19" s="370"/>
      <c r="J19" s="370"/>
      <c r="K19" s="240"/>
    </row>
    <row r="20" spans="2:11" s="1" customFormat="1" ht="15" customHeight="1">
      <c r="B20" s="243"/>
      <c r="C20" s="244"/>
      <c r="D20" s="244"/>
      <c r="E20" s="246" t="s">
        <v>343</v>
      </c>
      <c r="F20" s="370" t="s">
        <v>344</v>
      </c>
      <c r="G20" s="370"/>
      <c r="H20" s="370"/>
      <c r="I20" s="370"/>
      <c r="J20" s="370"/>
      <c r="K20" s="240"/>
    </row>
    <row r="21" spans="2:11" s="1" customFormat="1" ht="15" customHeight="1">
      <c r="B21" s="243"/>
      <c r="C21" s="244"/>
      <c r="D21" s="244"/>
      <c r="E21" s="246" t="s">
        <v>345</v>
      </c>
      <c r="F21" s="370" t="s">
        <v>346</v>
      </c>
      <c r="G21" s="370"/>
      <c r="H21" s="370"/>
      <c r="I21" s="370"/>
      <c r="J21" s="370"/>
      <c r="K21" s="240"/>
    </row>
    <row r="22" spans="2:11" s="1" customFormat="1" ht="15" customHeight="1">
      <c r="B22" s="243"/>
      <c r="C22" s="244"/>
      <c r="D22" s="244"/>
      <c r="E22" s="246" t="s">
        <v>347</v>
      </c>
      <c r="F22" s="370" t="s">
        <v>348</v>
      </c>
      <c r="G22" s="370"/>
      <c r="H22" s="370"/>
      <c r="I22" s="370"/>
      <c r="J22" s="370"/>
      <c r="K22" s="240"/>
    </row>
    <row r="23" spans="2:11" s="1" customFormat="1" ht="15" customHeight="1">
      <c r="B23" s="243"/>
      <c r="C23" s="244"/>
      <c r="D23" s="244"/>
      <c r="E23" s="246" t="s">
        <v>349</v>
      </c>
      <c r="F23" s="370" t="s">
        <v>350</v>
      </c>
      <c r="G23" s="370"/>
      <c r="H23" s="370"/>
      <c r="I23" s="370"/>
      <c r="J23" s="370"/>
      <c r="K23" s="240"/>
    </row>
    <row r="24" spans="2:11" s="1" customFormat="1" ht="12.75" customHeight="1">
      <c r="B24" s="243"/>
      <c r="C24" s="244"/>
      <c r="D24" s="244"/>
      <c r="E24" s="244"/>
      <c r="F24" s="244"/>
      <c r="G24" s="244"/>
      <c r="H24" s="244"/>
      <c r="I24" s="244"/>
      <c r="J24" s="244"/>
      <c r="K24" s="240"/>
    </row>
    <row r="25" spans="2:11" s="1" customFormat="1" ht="15" customHeight="1">
      <c r="B25" s="243"/>
      <c r="C25" s="370" t="s">
        <v>351</v>
      </c>
      <c r="D25" s="370"/>
      <c r="E25" s="370"/>
      <c r="F25" s="370"/>
      <c r="G25" s="370"/>
      <c r="H25" s="370"/>
      <c r="I25" s="370"/>
      <c r="J25" s="370"/>
      <c r="K25" s="240"/>
    </row>
    <row r="26" spans="2:11" s="1" customFormat="1" ht="15" customHeight="1">
      <c r="B26" s="243"/>
      <c r="C26" s="370" t="s">
        <v>352</v>
      </c>
      <c r="D26" s="370"/>
      <c r="E26" s="370"/>
      <c r="F26" s="370"/>
      <c r="G26" s="370"/>
      <c r="H26" s="370"/>
      <c r="I26" s="370"/>
      <c r="J26" s="370"/>
      <c r="K26" s="240"/>
    </row>
    <row r="27" spans="2:11" s="1" customFormat="1" ht="15" customHeight="1">
      <c r="B27" s="243"/>
      <c r="C27" s="242"/>
      <c r="D27" s="370" t="s">
        <v>353</v>
      </c>
      <c r="E27" s="370"/>
      <c r="F27" s="370"/>
      <c r="G27" s="370"/>
      <c r="H27" s="370"/>
      <c r="I27" s="370"/>
      <c r="J27" s="370"/>
      <c r="K27" s="240"/>
    </row>
    <row r="28" spans="2:11" s="1" customFormat="1" ht="15" customHeight="1">
      <c r="B28" s="243"/>
      <c r="C28" s="244"/>
      <c r="D28" s="370" t="s">
        <v>354</v>
      </c>
      <c r="E28" s="370"/>
      <c r="F28" s="370"/>
      <c r="G28" s="370"/>
      <c r="H28" s="370"/>
      <c r="I28" s="370"/>
      <c r="J28" s="370"/>
      <c r="K28" s="240"/>
    </row>
    <row r="29" spans="2:11" s="1" customFormat="1" ht="12.75" customHeight="1">
      <c r="B29" s="243"/>
      <c r="C29" s="244"/>
      <c r="D29" s="244"/>
      <c r="E29" s="244"/>
      <c r="F29" s="244"/>
      <c r="G29" s="244"/>
      <c r="H29" s="244"/>
      <c r="I29" s="244"/>
      <c r="J29" s="244"/>
      <c r="K29" s="240"/>
    </row>
    <row r="30" spans="2:11" s="1" customFormat="1" ht="15" customHeight="1">
      <c r="B30" s="243"/>
      <c r="C30" s="244"/>
      <c r="D30" s="370" t="s">
        <v>355</v>
      </c>
      <c r="E30" s="370"/>
      <c r="F30" s="370"/>
      <c r="G30" s="370"/>
      <c r="H30" s="370"/>
      <c r="I30" s="370"/>
      <c r="J30" s="370"/>
      <c r="K30" s="240"/>
    </row>
    <row r="31" spans="2:11" s="1" customFormat="1" ht="15" customHeight="1">
      <c r="B31" s="243"/>
      <c r="C31" s="244"/>
      <c r="D31" s="370" t="s">
        <v>356</v>
      </c>
      <c r="E31" s="370"/>
      <c r="F31" s="370"/>
      <c r="G31" s="370"/>
      <c r="H31" s="370"/>
      <c r="I31" s="370"/>
      <c r="J31" s="370"/>
      <c r="K31" s="240"/>
    </row>
    <row r="32" spans="2:11" s="1" customFormat="1" ht="12.75" customHeight="1">
      <c r="B32" s="243"/>
      <c r="C32" s="244"/>
      <c r="D32" s="244"/>
      <c r="E32" s="244"/>
      <c r="F32" s="244"/>
      <c r="G32" s="244"/>
      <c r="H32" s="244"/>
      <c r="I32" s="244"/>
      <c r="J32" s="244"/>
      <c r="K32" s="240"/>
    </row>
    <row r="33" spans="2:11" s="1" customFormat="1" ht="15" customHeight="1">
      <c r="B33" s="243"/>
      <c r="C33" s="244"/>
      <c r="D33" s="370" t="s">
        <v>357</v>
      </c>
      <c r="E33" s="370"/>
      <c r="F33" s="370"/>
      <c r="G33" s="370"/>
      <c r="H33" s="370"/>
      <c r="I33" s="370"/>
      <c r="J33" s="370"/>
      <c r="K33" s="240"/>
    </row>
    <row r="34" spans="2:11" s="1" customFormat="1" ht="15" customHeight="1">
      <c r="B34" s="243"/>
      <c r="C34" s="244"/>
      <c r="D34" s="370" t="s">
        <v>358</v>
      </c>
      <c r="E34" s="370"/>
      <c r="F34" s="370"/>
      <c r="G34" s="370"/>
      <c r="H34" s="370"/>
      <c r="I34" s="370"/>
      <c r="J34" s="370"/>
      <c r="K34" s="240"/>
    </row>
    <row r="35" spans="2:11" s="1" customFormat="1" ht="15" customHeight="1">
      <c r="B35" s="243"/>
      <c r="C35" s="244"/>
      <c r="D35" s="370" t="s">
        <v>359</v>
      </c>
      <c r="E35" s="370"/>
      <c r="F35" s="370"/>
      <c r="G35" s="370"/>
      <c r="H35" s="370"/>
      <c r="I35" s="370"/>
      <c r="J35" s="370"/>
      <c r="K35" s="240"/>
    </row>
    <row r="36" spans="2:11" s="1" customFormat="1" ht="15" customHeight="1">
      <c r="B36" s="243"/>
      <c r="C36" s="244"/>
      <c r="D36" s="242"/>
      <c r="E36" s="245" t="s">
        <v>100</v>
      </c>
      <c r="F36" s="242"/>
      <c r="G36" s="370" t="s">
        <v>360</v>
      </c>
      <c r="H36" s="370"/>
      <c r="I36" s="370"/>
      <c r="J36" s="370"/>
      <c r="K36" s="240"/>
    </row>
    <row r="37" spans="2:11" s="1" customFormat="1" ht="30.75" customHeight="1">
      <c r="B37" s="243"/>
      <c r="C37" s="244"/>
      <c r="D37" s="242"/>
      <c r="E37" s="245" t="s">
        <v>361</v>
      </c>
      <c r="F37" s="242"/>
      <c r="G37" s="370" t="s">
        <v>362</v>
      </c>
      <c r="H37" s="370"/>
      <c r="I37" s="370"/>
      <c r="J37" s="370"/>
      <c r="K37" s="240"/>
    </row>
    <row r="38" spans="2:11" s="1" customFormat="1" ht="15" customHeight="1">
      <c r="B38" s="243"/>
      <c r="C38" s="244"/>
      <c r="D38" s="242"/>
      <c r="E38" s="245" t="s">
        <v>51</v>
      </c>
      <c r="F38" s="242"/>
      <c r="G38" s="370" t="s">
        <v>363</v>
      </c>
      <c r="H38" s="370"/>
      <c r="I38" s="370"/>
      <c r="J38" s="370"/>
      <c r="K38" s="240"/>
    </row>
    <row r="39" spans="2:11" s="1" customFormat="1" ht="15" customHeight="1">
      <c r="B39" s="243"/>
      <c r="C39" s="244"/>
      <c r="D39" s="242"/>
      <c r="E39" s="245" t="s">
        <v>52</v>
      </c>
      <c r="F39" s="242"/>
      <c r="G39" s="370" t="s">
        <v>364</v>
      </c>
      <c r="H39" s="370"/>
      <c r="I39" s="370"/>
      <c r="J39" s="370"/>
      <c r="K39" s="240"/>
    </row>
    <row r="40" spans="2:11" s="1" customFormat="1" ht="15" customHeight="1">
      <c r="B40" s="243"/>
      <c r="C40" s="244"/>
      <c r="D40" s="242"/>
      <c r="E40" s="245" t="s">
        <v>101</v>
      </c>
      <c r="F40" s="242"/>
      <c r="G40" s="370" t="s">
        <v>365</v>
      </c>
      <c r="H40" s="370"/>
      <c r="I40" s="370"/>
      <c r="J40" s="370"/>
      <c r="K40" s="240"/>
    </row>
    <row r="41" spans="2:11" s="1" customFormat="1" ht="15" customHeight="1">
      <c r="B41" s="243"/>
      <c r="C41" s="244"/>
      <c r="D41" s="242"/>
      <c r="E41" s="245" t="s">
        <v>102</v>
      </c>
      <c r="F41" s="242"/>
      <c r="G41" s="370" t="s">
        <v>366</v>
      </c>
      <c r="H41" s="370"/>
      <c r="I41" s="370"/>
      <c r="J41" s="370"/>
      <c r="K41" s="240"/>
    </row>
    <row r="42" spans="2:11" s="1" customFormat="1" ht="15" customHeight="1">
      <c r="B42" s="243"/>
      <c r="C42" s="244"/>
      <c r="D42" s="242"/>
      <c r="E42" s="245" t="s">
        <v>367</v>
      </c>
      <c r="F42" s="242"/>
      <c r="G42" s="370" t="s">
        <v>368</v>
      </c>
      <c r="H42" s="370"/>
      <c r="I42" s="370"/>
      <c r="J42" s="370"/>
      <c r="K42" s="240"/>
    </row>
    <row r="43" spans="2:11" s="1" customFormat="1" ht="15" customHeight="1">
      <c r="B43" s="243"/>
      <c r="C43" s="244"/>
      <c r="D43" s="242"/>
      <c r="E43" s="245"/>
      <c r="F43" s="242"/>
      <c r="G43" s="370" t="s">
        <v>369</v>
      </c>
      <c r="H43" s="370"/>
      <c r="I43" s="370"/>
      <c r="J43" s="370"/>
      <c r="K43" s="240"/>
    </row>
    <row r="44" spans="2:11" s="1" customFormat="1" ht="15" customHeight="1">
      <c r="B44" s="243"/>
      <c r="C44" s="244"/>
      <c r="D44" s="242"/>
      <c r="E44" s="245" t="s">
        <v>370</v>
      </c>
      <c r="F44" s="242"/>
      <c r="G44" s="370" t="s">
        <v>371</v>
      </c>
      <c r="H44" s="370"/>
      <c r="I44" s="370"/>
      <c r="J44" s="370"/>
      <c r="K44" s="240"/>
    </row>
    <row r="45" spans="2:11" s="1" customFormat="1" ht="15" customHeight="1">
      <c r="B45" s="243"/>
      <c r="C45" s="244"/>
      <c r="D45" s="242"/>
      <c r="E45" s="245" t="s">
        <v>104</v>
      </c>
      <c r="F45" s="242"/>
      <c r="G45" s="370" t="s">
        <v>372</v>
      </c>
      <c r="H45" s="370"/>
      <c r="I45" s="370"/>
      <c r="J45" s="370"/>
      <c r="K45" s="240"/>
    </row>
    <row r="46" spans="2:11" s="1" customFormat="1" ht="12.75" customHeight="1">
      <c r="B46" s="243"/>
      <c r="C46" s="244"/>
      <c r="D46" s="242"/>
      <c r="E46" s="242"/>
      <c r="F46" s="242"/>
      <c r="G46" s="242"/>
      <c r="H46" s="242"/>
      <c r="I46" s="242"/>
      <c r="J46" s="242"/>
      <c r="K46" s="240"/>
    </row>
    <row r="47" spans="2:11" s="1" customFormat="1" ht="15" customHeight="1">
      <c r="B47" s="243"/>
      <c r="C47" s="244"/>
      <c r="D47" s="370" t="s">
        <v>373</v>
      </c>
      <c r="E47" s="370"/>
      <c r="F47" s="370"/>
      <c r="G47" s="370"/>
      <c r="H47" s="370"/>
      <c r="I47" s="370"/>
      <c r="J47" s="370"/>
      <c r="K47" s="240"/>
    </row>
    <row r="48" spans="2:11" s="1" customFormat="1" ht="15" customHeight="1">
      <c r="B48" s="243"/>
      <c r="C48" s="244"/>
      <c r="D48" s="244"/>
      <c r="E48" s="370" t="s">
        <v>374</v>
      </c>
      <c r="F48" s="370"/>
      <c r="G48" s="370"/>
      <c r="H48" s="370"/>
      <c r="I48" s="370"/>
      <c r="J48" s="370"/>
      <c r="K48" s="240"/>
    </row>
    <row r="49" spans="2:11" s="1" customFormat="1" ht="15" customHeight="1">
      <c r="B49" s="243"/>
      <c r="C49" s="244"/>
      <c r="D49" s="244"/>
      <c r="E49" s="370" t="s">
        <v>375</v>
      </c>
      <c r="F49" s="370"/>
      <c r="G49" s="370"/>
      <c r="H49" s="370"/>
      <c r="I49" s="370"/>
      <c r="J49" s="370"/>
      <c r="K49" s="240"/>
    </row>
    <row r="50" spans="2:11" s="1" customFormat="1" ht="15" customHeight="1">
      <c r="B50" s="243"/>
      <c r="C50" s="244"/>
      <c r="D50" s="244"/>
      <c r="E50" s="370" t="s">
        <v>376</v>
      </c>
      <c r="F50" s="370"/>
      <c r="G50" s="370"/>
      <c r="H50" s="370"/>
      <c r="I50" s="370"/>
      <c r="J50" s="370"/>
      <c r="K50" s="240"/>
    </row>
    <row r="51" spans="2:11" s="1" customFormat="1" ht="15" customHeight="1">
      <c r="B51" s="243"/>
      <c r="C51" s="244"/>
      <c r="D51" s="370" t="s">
        <v>377</v>
      </c>
      <c r="E51" s="370"/>
      <c r="F51" s="370"/>
      <c r="G51" s="370"/>
      <c r="H51" s="370"/>
      <c r="I51" s="370"/>
      <c r="J51" s="370"/>
      <c r="K51" s="240"/>
    </row>
    <row r="52" spans="2:11" s="1" customFormat="1" ht="25.5" customHeight="1">
      <c r="B52" s="239"/>
      <c r="C52" s="371" t="s">
        <v>378</v>
      </c>
      <c r="D52" s="371"/>
      <c r="E52" s="371"/>
      <c r="F52" s="371"/>
      <c r="G52" s="371"/>
      <c r="H52" s="371"/>
      <c r="I52" s="371"/>
      <c r="J52" s="371"/>
      <c r="K52" s="240"/>
    </row>
    <row r="53" spans="2:11" s="1" customFormat="1" ht="5.25" customHeight="1">
      <c r="B53" s="239"/>
      <c r="C53" s="241"/>
      <c r="D53" s="241"/>
      <c r="E53" s="241"/>
      <c r="F53" s="241"/>
      <c r="G53" s="241"/>
      <c r="H53" s="241"/>
      <c r="I53" s="241"/>
      <c r="J53" s="241"/>
      <c r="K53" s="240"/>
    </row>
    <row r="54" spans="2:11" s="1" customFormat="1" ht="15" customHeight="1">
      <c r="B54" s="239"/>
      <c r="C54" s="370" t="s">
        <v>379</v>
      </c>
      <c r="D54" s="370"/>
      <c r="E54" s="370"/>
      <c r="F54" s="370"/>
      <c r="G54" s="370"/>
      <c r="H54" s="370"/>
      <c r="I54" s="370"/>
      <c r="J54" s="370"/>
      <c r="K54" s="240"/>
    </row>
    <row r="55" spans="2:11" s="1" customFormat="1" ht="15" customHeight="1">
      <c r="B55" s="239"/>
      <c r="C55" s="370" t="s">
        <v>380</v>
      </c>
      <c r="D55" s="370"/>
      <c r="E55" s="370"/>
      <c r="F55" s="370"/>
      <c r="G55" s="370"/>
      <c r="H55" s="370"/>
      <c r="I55" s="370"/>
      <c r="J55" s="370"/>
      <c r="K55" s="240"/>
    </row>
    <row r="56" spans="2:11" s="1" customFormat="1" ht="12.75" customHeight="1">
      <c r="B56" s="239"/>
      <c r="C56" s="242"/>
      <c r="D56" s="242"/>
      <c r="E56" s="242"/>
      <c r="F56" s="242"/>
      <c r="G56" s="242"/>
      <c r="H56" s="242"/>
      <c r="I56" s="242"/>
      <c r="J56" s="242"/>
      <c r="K56" s="240"/>
    </row>
    <row r="57" spans="2:11" s="1" customFormat="1" ht="15" customHeight="1">
      <c r="B57" s="239"/>
      <c r="C57" s="370" t="s">
        <v>381</v>
      </c>
      <c r="D57" s="370"/>
      <c r="E57" s="370"/>
      <c r="F57" s="370"/>
      <c r="G57" s="370"/>
      <c r="H57" s="370"/>
      <c r="I57" s="370"/>
      <c r="J57" s="370"/>
      <c r="K57" s="240"/>
    </row>
    <row r="58" spans="2:11" s="1" customFormat="1" ht="15" customHeight="1">
      <c r="B58" s="239"/>
      <c r="C58" s="244"/>
      <c r="D58" s="370" t="s">
        <v>382</v>
      </c>
      <c r="E58" s="370"/>
      <c r="F58" s="370"/>
      <c r="G58" s="370"/>
      <c r="H58" s="370"/>
      <c r="I58" s="370"/>
      <c r="J58" s="370"/>
      <c r="K58" s="240"/>
    </row>
    <row r="59" spans="2:11" s="1" customFormat="1" ht="15" customHeight="1">
      <c r="B59" s="239"/>
      <c r="C59" s="244"/>
      <c r="D59" s="370" t="s">
        <v>383</v>
      </c>
      <c r="E59" s="370"/>
      <c r="F59" s="370"/>
      <c r="G59" s="370"/>
      <c r="H59" s="370"/>
      <c r="I59" s="370"/>
      <c r="J59" s="370"/>
      <c r="K59" s="240"/>
    </row>
    <row r="60" spans="2:11" s="1" customFormat="1" ht="15" customHeight="1">
      <c r="B60" s="239"/>
      <c r="C60" s="244"/>
      <c r="D60" s="370" t="s">
        <v>384</v>
      </c>
      <c r="E60" s="370"/>
      <c r="F60" s="370"/>
      <c r="G60" s="370"/>
      <c r="H60" s="370"/>
      <c r="I60" s="370"/>
      <c r="J60" s="370"/>
      <c r="K60" s="240"/>
    </row>
    <row r="61" spans="2:11" s="1" customFormat="1" ht="15" customHeight="1">
      <c r="B61" s="239"/>
      <c r="C61" s="244"/>
      <c r="D61" s="370" t="s">
        <v>385</v>
      </c>
      <c r="E61" s="370"/>
      <c r="F61" s="370"/>
      <c r="G61" s="370"/>
      <c r="H61" s="370"/>
      <c r="I61" s="370"/>
      <c r="J61" s="370"/>
      <c r="K61" s="240"/>
    </row>
    <row r="62" spans="2:11" s="1" customFormat="1" ht="15" customHeight="1">
      <c r="B62" s="239"/>
      <c r="C62" s="244"/>
      <c r="D62" s="373" t="s">
        <v>386</v>
      </c>
      <c r="E62" s="373"/>
      <c r="F62" s="373"/>
      <c r="G62" s="373"/>
      <c r="H62" s="373"/>
      <c r="I62" s="373"/>
      <c r="J62" s="373"/>
      <c r="K62" s="240"/>
    </row>
    <row r="63" spans="2:11" s="1" customFormat="1" ht="15" customHeight="1">
      <c r="B63" s="239"/>
      <c r="C63" s="244"/>
      <c r="D63" s="370" t="s">
        <v>387</v>
      </c>
      <c r="E63" s="370"/>
      <c r="F63" s="370"/>
      <c r="G63" s="370"/>
      <c r="H63" s="370"/>
      <c r="I63" s="370"/>
      <c r="J63" s="370"/>
      <c r="K63" s="240"/>
    </row>
    <row r="64" spans="2:11" s="1" customFormat="1" ht="12.75" customHeight="1">
      <c r="B64" s="239"/>
      <c r="C64" s="244"/>
      <c r="D64" s="244"/>
      <c r="E64" s="247"/>
      <c r="F64" s="244"/>
      <c r="G64" s="244"/>
      <c r="H64" s="244"/>
      <c r="I64" s="244"/>
      <c r="J64" s="244"/>
      <c r="K64" s="240"/>
    </row>
    <row r="65" spans="2:11" s="1" customFormat="1" ht="15" customHeight="1">
      <c r="B65" s="239"/>
      <c r="C65" s="244"/>
      <c r="D65" s="370" t="s">
        <v>388</v>
      </c>
      <c r="E65" s="370"/>
      <c r="F65" s="370"/>
      <c r="G65" s="370"/>
      <c r="H65" s="370"/>
      <c r="I65" s="370"/>
      <c r="J65" s="370"/>
      <c r="K65" s="240"/>
    </row>
    <row r="66" spans="2:11" s="1" customFormat="1" ht="15" customHeight="1">
      <c r="B66" s="239"/>
      <c r="C66" s="244"/>
      <c r="D66" s="373" t="s">
        <v>389</v>
      </c>
      <c r="E66" s="373"/>
      <c r="F66" s="373"/>
      <c r="G66" s="373"/>
      <c r="H66" s="373"/>
      <c r="I66" s="373"/>
      <c r="J66" s="373"/>
      <c r="K66" s="240"/>
    </row>
    <row r="67" spans="2:11" s="1" customFormat="1" ht="15" customHeight="1">
      <c r="B67" s="239"/>
      <c r="C67" s="244"/>
      <c r="D67" s="370" t="s">
        <v>390</v>
      </c>
      <c r="E67" s="370"/>
      <c r="F67" s="370"/>
      <c r="G67" s="370"/>
      <c r="H67" s="370"/>
      <c r="I67" s="370"/>
      <c r="J67" s="370"/>
      <c r="K67" s="240"/>
    </row>
    <row r="68" spans="2:11" s="1" customFormat="1" ht="15" customHeight="1">
      <c r="B68" s="239"/>
      <c r="C68" s="244"/>
      <c r="D68" s="370" t="s">
        <v>391</v>
      </c>
      <c r="E68" s="370"/>
      <c r="F68" s="370"/>
      <c r="G68" s="370"/>
      <c r="H68" s="370"/>
      <c r="I68" s="370"/>
      <c r="J68" s="370"/>
      <c r="K68" s="240"/>
    </row>
    <row r="69" spans="2:11" s="1" customFormat="1" ht="15" customHeight="1">
      <c r="B69" s="239"/>
      <c r="C69" s="244"/>
      <c r="D69" s="370" t="s">
        <v>392</v>
      </c>
      <c r="E69" s="370"/>
      <c r="F69" s="370"/>
      <c r="G69" s="370"/>
      <c r="H69" s="370"/>
      <c r="I69" s="370"/>
      <c r="J69" s="370"/>
      <c r="K69" s="240"/>
    </row>
    <row r="70" spans="2:11" s="1" customFormat="1" ht="15" customHeight="1">
      <c r="B70" s="239"/>
      <c r="C70" s="244"/>
      <c r="D70" s="370" t="s">
        <v>393</v>
      </c>
      <c r="E70" s="370"/>
      <c r="F70" s="370"/>
      <c r="G70" s="370"/>
      <c r="H70" s="370"/>
      <c r="I70" s="370"/>
      <c r="J70" s="370"/>
      <c r="K70" s="240"/>
    </row>
    <row r="71" spans="2:11" s="1" customFormat="1" ht="12.75" customHeight="1">
      <c r="B71" s="248"/>
      <c r="C71" s="249"/>
      <c r="D71" s="249"/>
      <c r="E71" s="249"/>
      <c r="F71" s="249"/>
      <c r="G71" s="249"/>
      <c r="H71" s="249"/>
      <c r="I71" s="249"/>
      <c r="J71" s="249"/>
      <c r="K71" s="250"/>
    </row>
    <row r="72" spans="2:11" s="1" customFormat="1" ht="18.75" customHeight="1">
      <c r="B72" s="251"/>
      <c r="C72" s="251"/>
      <c r="D72" s="251"/>
      <c r="E72" s="251"/>
      <c r="F72" s="251"/>
      <c r="G72" s="251"/>
      <c r="H72" s="251"/>
      <c r="I72" s="251"/>
      <c r="J72" s="251"/>
      <c r="K72" s="252"/>
    </row>
    <row r="73" spans="2:11" s="1" customFormat="1" ht="18.75" customHeight="1">
      <c r="B73" s="252"/>
      <c r="C73" s="252"/>
      <c r="D73" s="252"/>
      <c r="E73" s="252"/>
      <c r="F73" s="252"/>
      <c r="G73" s="252"/>
      <c r="H73" s="252"/>
      <c r="I73" s="252"/>
      <c r="J73" s="252"/>
      <c r="K73" s="252"/>
    </row>
    <row r="74" spans="2:11" s="1" customFormat="1" ht="7.5" customHeight="1">
      <c r="B74" s="253"/>
      <c r="C74" s="254"/>
      <c r="D74" s="254"/>
      <c r="E74" s="254"/>
      <c r="F74" s="254"/>
      <c r="G74" s="254"/>
      <c r="H74" s="254"/>
      <c r="I74" s="254"/>
      <c r="J74" s="254"/>
      <c r="K74" s="255"/>
    </row>
    <row r="75" spans="2:11" s="1" customFormat="1" ht="45" customHeight="1">
      <c r="B75" s="256"/>
      <c r="C75" s="374" t="s">
        <v>394</v>
      </c>
      <c r="D75" s="374"/>
      <c r="E75" s="374"/>
      <c r="F75" s="374"/>
      <c r="G75" s="374"/>
      <c r="H75" s="374"/>
      <c r="I75" s="374"/>
      <c r="J75" s="374"/>
      <c r="K75" s="257"/>
    </row>
    <row r="76" spans="2:11" s="1" customFormat="1" ht="17.25" customHeight="1">
      <c r="B76" s="256"/>
      <c r="C76" s="258" t="s">
        <v>395</v>
      </c>
      <c r="D76" s="258"/>
      <c r="E76" s="258"/>
      <c r="F76" s="258" t="s">
        <v>396</v>
      </c>
      <c r="G76" s="259"/>
      <c r="H76" s="258" t="s">
        <v>52</v>
      </c>
      <c r="I76" s="258" t="s">
        <v>55</v>
      </c>
      <c r="J76" s="258" t="s">
        <v>397</v>
      </c>
      <c r="K76" s="257"/>
    </row>
    <row r="77" spans="2:11" s="1" customFormat="1" ht="17.25" customHeight="1">
      <c r="B77" s="256"/>
      <c r="C77" s="260" t="s">
        <v>398</v>
      </c>
      <c r="D77" s="260"/>
      <c r="E77" s="260"/>
      <c r="F77" s="261" t="s">
        <v>399</v>
      </c>
      <c r="G77" s="262"/>
      <c r="H77" s="260"/>
      <c r="I77" s="260"/>
      <c r="J77" s="260" t="s">
        <v>400</v>
      </c>
      <c r="K77" s="257"/>
    </row>
    <row r="78" spans="2:11" s="1" customFormat="1" ht="5.25" customHeight="1">
      <c r="B78" s="256"/>
      <c r="C78" s="263"/>
      <c r="D78" s="263"/>
      <c r="E78" s="263"/>
      <c r="F78" s="263"/>
      <c r="G78" s="264"/>
      <c r="H78" s="263"/>
      <c r="I78" s="263"/>
      <c r="J78" s="263"/>
      <c r="K78" s="257"/>
    </row>
    <row r="79" spans="2:11" s="1" customFormat="1" ht="15" customHeight="1">
      <c r="B79" s="256"/>
      <c r="C79" s="245" t="s">
        <v>51</v>
      </c>
      <c r="D79" s="265"/>
      <c r="E79" s="265"/>
      <c r="F79" s="266" t="s">
        <v>112</v>
      </c>
      <c r="G79" s="267"/>
      <c r="H79" s="245" t="s">
        <v>401</v>
      </c>
      <c r="I79" s="245" t="s">
        <v>402</v>
      </c>
      <c r="J79" s="245">
        <v>20</v>
      </c>
      <c r="K79" s="257"/>
    </row>
    <row r="80" spans="2:11" s="1" customFormat="1" ht="15" customHeight="1">
      <c r="B80" s="256"/>
      <c r="C80" s="245" t="s">
        <v>403</v>
      </c>
      <c r="D80" s="245"/>
      <c r="E80" s="245"/>
      <c r="F80" s="266" t="s">
        <v>112</v>
      </c>
      <c r="G80" s="267"/>
      <c r="H80" s="245" t="s">
        <v>404</v>
      </c>
      <c r="I80" s="245" t="s">
        <v>402</v>
      </c>
      <c r="J80" s="245">
        <v>120</v>
      </c>
      <c r="K80" s="257"/>
    </row>
    <row r="81" spans="2:11" s="1" customFormat="1" ht="15" customHeight="1">
      <c r="B81" s="268"/>
      <c r="C81" s="245" t="s">
        <v>405</v>
      </c>
      <c r="D81" s="245"/>
      <c r="E81" s="245"/>
      <c r="F81" s="266" t="s">
        <v>406</v>
      </c>
      <c r="G81" s="267"/>
      <c r="H81" s="245" t="s">
        <v>407</v>
      </c>
      <c r="I81" s="245" t="s">
        <v>402</v>
      </c>
      <c r="J81" s="245">
        <v>50</v>
      </c>
      <c r="K81" s="257"/>
    </row>
    <row r="82" spans="2:11" s="1" customFormat="1" ht="15" customHeight="1">
      <c r="B82" s="268"/>
      <c r="C82" s="245" t="s">
        <v>408</v>
      </c>
      <c r="D82" s="245"/>
      <c r="E82" s="245"/>
      <c r="F82" s="266" t="s">
        <v>112</v>
      </c>
      <c r="G82" s="267"/>
      <c r="H82" s="245" t="s">
        <v>409</v>
      </c>
      <c r="I82" s="245" t="s">
        <v>410</v>
      </c>
      <c r="J82" s="245"/>
      <c r="K82" s="257"/>
    </row>
    <row r="83" spans="2:11" s="1" customFormat="1" ht="15" customHeight="1">
      <c r="B83" s="268"/>
      <c r="C83" s="269" t="s">
        <v>411</v>
      </c>
      <c r="D83" s="269"/>
      <c r="E83" s="269"/>
      <c r="F83" s="270" t="s">
        <v>406</v>
      </c>
      <c r="G83" s="269"/>
      <c r="H83" s="269" t="s">
        <v>412</v>
      </c>
      <c r="I83" s="269" t="s">
        <v>402</v>
      </c>
      <c r="J83" s="269">
        <v>15</v>
      </c>
      <c r="K83" s="257"/>
    </row>
    <row r="84" spans="2:11" s="1" customFormat="1" ht="15" customHeight="1">
      <c r="B84" s="268"/>
      <c r="C84" s="269" t="s">
        <v>413</v>
      </c>
      <c r="D84" s="269"/>
      <c r="E84" s="269"/>
      <c r="F84" s="270" t="s">
        <v>406</v>
      </c>
      <c r="G84" s="269"/>
      <c r="H84" s="269" t="s">
        <v>414</v>
      </c>
      <c r="I84" s="269" t="s">
        <v>402</v>
      </c>
      <c r="J84" s="269">
        <v>15</v>
      </c>
      <c r="K84" s="257"/>
    </row>
    <row r="85" spans="2:11" s="1" customFormat="1" ht="15" customHeight="1">
      <c r="B85" s="268"/>
      <c r="C85" s="269" t="s">
        <v>415</v>
      </c>
      <c r="D85" s="269"/>
      <c r="E85" s="269"/>
      <c r="F85" s="270" t="s">
        <v>406</v>
      </c>
      <c r="G85" s="269"/>
      <c r="H85" s="269" t="s">
        <v>416</v>
      </c>
      <c r="I85" s="269" t="s">
        <v>402</v>
      </c>
      <c r="J85" s="269">
        <v>20</v>
      </c>
      <c r="K85" s="257"/>
    </row>
    <row r="86" spans="2:11" s="1" customFormat="1" ht="15" customHeight="1">
      <c r="B86" s="268"/>
      <c r="C86" s="269" t="s">
        <v>417</v>
      </c>
      <c r="D86" s="269"/>
      <c r="E86" s="269"/>
      <c r="F86" s="270" t="s">
        <v>406</v>
      </c>
      <c r="G86" s="269"/>
      <c r="H86" s="269" t="s">
        <v>418</v>
      </c>
      <c r="I86" s="269" t="s">
        <v>402</v>
      </c>
      <c r="J86" s="269">
        <v>20</v>
      </c>
      <c r="K86" s="257"/>
    </row>
    <row r="87" spans="2:11" s="1" customFormat="1" ht="15" customHeight="1">
      <c r="B87" s="268"/>
      <c r="C87" s="245" t="s">
        <v>419</v>
      </c>
      <c r="D87" s="245"/>
      <c r="E87" s="245"/>
      <c r="F87" s="266" t="s">
        <v>406</v>
      </c>
      <c r="G87" s="267"/>
      <c r="H87" s="245" t="s">
        <v>420</v>
      </c>
      <c r="I87" s="245" t="s">
        <v>402</v>
      </c>
      <c r="J87" s="245">
        <v>50</v>
      </c>
      <c r="K87" s="257"/>
    </row>
    <row r="88" spans="2:11" s="1" customFormat="1" ht="15" customHeight="1">
      <c r="B88" s="268"/>
      <c r="C88" s="245" t="s">
        <v>421</v>
      </c>
      <c r="D88" s="245"/>
      <c r="E88" s="245"/>
      <c r="F88" s="266" t="s">
        <v>406</v>
      </c>
      <c r="G88" s="267"/>
      <c r="H88" s="245" t="s">
        <v>422</v>
      </c>
      <c r="I88" s="245" t="s">
        <v>402</v>
      </c>
      <c r="J88" s="245">
        <v>20</v>
      </c>
      <c r="K88" s="257"/>
    </row>
    <row r="89" spans="2:11" s="1" customFormat="1" ht="15" customHeight="1">
      <c r="B89" s="268"/>
      <c r="C89" s="245" t="s">
        <v>423</v>
      </c>
      <c r="D89" s="245"/>
      <c r="E89" s="245"/>
      <c r="F89" s="266" t="s">
        <v>406</v>
      </c>
      <c r="G89" s="267"/>
      <c r="H89" s="245" t="s">
        <v>424</v>
      </c>
      <c r="I89" s="245" t="s">
        <v>402</v>
      </c>
      <c r="J89" s="245">
        <v>20</v>
      </c>
      <c r="K89" s="257"/>
    </row>
    <row r="90" spans="2:11" s="1" customFormat="1" ht="15" customHeight="1">
      <c r="B90" s="268"/>
      <c r="C90" s="245" t="s">
        <v>425</v>
      </c>
      <c r="D90" s="245"/>
      <c r="E90" s="245"/>
      <c r="F90" s="266" t="s">
        <v>406</v>
      </c>
      <c r="G90" s="267"/>
      <c r="H90" s="245" t="s">
        <v>426</v>
      </c>
      <c r="I90" s="245" t="s">
        <v>402</v>
      </c>
      <c r="J90" s="245">
        <v>50</v>
      </c>
      <c r="K90" s="257"/>
    </row>
    <row r="91" spans="2:11" s="1" customFormat="1" ht="15" customHeight="1">
      <c r="B91" s="268"/>
      <c r="C91" s="245" t="s">
        <v>427</v>
      </c>
      <c r="D91" s="245"/>
      <c r="E91" s="245"/>
      <c r="F91" s="266" t="s">
        <v>406</v>
      </c>
      <c r="G91" s="267"/>
      <c r="H91" s="245" t="s">
        <v>427</v>
      </c>
      <c r="I91" s="245" t="s">
        <v>402</v>
      </c>
      <c r="J91" s="245">
        <v>50</v>
      </c>
      <c r="K91" s="257"/>
    </row>
    <row r="92" spans="2:11" s="1" customFormat="1" ht="15" customHeight="1">
      <c r="B92" s="268"/>
      <c r="C92" s="245" t="s">
        <v>428</v>
      </c>
      <c r="D92" s="245"/>
      <c r="E92" s="245"/>
      <c r="F92" s="266" t="s">
        <v>406</v>
      </c>
      <c r="G92" s="267"/>
      <c r="H92" s="245" t="s">
        <v>429</v>
      </c>
      <c r="I92" s="245" t="s">
        <v>402</v>
      </c>
      <c r="J92" s="245">
        <v>255</v>
      </c>
      <c r="K92" s="257"/>
    </row>
    <row r="93" spans="2:11" s="1" customFormat="1" ht="15" customHeight="1">
      <c r="B93" s="268"/>
      <c r="C93" s="245" t="s">
        <v>430</v>
      </c>
      <c r="D93" s="245"/>
      <c r="E93" s="245"/>
      <c r="F93" s="266" t="s">
        <v>112</v>
      </c>
      <c r="G93" s="267"/>
      <c r="H93" s="245" t="s">
        <v>431</v>
      </c>
      <c r="I93" s="245" t="s">
        <v>432</v>
      </c>
      <c r="J93" s="245"/>
      <c r="K93" s="257"/>
    </row>
    <row r="94" spans="2:11" s="1" customFormat="1" ht="15" customHeight="1">
      <c r="B94" s="268"/>
      <c r="C94" s="245" t="s">
        <v>433</v>
      </c>
      <c r="D94" s="245"/>
      <c r="E94" s="245"/>
      <c r="F94" s="266" t="s">
        <v>112</v>
      </c>
      <c r="G94" s="267"/>
      <c r="H94" s="245" t="s">
        <v>434</v>
      </c>
      <c r="I94" s="245" t="s">
        <v>435</v>
      </c>
      <c r="J94" s="245"/>
      <c r="K94" s="257"/>
    </row>
    <row r="95" spans="2:11" s="1" customFormat="1" ht="15" customHeight="1">
      <c r="B95" s="268"/>
      <c r="C95" s="245" t="s">
        <v>436</v>
      </c>
      <c r="D95" s="245"/>
      <c r="E95" s="245"/>
      <c r="F95" s="266" t="s">
        <v>112</v>
      </c>
      <c r="G95" s="267"/>
      <c r="H95" s="245" t="s">
        <v>436</v>
      </c>
      <c r="I95" s="245" t="s">
        <v>435</v>
      </c>
      <c r="J95" s="245"/>
      <c r="K95" s="257"/>
    </row>
    <row r="96" spans="2:11" s="1" customFormat="1" ht="15" customHeight="1">
      <c r="B96" s="268"/>
      <c r="C96" s="245" t="s">
        <v>36</v>
      </c>
      <c r="D96" s="245"/>
      <c r="E96" s="245"/>
      <c r="F96" s="266" t="s">
        <v>112</v>
      </c>
      <c r="G96" s="267"/>
      <c r="H96" s="245" t="s">
        <v>437</v>
      </c>
      <c r="I96" s="245" t="s">
        <v>435</v>
      </c>
      <c r="J96" s="245"/>
      <c r="K96" s="257"/>
    </row>
    <row r="97" spans="2:11" s="1" customFormat="1" ht="15" customHeight="1">
      <c r="B97" s="268"/>
      <c r="C97" s="245" t="s">
        <v>46</v>
      </c>
      <c r="D97" s="245"/>
      <c r="E97" s="245"/>
      <c r="F97" s="266" t="s">
        <v>112</v>
      </c>
      <c r="G97" s="267"/>
      <c r="H97" s="245" t="s">
        <v>438</v>
      </c>
      <c r="I97" s="245" t="s">
        <v>435</v>
      </c>
      <c r="J97" s="245"/>
      <c r="K97" s="257"/>
    </row>
    <row r="98" spans="2:11" s="1" customFormat="1" ht="15" customHeight="1">
      <c r="B98" s="271"/>
      <c r="C98" s="272"/>
      <c r="D98" s="272"/>
      <c r="E98" s="272"/>
      <c r="F98" s="272"/>
      <c r="G98" s="272"/>
      <c r="H98" s="272"/>
      <c r="I98" s="272"/>
      <c r="J98" s="272"/>
      <c r="K98" s="273"/>
    </row>
    <row r="99" spans="2:11" s="1" customFormat="1" ht="18.75" customHeight="1">
      <c r="B99" s="274"/>
      <c r="C99" s="275"/>
      <c r="D99" s="275"/>
      <c r="E99" s="275"/>
      <c r="F99" s="275"/>
      <c r="G99" s="275"/>
      <c r="H99" s="275"/>
      <c r="I99" s="275"/>
      <c r="J99" s="275"/>
      <c r="K99" s="274"/>
    </row>
    <row r="100" spans="2:11" s="1" customFormat="1" ht="18.75" customHeight="1">
      <c r="B100" s="252"/>
      <c r="C100" s="252"/>
      <c r="D100" s="252"/>
      <c r="E100" s="252"/>
      <c r="F100" s="252"/>
      <c r="G100" s="252"/>
      <c r="H100" s="252"/>
      <c r="I100" s="252"/>
      <c r="J100" s="252"/>
      <c r="K100" s="252"/>
    </row>
    <row r="101" spans="2:11" s="1" customFormat="1" ht="7.5" customHeight="1">
      <c r="B101" s="253"/>
      <c r="C101" s="254"/>
      <c r="D101" s="254"/>
      <c r="E101" s="254"/>
      <c r="F101" s="254"/>
      <c r="G101" s="254"/>
      <c r="H101" s="254"/>
      <c r="I101" s="254"/>
      <c r="J101" s="254"/>
      <c r="K101" s="255"/>
    </row>
    <row r="102" spans="2:11" s="1" customFormat="1" ht="45" customHeight="1">
      <c r="B102" s="256"/>
      <c r="C102" s="374" t="s">
        <v>439</v>
      </c>
      <c r="D102" s="374"/>
      <c r="E102" s="374"/>
      <c r="F102" s="374"/>
      <c r="G102" s="374"/>
      <c r="H102" s="374"/>
      <c r="I102" s="374"/>
      <c r="J102" s="374"/>
      <c r="K102" s="257"/>
    </row>
    <row r="103" spans="2:11" s="1" customFormat="1" ht="17.25" customHeight="1">
      <c r="B103" s="256"/>
      <c r="C103" s="258" t="s">
        <v>395</v>
      </c>
      <c r="D103" s="258"/>
      <c r="E103" s="258"/>
      <c r="F103" s="258" t="s">
        <v>396</v>
      </c>
      <c r="G103" s="259"/>
      <c r="H103" s="258" t="s">
        <v>52</v>
      </c>
      <c r="I103" s="258" t="s">
        <v>55</v>
      </c>
      <c r="J103" s="258" t="s">
        <v>397</v>
      </c>
      <c r="K103" s="257"/>
    </row>
    <row r="104" spans="2:11" s="1" customFormat="1" ht="17.25" customHeight="1">
      <c r="B104" s="256"/>
      <c r="C104" s="260" t="s">
        <v>398</v>
      </c>
      <c r="D104" s="260"/>
      <c r="E104" s="260"/>
      <c r="F104" s="261" t="s">
        <v>399</v>
      </c>
      <c r="G104" s="262"/>
      <c r="H104" s="260"/>
      <c r="I104" s="260"/>
      <c r="J104" s="260" t="s">
        <v>400</v>
      </c>
      <c r="K104" s="257"/>
    </row>
    <row r="105" spans="2:11" s="1" customFormat="1" ht="5.25" customHeight="1">
      <c r="B105" s="256"/>
      <c r="C105" s="258"/>
      <c r="D105" s="258"/>
      <c r="E105" s="258"/>
      <c r="F105" s="258"/>
      <c r="G105" s="276"/>
      <c r="H105" s="258"/>
      <c r="I105" s="258"/>
      <c r="J105" s="258"/>
      <c r="K105" s="257"/>
    </row>
    <row r="106" spans="2:11" s="1" customFormat="1" ht="15" customHeight="1">
      <c r="B106" s="256"/>
      <c r="C106" s="245" t="s">
        <v>51</v>
      </c>
      <c r="D106" s="265"/>
      <c r="E106" s="265"/>
      <c r="F106" s="266" t="s">
        <v>112</v>
      </c>
      <c r="G106" s="245"/>
      <c r="H106" s="245" t="s">
        <v>440</v>
      </c>
      <c r="I106" s="245" t="s">
        <v>402</v>
      </c>
      <c r="J106" s="245">
        <v>20</v>
      </c>
      <c r="K106" s="257"/>
    </row>
    <row r="107" spans="2:11" s="1" customFormat="1" ht="15" customHeight="1">
      <c r="B107" s="256"/>
      <c r="C107" s="245" t="s">
        <v>403</v>
      </c>
      <c r="D107" s="245"/>
      <c r="E107" s="245"/>
      <c r="F107" s="266" t="s">
        <v>112</v>
      </c>
      <c r="G107" s="245"/>
      <c r="H107" s="245" t="s">
        <v>440</v>
      </c>
      <c r="I107" s="245" t="s">
        <v>402</v>
      </c>
      <c r="J107" s="245">
        <v>120</v>
      </c>
      <c r="K107" s="257"/>
    </row>
    <row r="108" spans="2:11" s="1" customFormat="1" ht="15" customHeight="1">
      <c r="B108" s="268"/>
      <c r="C108" s="245" t="s">
        <v>405</v>
      </c>
      <c r="D108" s="245"/>
      <c r="E108" s="245"/>
      <c r="F108" s="266" t="s">
        <v>406</v>
      </c>
      <c r="G108" s="245"/>
      <c r="H108" s="245" t="s">
        <v>440</v>
      </c>
      <c r="I108" s="245" t="s">
        <v>402</v>
      </c>
      <c r="J108" s="245">
        <v>50</v>
      </c>
      <c r="K108" s="257"/>
    </row>
    <row r="109" spans="2:11" s="1" customFormat="1" ht="15" customHeight="1">
      <c r="B109" s="268"/>
      <c r="C109" s="245" t="s">
        <v>408</v>
      </c>
      <c r="D109" s="245"/>
      <c r="E109" s="245"/>
      <c r="F109" s="266" t="s">
        <v>112</v>
      </c>
      <c r="G109" s="245"/>
      <c r="H109" s="245" t="s">
        <v>440</v>
      </c>
      <c r="I109" s="245" t="s">
        <v>410</v>
      </c>
      <c r="J109" s="245"/>
      <c r="K109" s="257"/>
    </row>
    <row r="110" spans="2:11" s="1" customFormat="1" ht="15" customHeight="1">
      <c r="B110" s="268"/>
      <c r="C110" s="245" t="s">
        <v>419</v>
      </c>
      <c r="D110" s="245"/>
      <c r="E110" s="245"/>
      <c r="F110" s="266" t="s">
        <v>406</v>
      </c>
      <c r="G110" s="245"/>
      <c r="H110" s="245" t="s">
        <v>440</v>
      </c>
      <c r="I110" s="245" t="s">
        <v>402</v>
      </c>
      <c r="J110" s="245">
        <v>50</v>
      </c>
      <c r="K110" s="257"/>
    </row>
    <row r="111" spans="2:11" s="1" customFormat="1" ht="15" customHeight="1">
      <c r="B111" s="268"/>
      <c r="C111" s="245" t="s">
        <v>427</v>
      </c>
      <c r="D111" s="245"/>
      <c r="E111" s="245"/>
      <c r="F111" s="266" t="s">
        <v>406</v>
      </c>
      <c r="G111" s="245"/>
      <c r="H111" s="245" t="s">
        <v>440</v>
      </c>
      <c r="I111" s="245" t="s">
        <v>402</v>
      </c>
      <c r="J111" s="245">
        <v>50</v>
      </c>
      <c r="K111" s="257"/>
    </row>
    <row r="112" spans="2:11" s="1" customFormat="1" ht="15" customHeight="1">
      <c r="B112" s="268"/>
      <c r="C112" s="245" t="s">
        <v>425</v>
      </c>
      <c r="D112" s="245"/>
      <c r="E112" s="245"/>
      <c r="F112" s="266" t="s">
        <v>406</v>
      </c>
      <c r="G112" s="245"/>
      <c r="H112" s="245" t="s">
        <v>440</v>
      </c>
      <c r="I112" s="245" t="s">
        <v>402</v>
      </c>
      <c r="J112" s="245">
        <v>50</v>
      </c>
      <c r="K112" s="257"/>
    </row>
    <row r="113" spans="2:11" s="1" customFormat="1" ht="15" customHeight="1">
      <c r="B113" s="268"/>
      <c r="C113" s="245" t="s">
        <v>51</v>
      </c>
      <c r="D113" s="245"/>
      <c r="E113" s="245"/>
      <c r="F113" s="266" t="s">
        <v>112</v>
      </c>
      <c r="G113" s="245"/>
      <c r="H113" s="245" t="s">
        <v>441</v>
      </c>
      <c r="I113" s="245" t="s">
        <v>402</v>
      </c>
      <c r="J113" s="245">
        <v>20</v>
      </c>
      <c r="K113" s="257"/>
    </row>
    <row r="114" spans="2:11" s="1" customFormat="1" ht="15" customHeight="1">
      <c r="B114" s="268"/>
      <c r="C114" s="245" t="s">
        <v>442</v>
      </c>
      <c r="D114" s="245"/>
      <c r="E114" s="245"/>
      <c r="F114" s="266" t="s">
        <v>112</v>
      </c>
      <c r="G114" s="245"/>
      <c r="H114" s="245" t="s">
        <v>443</v>
      </c>
      <c r="I114" s="245" t="s">
        <v>402</v>
      </c>
      <c r="J114" s="245">
        <v>120</v>
      </c>
      <c r="K114" s="257"/>
    </row>
    <row r="115" spans="2:11" s="1" customFormat="1" ht="15" customHeight="1">
      <c r="B115" s="268"/>
      <c r="C115" s="245" t="s">
        <v>36</v>
      </c>
      <c r="D115" s="245"/>
      <c r="E115" s="245"/>
      <c r="F115" s="266" t="s">
        <v>112</v>
      </c>
      <c r="G115" s="245"/>
      <c r="H115" s="245" t="s">
        <v>444</v>
      </c>
      <c r="I115" s="245" t="s">
        <v>435</v>
      </c>
      <c r="J115" s="245"/>
      <c r="K115" s="257"/>
    </row>
    <row r="116" spans="2:11" s="1" customFormat="1" ht="15" customHeight="1">
      <c r="B116" s="268"/>
      <c r="C116" s="245" t="s">
        <v>46</v>
      </c>
      <c r="D116" s="245"/>
      <c r="E116" s="245"/>
      <c r="F116" s="266" t="s">
        <v>112</v>
      </c>
      <c r="G116" s="245"/>
      <c r="H116" s="245" t="s">
        <v>445</v>
      </c>
      <c r="I116" s="245" t="s">
        <v>435</v>
      </c>
      <c r="J116" s="245"/>
      <c r="K116" s="257"/>
    </row>
    <row r="117" spans="2:11" s="1" customFormat="1" ht="15" customHeight="1">
      <c r="B117" s="268"/>
      <c r="C117" s="245" t="s">
        <v>55</v>
      </c>
      <c r="D117" s="245"/>
      <c r="E117" s="245"/>
      <c r="F117" s="266" t="s">
        <v>112</v>
      </c>
      <c r="G117" s="245"/>
      <c r="H117" s="245" t="s">
        <v>446</v>
      </c>
      <c r="I117" s="245" t="s">
        <v>447</v>
      </c>
      <c r="J117" s="245"/>
      <c r="K117" s="257"/>
    </row>
    <row r="118" spans="2:11" s="1" customFormat="1" ht="15" customHeight="1">
      <c r="B118" s="271"/>
      <c r="C118" s="277"/>
      <c r="D118" s="277"/>
      <c r="E118" s="277"/>
      <c r="F118" s="277"/>
      <c r="G118" s="277"/>
      <c r="H118" s="277"/>
      <c r="I118" s="277"/>
      <c r="J118" s="277"/>
      <c r="K118" s="273"/>
    </row>
    <row r="119" spans="2:11" s="1" customFormat="1" ht="18.75" customHeight="1">
      <c r="B119" s="278"/>
      <c r="C119" s="279"/>
      <c r="D119" s="279"/>
      <c r="E119" s="279"/>
      <c r="F119" s="280"/>
      <c r="G119" s="279"/>
      <c r="H119" s="279"/>
      <c r="I119" s="279"/>
      <c r="J119" s="279"/>
      <c r="K119" s="278"/>
    </row>
    <row r="120" spans="2:11" s="1" customFormat="1" ht="18.75" customHeight="1">
      <c r="B120" s="252"/>
      <c r="C120" s="252"/>
      <c r="D120" s="252"/>
      <c r="E120" s="252"/>
      <c r="F120" s="252"/>
      <c r="G120" s="252"/>
      <c r="H120" s="252"/>
      <c r="I120" s="252"/>
      <c r="J120" s="252"/>
      <c r="K120" s="252"/>
    </row>
    <row r="121" spans="2:11" s="1" customFormat="1" ht="7.5" customHeight="1">
      <c r="B121" s="281"/>
      <c r="C121" s="282"/>
      <c r="D121" s="282"/>
      <c r="E121" s="282"/>
      <c r="F121" s="282"/>
      <c r="G121" s="282"/>
      <c r="H121" s="282"/>
      <c r="I121" s="282"/>
      <c r="J121" s="282"/>
      <c r="K121" s="283"/>
    </row>
    <row r="122" spans="2:11" s="1" customFormat="1" ht="45" customHeight="1">
      <c r="B122" s="284"/>
      <c r="C122" s="372" t="s">
        <v>448</v>
      </c>
      <c r="D122" s="372"/>
      <c r="E122" s="372"/>
      <c r="F122" s="372"/>
      <c r="G122" s="372"/>
      <c r="H122" s="372"/>
      <c r="I122" s="372"/>
      <c r="J122" s="372"/>
      <c r="K122" s="285"/>
    </row>
    <row r="123" spans="2:11" s="1" customFormat="1" ht="17.25" customHeight="1">
      <c r="B123" s="286"/>
      <c r="C123" s="258" t="s">
        <v>395</v>
      </c>
      <c r="D123" s="258"/>
      <c r="E123" s="258"/>
      <c r="F123" s="258" t="s">
        <v>396</v>
      </c>
      <c r="G123" s="259"/>
      <c r="H123" s="258" t="s">
        <v>52</v>
      </c>
      <c r="I123" s="258" t="s">
        <v>55</v>
      </c>
      <c r="J123" s="258" t="s">
        <v>397</v>
      </c>
      <c r="K123" s="287"/>
    </row>
    <row r="124" spans="2:11" s="1" customFormat="1" ht="17.25" customHeight="1">
      <c r="B124" s="286"/>
      <c r="C124" s="260" t="s">
        <v>398</v>
      </c>
      <c r="D124" s="260"/>
      <c r="E124" s="260"/>
      <c r="F124" s="261" t="s">
        <v>399</v>
      </c>
      <c r="G124" s="262"/>
      <c r="H124" s="260"/>
      <c r="I124" s="260"/>
      <c r="J124" s="260" t="s">
        <v>400</v>
      </c>
      <c r="K124" s="287"/>
    </row>
    <row r="125" spans="2:11" s="1" customFormat="1" ht="5.25" customHeight="1">
      <c r="B125" s="288"/>
      <c r="C125" s="263"/>
      <c r="D125" s="263"/>
      <c r="E125" s="263"/>
      <c r="F125" s="263"/>
      <c r="G125" s="289"/>
      <c r="H125" s="263"/>
      <c r="I125" s="263"/>
      <c r="J125" s="263"/>
      <c r="K125" s="290"/>
    </row>
    <row r="126" spans="2:11" s="1" customFormat="1" ht="15" customHeight="1">
      <c r="B126" s="288"/>
      <c r="C126" s="245" t="s">
        <v>403</v>
      </c>
      <c r="D126" s="265"/>
      <c r="E126" s="265"/>
      <c r="F126" s="266" t="s">
        <v>112</v>
      </c>
      <c r="G126" s="245"/>
      <c r="H126" s="245" t="s">
        <v>440</v>
      </c>
      <c r="I126" s="245" t="s">
        <v>402</v>
      </c>
      <c r="J126" s="245">
        <v>120</v>
      </c>
      <c r="K126" s="291"/>
    </row>
    <row r="127" spans="2:11" s="1" customFormat="1" ht="15" customHeight="1">
      <c r="B127" s="288"/>
      <c r="C127" s="245" t="s">
        <v>449</v>
      </c>
      <c r="D127" s="245"/>
      <c r="E127" s="245"/>
      <c r="F127" s="266" t="s">
        <v>112</v>
      </c>
      <c r="G127" s="245"/>
      <c r="H127" s="245" t="s">
        <v>450</v>
      </c>
      <c r="I127" s="245" t="s">
        <v>402</v>
      </c>
      <c r="J127" s="245" t="s">
        <v>451</v>
      </c>
      <c r="K127" s="291"/>
    </row>
    <row r="128" spans="2:11" s="1" customFormat="1" ht="15" customHeight="1">
      <c r="B128" s="288"/>
      <c r="C128" s="245" t="s">
        <v>349</v>
      </c>
      <c r="D128" s="245"/>
      <c r="E128" s="245"/>
      <c r="F128" s="266" t="s">
        <v>112</v>
      </c>
      <c r="G128" s="245"/>
      <c r="H128" s="245" t="s">
        <v>452</v>
      </c>
      <c r="I128" s="245" t="s">
        <v>402</v>
      </c>
      <c r="J128" s="245" t="s">
        <v>451</v>
      </c>
      <c r="K128" s="291"/>
    </row>
    <row r="129" spans="2:11" s="1" customFormat="1" ht="15" customHeight="1">
      <c r="B129" s="288"/>
      <c r="C129" s="245" t="s">
        <v>411</v>
      </c>
      <c r="D129" s="245"/>
      <c r="E129" s="245"/>
      <c r="F129" s="266" t="s">
        <v>406</v>
      </c>
      <c r="G129" s="245"/>
      <c r="H129" s="245" t="s">
        <v>412</v>
      </c>
      <c r="I129" s="245" t="s">
        <v>402</v>
      </c>
      <c r="J129" s="245">
        <v>15</v>
      </c>
      <c r="K129" s="291"/>
    </row>
    <row r="130" spans="2:11" s="1" customFormat="1" ht="15" customHeight="1">
      <c r="B130" s="288"/>
      <c r="C130" s="269" t="s">
        <v>413</v>
      </c>
      <c r="D130" s="269"/>
      <c r="E130" s="269"/>
      <c r="F130" s="270" t="s">
        <v>406</v>
      </c>
      <c r="G130" s="269"/>
      <c r="H130" s="269" t="s">
        <v>414</v>
      </c>
      <c r="I130" s="269" t="s">
        <v>402</v>
      </c>
      <c r="J130" s="269">
        <v>15</v>
      </c>
      <c r="K130" s="291"/>
    </row>
    <row r="131" spans="2:11" s="1" customFormat="1" ht="15" customHeight="1">
      <c r="B131" s="288"/>
      <c r="C131" s="269" t="s">
        <v>415</v>
      </c>
      <c r="D131" s="269"/>
      <c r="E131" s="269"/>
      <c r="F131" s="270" t="s">
        <v>406</v>
      </c>
      <c r="G131" s="269"/>
      <c r="H131" s="269" t="s">
        <v>416</v>
      </c>
      <c r="I131" s="269" t="s">
        <v>402</v>
      </c>
      <c r="J131" s="269">
        <v>20</v>
      </c>
      <c r="K131" s="291"/>
    </row>
    <row r="132" spans="2:11" s="1" customFormat="1" ht="15" customHeight="1">
      <c r="B132" s="288"/>
      <c r="C132" s="269" t="s">
        <v>417</v>
      </c>
      <c r="D132" s="269"/>
      <c r="E132" s="269"/>
      <c r="F132" s="270" t="s">
        <v>406</v>
      </c>
      <c r="G132" s="269"/>
      <c r="H132" s="269" t="s">
        <v>418</v>
      </c>
      <c r="I132" s="269" t="s">
        <v>402</v>
      </c>
      <c r="J132" s="269">
        <v>20</v>
      </c>
      <c r="K132" s="291"/>
    </row>
    <row r="133" spans="2:11" s="1" customFormat="1" ht="15" customHeight="1">
      <c r="B133" s="288"/>
      <c r="C133" s="245" t="s">
        <v>405</v>
      </c>
      <c r="D133" s="245"/>
      <c r="E133" s="245"/>
      <c r="F133" s="266" t="s">
        <v>406</v>
      </c>
      <c r="G133" s="245"/>
      <c r="H133" s="245" t="s">
        <v>440</v>
      </c>
      <c r="I133" s="245" t="s">
        <v>402</v>
      </c>
      <c r="J133" s="245">
        <v>50</v>
      </c>
      <c r="K133" s="291"/>
    </row>
    <row r="134" spans="2:11" s="1" customFormat="1" ht="15" customHeight="1">
      <c r="B134" s="288"/>
      <c r="C134" s="245" t="s">
        <v>419</v>
      </c>
      <c r="D134" s="245"/>
      <c r="E134" s="245"/>
      <c r="F134" s="266" t="s">
        <v>406</v>
      </c>
      <c r="G134" s="245"/>
      <c r="H134" s="245" t="s">
        <v>440</v>
      </c>
      <c r="I134" s="245" t="s">
        <v>402</v>
      </c>
      <c r="J134" s="245">
        <v>50</v>
      </c>
      <c r="K134" s="291"/>
    </row>
    <row r="135" spans="2:11" s="1" customFormat="1" ht="15" customHeight="1">
      <c r="B135" s="288"/>
      <c r="C135" s="245" t="s">
        <v>425</v>
      </c>
      <c r="D135" s="245"/>
      <c r="E135" s="245"/>
      <c r="F135" s="266" t="s">
        <v>406</v>
      </c>
      <c r="G135" s="245"/>
      <c r="H135" s="245" t="s">
        <v>440</v>
      </c>
      <c r="I135" s="245" t="s">
        <v>402</v>
      </c>
      <c r="J135" s="245">
        <v>50</v>
      </c>
      <c r="K135" s="291"/>
    </row>
    <row r="136" spans="2:11" s="1" customFormat="1" ht="15" customHeight="1">
      <c r="B136" s="288"/>
      <c r="C136" s="245" t="s">
        <v>427</v>
      </c>
      <c r="D136" s="245"/>
      <c r="E136" s="245"/>
      <c r="F136" s="266" t="s">
        <v>406</v>
      </c>
      <c r="G136" s="245"/>
      <c r="H136" s="245" t="s">
        <v>440</v>
      </c>
      <c r="I136" s="245" t="s">
        <v>402</v>
      </c>
      <c r="J136" s="245">
        <v>50</v>
      </c>
      <c r="K136" s="291"/>
    </row>
    <row r="137" spans="2:11" s="1" customFormat="1" ht="15" customHeight="1">
      <c r="B137" s="288"/>
      <c r="C137" s="245" t="s">
        <v>428</v>
      </c>
      <c r="D137" s="245"/>
      <c r="E137" s="245"/>
      <c r="F137" s="266" t="s">
        <v>406</v>
      </c>
      <c r="G137" s="245"/>
      <c r="H137" s="245" t="s">
        <v>453</v>
      </c>
      <c r="I137" s="245" t="s">
        <v>402</v>
      </c>
      <c r="J137" s="245">
        <v>255</v>
      </c>
      <c r="K137" s="291"/>
    </row>
    <row r="138" spans="2:11" s="1" customFormat="1" ht="15" customHeight="1">
      <c r="B138" s="288"/>
      <c r="C138" s="245" t="s">
        <v>430</v>
      </c>
      <c r="D138" s="245"/>
      <c r="E138" s="245"/>
      <c r="F138" s="266" t="s">
        <v>112</v>
      </c>
      <c r="G138" s="245"/>
      <c r="H138" s="245" t="s">
        <v>454</v>
      </c>
      <c r="I138" s="245" t="s">
        <v>432</v>
      </c>
      <c r="J138" s="245"/>
      <c r="K138" s="291"/>
    </row>
    <row r="139" spans="2:11" s="1" customFormat="1" ht="15" customHeight="1">
      <c r="B139" s="288"/>
      <c r="C139" s="245" t="s">
        <v>433</v>
      </c>
      <c r="D139" s="245"/>
      <c r="E139" s="245"/>
      <c r="F139" s="266" t="s">
        <v>112</v>
      </c>
      <c r="G139" s="245"/>
      <c r="H139" s="245" t="s">
        <v>455</v>
      </c>
      <c r="I139" s="245" t="s">
        <v>435</v>
      </c>
      <c r="J139" s="245"/>
      <c r="K139" s="291"/>
    </row>
    <row r="140" spans="2:11" s="1" customFormat="1" ht="15" customHeight="1">
      <c r="B140" s="288"/>
      <c r="C140" s="245" t="s">
        <v>436</v>
      </c>
      <c r="D140" s="245"/>
      <c r="E140" s="245"/>
      <c r="F140" s="266" t="s">
        <v>112</v>
      </c>
      <c r="G140" s="245"/>
      <c r="H140" s="245" t="s">
        <v>436</v>
      </c>
      <c r="I140" s="245" t="s">
        <v>435</v>
      </c>
      <c r="J140" s="245"/>
      <c r="K140" s="291"/>
    </row>
    <row r="141" spans="2:11" s="1" customFormat="1" ht="15" customHeight="1">
      <c r="B141" s="288"/>
      <c r="C141" s="245" t="s">
        <v>36</v>
      </c>
      <c r="D141" s="245"/>
      <c r="E141" s="245"/>
      <c r="F141" s="266" t="s">
        <v>112</v>
      </c>
      <c r="G141" s="245"/>
      <c r="H141" s="245" t="s">
        <v>456</v>
      </c>
      <c r="I141" s="245" t="s">
        <v>435</v>
      </c>
      <c r="J141" s="245"/>
      <c r="K141" s="291"/>
    </row>
    <row r="142" spans="2:11" s="1" customFormat="1" ht="15" customHeight="1">
      <c r="B142" s="288"/>
      <c r="C142" s="245" t="s">
        <v>457</v>
      </c>
      <c r="D142" s="245"/>
      <c r="E142" s="245"/>
      <c r="F142" s="266" t="s">
        <v>112</v>
      </c>
      <c r="G142" s="245"/>
      <c r="H142" s="245" t="s">
        <v>458</v>
      </c>
      <c r="I142" s="245" t="s">
        <v>435</v>
      </c>
      <c r="J142" s="245"/>
      <c r="K142" s="291"/>
    </row>
    <row r="143" spans="2:11" s="1" customFormat="1" ht="15" customHeight="1">
      <c r="B143" s="292"/>
      <c r="C143" s="293"/>
      <c r="D143" s="293"/>
      <c r="E143" s="293"/>
      <c r="F143" s="293"/>
      <c r="G143" s="293"/>
      <c r="H143" s="293"/>
      <c r="I143" s="293"/>
      <c r="J143" s="293"/>
      <c r="K143" s="294"/>
    </row>
    <row r="144" spans="2:11" s="1" customFormat="1" ht="18.75" customHeight="1">
      <c r="B144" s="279"/>
      <c r="C144" s="279"/>
      <c r="D144" s="279"/>
      <c r="E144" s="279"/>
      <c r="F144" s="280"/>
      <c r="G144" s="279"/>
      <c r="H144" s="279"/>
      <c r="I144" s="279"/>
      <c r="J144" s="279"/>
      <c r="K144" s="279"/>
    </row>
    <row r="145" spans="2:11" s="1" customFormat="1" ht="18.75" customHeight="1">
      <c r="B145" s="252"/>
      <c r="C145" s="252"/>
      <c r="D145" s="252"/>
      <c r="E145" s="252"/>
      <c r="F145" s="252"/>
      <c r="G145" s="252"/>
      <c r="H145" s="252"/>
      <c r="I145" s="252"/>
      <c r="J145" s="252"/>
      <c r="K145" s="252"/>
    </row>
    <row r="146" spans="2:11" s="1" customFormat="1" ht="7.5" customHeight="1">
      <c r="B146" s="253"/>
      <c r="C146" s="254"/>
      <c r="D146" s="254"/>
      <c r="E146" s="254"/>
      <c r="F146" s="254"/>
      <c r="G146" s="254"/>
      <c r="H146" s="254"/>
      <c r="I146" s="254"/>
      <c r="J146" s="254"/>
      <c r="K146" s="255"/>
    </row>
    <row r="147" spans="2:11" s="1" customFormat="1" ht="45" customHeight="1">
      <c r="B147" s="256"/>
      <c r="C147" s="374" t="s">
        <v>459</v>
      </c>
      <c r="D147" s="374"/>
      <c r="E147" s="374"/>
      <c r="F147" s="374"/>
      <c r="G147" s="374"/>
      <c r="H147" s="374"/>
      <c r="I147" s="374"/>
      <c r="J147" s="374"/>
      <c r="K147" s="257"/>
    </row>
    <row r="148" spans="2:11" s="1" customFormat="1" ht="17.25" customHeight="1">
      <c r="B148" s="256"/>
      <c r="C148" s="258" t="s">
        <v>395</v>
      </c>
      <c r="D148" s="258"/>
      <c r="E148" s="258"/>
      <c r="F148" s="258" t="s">
        <v>396</v>
      </c>
      <c r="G148" s="259"/>
      <c r="H148" s="258" t="s">
        <v>52</v>
      </c>
      <c r="I148" s="258" t="s">
        <v>55</v>
      </c>
      <c r="J148" s="258" t="s">
        <v>397</v>
      </c>
      <c r="K148" s="257"/>
    </row>
    <row r="149" spans="2:11" s="1" customFormat="1" ht="17.25" customHeight="1">
      <c r="B149" s="256"/>
      <c r="C149" s="260" t="s">
        <v>398</v>
      </c>
      <c r="D149" s="260"/>
      <c r="E149" s="260"/>
      <c r="F149" s="261" t="s">
        <v>399</v>
      </c>
      <c r="G149" s="262"/>
      <c r="H149" s="260"/>
      <c r="I149" s="260"/>
      <c r="J149" s="260" t="s">
        <v>400</v>
      </c>
      <c r="K149" s="257"/>
    </row>
    <row r="150" spans="2:11" s="1" customFormat="1" ht="5.25" customHeight="1">
      <c r="B150" s="268"/>
      <c r="C150" s="263"/>
      <c r="D150" s="263"/>
      <c r="E150" s="263"/>
      <c r="F150" s="263"/>
      <c r="G150" s="264"/>
      <c r="H150" s="263"/>
      <c r="I150" s="263"/>
      <c r="J150" s="263"/>
      <c r="K150" s="291"/>
    </row>
    <row r="151" spans="2:11" s="1" customFormat="1" ht="15" customHeight="1">
      <c r="B151" s="268"/>
      <c r="C151" s="295" t="s">
        <v>403</v>
      </c>
      <c r="D151" s="245"/>
      <c r="E151" s="245"/>
      <c r="F151" s="296" t="s">
        <v>112</v>
      </c>
      <c r="G151" s="245"/>
      <c r="H151" s="295" t="s">
        <v>440</v>
      </c>
      <c r="I151" s="295" t="s">
        <v>402</v>
      </c>
      <c r="J151" s="295">
        <v>120</v>
      </c>
      <c r="K151" s="291"/>
    </row>
    <row r="152" spans="2:11" s="1" customFormat="1" ht="15" customHeight="1">
      <c r="B152" s="268"/>
      <c r="C152" s="295" t="s">
        <v>449</v>
      </c>
      <c r="D152" s="245"/>
      <c r="E152" s="245"/>
      <c r="F152" s="296" t="s">
        <v>112</v>
      </c>
      <c r="G152" s="245"/>
      <c r="H152" s="295" t="s">
        <v>460</v>
      </c>
      <c r="I152" s="295" t="s">
        <v>402</v>
      </c>
      <c r="J152" s="295" t="s">
        <v>451</v>
      </c>
      <c r="K152" s="291"/>
    </row>
    <row r="153" spans="2:11" s="1" customFormat="1" ht="15" customHeight="1">
      <c r="B153" s="268"/>
      <c r="C153" s="295" t="s">
        <v>349</v>
      </c>
      <c r="D153" s="245"/>
      <c r="E153" s="245"/>
      <c r="F153" s="296" t="s">
        <v>112</v>
      </c>
      <c r="G153" s="245"/>
      <c r="H153" s="295" t="s">
        <v>461</v>
      </c>
      <c r="I153" s="295" t="s">
        <v>402</v>
      </c>
      <c r="J153" s="295" t="s">
        <v>451</v>
      </c>
      <c r="K153" s="291"/>
    </row>
    <row r="154" spans="2:11" s="1" customFormat="1" ht="15" customHeight="1">
      <c r="B154" s="268"/>
      <c r="C154" s="295" t="s">
        <v>405</v>
      </c>
      <c r="D154" s="245"/>
      <c r="E154" s="245"/>
      <c r="F154" s="296" t="s">
        <v>406</v>
      </c>
      <c r="G154" s="245"/>
      <c r="H154" s="295" t="s">
        <v>440</v>
      </c>
      <c r="I154" s="295" t="s">
        <v>402</v>
      </c>
      <c r="J154" s="295">
        <v>50</v>
      </c>
      <c r="K154" s="291"/>
    </row>
    <row r="155" spans="2:11" s="1" customFormat="1" ht="15" customHeight="1">
      <c r="B155" s="268"/>
      <c r="C155" s="295" t="s">
        <v>408</v>
      </c>
      <c r="D155" s="245"/>
      <c r="E155" s="245"/>
      <c r="F155" s="296" t="s">
        <v>112</v>
      </c>
      <c r="G155" s="245"/>
      <c r="H155" s="295" t="s">
        <v>440</v>
      </c>
      <c r="I155" s="295" t="s">
        <v>410</v>
      </c>
      <c r="J155" s="295"/>
      <c r="K155" s="291"/>
    </row>
    <row r="156" spans="2:11" s="1" customFormat="1" ht="15" customHeight="1">
      <c r="B156" s="268"/>
      <c r="C156" s="295" t="s">
        <v>419</v>
      </c>
      <c r="D156" s="245"/>
      <c r="E156" s="245"/>
      <c r="F156" s="296" t="s">
        <v>406</v>
      </c>
      <c r="G156" s="245"/>
      <c r="H156" s="295" t="s">
        <v>440</v>
      </c>
      <c r="I156" s="295" t="s">
        <v>402</v>
      </c>
      <c r="J156" s="295">
        <v>50</v>
      </c>
      <c r="K156" s="291"/>
    </row>
    <row r="157" spans="2:11" s="1" customFormat="1" ht="15" customHeight="1">
      <c r="B157" s="268"/>
      <c r="C157" s="295" t="s">
        <v>427</v>
      </c>
      <c r="D157" s="245"/>
      <c r="E157" s="245"/>
      <c r="F157" s="296" t="s">
        <v>406</v>
      </c>
      <c r="G157" s="245"/>
      <c r="H157" s="295" t="s">
        <v>440</v>
      </c>
      <c r="I157" s="295" t="s">
        <v>402</v>
      </c>
      <c r="J157" s="295">
        <v>50</v>
      </c>
      <c r="K157" s="291"/>
    </row>
    <row r="158" spans="2:11" s="1" customFormat="1" ht="15" customHeight="1">
      <c r="B158" s="268"/>
      <c r="C158" s="295" t="s">
        <v>425</v>
      </c>
      <c r="D158" s="245"/>
      <c r="E158" s="245"/>
      <c r="F158" s="296" t="s">
        <v>406</v>
      </c>
      <c r="G158" s="245"/>
      <c r="H158" s="295" t="s">
        <v>440</v>
      </c>
      <c r="I158" s="295" t="s">
        <v>402</v>
      </c>
      <c r="J158" s="295">
        <v>50</v>
      </c>
      <c r="K158" s="291"/>
    </row>
    <row r="159" spans="2:11" s="1" customFormat="1" ht="15" customHeight="1">
      <c r="B159" s="268"/>
      <c r="C159" s="295" t="s">
        <v>88</v>
      </c>
      <c r="D159" s="245"/>
      <c r="E159" s="245"/>
      <c r="F159" s="296" t="s">
        <v>112</v>
      </c>
      <c r="G159" s="245"/>
      <c r="H159" s="295" t="s">
        <v>462</v>
      </c>
      <c r="I159" s="295" t="s">
        <v>402</v>
      </c>
      <c r="J159" s="295" t="s">
        <v>463</v>
      </c>
      <c r="K159" s="291"/>
    </row>
    <row r="160" spans="2:11" s="1" customFormat="1" ht="15" customHeight="1">
      <c r="B160" s="268"/>
      <c r="C160" s="295" t="s">
        <v>464</v>
      </c>
      <c r="D160" s="245"/>
      <c r="E160" s="245"/>
      <c r="F160" s="296" t="s">
        <v>112</v>
      </c>
      <c r="G160" s="245"/>
      <c r="H160" s="295" t="s">
        <v>465</v>
      </c>
      <c r="I160" s="295" t="s">
        <v>435</v>
      </c>
      <c r="J160" s="295"/>
      <c r="K160" s="291"/>
    </row>
    <row r="161" spans="2:11" s="1" customFormat="1" ht="15" customHeight="1">
      <c r="B161" s="297"/>
      <c r="C161" s="277"/>
      <c r="D161" s="277"/>
      <c r="E161" s="277"/>
      <c r="F161" s="277"/>
      <c r="G161" s="277"/>
      <c r="H161" s="277"/>
      <c r="I161" s="277"/>
      <c r="J161" s="277"/>
      <c r="K161" s="298"/>
    </row>
    <row r="162" spans="2:11" s="1" customFormat="1" ht="18.75" customHeight="1">
      <c r="B162" s="279"/>
      <c r="C162" s="289"/>
      <c r="D162" s="289"/>
      <c r="E162" s="289"/>
      <c r="F162" s="299"/>
      <c r="G162" s="289"/>
      <c r="H162" s="289"/>
      <c r="I162" s="289"/>
      <c r="J162" s="289"/>
      <c r="K162" s="279"/>
    </row>
    <row r="163" spans="2:11" s="1" customFormat="1" ht="18.75" customHeight="1">
      <c r="B163" s="252"/>
      <c r="C163" s="252"/>
      <c r="D163" s="252"/>
      <c r="E163" s="252"/>
      <c r="F163" s="252"/>
      <c r="G163" s="252"/>
      <c r="H163" s="252"/>
      <c r="I163" s="252"/>
      <c r="J163" s="252"/>
      <c r="K163" s="252"/>
    </row>
    <row r="164" spans="2:11" s="1" customFormat="1" ht="7.5" customHeight="1">
      <c r="B164" s="234"/>
      <c r="C164" s="235"/>
      <c r="D164" s="235"/>
      <c r="E164" s="235"/>
      <c r="F164" s="235"/>
      <c r="G164" s="235"/>
      <c r="H164" s="235"/>
      <c r="I164" s="235"/>
      <c r="J164" s="235"/>
      <c r="K164" s="236"/>
    </row>
    <row r="165" spans="2:11" s="1" customFormat="1" ht="45" customHeight="1">
      <c r="B165" s="237"/>
      <c r="C165" s="372" t="s">
        <v>466</v>
      </c>
      <c r="D165" s="372"/>
      <c r="E165" s="372"/>
      <c r="F165" s="372"/>
      <c r="G165" s="372"/>
      <c r="H165" s="372"/>
      <c r="I165" s="372"/>
      <c r="J165" s="372"/>
      <c r="K165" s="238"/>
    </row>
    <row r="166" spans="2:11" s="1" customFormat="1" ht="17.25" customHeight="1">
      <c r="B166" s="237"/>
      <c r="C166" s="258" t="s">
        <v>395</v>
      </c>
      <c r="D166" s="258"/>
      <c r="E166" s="258"/>
      <c r="F166" s="258" t="s">
        <v>396</v>
      </c>
      <c r="G166" s="300"/>
      <c r="H166" s="301" t="s">
        <v>52</v>
      </c>
      <c r="I166" s="301" t="s">
        <v>55</v>
      </c>
      <c r="J166" s="258" t="s">
        <v>397</v>
      </c>
      <c r="K166" s="238"/>
    </row>
    <row r="167" spans="2:11" s="1" customFormat="1" ht="17.25" customHeight="1">
      <c r="B167" s="239"/>
      <c r="C167" s="260" t="s">
        <v>398</v>
      </c>
      <c r="D167" s="260"/>
      <c r="E167" s="260"/>
      <c r="F167" s="261" t="s">
        <v>399</v>
      </c>
      <c r="G167" s="302"/>
      <c r="H167" s="303"/>
      <c r="I167" s="303"/>
      <c r="J167" s="260" t="s">
        <v>400</v>
      </c>
      <c r="K167" s="240"/>
    </row>
    <row r="168" spans="2:11" s="1" customFormat="1" ht="5.25" customHeight="1">
      <c r="B168" s="268"/>
      <c r="C168" s="263"/>
      <c r="D168" s="263"/>
      <c r="E168" s="263"/>
      <c r="F168" s="263"/>
      <c r="G168" s="264"/>
      <c r="H168" s="263"/>
      <c r="I168" s="263"/>
      <c r="J168" s="263"/>
      <c r="K168" s="291"/>
    </row>
    <row r="169" spans="2:11" s="1" customFormat="1" ht="15" customHeight="1">
      <c r="B169" s="268"/>
      <c r="C169" s="245" t="s">
        <v>403</v>
      </c>
      <c r="D169" s="245"/>
      <c r="E169" s="245"/>
      <c r="F169" s="266" t="s">
        <v>112</v>
      </c>
      <c r="G169" s="245"/>
      <c r="H169" s="245" t="s">
        <v>440</v>
      </c>
      <c r="I169" s="245" t="s">
        <v>402</v>
      </c>
      <c r="J169" s="245">
        <v>120</v>
      </c>
      <c r="K169" s="291"/>
    </row>
    <row r="170" spans="2:11" s="1" customFormat="1" ht="15" customHeight="1">
      <c r="B170" s="268"/>
      <c r="C170" s="245" t="s">
        <v>449</v>
      </c>
      <c r="D170" s="245"/>
      <c r="E170" s="245"/>
      <c r="F170" s="266" t="s">
        <v>112</v>
      </c>
      <c r="G170" s="245"/>
      <c r="H170" s="245" t="s">
        <v>450</v>
      </c>
      <c r="I170" s="245" t="s">
        <v>402</v>
      </c>
      <c r="J170" s="245" t="s">
        <v>451</v>
      </c>
      <c r="K170" s="291"/>
    </row>
    <row r="171" spans="2:11" s="1" customFormat="1" ht="15" customHeight="1">
      <c r="B171" s="268"/>
      <c r="C171" s="245" t="s">
        <v>349</v>
      </c>
      <c r="D171" s="245"/>
      <c r="E171" s="245"/>
      <c r="F171" s="266" t="s">
        <v>112</v>
      </c>
      <c r="G171" s="245"/>
      <c r="H171" s="245" t="s">
        <v>467</v>
      </c>
      <c r="I171" s="245" t="s">
        <v>402</v>
      </c>
      <c r="J171" s="245" t="s">
        <v>451</v>
      </c>
      <c r="K171" s="291"/>
    </row>
    <row r="172" spans="2:11" s="1" customFormat="1" ht="15" customHeight="1">
      <c r="B172" s="268"/>
      <c r="C172" s="245" t="s">
        <v>405</v>
      </c>
      <c r="D172" s="245"/>
      <c r="E172" s="245"/>
      <c r="F172" s="266" t="s">
        <v>406</v>
      </c>
      <c r="G172" s="245"/>
      <c r="H172" s="245" t="s">
        <v>467</v>
      </c>
      <c r="I172" s="245" t="s">
        <v>402</v>
      </c>
      <c r="J172" s="245">
        <v>50</v>
      </c>
      <c r="K172" s="291"/>
    </row>
    <row r="173" spans="2:11" s="1" customFormat="1" ht="15" customHeight="1">
      <c r="B173" s="268"/>
      <c r="C173" s="245" t="s">
        <v>408</v>
      </c>
      <c r="D173" s="245"/>
      <c r="E173" s="245"/>
      <c r="F173" s="266" t="s">
        <v>112</v>
      </c>
      <c r="G173" s="245"/>
      <c r="H173" s="245" t="s">
        <v>467</v>
      </c>
      <c r="I173" s="245" t="s">
        <v>410</v>
      </c>
      <c r="J173" s="245"/>
      <c r="K173" s="291"/>
    </row>
    <row r="174" spans="2:11" s="1" customFormat="1" ht="15" customHeight="1">
      <c r="B174" s="268"/>
      <c r="C174" s="245" t="s">
        <v>419</v>
      </c>
      <c r="D174" s="245"/>
      <c r="E174" s="245"/>
      <c r="F174" s="266" t="s">
        <v>406</v>
      </c>
      <c r="G174" s="245"/>
      <c r="H174" s="245" t="s">
        <v>467</v>
      </c>
      <c r="I174" s="245" t="s">
        <v>402</v>
      </c>
      <c r="J174" s="245">
        <v>50</v>
      </c>
      <c r="K174" s="291"/>
    </row>
    <row r="175" spans="2:11" s="1" customFormat="1" ht="15" customHeight="1">
      <c r="B175" s="268"/>
      <c r="C175" s="245" t="s">
        <v>427</v>
      </c>
      <c r="D175" s="245"/>
      <c r="E175" s="245"/>
      <c r="F175" s="266" t="s">
        <v>406</v>
      </c>
      <c r="G175" s="245"/>
      <c r="H175" s="245" t="s">
        <v>467</v>
      </c>
      <c r="I175" s="245" t="s">
        <v>402</v>
      </c>
      <c r="J175" s="245">
        <v>50</v>
      </c>
      <c r="K175" s="291"/>
    </row>
    <row r="176" spans="2:11" s="1" customFormat="1" ht="15" customHeight="1">
      <c r="B176" s="268"/>
      <c r="C176" s="245" t="s">
        <v>425</v>
      </c>
      <c r="D176" s="245"/>
      <c r="E176" s="245"/>
      <c r="F176" s="266" t="s">
        <v>406</v>
      </c>
      <c r="G176" s="245"/>
      <c r="H176" s="245" t="s">
        <v>467</v>
      </c>
      <c r="I176" s="245" t="s">
        <v>402</v>
      </c>
      <c r="J176" s="245">
        <v>50</v>
      </c>
      <c r="K176" s="291"/>
    </row>
    <row r="177" spans="2:11" s="1" customFormat="1" ht="15" customHeight="1">
      <c r="B177" s="268"/>
      <c r="C177" s="245" t="s">
        <v>100</v>
      </c>
      <c r="D177" s="245"/>
      <c r="E177" s="245"/>
      <c r="F177" s="266" t="s">
        <v>112</v>
      </c>
      <c r="G177" s="245"/>
      <c r="H177" s="245" t="s">
        <v>468</v>
      </c>
      <c r="I177" s="245" t="s">
        <v>469</v>
      </c>
      <c r="J177" s="245"/>
      <c r="K177" s="291"/>
    </row>
    <row r="178" spans="2:11" s="1" customFormat="1" ht="15" customHeight="1">
      <c r="B178" s="268"/>
      <c r="C178" s="245" t="s">
        <v>55</v>
      </c>
      <c r="D178" s="245"/>
      <c r="E178" s="245"/>
      <c r="F178" s="266" t="s">
        <v>112</v>
      </c>
      <c r="G178" s="245"/>
      <c r="H178" s="245" t="s">
        <v>470</v>
      </c>
      <c r="I178" s="245" t="s">
        <v>471</v>
      </c>
      <c r="J178" s="245">
        <v>1</v>
      </c>
      <c r="K178" s="291"/>
    </row>
    <row r="179" spans="2:11" s="1" customFormat="1" ht="15" customHeight="1">
      <c r="B179" s="268"/>
      <c r="C179" s="245" t="s">
        <v>51</v>
      </c>
      <c r="D179" s="245"/>
      <c r="E179" s="245"/>
      <c r="F179" s="266" t="s">
        <v>112</v>
      </c>
      <c r="G179" s="245"/>
      <c r="H179" s="245" t="s">
        <v>472</v>
      </c>
      <c r="I179" s="245" t="s">
        <v>402</v>
      </c>
      <c r="J179" s="245">
        <v>20</v>
      </c>
      <c r="K179" s="291"/>
    </row>
    <row r="180" spans="2:11" s="1" customFormat="1" ht="15" customHeight="1">
      <c r="B180" s="268"/>
      <c r="C180" s="245" t="s">
        <v>52</v>
      </c>
      <c r="D180" s="245"/>
      <c r="E180" s="245"/>
      <c r="F180" s="266" t="s">
        <v>112</v>
      </c>
      <c r="G180" s="245"/>
      <c r="H180" s="245" t="s">
        <v>473</v>
      </c>
      <c r="I180" s="245" t="s">
        <v>402</v>
      </c>
      <c r="J180" s="245">
        <v>255</v>
      </c>
      <c r="K180" s="291"/>
    </row>
    <row r="181" spans="2:11" s="1" customFormat="1" ht="15" customHeight="1">
      <c r="B181" s="268"/>
      <c r="C181" s="245" t="s">
        <v>101</v>
      </c>
      <c r="D181" s="245"/>
      <c r="E181" s="245"/>
      <c r="F181" s="266" t="s">
        <v>112</v>
      </c>
      <c r="G181" s="245"/>
      <c r="H181" s="245" t="s">
        <v>365</v>
      </c>
      <c r="I181" s="245" t="s">
        <v>402</v>
      </c>
      <c r="J181" s="245">
        <v>10</v>
      </c>
      <c r="K181" s="291"/>
    </row>
    <row r="182" spans="2:11" s="1" customFormat="1" ht="15" customHeight="1">
      <c r="B182" s="268"/>
      <c r="C182" s="245" t="s">
        <v>102</v>
      </c>
      <c r="D182" s="245"/>
      <c r="E182" s="245"/>
      <c r="F182" s="266" t="s">
        <v>112</v>
      </c>
      <c r="G182" s="245"/>
      <c r="H182" s="245" t="s">
        <v>474</v>
      </c>
      <c r="I182" s="245" t="s">
        <v>435</v>
      </c>
      <c r="J182" s="245"/>
      <c r="K182" s="291"/>
    </row>
    <row r="183" spans="2:11" s="1" customFormat="1" ht="15" customHeight="1">
      <c r="B183" s="268"/>
      <c r="C183" s="245" t="s">
        <v>475</v>
      </c>
      <c r="D183" s="245"/>
      <c r="E183" s="245"/>
      <c r="F183" s="266" t="s">
        <v>112</v>
      </c>
      <c r="G183" s="245"/>
      <c r="H183" s="245" t="s">
        <v>476</v>
      </c>
      <c r="I183" s="245" t="s">
        <v>435</v>
      </c>
      <c r="J183" s="245"/>
      <c r="K183" s="291"/>
    </row>
    <row r="184" spans="2:11" s="1" customFormat="1" ht="15" customHeight="1">
      <c r="B184" s="268"/>
      <c r="C184" s="245" t="s">
        <v>464</v>
      </c>
      <c r="D184" s="245"/>
      <c r="E184" s="245"/>
      <c r="F184" s="266" t="s">
        <v>112</v>
      </c>
      <c r="G184" s="245"/>
      <c r="H184" s="245" t="s">
        <v>477</v>
      </c>
      <c r="I184" s="245" t="s">
        <v>435</v>
      </c>
      <c r="J184" s="245"/>
      <c r="K184" s="291"/>
    </row>
    <row r="185" spans="2:11" s="1" customFormat="1" ht="15" customHeight="1">
      <c r="B185" s="268"/>
      <c r="C185" s="245" t="s">
        <v>104</v>
      </c>
      <c r="D185" s="245"/>
      <c r="E185" s="245"/>
      <c r="F185" s="266" t="s">
        <v>406</v>
      </c>
      <c r="G185" s="245"/>
      <c r="H185" s="245" t="s">
        <v>478</v>
      </c>
      <c r="I185" s="245" t="s">
        <v>402</v>
      </c>
      <c r="J185" s="245">
        <v>50</v>
      </c>
      <c r="K185" s="291"/>
    </row>
    <row r="186" spans="2:11" s="1" customFormat="1" ht="15" customHeight="1">
      <c r="B186" s="268"/>
      <c r="C186" s="245" t="s">
        <v>479</v>
      </c>
      <c r="D186" s="245"/>
      <c r="E186" s="245"/>
      <c r="F186" s="266" t="s">
        <v>406</v>
      </c>
      <c r="G186" s="245"/>
      <c r="H186" s="245" t="s">
        <v>480</v>
      </c>
      <c r="I186" s="245" t="s">
        <v>481</v>
      </c>
      <c r="J186" s="245"/>
      <c r="K186" s="291"/>
    </row>
    <row r="187" spans="2:11" s="1" customFormat="1" ht="15" customHeight="1">
      <c r="B187" s="268"/>
      <c r="C187" s="245" t="s">
        <v>482</v>
      </c>
      <c r="D187" s="245"/>
      <c r="E187" s="245"/>
      <c r="F187" s="266" t="s">
        <v>406</v>
      </c>
      <c r="G187" s="245"/>
      <c r="H187" s="245" t="s">
        <v>483</v>
      </c>
      <c r="I187" s="245" t="s">
        <v>481</v>
      </c>
      <c r="J187" s="245"/>
      <c r="K187" s="291"/>
    </row>
    <row r="188" spans="2:11" s="1" customFormat="1" ht="15" customHeight="1">
      <c r="B188" s="268"/>
      <c r="C188" s="245" t="s">
        <v>484</v>
      </c>
      <c r="D188" s="245"/>
      <c r="E188" s="245"/>
      <c r="F188" s="266" t="s">
        <v>406</v>
      </c>
      <c r="G188" s="245"/>
      <c r="H188" s="245" t="s">
        <v>485</v>
      </c>
      <c r="I188" s="245" t="s">
        <v>481</v>
      </c>
      <c r="J188" s="245"/>
      <c r="K188" s="291"/>
    </row>
    <row r="189" spans="2:11" s="1" customFormat="1" ht="15" customHeight="1">
      <c r="B189" s="268"/>
      <c r="C189" s="304" t="s">
        <v>486</v>
      </c>
      <c r="D189" s="245"/>
      <c r="E189" s="245"/>
      <c r="F189" s="266" t="s">
        <v>406</v>
      </c>
      <c r="G189" s="245"/>
      <c r="H189" s="245" t="s">
        <v>487</v>
      </c>
      <c r="I189" s="245" t="s">
        <v>488</v>
      </c>
      <c r="J189" s="305" t="s">
        <v>489</v>
      </c>
      <c r="K189" s="291"/>
    </row>
    <row r="190" spans="2:11" s="16" customFormat="1" ht="15" customHeight="1">
      <c r="B190" s="306"/>
      <c r="C190" s="307" t="s">
        <v>490</v>
      </c>
      <c r="D190" s="308"/>
      <c r="E190" s="308"/>
      <c r="F190" s="309" t="s">
        <v>406</v>
      </c>
      <c r="G190" s="308"/>
      <c r="H190" s="308" t="s">
        <v>491</v>
      </c>
      <c r="I190" s="308" t="s">
        <v>488</v>
      </c>
      <c r="J190" s="310" t="s">
        <v>489</v>
      </c>
      <c r="K190" s="311"/>
    </row>
    <row r="191" spans="2:11" s="1" customFormat="1" ht="15" customHeight="1">
      <c r="B191" s="268"/>
      <c r="C191" s="304" t="s">
        <v>40</v>
      </c>
      <c r="D191" s="245"/>
      <c r="E191" s="245"/>
      <c r="F191" s="266" t="s">
        <v>112</v>
      </c>
      <c r="G191" s="245"/>
      <c r="H191" s="242" t="s">
        <v>492</v>
      </c>
      <c r="I191" s="245" t="s">
        <v>493</v>
      </c>
      <c r="J191" s="245"/>
      <c r="K191" s="291"/>
    </row>
    <row r="192" spans="2:11" s="1" customFormat="1" ht="15" customHeight="1">
      <c r="B192" s="268"/>
      <c r="C192" s="304" t="s">
        <v>494</v>
      </c>
      <c r="D192" s="245"/>
      <c r="E192" s="245"/>
      <c r="F192" s="266" t="s">
        <v>112</v>
      </c>
      <c r="G192" s="245"/>
      <c r="H192" s="245" t="s">
        <v>495</v>
      </c>
      <c r="I192" s="245" t="s">
        <v>435</v>
      </c>
      <c r="J192" s="245"/>
      <c r="K192" s="291"/>
    </row>
    <row r="193" spans="2:11" s="1" customFormat="1" ht="15" customHeight="1">
      <c r="B193" s="268"/>
      <c r="C193" s="304" t="s">
        <v>496</v>
      </c>
      <c r="D193" s="245"/>
      <c r="E193" s="245"/>
      <c r="F193" s="266" t="s">
        <v>112</v>
      </c>
      <c r="G193" s="245"/>
      <c r="H193" s="245" t="s">
        <v>497</v>
      </c>
      <c r="I193" s="245" t="s">
        <v>435</v>
      </c>
      <c r="J193" s="245"/>
      <c r="K193" s="291"/>
    </row>
    <row r="194" spans="2:11" s="1" customFormat="1" ht="15" customHeight="1">
      <c r="B194" s="268"/>
      <c r="C194" s="304" t="s">
        <v>498</v>
      </c>
      <c r="D194" s="245"/>
      <c r="E194" s="245"/>
      <c r="F194" s="266" t="s">
        <v>406</v>
      </c>
      <c r="G194" s="245"/>
      <c r="H194" s="245" t="s">
        <v>499</v>
      </c>
      <c r="I194" s="245" t="s">
        <v>435</v>
      </c>
      <c r="J194" s="245"/>
      <c r="K194" s="291"/>
    </row>
    <row r="195" spans="2:11" s="1" customFormat="1" ht="15" customHeight="1">
      <c r="B195" s="297"/>
      <c r="C195" s="312"/>
      <c r="D195" s="277"/>
      <c r="E195" s="277"/>
      <c r="F195" s="277"/>
      <c r="G195" s="277"/>
      <c r="H195" s="277"/>
      <c r="I195" s="277"/>
      <c r="J195" s="277"/>
      <c r="K195" s="298"/>
    </row>
    <row r="196" spans="2:11" s="1" customFormat="1" ht="18.75" customHeight="1">
      <c r="B196" s="279"/>
      <c r="C196" s="289"/>
      <c r="D196" s="289"/>
      <c r="E196" s="289"/>
      <c r="F196" s="299"/>
      <c r="G196" s="289"/>
      <c r="H196" s="289"/>
      <c r="I196" s="289"/>
      <c r="J196" s="289"/>
      <c r="K196" s="279"/>
    </row>
    <row r="197" spans="2:11" s="1" customFormat="1" ht="18.75" customHeight="1">
      <c r="B197" s="279"/>
      <c r="C197" s="289"/>
      <c r="D197" s="289"/>
      <c r="E197" s="289"/>
      <c r="F197" s="299"/>
      <c r="G197" s="289"/>
      <c r="H197" s="289"/>
      <c r="I197" s="289"/>
      <c r="J197" s="289"/>
      <c r="K197" s="279"/>
    </row>
    <row r="198" spans="2:11" s="1" customFormat="1" ht="18.75" customHeight="1">
      <c r="B198" s="252"/>
      <c r="C198" s="252"/>
      <c r="D198" s="252"/>
      <c r="E198" s="252"/>
      <c r="F198" s="252"/>
      <c r="G198" s="252"/>
      <c r="H198" s="252"/>
      <c r="I198" s="252"/>
      <c r="J198" s="252"/>
      <c r="K198" s="252"/>
    </row>
    <row r="199" spans="2:11" s="1" customFormat="1" ht="10.35">
      <c r="B199" s="234"/>
      <c r="C199" s="235"/>
      <c r="D199" s="235"/>
      <c r="E199" s="235"/>
      <c r="F199" s="235"/>
      <c r="G199" s="235"/>
      <c r="H199" s="235"/>
      <c r="I199" s="235"/>
      <c r="J199" s="235"/>
      <c r="K199" s="236"/>
    </row>
    <row r="200" spans="2:11" s="1" customFormat="1" ht="20.7">
      <c r="B200" s="237"/>
      <c r="C200" s="372" t="s">
        <v>500</v>
      </c>
      <c r="D200" s="372"/>
      <c r="E200" s="372"/>
      <c r="F200" s="372"/>
      <c r="G200" s="372"/>
      <c r="H200" s="372"/>
      <c r="I200" s="372"/>
      <c r="J200" s="372"/>
      <c r="K200" s="238"/>
    </row>
    <row r="201" spans="2:11" s="1" customFormat="1" ht="25.5" customHeight="1">
      <c r="B201" s="237"/>
      <c r="C201" s="313" t="s">
        <v>501</v>
      </c>
      <c r="D201" s="313"/>
      <c r="E201" s="313"/>
      <c r="F201" s="313" t="s">
        <v>502</v>
      </c>
      <c r="G201" s="314"/>
      <c r="H201" s="375" t="s">
        <v>503</v>
      </c>
      <c r="I201" s="375"/>
      <c r="J201" s="375"/>
      <c r="K201" s="238"/>
    </row>
    <row r="202" spans="2:11" s="1" customFormat="1" ht="5.25" customHeight="1">
      <c r="B202" s="268"/>
      <c r="C202" s="263"/>
      <c r="D202" s="263"/>
      <c r="E202" s="263"/>
      <c r="F202" s="263"/>
      <c r="G202" s="289"/>
      <c r="H202" s="263"/>
      <c r="I202" s="263"/>
      <c r="J202" s="263"/>
      <c r="K202" s="291"/>
    </row>
    <row r="203" spans="2:11" s="1" customFormat="1" ht="15" customHeight="1">
      <c r="B203" s="268"/>
      <c r="C203" s="245" t="s">
        <v>493</v>
      </c>
      <c r="D203" s="245"/>
      <c r="E203" s="245"/>
      <c r="F203" s="266" t="s">
        <v>41</v>
      </c>
      <c r="G203" s="245"/>
      <c r="H203" s="376" t="s">
        <v>504</v>
      </c>
      <c r="I203" s="376"/>
      <c r="J203" s="376"/>
      <c r="K203" s="291"/>
    </row>
    <row r="204" spans="2:11" s="1" customFormat="1" ht="15" customHeight="1">
      <c r="B204" s="268"/>
      <c r="C204" s="245"/>
      <c r="D204" s="245"/>
      <c r="E204" s="245"/>
      <c r="F204" s="266" t="s">
        <v>42</v>
      </c>
      <c r="G204" s="245"/>
      <c r="H204" s="376" t="s">
        <v>505</v>
      </c>
      <c r="I204" s="376"/>
      <c r="J204" s="376"/>
      <c r="K204" s="291"/>
    </row>
    <row r="205" spans="2:11" s="1" customFormat="1" ht="15" customHeight="1">
      <c r="B205" s="268"/>
      <c r="C205" s="245"/>
      <c r="D205" s="245"/>
      <c r="E205" s="245"/>
      <c r="F205" s="266" t="s">
        <v>45</v>
      </c>
      <c r="G205" s="245"/>
      <c r="H205" s="376" t="s">
        <v>506</v>
      </c>
      <c r="I205" s="376"/>
      <c r="J205" s="376"/>
      <c r="K205" s="291"/>
    </row>
    <row r="206" spans="2:11" s="1" customFormat="1" ht="15" customHeight="1">
      <c r="B206" s="268"/>
      <c r="C206" s="245"/>
      <c r="D206" s="245"/>
      <c r="E206" s="245"/>
      <c r="F206" s="266" t="s">
        <v>43</v>
      </c>
      <c r="G206" s="245"/>
      <c r="H206" s="376" t="s">
        <v>507</v>
      </c>
      <c r="I206" s="376"/>
      <c r="J206" s="376"/>
      <c r="K206" s="291"/>
    </row>
    <row r="207" spans="2:11" s="1" customFormat="1" ht="15" customHeight="1">
      <c r="B207" s="268"/>
      <c r="C207" s="245"/>
      <c r="D207" s="245"/>
      <c r="E207" s="245"/>
      <c r="F207" s="266" t="s">
        <v>44</v>
      </c>
      <c r="G207" s="245"/>
      <c r="H207" s="376" t="s">
        <v>508</v>
      </c>
      <c r="I207" s="376"/>
      <c r="J207" s="376"/>
      <c r="K207" s="291"/>
    </row>
    <row r="208" spans="2:11" s="1" customFormat="1" ht="15" customHeight="1">
      <c r="B208" s="268"/>
      <c r="C208" s="245"/>
      <c r="D208" s="245"/>
      <c r="E208" s="245"/>
      <c r="F208" s="266"/>
      <c r="G208" s="245"/>
      <c r="H208" s="245"/>
      <c r="I208" s="245"/>
      <c r="J208" s="245"/>
      <c r="K208" s="291"/>
    </row>
    <row r="209" spans="2:11" s="1" customFormat="1" ht="15" customHeight="1">
      <c r="B209" s="268"/>
      <c r="C209" s="245" t="s">
        <v>447</v>
      </c>
      <c r="D209" s="245"/>
      <c r="E209" s="245"/>
      <c r="F209" s="266" t="s">
        <v>77</v>
      </c>
      <c r="G209" s="245"/>
      <c r="H209" s="376" t="s">
        <v>509</v>
      </c>
      <c r="I209" s="376"/>
      <c r="J209" s="376"/>
      <c r="K209" s="291"/>
    </row>
    <row r="210" spans="2:11" s="1" customFormat="1" ht="15" customHeight="1">
      <c r="B210" s="268"/>
      <c r="C210" s="245"/>
      <c r="D210" s="245"/>
      <c r="E210" s="245"/>
      <c r="F210" s="266" t="s">
        <v>343</v>
      </c>
      <c r="G210" s="245"/>
      <c r="H210" s="376" t="s">
        <v>344</v>
      </c>
      <c r="I210" s="376"/>
      <c r="J210" s="376"/>
      <c r="K210" s="291"/>
    </row>
    <row r="211" spans="2:11" s="1" customFormat="1" ht="15" customHeight="1">
      <c r="B211" s="268"/>
      <c r="C211" s="245"/>
      <c r="D211" s="245"/>
      <c r="E211" s="245"/>
      <c r="F211" s="266" t="s">
        <v>341</v>
      </c>
      <c r="G211" s="245"/>
      <c r="H211" s="376" t="s">
        <v>510</v>
      </c>
      <c r="I211" s="376"/>
      <c r="J211" s="376"/>
      <c r="K211" s="291"/>
    </row>
    <row r="212" spans="2:11" s="1" customFormat="1" ht="15" customHeight="1">
      <c r="B212" s="315"/>
      <c r="C212" s="245"/>
      <c r="D212" s="245"/>
      <c r="E212" s="245"/>
      <c r="F212" s="266" t="s">
        <v>345</v>
      </c>
      <c r="G212" s="304"/>
      <c r="H212" s="377" t="s">
        <v>346</v>
      </c>
      <c r="I212" s="377"/>
      <c r="J212" s="377"/>
      <c r="K212" s="316"/>
    </row>
    <row r="213" spans="2:11" s="1" customFormat="1" ht="15" customHeight="1">
      <c r="B213" s="315"/>
      <c r="C213" s="245"/>
      <c r="D213" s="245"/>
      <c r="E213" s="245"/>
      <c r="F213" s="266" t="s">
        <v>347</v>
      </c>
      <c r="G213" s="304"/>
      <c r="H213" s="377" t="s">
        <v>511</v>
      </c>
      <c r="I213" s="377"/>
      <c r="J213" s="377"/>
      <c r="K213" s="316"/>
    </row>
    <row r="214" spans="2:11" s="1" customFormat="1" ht="15" customHeight="1">
      <c r="B214" s="315"/>
      <c r="C214" s="245"/>
      <c r="D214" s="245"/>
      <c r="E214" s="245"/>
      <c r="F214" s="266"/>
      <c r="G214" s="304"/>
      <c r="H214" s="295"/>
      <c r="I214" s="295"/>
      <c r="J214" s="295"/>
      <c r="K214" s="316"/>
    </row>
    <row r="215" spans="2:11" s="1" customFormat="1" ht="15" customHeight="1">
      <c r="B215" s="315"/>
      <c r="C215" s="245" t="s">
        <v>471</v>
      </c>
      <c r="D215" s="245"/>
      <c r="E215" s="245"/>
      <c r="F215" s="266">
        <v>1</v>
      </c>
      <c r="G215" s="304"/>
      <c r="H215" s="377" t="s">
        <v>512</v>
      </c>
      <c r="I215" s="377"/>
      <c r="J215" s="377"/>
      <c r="K215" s="316"/>
    </row>
    <row r="216" spans="2:11" s="1" customFormat="1" ht="15" customHeight="1">
      <c r="B216" s="315"/>
      <c r="C216" s="245"/>
      <c r="D216" s="245"/>
      <c r="E216" s="245"/>
      <c r="F216" s="266">
        <v>2</v>
      </c>
      <c r="G216" s="304"/>
      <c r="H216" s="377" t="s">
        <v>513</v>
      </c>
      <c r="I216" s="377"/>
      <c r="J216" s="377"/>
      <c r="K216" s="316"/>
    </row>
    <row r="217" spans="2:11" s="1" customFormat="1" ht="15" customHeight="1">
      <c r="B217" s="315"/>
      <c r="C217" s="245"/>
      <c r="D217" s="245"/>
      <c r="E217" s="245"/>
      <c r="F217" s="266">
        <v>3</v>
      </c>
      <c r="G217" s="304"/>
      <c r="H217" s="377" t="s">
        <v>514</v>
      </c>
      <c r="I217" s="377"/>
      <c r="J217" s="377"/>
      <c r="K217" s="316"/>
    </row>
    <row r="218" spans="2:11" s="1" customFormat="1" ht="15" customHeight="1">
      <c r="B218" s="315"/>
      <c r="C218" s="245"/>
      <c r="D218" s="245"/>
      <c r="E218" s="245"/>
      <c r="F218" s="266">
        <v>4</v>
      </c>
      <c r="G218" s="304"/>
      <c r="H218" s="377" t="s">
        <v>515</v>
      </c>
      <c r="I218" s="377"/>
      <c r="J218" s="377"/>
      <c r="K218" s="316"/>
    </row>
    <row r="219" spans="2:11" s="1" customFormat="1" ht="12.75" customHeight="1">
      <c r="B219" s="317"/>
      <c r="C219" s="318"/>
      <c r="D219" s="318"/>
      <c r="E219" s="318"/>
      <c r="F219" s="318"/>
      <c r="G219" s="318"/>
      <c r="H219" s="318"/>
      <c r="I219" s="318"/>
      <c r="J219" s="318"/>
      <c r="K219" s="319"/>
    </row>
  </sheetData>
  <sheetProtection formatCells="0" formatColumns="0" formatRows="0" insertColumns="0" insertRows="0" insertHyperlinks="0" deleteColumns="0" deleteRows="0" sort="0" autoFilter="0" pivotTables="0"/>
  <mergeCells count="77">
    <mergeCell ref="H217:J217"/>
    <mergeCell ref="H218:J218"/>
    <mergeCell ref="H216:J216"/>
    <mergeCell ref="H213:J213"/>
    <mergeCell ref="H212:J212"/>
    <mergeCell ref="H206:J206"/>
    <mergeCell ref="H207:J207"/>
    <mergeCell ref="H209:J209"/>
    <mergeCell ref="H211:J211"/>
    <mergeCell ref="H215:J215"/>
    <mergeCell ref="H210:J210"/>
    <mergeCell ref="C200:J200"/>
    <mergeCell ref="H201:J201"/>
    <mergeCell ref="H203:J203"/>
    <mergeCell ref="H204:J204"/>
    <mergeCell ref="H205:J205"/>
    <mergeCell ref="C75:J75"/>
    <mergeCell ref="C102:J102"/>
    <mergeCell ref="C122:J122"/>
    <mergeCell ref="C147:J147"/>
    <mergeCell ref="C165:J165"/>
    <mergeCell ref="D66:J66"/>
    <mergeCell ref="D67:J67"/>
    <mergeCell ref="D68:J68"/>
    <mergeCell ref="D69:J69"/>
    <mergeCell ref="D70:J70"/>
    <mergeCell ref="D60:J60"/>
    <mergeCell ref="D61:J61"/>
    <mergeCell ref="D62:J62"/>
    <mergeCell ref="D63:J63"/>
    <mergeCell ref="D65:J65"/>
    <mergeCell ref="C54:J54"/>
    <mergeCell ref="C55:J55"/>
    <mergeCell ref="C57:J57"/>
    <mergeCell ref="D58:J58"/>
    <mergeCell ref="D59:J59"/>
    <mergeCell ref="F23:J23"/>
    <mergeCell ref="C25:J25"/>
    <mergeCell ref="C26:J26"/>
    <mergeCell ref="D27:J27"/>
    <mergeCell ref="D28:J28"/>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D47:J47"/>
    <mergeCell ref="E48:J48"/>
    <mergeCell ref="E49:J49"/>
    <mergeCell ref="E50:J50"/>
    <mergeCell ref="D51:J51"/>
    <mergeCell ref="G41:J41"/>
    <mergeCell ref="G42:J42"/>
    <mergeCell ref="G43:J43"/>
    <mergeCell ref="G44:J44"/>
    <mergeCell ref="G45:J45"/>
    <mergeCell ref="G36:J36"/>
    <mergeCell ref="G37:J37"/>
    <mergeCell ref="G38:J38"/>
    <mergeCell ref="G39:J39"/>
    <mergeCell ref="G40:J40"/>
    <mergeCell ref="D30:J30"/>
    <mergeCell ref="D31:J31"/>
    <mergeCell ref="D33:J33"/>
    <mergeCell ref="D34:J34"/>
    <mergeCell ref="D35:J35"/>
  </mergeCells>
  <pageMargins left="0.59027779999999996" right="0.59027779999999996" top="0.59027779999999996" bottom="0.59027779999999996" header="0" footer="0"/>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7</vt:i4>
      </vt:variant>
    </vt:vector>
  </HeadingPairs>
  <TitlesOfParts>
    <vt:vector size="11" baseType="lpstr">
      <vt:lpstr>Rekapitulace stavby</vt:lpstr>
      <vt:lpstr>01 - Vnější ochrana před ...</vt:lpstr>
      <vt:lpstr>02 - VRN - Vedlejší rozpo...</vt:lpstr>
      <vt:lpstr>Pokyny pro vyplnění</vt:lpstr>
      <vt:lpstr>'01 - Vnější ochrana před ...'!Názvy_tisku</vt:lpstr>
      <vt:lpstr>'02 - VRN - Vedlejší rozpo...'!Názvy_tisku</vt:lpstr>
      <vt:lpstr>'Rekapitulace stavby'!Názvy_tisku</vt:lpstr>
      <vt:lpstr>'01 - Vnější ochrana před ...'!Oblast_tisku</vt:lpstr>
      <vt:lpstr>'02 - VRN - Vedlejší rozpo...'!Oblast_tisku</vt:lpstr>
      <vt:lpstr>'Pokyny pro vyplnění'!Oblast_tisku</vt:lpstr>
      <vt:lpstr>'Rekapitulace stavby'!Oblast_tisku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PRECISION-T3600\Pavel</dc:creator>
  <cp:lastModifiedBy>TX-T3600</cp:lastModifiedBy>
  <dcterms:created xsi:type="dcterms:W3CDTF">2024-09-01T07:53:18Z</dcterms:created>
  <dcterms:modified xsi:type="dcterms:W3CDTF">2024-09-04T04:46:26Z</dcterms:modified>
</cp:coreProperties>
</file>