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alcburgerova\Desktop\VYPSÁNÍ VZ\Nemocnice_B_požární VZT\"/>
    </mc:Choice>
  </mc:AlternateContent>
  <xr:revisionPtr revIDLastSave="0" documentId="13_ncr:1_{DA5D8E9D-086E-4A0E-A89E-C52A901E45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01 - Architektonicko-stav..." sheetId="2" r:id="rId2"/>
    <sheet name="02 - Silnoproud" sheetId="3" r:id="rId3"/>
    <sheet name="03 - EPS - slaboproud" sheetId="4" r:id="rId4"/>
    <sheet name="04 - VZT" sheetId="5" r:id="rId5"/>
    <sheet name="VON - VRN+ON" sheetId="6" r:id="rId6"/>
  </sheets>
  <definedNames>
    <definedName name="_xlnm._FilterDatabase" localSheetId="1" hidden="1">'01 - Architektonicko-stav...'!$C$131:$K$591</definedName>
    <definedName name="_xlnm._FilterDatabase" localSheetId="2" hidden="1">'02 - Silnoproud'!$C$121:$K$173</definedName>
    <definedName name="_xlnm._FilterDatabase" localSheetId="3" hidden="1">'03 - EPS - slaboproud'!$C$123:$K$242</definedName>
    <definedName name="_xlnm._FilterDatabase" localSheetId="4" hidden="1">'04 - VZT'!$C$120:$K$159</definedName>
    <definedName name="_xlnm._FilterDatabase" localSheetId="5" hidden="1">'VON - VRN+ON'!$C$122:$K$155</definedName>
    <definedName name="_xlnm.Print_Titles" localSheetId="1">'01 - Architektonicko-stav...'!$131:$131</definedName>
    <definedName name="_xlnm.Print_Titles" localSheetId="2">'02 - Silnoproud'!$121:$121</definedName>
    <definedName name="_xlnm.Print_Titles" localSheetId="3">'03 - EPS - slaboproud'!$123:$123</definedName>
    <definedName name="_xlnm.Print_Titles" localSheetId="4">'04 - VZT'!$120:$120</definedName>
    <definedName name="_xlnm.Print_Titles" localSheetId="0">'Rekapitulace stavby'!$92:$92</definedName>
    <definedName name="_xlnm.Print_Titles" localSheetId="5">'VON - VRN+ON'!$122:$122</definedName>
    <definedName name="_xlnm.Print_Area" localSheetId="1">'01 - Architektonicko-stav...'!$C$4:$J$76,'01 - Architektonicko-stav...'!$C$82:$J$113,'01 - Architektonicko-stav...'!$C$119:$J$591</definedName>
    <definedName name="_xlnm.Print_Area" localSheetId="2">'02 - Silnoproud'!$C$4:$J$76,'02 - Silnoproud'!$C$82:$J$103,'02 - Silnoproud'!$C$109:$J$173</definedName>
    <definedName name="_xlnm.Print_Area" localSheetId="3">'03 - EPS - slaboproud'!$C$4:$J$76,'03 - EPS - slaboproud'!$C$82:$J$105,'03 - EPS - slaboproud'!$C$111:$J$242</definedName>
    <definedName name="_xlnm.Print_Area" localSheetId="4">'04 - VZT'!$C$4:$J$76,'04 - VZT'!$C$82:$J$102,'04 - VZT'!$C$108:$J$159</definedName>
    <definedName name="_xlnm.Print_Area" localSheetId="0">'Rekapitulace stavby'!$D$4:$AO$76,'Rekapitulace stavby'!$C$82:$AQ$100</definedName>
    <definedName name="_xlnm.Print_Area" localSheetId="5">'VON - VRN+ON'!$C$4:$J$76,'VON - VRN+ON'!$C$82:$J$104,'VON - VRN+ON'!$C$110:$J$155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53" i="6" l="1"/>
  <c r="J37" i="6"/>
  <c r="J36" i="6"/>
  <c r="AY99" i="1"/>
  <c r="J35" i="6"/>
  <c r="AX99" i="1"/>
  <c r="BI155" i="6"/>
  <c r="BH155" i="6"/>
  <c r="BG155" i="6"/>
  <c r="BF155" i="6"/>
  <c r="T155" i="6"/>
  <c r="R155" i="6"/>
  <c r="P155" i="6"/>
  <c r="BI154" i="6"/>
  <c r="BH154" i="6"/>
  <c r="BG154" i="6"/>
  <c r="BF154" i="6"/>
  <c r="T154" i="6"/>
  <c r="R154" i="6"/>
  <c r="P154" i="6"/>
  <c r="BI151" i="6"/>
  <c r="BH151" i="6"/>
  <c r="BG151" i="6"/>
  <c r="BF151" i="6"/>
  <c r="T151" i="6"/>
  <c r="T150" i="6"/>
  <c r="R151" i="6"/>
  <c r="R150" i="6" s="1"/>
  <c r="P151" i="6"/>
  <c r="P150" i="6" s="1"/>
  <c r="BI148" i="6"/>
  <c r="BH148" i="6"/>
  <c r="BG148" i="6"/>
  <c r="BF148" i="6"/>
  <c r="T148" i="6"/>
  <c r="T147" i="6" s="1"/>
  <c r="R148" i="6"/>
  <c r="R147" i="6"/>
  <c r="P148" i="6"/>
  <c r="P147" i="6"/>
  <c r="BI146" i="6"/>
  <c r="BH146" i="6"/>
  <c r="BG146" i="6"/>
  <c r="BF146" i="6"/>
  <c r="T146" i="6"/>
  <c r="R146" i="6"/>
  <c r="P146" i="6"/>
  <c r="BI144" i="6"/>
  <c r="BH144" i="6"/>
  <c r="BG144" i="6"/>
  <c r="BF144" i="6"/>
  <c r="T144" i="6"/>
  <c r="R144" i="6"/>
  <c r="P144" i="6"/>
  <c r="BI142" i="6"/>
  <c r="BH142" i="6"/>
  <c r="BG142" i="6"/>
  <c r="BF142" i="6"/>
  <c r="T142" i="6"/>
  <c r="R142" i="6"/>
  <c r="P142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5" i="6"/>
  <c r="BH135" i="6"/>
  <c r="BG135" i="6"/>
  <c r="BF135" i="6"/>
  <c r="T135" i="6"/>
  <c r="T134" i="6"/>
  <c r="R135" i="6"/>
  <c r="R134" i="6"/>
  <c r="P135" i="6"/>
  <c r="P134" i="6"/>
  <c r="BI132" i="6"/>
  <c r="BH132" i="6"/>
  <c r="BG132" i="6"/>
  <c r="BF132" i="6"/>
  <c r="T132" i="6"/>
  <c r="R132" i="6"/>
  <c r="P132" i="6"/>
  <c r="BI130" i="6"/>
  <c r="BH130" i="6"/>
  <c r="BG130" i="6"/>
  <c r="BF130" i="6"/>
  <c r="T130" i="6"/>
  <c r="R130" i="6"/>
  <c r="P130" i="6"/>
  <c r="BI128" i="6"/>
  <c r="BH128" i="6"/>
  <c r="BG128" i="6"/>
  <c r="BF128" i="6"/>
  <c r="T128" i="6"/>
  <c r="R128" i="6"/>
  <c r="P128" i="6"/>
  <c r="BI126" i="6"/>
  <c r="BH126" i="6"/>
  <c r="BG126" i="6"/>
  <c r="BF126" i="6"/>
  <c r="T126" i="6"/>
  <c r="R126" i="6"/>
  <c r="P126" i="6"/>
  <c r="J119" i="6"/>
  <c r="F119" i="6"/>
  <c r="F117" i="6"/>
  <c r="E115" i="6"/>
  <c r="J91" i="6"/>
  <c r="F91" i="6"/>
  <c r="F89" i="6"/>
  <c r="E87" i="6"/>
  <c r="J24" i="6"/>
  <c r="E24" i="6"/>
  <c r="J120" i="6" s="1"/>
  <c r="J23" i="6"/>
  <c r="J18" i="6"/>
  <c r="E18" i="6"/>
  <c r="F120" i="6" s="1"/>
  <c r="J17" i="6"/>
  <c r="J12" i="6"/>
  <c r="J117" i="6"/>
  <c r="E7" i="6"/>
  <c r="E113" i="6" s="1"/>
  <c r="J37" i="5"/>
  <c r="J36" i="5"/>
  <c r="AY98" i="1"/>
  <c r="J35" i="5"/>
  <c r="AX98" i="1" s="1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7" i="5"/>
  <c r="BH157" i="5"/>
  <c r="BG157" i="5"/>
  <c r="BF157" i="5"/>
  <c r="T157" i="5"/>
  <c r="R157" i="5"/>
  <c r="P157" i="5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J117" i="5"/>
  <c r="F117" i="5"/>
  <c r="F115" i="5"/>
  <c r="E113" i="5"/>
  <c r="J91" i="5"/>
  <c r="F91" i="5"/>
  <c r="F89" i="5"/>
  <c r="E87" i="5"/>
  <c r="J24" i="5"/>
  <c r="E24" i="5"/>
  <c r="J118" i="5"/>
  <c r="J23" i="5"/>
  <c r="J18" i="5"/>
  <c r="E18" i="5"/>
  <c r="F118" i="5" s="1"/>
  <c r="J17" i="5"/>
  <c r="J12" i="5"/>
  <c r="J115" i="5"/>
  <c r="E7" i="5"/>
  <c r="E111" i="5" s="1"/>
  <c r="J37" i="4"/>
  <c r="J36" i="4"/>
  <c r="AY97" i="1"/>
  <c r="J35" i="4"/>
  <c r="AX97" i="1" s="1"/>
  <c r="BI242" i="4"/>
  <c r="BH242" i="4"/>
  <c r="BG242" i="4"/>
  <c r="BF242" i="4"/>
  <c r="T242" i="4"/>
  <c r="R242" i="4"/>
  <c r="P242" i="4"/>
  <c r="BI241" i="4"/>
  <c r="BH241" i="4"/>
  <c r="BG241" i="4"/>
  <c r="BF241" i="4"/>
  <c r="T241" i="4"/>
  <c r="R241" i="4"/>
  <c r="P241" i="4"/>
  <c r="BI240" i="4"/>
  <c r="BH240" i="4"/>
  <c r="BG240" i="4"/>
  <c r="BF240" i="4"/>
  <c r="T240" i="4"/>
  <c r="R240" i="4"/>
  <c r="P240" i="4"/>
  <c r="BI239" i="4"/>
  <c r="BH239" i="4"/>
  <c r="BG239" i="4"/>
  <c r="BF239" i="4"/>
  <c r="T239" i="4"/>
  <c r="R239" i="4"/>
  <c r="P239" i="4"/>
  <c r="BI238" i="4"/>
  <c r="BH238" i="4"/>
  <c r="BG238" i="4"/>
  <c r="BF238" i="4"/>
  <c r="T238" i="4"/>
  <c r="R238" i="4"/>
  <c r="P238" i="4"/>
  <c r="BI236" i="4"/>
  <c r="BH236" i="4"/>
  <c r="BG236" i="4"/>
  <c r="BF236" i="4"/>
  <c r="T236" i="4"/>
  <c r="R236" i="4"/>
  <c r="P236" i="4"/>
  <c r="BI235" i="4"/>
  <c r="BH235" i="4"/>
  <c r="BG235" i="4"/>
  <c r="BF235" i="4"/>
  <c r="T235" i="4"/>
  <c r="R235" i="4"/>
  <c r="P235" i="4"/>
  <c r="BI233" i="4"/>
  <c r="BH233" i="4"/>
  <c r="BG233" i="4"/>
  <c r="BF233" i="4"/>
  <c r="T233" i="4"/>
  <c r="R233" i="4"/>
  <c r="P233" i="4"/>
  <c r="BI232" i="4"/>
  <c r="BH232" i="4"/>
  <c r="BG232" i="4"/>
  <c r="BF232" i="4"/>
  <c r="T232" i="4"/>
  <c r="R232" i="4"/>
  <c r="P232" i="4"/>
  <c r="BI231" i="4"/>
  <c r="BH231" i="4"/>
  <c r="BG231" i="4"/>
  <c r="BF231" i="4"/>
  <c r="T231" i="4"/>
  <c r="R231" i="4"/>
  <c r="P231" i="4"/>
  <c r="BI230" i="4"/>
  <c r="BH230" i="4"/>
  <c r="BG230" i="4"/>
  <c r="BF230" i="4"/>
  <c r="T230" i="4"/>
  <c r="R230" i="4"/>
  <c r="P230" i="4"/>
  <c r="BI229" i="4"/>
  <c r="BH229" i="4"/>
  <c r="BG229" i="4"/>
  <c r="BF229" i="4"/>
  <c r="T229" i="4"/>
  <c r="R229" i="4"/>
  <c r="P229" i="4"/>
  <c r="BI228" i="4"/>
  <c r="BH228" i="4"/>
  <c r="BG228" i="4"/>
  <c r="BF228" i="4"/>
  <c r="T228" i="4"/>
  <c r="R228" i="4"/>
  <c r="P228" i="4"/>
  <c r="BI227" i="4"/>
  <c r="BH227" i="4"/>
  <c r="BG227" i="4"/>
  <c r="BF227" i="4"/>
  <c r="T227" i="4"/>
  <c r="R227" i="4"/>
  <c r="P227" i="4"/>
  <c r="BI226" i="4"/>
  <c r="BH226" i="4"/>
  <c r="BG226" i="4"/>
  <c r="BF226" i="4"/>
  <c r="T226" i="4"/>
  <c r="R226" i="4"/>
  <c r="P226" i="4"/>
  <c r="BI225" i="4"/>
  <c r="BH225" i="4"/>
  <c r="BG225" i="4"/>
  <c r="BF225" i="4"/>
  <c r="T225" i="4"/>
  <c r="R225" i="4"/>
  <c r="P225" i="4"/>
  <c r="BI224" i="4"/>
  <c r="BH224" i="4"/>
  <c r="BG224" i="4"/>
  <c r="BF224" i="4"/>
  <c r="T224" i="4"/>
  <c r="R224" i="4"/>
  <c r="P224" i="4"/>
  <c r="BI223" i="4"/>
  <c r="BH223" i="4"/>
  <c r="BG223" i="4"/>
  <c r="BF223" i="4"/>
  <c r="T223" i="4"/>
  <c r="R223" i="4"/>
  <c r="P223" i="4"/>
  <c r="BI222" i="4"/>
  <c r="BH222" i="4"/>
  <c r="BG222" i="4"/>
  <c r="BF222" i="4"/>
  <c r="T222" i="4"/>
  <c r="R222" i="4"/>
  <c r="P222" i="4"/>
  <c r="BI221" i="4"/>
  <c r="BH221" i="4"/>
  <c r="BG221" i="4"/>
  <c r="BF221" i="4"/>
  <c r="T221" i="4"/>
  <c r="R221" i="4"/>
  <c r="P221" i="4"/>
  <c r="BI220" i="4"/>
  <c r="BH220" i="4"/>
  <c r="BG220" i="4"/>
  <c r="BF220" i="4"/>
  <c r="T220" i="4"/>
  <c r="R220" i="4"/>
  <c r="P220" i="4"/>
  <c r="BI219" i="4"/>
  <c r="BH219" i="4"/>
  <c r="BG219" i="4"/>
  <c r="BF219" i="4"/>
  <c r="T219" i="4"/>
  <c r="R219" i="4"/>
  <c r="P219" i="4"/>
  <c r="BI218" i="4"/>
  <c r="BH218" i="4"/>
  <c r="BG218" i="4"/>
  <c r="BF218" i="4"/>
  <c r="T218" i="4"/>
  <c r="R218" i="4"/>
  <c r="P218" i="4"/>
  <c r="BI217" i="4"/>
  <c r="BH217" i="4"/>
  <c r="BG217" i="4"/>
  <c r="BF217" i="4"/>
  <c r="T217" i="4"/>
  <c r="R217" i="4"/>
  <c r="P217" i="4"/>
  <c r="BI216" i="4"/>
  <c r="BH216" i="4"/>
  <c r="BG216" i="4"/>
  <c r="BF216" i="4"/>
  <c r="T216" i="4"/>
  <c r="R216" i="4"/>
  <c r="P216" i="4"/>
  <c r="BI214" i="4"/>
  <c r="BH214" i="4"/>
  <c r="BG214" i="4"/>
  <c r="BF214" i="4"/>
  <c r="T214" i="4"/>
  <c r="R214" i="4"/>
  <c r="P214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11" i="4"/>
  <c r="BH211" i="4"/>
  <c r="BG211" i="4"/>
  <c r="BF211" i="4"/>
  <c r="T211" i="4"/>
  <c r="R211" i="4"/>
  <c r="P211" i="4"/>
  <c r="BI210" i="4"/>
  <c r="BH210" i="4"/>
  <c r="BG210" i="4"/>
  <c r="BF210" i="4"/>
  <c r="T210" i="4"/>
  <c r="R210" i="4"/>
  <c r="P210" i="4"/>
  <c r="BI209" i="4"/>
  <c r="BH209" i="4"/>
  <c r="BG209" i="4"/>
  <c r="BF209" i="4"/>
  <c r="T209" i="4"/>
  <c r="R209" i="4"/>
  <c r="P209" i="4"/>
  <c r="BI208" i="4"/>
  <c r="BH208" i="4"/>
  <c r="BG208" i="4"/>
  <c r="BF208" i="4"/>
  <c r="T208" i="4"/>
  <c r="R208" i="4"/>
  <c r="P208" i="4"/>
  <c r="BI207" i="4"/>
  <c r="BH207" i="4"/>
  <c r="BG207" i="4"/>
  <c r="BF207" i="4"/>
  <c r="T207" i="4"/>
  <c r="R207" i="4"/>
  <c r="P207" i="4"/>
  <c r="BI206" i="4"/>
  <c r="BH206" i="4"/>
  <c r="BG206" i="4"/>
  <c r="BF206" i="4"/>
  <c r="T206" i="4"/>
  <c r="R206" i="4"/>
  <c r="P206" i="4"/>
  <c r="BI205" i="4"/>
  <c r="BH205" i="4"/>
  <c r="BG205" i="4"/>
  <c r="BF205" i="4"/>
  <c r="T205" i="4"/>
  <c r="R205" i="4"/>
  <c r="P205" i="4"/>
  <c r="BI204" i="4"/>
  <c r="BH204" i="4"/>
  <c r="BG204" i="4"/>
  <c r="BF204" i="4"/>
  <c r="T204" i="4"/>
  <c r="R204" i="4"/>
  <c r="P204" i="4"/>
  <c r="BI203" i="4"/>
  <c r="BH203" i="4"/>
  <c r="BG203" i="4"/>
  <c r="BF203" i="4"/>
  <c r="T203" i="4"/>
  <c r="R203" i="4"/>
  <c r="P203" i="4"/>
  <c r="BI202" i="4"/>
  <c r="BH202" i="4"/>
  <c r="BG202" i="4"/>
  <c r="BF202" i="4"/>
  <c r="T202" i="4"/>
  <c r="R202" i="4"/>
  <c r="P202" i="4"/>
  <c r="BI201" i="4"/>
  <c r="BH201" i="4"/>
  <c r="BG201" i="4"/>
  <c r="BF201" i="4"/>
  <c r="T201" i="4"/>
  <c r="R201" i="4"/>
  <c r="P201" i="4"/>
  <c r="BI200" i="4"/>
  <c r="BH200" i="4"/>
  <c r="BG200" i="4"/>
  <c r="BF200" i="4"/>
  <c r="T200" i="4"/>
  <c r="R200" i="4"/>
  <c r="P200" i="4"/>
  <c r="BI199" i="4"/>
  <c r="BH199" i="4"/>
  <c r="BG199" i="4"/>
  <c r="BF199" i="4"/>
  <c r="T199" i="4"/>
  <c r="R199" i="4"/>
  <c r="P199" i="4"/>
  <c r="BI198" i="4"/>
  <c r="BH198" i="4"/>
  <c r="BG198" i="4"/>
  <c r="BF198" i="4"/>
  <c r="T198" i="4"/>
  <c r="R198" i="4"/>
  <c r="P198" i="4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95" i="4"/>
  <c r="BH195" i="4"/>
  <c r="BG195" i="4"/>
  <c r="BF195" i="4"/>
  <c r="T195" i="4"/>
  <c r="R195" i="4"/>
  <c r="P195" i="4"/>
  <c r="BI194" i="4"/>
  <c r="BH194" i="4"/>
  <c r="BG194" i="4"/>
  <c r="BF194" i="4"/>
  <c r="T194" i="4"/>
  <c r="R194" i="4"/>
  <c r="P194" i="4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90" i="4"/>
  <c r="BH190" i="4"/>
  <c r="BG190" i="4"/>
  <c r="BF190" i="4"/>
  <c r="T190" i="4"/>
  <c r="R190" i="4"/>
  <c r="P190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7" i="4"/>
  <c r="BH187" i="4"/>
  <c r="BG187" i="4"/>
  <c r="BF187" i="4"/>
  <c r="T187" i="4"/>
  <c r="R187" i="4"/>
  <c r="P187" i="4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7" i="4"/>
  <c r="BH177" i="4"/>
  <c r="BG177" i="4"/>
  <c r="BF177" i="4"/>
  <c r="T177" i="4"/>
  <c r="R177" i="4"/>
  <c r="P177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J120" i="4"/>
  <c r="F120" i="4"/>
  <c r="F118" i="4"/>
  <c r="E116" i="4"/>
  <c r="J91" i="4"/>
  <c r="F91" i="4"/>
  <c r="F89" i="4"/>
  <c r="E87" i="4"/>
  <c r="J24" i="4"/>
  <c r="E24" i="4"/>
  <c r="J121" i="4" s="1"/>
  <c r="J23" i="4"/>
  <c r="J18" i="4"/>
  <c r="E18" i="4"/>
  <c r="F92" i="4"/>
  <c r="J17" i="4"/>
  <c r="J12" i="4"/>
  <c r="J118" i="4"/>
  <c r="E7" i="4"/>
  <c r="E85" i="4"/>
  <c r="J37" i="3"/>
  <c r="J36" i="3"/>
  <c r="AY96" i="1" s="1"/>
  <c r="J35" i="3"/>
  <c r="AX96" i="1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J118" i="3"/>
  <c r="F118" i="3"/>
  <c r="F116" i="3"/>
  <c r="E114" i="3"/>
  <c r="J91" i="3"/>
  <c r="F91" i="3"/>
  <c r="F89" i="3"/>
  <c r="E87" i="3"/>
  <c r="J24" i="3"/>
  <c r="E24" i="3"/>
  <c r="J119" i="3"/>
  <c r="J23" i="3"/>
  <c r="J18" i="3"/>
  <c r="E18" i="3"/>
  <c r="F119" i="3" s="1"/>
  <c r="J17" i="3"/>
  <c r="J12" i="3"/>
  <c r="J116" i="3"/>
  <c r="E7" i="3"/>
  <c r="E112" i="3" s="1"/>
  <c r="J37" i="2"/>
  <c r="J36" i="2"/>
  <c r="AY95" i="1"/>
  <c r="J35" i="2"/>
  <c r="AX95" i="1"/>
  <c r="BI586" i="2"/>
  <c r="BH586" i="2"/>
  <c r="BG586" i="2"/>
  <c r="BF586" i="2"/>
  <c r="T586" i="2"/>
  <c r="R586" i="2"/>
  <c r="P586" i="2"/>
  <c r="BI575" i="2"/>
  <c r="BH575" i="2"/>
  <c r="BG575" i="2"/>
  <c r="BF575" i="2"/>
  <c r="T575" i="2"/>
  <c r="R575" i="2"/>
  <c r="P575" i="2"/>
  <c r="BI569" i="2"/>
  <c r="BH569" i="2"/>
  <c r="BG569" i="2"/>
  <c r="BF569" i="2"/>
  <c r="T569" i="2"/>
  <c r="R569" i="2"/>
  <c r="P569" i="2"/>
  <c r="BI562" i="2"/>
  <c r="BH562" i="2"/>
  <c r="BG562" i="2"/>
  <c r="BF562" i="2"/>
  <c r="T562" i="2"/>
  <c r="R562" i="2"/>
  <c r="P562" i="2"/>
  <c r="BI559" i="2"/>
  <c r="BH559" i="2"/>
  <c r="BG559" i="2"/>
  <c r="BF559" i="2"/>
  <c r="T559" i="2"/>
  <c r="R559" i="2"/>
  <c r="P559" i="2"/>
  <c r="BI557" i="2"/>
  <c r="BH557" i="2"/>
  <c r="BG557" i="2"/>
  <c r="BF557" i="2"/>
  <c r="T557" i="2"/>
  <c r="R557" i="2"/>
  <c r="P557" i="2"/>
  <c r="BI550" i="2"/>
  <c r="BH550" i="2"/>
  <c r="BG550" i="2"/>
  <c r="BF550" i="2"/>
  <c r="T550" i="2"/>
  <c r="R550" i="2"/>
  <c r="P550" i="2"/>
  <c r="BI548" i="2"/>
  <c r="BH548" i="2"/>
  <c r="BG548" i="2"/>
  <c r="BF548" i="2"/>
  <c r="T548" i="2"/>
  <c r="R548" i="2"/>
  <c r="P548" i="2"/>
  <c r="BI546" i="2"/>
  <c r="BH546" i="2"/>
  <c r="BG546" i="2"/>
  <c r="BF546" i="2"/>
  <c r="T546" i="2"/>
  <c r="R546" i="2"/>
  <c r="P546" i="2"/>
  <c r="BI537" i="2"/>
  <c r="BH537" i="2"/>
  <c r="BG537" i="2"/>
  <c r="BF537" i="2"/>
  <c r="T537" i="2"/>
  <c r="R537" i="2"/>
  <c r="P537" i="2"/>
  <c r="BI534" i="2"/>
  <c r="BH534" i="2"/>
  <c r="BG534" i="2"/>
  <c r="BF534" i="2"/>
  <c r="T534" i="2"/>
  <c r="R534" i="2"/>
  <c r="P534" i="2"/>
  <c r="BI528" i="2"/>
  <c r="BH528" i="2"/>
  <c r="BG528" i="2"/>
  <c r="BF528" i="2"/>
  <c r="T528" i="2"/>
  <c r="R528" i="2"/>
  <c r="P528" i="2"/>
  <c r="BI526" i="2"/>
  <c r="BH526" i="2"/>
  <c r="BG526" i="2"/>
  <c r="BF526" i="2"/>
  <c r="T526" i="2"/>
  <c r="R526" i="2"/>
  <c r="P526" i="2"/>
  <c r="BI520" i="2"/>
  <c r="BH520" i="2"/>
  <c r="BG520" i="2"/>
  <c r="BF520" i="2"/>
  <c r="T520" i="2"/>
  <c r="R520" i="2"/>
  <c r="P520" i="2"/>
  <c r="BI513" i="2"/>
  <c r="BH513" i="2"/>
  <c r="BG513" i="2"/>
  <c r="BF513" i="2"/>
  <c r="T513" i="2"/>
  <c r="T512" i="2"/>
  <c r="R513" i="2"/>
  <c r="R512" i="2"/>
  <c r="P513" i="2"/>
  <c r="P512" i="2"/>
  <c r="BI510" i="2"/>
  <c r="BH510" i="2"/>
  <c r="BG510" i="2"/>
  <c r="BF510" i="2"/>
  <c r="T510" i="2"/>
  <c r="R510" i="2"/>
  <c r="P510" i="2"/>
  <c r="BI509" i="2"/>
  <c r="BH509" i="2"/>
  <c r="BG509" i="2"/>
  <c r="BF509" i="2"/>
  <c r="T509" i="2"/>
  <c r="R509" i="2"/>
  <c r="P509" i="2"/>
  <c r="BI508" i="2"/>
  <c r="BH508" i="2"/>
  <c r="BG508" i="2"/>
  <c r="BF508" i="2"/>
  <c r="T508" i="2"/>
  <c r="R508" i="2"/>
  <c r="P508" i="2"/>
  <c r="BI501" i="2"/>
  <c r="BH501" i="2"/>
  <c r="BG501" i="2"/>
  <c r="BF501" i="2"/>
  <c r="T501" i="2"/>
  <c r="R501" i="2"/>
  <c r="P501" i="2"/>
  <c r="BI494" i="2"/>
  <c r="BH494" i="2"/>
  <c r="BG494" i="2"/>
  <c r="BF494" i="2"/>
  <c r="T494" i="2"/>
  <c r="R494" i="2"/>
  <c r="P494" i="2"/>
  <c r="BI493" i="2"/>
  <c r="BH493" i="2"/>
  <c r="BG493" i="2"/>
  <c r="BF493" i="2"/>
  <c r="T493" i="2"/>
  <c r="R493" i="2"/>
  <c r="P493" i="2"/>
  <c r="BI492" i="2"/>
  <c r="BH492" i="2"/>
  <c r="BG492" i="2"/>
  <c r="BF492" i="2"/>
  <c r="T492" i="2"/>
  <c r="R492" i="2"/>
  <c r="P492" i="2"/>
  <c r="BI487" i="2"/>
  <c r="BH487" i="2"/>
  <c r="BG487" i="2"/>
  <c r="BF487" i="2"/>
  <c r="T487" i="2"/>
  <c r="R487" i="2"/>
  <c r="P487" i="2"/>
  <c r="BI486" i="2"/>
  <c r="BH486" i="2"/>
  <c r="BG486" i="2"/>
  <c r="BF486" i="2"/>
  <c r="T486" i="2"/>
  <c r="R486" i="2"/>
  <c r="P486" i="2"/>
  <c r="BI481" i="2"/>
  <c r="BH481" i="2"/>
  <c r="BG481" i="2"/>
  <c r="BF481" i="2"/>
  <c r="T481" i="2"/>
  <c r="R481" i="2"/>
  <c r="P481" i="2"/>
  <c r="BI480" i="2"/>
  <c r="BH480" i="2"/>
  <c r="BG480" i="2"/>
  <c r="BF480" i="2"/>
  <c r="T480" i="2"/>
  <c r="R480" i="2"/>
  <c r="P480" i="2"/>
  <c r="BI475" i="2"/>
  <c r="BH475" i="2"/>
  <c r="BG475" i="2"/>
  <c r="BF475" i="2"/>
  <c r="T475" i="2"/>
  <c r="R475" i="2"/>
  <c r="P475" i="2"/>
  <c r="BI474" i="2"/>
  <c r="BH474" i="2"/>
  <c r="BG474" i="2"/>
  <c r="BF474" i="2"/>
  <c r="T474" i="2"/>
  <c r="R474" i="2"/>
  <c r="P474" i="2"/>
  <c r="BI469" i="2"/>
  <c r="BH469" i="2"/>
  <c r="BG469" i="2"/>
  <c r="BF469" i="2"/>
  <c r="T469" i="2"/>
  <c r="R469" i="2"/>
  <c r="P469" i="2"/>
  <c r="BI466" i="2"/>
  <c r="BH466" i="2"/>
  <c r="BG466" i="2"/>
  <c r="BF466" i="2"/>
  <c r="T466" i="2"/>
  <c r="R466" i="2"/>
  <c r="P466" i="2"/>
  <c r="BI454" i="2"/>
  <c r="BH454" i="2"/>
  <c r="BG454" i="2"/>
  <c r="BF454" i="2"/>
  <c r="T454" i="2"/>
  <c r="R454" i="2"/>
  <c r="P454" i="2"/>
  <c r="BI449" i="2"/>
  <c r="BH449" i="2"/>
  <c r="BG449" i="2"/>
  <c r="BF449" i="2"/>
  <c r="T449" i="2"/>
  <c r="R449" i="2"/>
  <c r="P449" i="2"/>
  <c r="BI437" i="2"/>
  <c r="BH437" i="2"/>
  <c r="BG437" i="2"/>
  <c r="BF437" i="2"/>
  <c r="T437" i="2"/>
  <c r="R437" i="2"/>
  <c r="P437" i="2"/>
  <c r="BI435" i="2"/>
  <c r="BH435" i="2"/>
  <c r="BG435" i="2"/>
  <c r="BF435" i="2"/>
  <c r="T435" i="2"/>
  <c r="R435" i="2"/>
  <c r="P435" i="2"/>
  <c r="BI429" i="2"/>
  <c r="BH429" i="2"/>
  <c r="BG429" i="2"/>
  <c r="BF429" i="2"/>
  <c r="T429" i="2"/>
  <c r="R429" i="2"/>
  <c r="P429" i="2"/>
  <c r="BI427" i="2"/>
  <c r="BH427" i="2"/>
  <c r="BG427" i="2"/>
  <c r="BF427" i="2"/>
  <c r="T427" i="2"/>
  <c r="R427" i="2"/>
  <c r="P427" i="2"/>
  <c r="BI420" i="2"/>
  <c r="BH420" i="2"/>
  <c r="BG420" i="2"/>
  <c r="BF420" i="2"/>
  <c r="T420" i="2"/>
  <c r="R420" i="2"/>
  <c r="P420" i="2"/>
  <c r="BI410" i="2"/>
  <c r="BH410" i="2"/>
  <c r="BG410" i="2"/>
  <c r="BF410" i="2"/>
  <c r="T410" i="2"/>
  <c r="R410" i="2"/>
  <c r="P410" i="2"/>
  <c r="BI400" i="2"/>
  <c r="BH400" i="2"/>
  <c r="BG400" i="2"/>
  <c r="BF400" i="2"/>
  <c r="T400" i="2"/>
  <c r="R400" i="2"/>
  <c r="P400" i="2"/>
  <c r="BI384" i="2"/>
  <c r="BH384" i="2"/>
  <c r="BG384" i="2"/>
  <c r="BF384" i="2"/>
  <c r="T384" i="2"/>
  <c r="R384" i="2"/>
  <c r="P384" i="2"/>
  <c r="BI382" i="2"/>
  <c r="BH382" i="2"/>
  <c r="BG382" i="2"/>
  <c r="BF382" i="2"/>
  <c r="T382" i="2"/>
  <c r="R382" i="2"/>
  <c r="P382" i="2"/>
  <c r="BI380" i="2"/>
  <c r="BH380" i="2"/>
  <c r="BG380" i="2"/>
  <c r="BF380" i="2"/>
  <c r="T380" i="2"/>
  <c r="R380" i="2"/>
  <c r="P380" i="2"/>
  <c r="BI370" i="2"/>
  <c r="BH370" i="2"/>
  <c r="BG370" i="2"/>
  <c r="BF370" i="2"/>
  <c r="T370" i="2"/>
  <c r="R370" i="2"/>
  <c r="P370" i="2"/>
  <c r="BI362" i="2"/>
  <c r="BH362" i="2"/>
  <c r="BG362" i="2"/>
  <c r="BF362" i="2"/>
  <c r="T362" i="2"/>
  <c r="R362" i="2"/>
  <c r="P362" i="2"/>
  <c r="BI356" i="2"/>
  <c r="BH356" i="2"/>
  <c r="BG356" i="2"/>
  <c r="BF356" i="2"/>
  <c r="T356" i="2"/>
  <c r="R356" i="2"/>
  <c r="P356" i="2"/>
  <c r="BI349" i="2"/>
  <c r="BH349" i="2"/>
  <c r="BG349" i="2"/>
  <c r="BF349" i="2"/>
  <c r="T349" i="2"/>
  <c r="R349" i="2"/>
  <c r="P349" i="2"/>
  <c r="BI343" i="2"/>
  <c r="BH343" i="2"/>
  <c r="BG343" i="2"/>
  <c r="BF343" i="2"/>
  <c r="T343" i="2"/>
  <c r="T342" i="2"/>
  <c r="R343" i="2"/>
  <c r="R342" i="2" s="1"/>
  <c r="P343" i="2"/>
  <c r="P342" i="2" s="1"/>
  <c r="BI339" i="2"/>
  <c r="BH339" i="2"/>
  <c r="BG339" i="2"/>
  <c r="BF339" i="2"/>
  <c r="T339" i="2"/>
  <c r="T338" i="2"/>
  <c r="R339" i="2"/>
  <c r="R338" i="2"/>
  <c r="P339" i="2"/>
  <c r="P338" i="2" s="1"/>
  <c r="BI336" i="2"/>
  <c r="BH336" i="2"/>
  <c r="BG336" i="2"/>
  <c r="BF336" i="2"/>
  <c r="T336" i="2"/>
  <c r="R336" i="2"/>
  <c r="P336" i="2"/>
  <c r="BI333" i="2"/>
  <c r="BH333" i="2"/>
  <c r="BG333" i="2"/>
  <c r="BF333" i="2"/>
  <c r="T333" i="2"/>
  <c r="R333" i="2"/>
  <c r="P333" i="2"/>
  <c r="BI331" i="2"/>
  <c r="BH331" i="2"/>
  <c r="BG331" i="2"/>
  <c r="BF331" i="2"/>
  <c r="T331" i="2"/>
  <c r="R331" i="2"/>
  <c r="P331" i="2"/>
  <c r="BI329" i="2"/>
  <c r="BH329" i="2"/>
  <c r="BG329" i="2"/>
  <c r="BF329" i="2"/>
  <c r="T329" i="2"/>
  <c r="R329" i="2"/>
  <c r="P329" i="2"/>
  <c r="BI319" i="2"/>
  <c r="BH319" i="2"/>
  <c r="BG319" i="2"/>
  <c r="BF319" i="2"/>
  <c r="T319" i="2"/>
  <c r="R319" i="2"/>
  <c r="P319" i="2"/>
  <c r="BI313" i="2"/>
  <c r="BH313" i="2"/>
  <c r="BG313" i="2"/>
  <c r="BF313" i="2"/>
  <c r="T313" i="2"/>
  <c r="R313" i="2"/>
  <c r="P313" i="2"/>
  <c r="BI307" i="2"/>
  <c r="BH307" i="2"/>
  <c r="BG307" i="2"/>
  <c r="BF307" i="2"/>
  <c r="T307" i="2"/>
  <c r="R307" i="2"/>
  <c r="P307" i="2"/>
  <c r="BI300" i="2"/>
  <c r="BH300" i="2"/>
  <c r="BG300" i="2"/>
  <c r="BF300" i="2"/>
  <c r="T300" i="2"/>
  <c r="R300" i="2"/>
  <c r="P300" i="2"/>
  <c r="BI293" i="2"/>
  <c r="BH293" i="2"/>
  <c r="BG293" i="2"/>
  <c r="BF293" i="2"/>
  <c r="T293" i="2"/>
  <c r="R293" i="2"/>
  <c r="P293" i="2"/>
  <c r="BI270" i="2"/>
  <c r="BH270" i="2"/>
  <c r="BG270" i="2"/>
  <c r="BF270" i="2"/>
  <c r="T270" i="2"/>
  <c r="R270" i="2"/>
  <c r="P270" i="2"/>
  <c r="BI256" i="2"/>
  <c r="BH256" i="2"/>
  <c r="BG256" i="2"/>
  <c r="BF256" i="2"/>
  <c r="T256" i="2"/>
  <c r="R256" i="2"/>
  <c r="P256" i="2"/>
  <c r="BI250" i="2"/>
  <c r="BH250" i="2"/>
  <c r="BG250" i="2"/>
  <c r="BF250" i="2"/>
  <c r="T250" i="2"/>
  <c r="R250" i="2"/>
  <c r="P250" i="2"/>
  <c r="BI245" i="2"/>
  <c r="BH245" i="2"/>
  <c r="BG245" i="2"/>
  <c r="BF245" i="2"/>
  <c r="T245" i="2"/>
  <c r="R245" i="2"/>
  <c r="P245" i="2"/>
  <c r="BI234" i="2"/>
  <c r="BH234" i="2"/>
  <c r="BG234" i="2"/>
  <c r="BF234" i="2"/>
  <c r="T234" i="2"/>
  <c r="R234" i="2"/>
  <c r="P234" i="2"/>
  <c r="BI231" i="2"/>
  <c r="BH231" i="2"/>
  <c r="BG231" i="2"/>
  <c r="BF231" i="2"/>
  <c r="T231" i="2"/>
  <c r="R231" i="2"/>
  <c r="P231" i="2"/>
  <c r="BI226" i="2"/>
  <c r="BH226" i="2"/>
  <c r="BG226" i="2"/>
  <c r="BF226" i="2"/>
  <c r="T226" i="2"/>
  <c r="R226" i="2"/>
  <c r="P226" i="2"/>
  <c r="BI220" i="2"/>
  <c r="BH220" i="2"/>
  <c r="BG220" i="2"/>
  <c r="BF220" i="2"/>
  <c r="T220" i="2"/>
  <c r="R220" i="2"/>
  <c r="P220" i="2"/>
  <c r="BI213" i="2"/>
  <c r="BH213" i="2"/>
  <c r="BG213" i="2"/>
  <c r="BF213" i="2"/>
  <c r="T213" i="2"/>
  <c r="R213" i="2"/>
  <c r="P213" i="2"/>
  <c r="BI207" i="2"/>
  <c r="BH207" i="2"/>
  <c r="BG207" i="2"/>
  <c r="BF207" i="2"/>
  <c r="T207" i="2"/>
  <c r="R207" i="2"/>
  <c r="P207" i="2"/>
  <c r="BI200" i="2"/>
  <c r="BH200" i="2"/>
  <c r="BG200" i="2"/>
  <c r="BF200" i="2"/>
  <c r="T200" i="2"/>
  <c r="R200" i="2"/>
  <c r="P200" i="2"/>
  <c r="BI194" i="2"/>
  <c r="BH194" i="2"/>
  <c r="BG194" i="2"/>
  <c r="BF194" i="2"/>
  <c r="T194" i="2"/>
  <c r="R194" i="2"/>
  <c r="P194" i="2"/>
  <c r="BI188" i="2"/>
  <c r="BH188" i="2"/>
  <c r="BG188" i="2"/>
  <c r="BF188" i="2"/>
  <c r="T188" i="2"/>
  <c r="R188" i="2"/>
  <c r="P188" i="2"/>
  <c r="BI181" i="2"/>
  <c r="BH181" i="2"/>
  <c r="BG181" i="2"/>
  <c r="BF181" i="2"/>
  <c r="T181" i="2"/>
  <c r="R181" i="2"/>
  <c r="P181" i="2"/>
  <c r="BI175" i="2"/>
  <c r="BH175" i="2"/>
  <c r="BG175" i="2"/>
  <c r="BF175" i="2"/>
  <c r="T175" i="2"/>
  <c r="R175" i="2"/>
  <c r="P175" i="2"/>
  <c r="BI167" i="2"/>
  <c r="BH167" i="2"/>
  <c r="BG167" i="2"/>
  <c r="BF167" i="2"/>
  <c r="T167" i="2"/>
  <c r="T166" i="2"/>
  <c r="R167" i="2"/>
  <c r="R166" i="2"/>
  <c r="P167" i="2"/>
  <c r="P166" i="2"/>
  <c r="BI160" i="2"/>
  <c r="BH160" i="2"/>
  <c r="BG160" i="2"/>
  <c r="BF160" i="2"/>
  <c r="T160" i="2"/>
  <c r="R160" i="2"/>
  <c r="P160" i="2"/>
  <c r="BI154" i="2"/>
  <c r="BH154" i="2"/>
  <c r="BG154" i="2"/>
  <c r="BF154" i="2"/>
  <c r="T154" i="2"/>
  <c r="R154" i="2"/>
  <c r="P154" i="2"/>
  <c r="BI147" i="2"/>
  <c r="BH147" i="2"/>
  <c r="BG147" i="2"/>
  <c r="BF147" i="2"/>
  <c r="T147" i="2"/>
  <c r="R147" i="2"/>
  <c r="P147" i="2"/>
  <c r="BI141" i="2"/>
  <c r="BH141" i="2"/>
  <c r="BG141" i="2"/>
  <c r="BF141" i="2"/>
  <c r="T141" i="2"/>
  <c r="R141" i="2"/>
  <c r="P141" i="2"/>
  <c r="BI135" i="2"/>
  <c r="BH135" i="2"/>
  <c r="BG135" i="2"/>
  <c r="BF135" i="2"/>
  <c r="T135" i="2"/>
  <c r="R135" i="2"/>
  <c r="P135" i="2"/>
  <c r="J128" i="2"/>
  <c r="F128" i="2"/>
  <c r="F126" i="2"/>
  <c r="E124" i="2"/>
  <c r="J91" i="2"/>
  <c r="F91" i="2"/>
  <c r="F89" i="2"/>
  <c r="E87" i="2"/>
  <c r="J24" i="2"/>
  <c r="E24" i="2"/>
  <c r="J92" i="2"/>
  <c r="J23" i="2"/>
  <c r="J18" i="2"/>
  <c r="E18" i="2"/>
  <c r="F129" i="2" s="1"/>
  <c r="J17" i="2"/>
  <c r="J12" i="2"/>
  <c r="J89" i="2" s="1"/>
  <c r="E7" i="2"/>
  <c r="E122" i="2" s="1"/>
  <c r="L90" i="1"/>
  <c r="AM90" i="1"/>
  <c r="AM89" i="1"/>
  <c r="L89" i="1"/>
  <c r="AM87" i="1"/>
  <c r="L87" i="1"/>
  <c r="L85" i="1"/>
  <c r="L84" i="1"/>
  <c r="BK548" i="2"/>
  <c r="BK526" i="2"/>
  <c r="J492" i="2"/>
  <c r="J427" i="2"/>
  <c r="J343" i="2"/>
  <c r="J329" i="2"/>
  <c r="BK270" i="2"/>
  <c r="BK167" i="2"/>
  <c r="BK575" i="2"/>
  <c r="BK562" i="2"/>
  <c r="J526" i="2"/>
  <c r="BK501" i="2"/>
  <c r="J487" i="2"/>
  <c r="J469" i="2"/>
  <c r="BK449" i="2"/>
  <c r="J370" i="2"/>
  <c r="BK333" i="2"/>
  <c r="BK250" i="2"/>
  <c r="J200" i="2"/>
  <c r="J147" i="2"/>
  <c r="J528" i="2"/>
  <c r="BK487" i="2"/>
  <c r="J449" i="2"/>
  <c r="J410" i="2"/>
  <c r="J380" i="2"/>
  <c r="J270" i="2"/>
  <c r="BK226" i="2"/>
  <c r="J188" i="2"/>
  <c r="J154" i="2"/>
  <c r="J546" i="2"/>
  <c r="BK508" i="2"/>
  <c r="BK469" i="2"/>
  <c r="J420" i="2"/>
  <c r="J336" i="2"/>
  <c r="BK307" i="2"/>
  <c r="J234" i="2"/>
  <c r="BK213" i="2"/>
  <c r="BK154" i="2"/>
  <c r="J171" i="3"/>
  <c r="BK164" i="3"/>
  <c r="BK157" i="3"/>
  <c r="J145" i="3"/>
  <c r="J134" i="3"/>
  <c r="BK127" i="3"/>
  <c r="J167" i="3"/>
  <c r="J152" i="3"/>
  <c r="J144" i="3"/>
  <c r="J140" i="3"/>
  <c r="J132" i="3"/>
  <c r="J168" i="3"/>
  <c r="BK163" i="3"/>
  <c r="J156" i="3"/>
  <c r="BK144" i="3"/>
  <c r="BK137" i="3"/>
  <c r="J130" i="3"/>
  <c r="BK165" i="3"/>
  <c r="BK159" i="3"/>
  <c r="BK149" i="3"/>
  <c r="BK134" i="3"/>
  <c r="BK126" i="3"/>
  <c r="BK235" i="4"/>
  <c r="BK226" i="4"/>
  <c r="BK218" i="4"/>
  <c r="BK213" i="4"/>
  <c r="BK193" i="4"/>
  <c r="BK179" i="4"/>
  <c r="BK176" i="4"/>
  <c r="J166" i="4"/>
  <c r="J159" i="4"/>
  <c r="BK149" i="4"/>
  <c r="J143" i="4"/>
  <c r="BK135" i="4"/>
  <c r="BK236" i="4"/>
  <c r="J227" i="4"/>
  <c r="J211" i="4"/>
  <c r="BK203" i="4"/>
  <c r="BK197" i="4"/>
  <c r="J193" i="4"/>
  <c r="BK186" i="4"/>
  <c r="J180" i="4"/>
  <c r="BK173" i="4"/>
  <c r="BK165" i="4"/>
  <c r="J156" i="4"/>
  <c r="BK152" i="4"/>
  <c r="BK145" i="4"/>
  <c r="J142" i="4"/>
  <c r="J137" i="4"/>
  <c r="BK133" i="4"/>
  <c r="BK230" i="4"/>
  <c r="J225" i="4"/>
  <c r="BK212" i="4"/>
  <c r="BK207" i="4"/>
  <c r="J199" i="4"/>
  <c r="J195" i="4"/>
  <c r="J185" i="4"/>
  <c r="BK182" i="4"/>
  <c r="J170" i="4"/>
  <c r="J162" i="4"/>
  <c r="J132" i="4"/>
  <c r="J240" i="4"/>
  <c r="J235" i="4"/>
  <c r="J229" i="4"/>
  <c r="J222" i="4"/>
  <c r="J214" i="4"/>
  <c r="J207" i="4"/>
  <c r="J187" i="4"/>
  <c r="BK170" i="4"/>
  <c r="J165" i="4"/>
  <c r="BK154" i="4"/>
  <c r="J151" i="4"/>
  <c r="BK139" i="4"/>
  <c r="J134" i="4"/>
  <c r="BK129" i="4"/>
  <c r="BK157" i="5"/>
  <c r="BK150" i="5"/>
  <c r="BK141" i="5"/>
  <c r="J135" i="5"/>
  <c r="BK155" i="5"/>
  <c r="BK146" i="5"/>
  <c r="J136" i="5"/>
  <c r="J127" i="5"/>
  <c r="BK153" i="5"/>
  <c r="BK137" i="5"/>
  <c r="J131" i="5"/>
  <c r="J158" i="5"/>
  <c r="J150" i="5"/>
  <c r="J145" i="5"/>
  <c r="J138" i="5"/>
  <c r="J130" i="5"/>
  <c r="J144" i="6"/>
  <c r="BK155" i="6"/>
  <c r="J142" i="6"/>
  <c r="BK130" i="6"/>
  <c r="BK148" i="6"/>
  <c r="BK139" i="6"/>
  <c r="J140" i="6"/>
  <c r="BK128" i="6"/>
  <c r="BK550" i="2"/>
  <c r="BK528" i="2"/>
  <c r="J508" i="2"/>
  <c r="BK475" i="2"/>
  <c r="BK410" i="2"/>
  <c r="BK339" i="2"/>
  <c r="BK319" i="2"/>
  <c r="BK245" i="2"/>
  <c r="J141" i="2"/>
  <c r="J586" i="2"/>
  <c r="BK569" i="2"/>
  <c r="J550" i="2"/>
  <c r="J513" i="2"/>
  <c r="BK492" i="2"/>
  <c r="BK474" i="2"/>
  <c r="BK429" i="2"/>
  <c r="J362" i="2"/>
  <c r="BK331" i="2"/>
  <c r="BK234" i="2"/>
  <c r="BK188" i="2"/>
  <c r="J135" i="2"/>
  <c r="J537" i="2"/>
  <c r="J493" i="2"/>
  <c r="J475" i="2"/>
  <c r="J437" i="2"/>
  <c r="BK382" i="2"/>
  <c r="J300" i="2"/>
  <c r="BK256" i="2"/>
  <c r="J213" i="2"/>
  <c r="J167" i="2"/>
  <c r="BK141" i="2"/>
  <c r="BK534" i="2"/>
  <c r="J501" i="2"/>
  <c r="BK437" i="2"/>
  <c r="BK362" i="2"/>
  <c r="J356" i="2"/>
  <c r="BK343" i="2"/>
  <c r="J333" i="2"/>
  <c r="BK300" i="2"/>
  <c r="BK231" i="2"/>
  <c r="BK194" i="2"/>
  <c r="J160" i="2"/>
  <c r="J173" i="3"/>
  <c r="J169" i="3"/>
  <c r="J159" i="3"/>
  <c r="BK150" i="3"/>
  <c r="J137" i="3"/>
  <c r="J131" i="3"/>
  <c r="J170" i="3"/>
  <c r="BK156" i="3"/>
  <c r="J150" i="3"/>
  <c r="J142" i="3"/>
  <c r="J135" i="3"/>
  <c r="BK125" i="3"/>
  <c r="BK167" i="3"/>
  <c r="BK161" i="3"/>
  <c r="J154" i="3"/>
  <c r="J146" i="3"/>
  <c r="J139" i="3"/>
  <c r="BK131" i="3"/>
  <c r="J125" i="3"/>
  <c r="J160" i="3"/>
  <c r="BK152" i="3"/>
  <c r="BK146" i="3"/>
  <c r="J136" i="3"/>
  <c r="BK130" i="3"/>
  <c r="BK241" i="4"/>
  <c r="BK222" i="4"/>
  <c r="BK219" i="4"/>
  <c r="BK214" i="4"/>
  <c r="BK204" i="4"/>
  <c r="BK192" i="4"/>
  <c r="BK184" i="4"/>
  <c r="J177" i="4"/>
  <c r="J164" i="4"/>
  <c r="BK156" i="4"/>
  <c r="BK148" i="4"/>
  <c r="BK141" i="4"/>
  <c r="BK240" i="4"/>
  <c r="J230" i="4"/>
  <c r="J220" i="4"/>
  <c r="J204" i="4"/>
  <c r="J200" i="4"/>
  <c r="BK196" i="4"/>
  <c r="J190" i="4"/>
  <c r="BK187" i="4"/>
  <c r="J182" i="4"/>
  <c r="BK174" i="4"/>
  <c r="BK166" i="4"/>
  <c r="J158" i="4"/>
  <c r="J153" i="4"/>
  <c r="BK144" i="4"/>
  <c r="J139" i="4"/>
  <c r="J136" i="4"/>
  <c r="J131" i="4"/>
  <c r="BK227" i="4"/>
  <c r="J223" i="4"/>
  <c r="J210" i="4"/>
  <c r="BK206" i="4"/>
  <c r="J202" i="4"/>
  <c r="J197" i="4"/>
  <c r="J186" i="4"/>
  <c r="BK177" i="4"/>
  <c r="BK169" i="4"/>
  <c r="J161" i="4"/>
  <c r="BK130" i="4"/>
  <c r="J241" i="4"/>
  <c r="J236" i="4"/>
  <c r="BK231" i="4"/>
  <c r="BK223" i="4"/>
  <c r="J217" i="4"/>
  <c r="BK209" i="4"/>
  <c r="J192" i="4"/>
  <c r="BK175" i="4"/>
  <c r="BK167" i="4"/>
  <c r="BK158" i="4"/>
  <c r="J152" i="4"/>
  <c r="J145" i="4"/>
  <c r="BK137" i="4"/>
  <c r="BK132" i="4"/>
  <c r="J128" i="4"/>
  <c r="BK156" i="5"/>
  <c r="BK151" i="5"/>
  <c r="J143" i="5"/>
  <c r="BK138" i="5"/>
  <c r="BK128" i="5"/>
  <c r="BK152" i="5"/>
  <c r="J149" i="5"/>
  <c r="J141" i="5"/>
  <c r="J132" i="5"/>
  <c r="J144" i="5"/>
  <c r="BK135" i="5"/>
  <c r="J128" i="5"/>
  <c r="J156" i="5"/>
  <c r="BK147" i="5"/>
  <c r="BK143" i="5"/>
  <c r="BK133" i="5"/>
  <c r="J129" i="5"/>
  <c r="J139" i="6"/>
  <c r="BK126" i="6"/>
  <c r="BK144" i="6"/>
  <c r="BK132" i="6"/>
  <c r="BK154" i="6"/>
  <c r="BK142" i="6"/>
  <c r="J146" i="6"/>
  <c r="J126" i="6"/>
  <c r="BK559" i="2"/>
  <c r="BK537" i="2"/>
  <c r="J509" i="2"/>
  <c r="J480" i="2"/>
  <c r="BK384" i="2"/>
  <c r="J331" i="2"/>
  <c r="J307" i="2"/>
  <c r="J194" i="2"/>
  <c r="J575" i="2"/>
  <c r="J562" i="2"/>
  <c r="J534" i="2"/>
  <c r="J510" i="2"/>
  <c r="BK493" i="2"/>
  <c r="BK480" i="2"/>
  <c r="J454" i="2"/>
  <c r="BK380" i="2"/>
  <c r="J349" i="2"/>
  <c r="J319" i="2"/>
  <c r="BK220" i="2"/>
  <c r="J181" i="2"/>
  <c r="BK546" i="2"/>
  <c r="BK509" i="2"/>
  <c r="J481" i="2"/>
  <c r="BK454" i="2"/>
  <c r="BK420" i="2"/>
  <c r="J384" i="2"/>
  <c r="BK293" i="2"/>
  <c r="J245" i="2"/>
  <c r="BK207" i="2"/>
  <c r="BK160" i="2"/>
  <c r="J548" i="2"/>
  <c r="BK513" i="2"/>
  <c r="J474" i="2"/>
  <c r="BK427" i="2"/>
  <c r="J339" i="2"/>
  <c r="BK313" i="2"/>
  <c r="J250" i="2"/>
  <c r="J226" i="2"/>
  <c r="J175" i="2"/>
  <c r="AS94" i="1"/>
  <c r="BK151" i="3"/>
  <c r="BK140" i="3"/>
  <c r="BK132" i="3"/>
  <c r="J172" i="3"/>
  <c r="BK168" i="3"/>
  <c r="J158" i="3"/>
  <c r="J151" i="3"/>
  <c r="J143" i="3"/>
  <c r="BK139" i="3"/>
  <c r="J128" i="3"/>
  <c r="BK171" i="3"/>
  <c r="J165" i="3"/>
  <c r="J157" i="3"/>
  <c r="J148" i="3"/>
  <c r="BK143" i="3"/>
  <c r="BK136" i="3"/>
  <c r="J126" i="3"/>
  <c r="J163" i="3"/>
  <c r="BK154" i="3"/>
  <c r="BK145" i="3"/>
  <c r="J133" i="3"/>
  <c r="J242" i="4"/>
  <c r="BK232" i="4"/>
  <c r="BK221" i="4"/>
  <c r="BK217" i="4"/>
  <c r="BK211" i="4"/>
  <c r="J203" i="4"/>
  <c r="BK189" i="4"/>
  <c r="BK178" i="4"/>
  <c r="J174" i="4"/>
  <c r="BK162" i="4"/>
  <c r="BK157" i="4"/>
  <c r="BK151" i="4"/>
  <c r="J144" i="4"/>
  <c r="BK128" i="4"/>
  <c r="J231" i="4"/>
  <c r="J221" i="4"/>
  <c r="J205" i="4"/>
  <c r="BK201" i="4"/>
  <c r="BK195" i="4"/>
  <c r="J189" i="4"/>
  <c r="BK185" i="4"/>
  <c r="J179" i="4"/>
  <c r="J171" i="4"/>
  <c r="BK164" i="4"/>
  <c r="J155" i="4"/>
  <c r="BK147" i="4"/>
  <c r="BK143" i="4"/>
  <c r="BK138" i="4"/>
  <c r="BK134" i="4"/>
  <c r="BK229" i="4"/>
  <c r="J224" i="4"/>
  <c r="BK216" i="4"/>
  <c r="J208" i="4"/>
  <c r="J201" i="4"/>
  <c r="J196" i="4"/>
  <c r="BK190" i="4"/>
  <c r="J183" i="4"/>
  <c r="BK171" i="4"/>
  <c r="J163" i="4"/>
  <c r="J140" i="4"/>
  <c r="BK242" i="4"/>
  <c r="BK239" i="4"/>
  <c r="J232" i="4"/>
  <c r="BK225" i="4"/>
  <c r="J218" i="4"/>
  <c r="J212" i="4"/>
  <c r="BK199" i="4"/>
  <c r="J178" i="4"/>
  <c r="J169" i="4"/>
  <c r="BK159" i="4"/>
  <c r="BK153" i="4"/>
  <c r="J148" i="4"/>
  <c r="BK136" i="4"/>
  <c r="BK131" i="4"/>
  <c r="J154" i="5"/>
  <c r="BK149" i="5"/>
  <c r="BK140" i="5"/>
  <c r="BK129" i="5"/>
  <c r="BK158" i="5"/>
  <c r="BK142" i="5"/>
  <c r="J133" i="5"/>
  <c r="J157" i="5"/>
  <c r="J140" i="5"/>
  <c r="BK132" i="5"/>
  <c r="J125" i="5"/>
  <c r="J155" i="5"/>
  <c r="J146" i="5"/>
  <c r="J142" i="5"/>
  <c r="BK131" i="5"/>
  <c r="J126" i="5"/>
  <c r="J154" i="6"/>
  <c r="J132" i="6"/>
  <c r="BK140" i="6"/>
  <c r="J128" i="6"/>
  <c r="BK146" i="6"/>
  <c r="J151" i="6"/>
  <c r="J135" i="6"/>
  <c r="J557" i="2"/>
  <c r="BK510" i="2"/>
  <c r="BK481" i="2"/>
  <c r="J435" i="2"/>
  <c r="J382" i="2"/>
  <c r="BK336" i="2"/>
  <c r="J313" i="2"/>
  <c r="BK200" i="2"/>
  <c r="BK586" i="2"/>
  <c r="J569" i="2"/>
  <c r="BK557" i="2"/>
  <c r="BK520" i="2"/>
  <c r="J494" i="2"/>
  <c r="BK486" i="2"/>
  <c r="BK466" i="2"/>
  <c r="BK400" i="2"/>
  <c r="BK356" i="2"/>
  <c r="J256" i="2"/>
  <c r="J207" i="2"/>
  <c r="J559" i="2"/>
  <c r="BK494" i="2"/>
  <c r="J466" i="2"/>
  <c r="J429" i="2"/>
  <c r="J400" i="2"/>
  <c r="BK349" i="2"/>
  <c r="J231" i="2"/>
  <c r="BK175" i="2"/>
  <c r="BK147" i="2"/>
  <c r="J520" i="2"/>
  <c r="J486" i="2"/>
  <c r="BK435" i="2"/>
  <c r="BK370" i="2"/>
  <c r="BK329" i="2"/>
  <c r="J293" i="2"/>
  <c r="J220" i="2"/>
  <c r="BK181" i="2"/>
  <c r="BK135" i="2"/>
  <c r="BK170" i="3"/>
  <c r="BK166" i="3"/>
  <c r="BK158" i="3"/>
  <c r="BK148" i="3"/>
  <c r="BK135" i="3"/>
  <c r="BK128" i="3"/>
  <c r="BK169" i="3"/>
  <c r="J161" i="3"/>
  <c r="BK155" i="3"/>
  <c r="J147" i="3"/>
  <c r="BK141" i="3"/>
  <c r="BK172" i="3"/>
  <c r="J166" i="3"/>
  <c r="BK160" i="3"/>
  <c r="J149" i="3"/>
  <c r="BK142" i="3"/>
  <c r="BK133" i="3"/>
  <c r="BK173" i="3"/>
  <c r="J164" i="3"/>
  <c r="J155" i="3"/>
  <c r="BK147" i="3"/>
  <c r="J141" i="3"/>
  <c r="J127" i="3"/>
  <c r="J239" i="4"/>
  <c r="BK228" i="4"/>
  <c r="BK220" i="4"/>
  <c r="J216" i="4"/>
  <c r="BK208" i="4"/>
  <c r="J206" i="4"/>
  <c r="J194" i="4"/>
  <c r="J191" i="4"/>
  <c r="BK180" i="4"/>
  <c r="J175" i="4"/>
  <c r="BK161" i="4"/>
  <c r="BK155" i="4"/>
  <c r="BK146" i="4"/>
  <c r="BK142" i="4"/>
  <c r="BK140" i="4"/>
  <c r="J238" i="4"/>
  <c r="BK224" i="4"/>
  <c r="BK210" i="4"/>
  <c r="BK202" i="4"/>
  <c r="J198" i="4"/>
  <c r="BK194" i="4"/>
  <c r="J188" i="4"/>
  <c r="BK183" i="4"/>
  <c r="J176" i="4"/>
  <c r="J167" i="4"/>
  <c r="BK163" i="4"/>
  <c r="J154" i="4"/>
  <c r="J146" i="4"/>
  <c r="J141" i="4"/>
  <c r="J135" i="4"/>
  <c r="J233" i="4"/>
  <c r="J226" i="4"/>
  <c r="J219" i="4"/>
  <c r="J209" i="4"/>
  <c r="BK205" i="4"/>
  <c r="BK198" i="4"/>
  <c r="BK191" i="4"/>
  <c r="J184" i="4"/>
  <c r="J168" i="4"/>
  <c r="J147" i="4"/>
  <c r="J129" i="4"/>
  <c r="BK238" i="4"/>
  <c r="BK233" i="4"/>
  <c r="J228" i="4"/>
  <c r="J213" i="4"/>
  <c r="BK200" i="4"/>
  <c r="BK188" i="4"/>
  <c r="J173" i="4"/>
  <c r="BK168" i="4"/>
  <c r="J157" i="4"/>
  <c r="J149" i="4"/>
  <c r="J138" i="4"/>
  <c r="J133" i="4"/>
  <c r="J130" i="4"/>
  <c r="BK159" i="5"/>
  <c r="J153" i="5"/>
  <c r="J147" i="5"/>
  <c r="J137" i="5"/>
  <c r="BK126" i="5"/>
  <c r="J151" i="5"/>
  <c r="BK145" i="5"/>
  <c r="J134" i="5"/>
  <c r="BK125" i="5"/>
  <c r="J152" i="5"/>
  <c r="BK136" i="5"/>
  <c r="BK130" i="5"/>
  <c r="J159" i="5"/>
  <c r="BK154" i="5"/>
  <c r="BK144" i="5"/>
  <c r="BK134" i="5"/>
  <c r="BK127" i="5"/>
  <c r="BK135" i="6"/>
  <c r="J148" i="6"/>
  <c r="J138" i="6"/>
  <c r="BK151" i="6"/>
  <c r="J155" i="6"/>
  <c r="BK138" i="6"/>
  <c r="J130" i="6"/>
  <c r="T134" i="2" l="1"/>
  <c r="P174" i="2"/>
  <c r="BK233" i="2"/>
  <c r="J233" i="2" s="1"/>
  <c r="J101" i="2" s="1"/>
  <c r="BK328" i="2"/>
  <c r="J328" i="2" s="1"/>
  <c r="J102" i="2" s="1"/>
  <c r="T348" i="2"/>
  <c r="T341" i="2" s="1"/>
  <c r="P369" i="2"/>
  <c r="R468" i="2"/>
  <c r="BK519" i="2"/>
  <c r="J519" i="2"/>
  <c r="J110" i="2" s="1"/>
  <c r="R536" i="2"/>
  <c r="T561" i="2"/>
  <c r="T124" i="3"/>
  <c r="R129" i="3"/>
  <c r="R138" i="3"/>
  <c r="R153" i="3"/>
  <c r="BK162" i="3"/>
  <c r="J162" i="3"/>
  <c r="J102" i="3"/>
  <c r="R127" i="4"/>
  <c r="R150" i="4"/>
  <c r="P160" i="4"/>
  <c r="BK181" i="4"/>
  <c r="J181" i="4" s="1"/>
  <c r="J102" i="4" s="1"/>
  <c r="BK234" i="4"/>
  <c r="J234" i="4"/>
  <c r="J103" i="4" s="1"/>
  <c r="T237" i="4"/>
  <c r="P134" i="2"/>
  <c r="T174" i="2"/>
  <c r="P233" i="2"/>
  <c r="R328" i="2"/>
  <c r="R348" i="2"/>
  <c r="BK369" i="2"/>
  <c r="J369" i="2"/>
  <c r="J107" i="2" s="1"/>
  <c r="T468" i="2"/>
  <c r="T519" i="2"/>
  <c r="T536" i="2"/>
  <c r="R561" i="2"/>
  <c r="R124" i="3"/>
  <c r="P129" i="3"/>
  <c r="BK138" i="3"/>
  <c r="J138" i="3" s="1"/>
  <c r="J100" i="3" s="1"/>
  <c r="T153" i="3"/>
  <c r="P162" i="3"/>
  <c r="BK127" i="4"/>
  <c r="J127" i="4"/>
  <c r="J99" i="4" s="1"/>
  <c r="BK150" i="4"/>
  <c r="J150" i="4"/>
  <c r="J100" i="4"/>
  <c r="R160" i="4"/>
  <c r="P181" i="4"/>
  <c r="P234" i="4"/>
  <c r="BK237" i="4"/>
  <c r="J237" i="4"/>
  <c r="J104" i="4"/>
  <c r="BK124" i="5"/>
  <c r="J124" i="5"/>
  <c r="J99" i="5" s="1"/>
  <c r="T124" i="5"/>
  <c r="R139" i="5"/>
  <c r="R123" i="5" s="1"/>
  <c r="R122" i="5" s="1"/>
  <c r="R121" i="5" s="1"/>
  <c r="P148" i="5"/>
  <c r="P125" i="6"/>
  <c r="T125" i="6"/>
  <c r="P137" i="6"/>
  <c r="T137" i="6"/>
  <c r="R134" i="2"/>
  <c r="R174" i="2"/>
  <c r="T233" i="2"/>
  <c r="T328" i="2"/>
  <c r="BK348" i="2"/>
  <c r="J348" i="2"/>
  <c r="J106" i="2"/>
  <c r="T369" i="2"/>
  <c r="BK468" i="2"/>
  <c r="J468" i="2"/>
  <c r="J108" i="2" s="1"/>
  <c r="R519" i="2"/>
  <c r="BK536" i="2"/>
  <c r="J536" i="2"/>
  <c r="J111" i="2" s="1"/>
  <c r="BK561" i="2"/>
  <c r="J561" i="2" s="1"/>
  <c r="J112" i="2" s="1"/>
  <c r="BK124" i="3"/>
  <c r="J124" i="3"/>
  <c r="J98" i="3" s="1"/>
  <c r="BK129" i="3"/>
  <c r="J129" i="3" s="1"/>
  <c r="J99" i="3" s="1"/>
  <c r="P138" i="3"/>
  <c r="BK153" i="3"/>
  <c r="J153" i="3" s="1"/>
  <c r="J101" i="3" s="1"/>
  <c r="T162" i="3"/>
  <c r="P127" i="4"/>
  <c r="T150" i="4"/>
  <c r="T160" i="4"/>
  <c r="R181" i="4"/>
  <c r="R234" i="4"/>
  <c r="P237" i="4"/>
  <c r="R124" i="5"/>
  <c r="P139" i="5"/>
  <c r="BK148" i="5"/>
  <c r="J148" i="5"/>
  <c r="J101" i="5"/>
  <c r="R148" i="5"/>
  <c r="BK125" i="6"/>
  <c r="J125" i="6"/>
  <c r="J98" i="6" s="1"/>
  <c r="R125" i="6"/>
  <c r="BK137" i="6"/>
  <c r="J137" i="6"/>
  <c r="J100" i="6" s="1"/>
  <c r="R137" i="6"/>
  <c r="BK153" i="6"/>
  <c r="J153" i="6"/>
  <c r="J103" i="6"/>
  <c r="P153" i="6"/>
  <c r="R153" i="6"/>
  <c r="BK134" i="2"/>
  <c r="J134" i="2" s="1"/>
  <c r="J98" i="2" s="1"/>
  <c r="BK174" i="2"/>
  <c r="J174" i="2"/>
  <c r="J100" i="2" s="1"/>
  <c r="R233" i="2"/>
  <c r="P328" i="2"/>
  <c r="P348" i="2"/>
  <c r="P341" i="2"/>
  <c r="R369" i="2"/>
  <c r="R341" i="2" s="1"/>
  <c r="P468" i="2"/>
  <c r="P519" i="2"/>
  <c r="P536" i="2"/>
  <c r="P561" i="2"/>
  <c r="P124" i="3"/>
  <c r="T129" i="3"/>
  <c r="T138" i="3"/>
  <c r="P153" i="3"/>
  <c r="R162" i="3"/>
  <c r="T127" i="4"/>
  <c r="P150" i="4"/>
  <c r="BK160" i="4"/>
  <c r="J160" i="4" s="1"/>
  <c r="J101" i="4" s="1"/>
  <c r="T181" i="4"/>
  <c r="T234" i="4"/>
  <c r="R237" i="4"/>
  <c r="P124" i="5"/>
  <c r="P123" i="5" s="1"/>
  <c r="P122" i="5" s="1"/>
  <c r="P121" i="5" s="1"/>
  <c r="AU98" i="1" s="1"/>
  <c r="BK139" i="5"/>
  <c r="BK123" i="5" s="1"/>
  <c r="J123" i="5" s="1"/>
  <c r="J98" i="5" s="1"/>
  <c r="J139" i="5"/>
  <c r="J100" i="5" s="1"/>
  <c r="T139" i="5"/>
  <c r="T148" i="5"/>
  <c r="BK338" i="2"/>
  <c r="J338" i="2"/>
  <c r="J103" i="2"/>
  <c r="BK512" i="2"/>
  <c r="J512" i="2"/>
  <c r="J109" i="2" s="1"/>
  <c r="BK342" i="2"/>
  <c r="J342" i="2"/>
  <c r="J105" i="2"/>
  <c r="BK134" i="6"/>
  <c r="J134" i="6"/>
  <c r="J99" i="6" s="1"/>
  <c r="BK147" i="6"/>
  <c r="J147" i="6"/>
  <c r="J101" i="6"/>
  <c r="BK150" i="6"/>
  <c r="J150" i="6"/>
  <c r="J102" i="6" s="1"/>
  <c r="BK166" i="2"/>
  <c r="J166" i="2"/>
  <c r="J99" i="2"/>
  <c r="E85" i="6"/>
  <c r="J89" i="6"/>
  <c r="J92" i="6"/>
  <c r="BE139" i="6"/>
  <c r="BE151" i="6"/>
  <c r="BE154" i="6"/>
  <c r="F92" i="6"/>
  <c r="BE128" i="6"/>
  <c r="BE132" i="6"/>
  <c r="BE135" i="6"/>
  <c r="BE142" i="6"/>
  <c r="BE146" i="6"/>
  <c r="BE148" i="6"/>
  <c r="BE155" i="6"/>
  <c r="BE126" i="6"/>
  <c r="BE138" i="6"/>
  <c r="BE140" i="6"/>
  <c r="BE144" i="6"/>
  <c r="BE130" i="6"/>
  <c r="F92" i="5"/>
  <c r="BE135" i="5"/>
  <c r="BE140" i="5"/>
  <c r="BE151" i="5"/>
  <c r="BE152" i="5"/>
  <c r="J89" i="5"/>
  <c r="J92" i="5"/>
  <c r="BE126" i="5"/>
  <c r="BE133" i="5"/>
  <c r="BE134" i="5"/>
  <c r="BE141" i="5"/>
  <c r="BE142" i="5"/>
  <c r="BE146" i="5"/>
  <c r="BE147" i="5"/>
  <c r="BE149" i="5"/>
  <c r="BE150" i="5"/>
  <c r="BE154" i="5"/>
  <c r="BE155" i="5"/>
  <c r="E85" i="5"/>
  <c r="BE128" i="5"/>
  <c r="BE129" i="5"/>
  <c r="BE137" i="5"/>
  <c r="BE138" i="5"/>
  <c r="BE143" i="5"/>
  <c r="BE156" i="5"/>
  <c r="BE157" i="5"/>
  <c r="BE125" i="5"/>
  <c r="BE127" i="5"/>
  <c r="BE130" i="5"/>
  <c r="BE131" i="5"/>
  <c r="BE132" i="5"/>
  <c r="BE136" i="5"/>
  <c r="BE144" i="5"/>
  <c r="BE145" i="5"/>
  <c r="BE153" i="5"/>
  <c r="BE158" i="5"/>
  <c r="BE159" i="5"/>
  <c r="J89" i="4"/>
  <c r="E114" i="4"/>
  <c r="F121" i="4"/>
  <c r="BE140" i="4"/>
  <c r="BE146" i="4"/>
  <c r="BE147" i="4"/>
  <c r="BE155" i="4"/>
  <c r="BE161" i="4"/>
  <c r="BE162" i="4"/>
  <c r="BE164" i="4"/>
  <c r="BE166" i="4"/>
  <c r="BE179" i="4"/>
  <c r="BE180" i="4"/>
  <c r="BE183" i="4"/>
  <c r="BE184" i="4"/>
  <c r="BE189" i="4"/>
  <c r="BE190" i="4"/>
  <c r="BE193" i="4"/>
  <c r="BE194" i="4"/>
  <c r="BE197" i="4"/>
  <c r="BE198" i="4"/>
  <c r="BE201" i="4"/>
  <c r="BE202" i="4"/>
  <c r="BE204" i="4"/>
  <c r="BE210" i="4"/>
  <c r="BE211" i="4"/>
  <c r="BE213" i="4"/>
  <c r="BE216" i="4"/>
  <c r="BE217" i="4"/>
  <c r="BE218" i="4"/>
  <c r="BE226" i="4"/>
  <c r="BE241" i="4"/>
  <c r="BE242" i="4"/>
  <c r="J92" i="4"/>
  <c r="BE133" i="4"/>
  <c r="BE134" i="4"/>
  <c r="BE135" i="4"/>
  <c r="BE141" i="4"/>
  <c r="BE142" i="4"/>
  <c r="BE145" i="4"/>
  <c r="BE148" i="4"/>
  <c r="BE151" i="4"/>
  <c r="BE153" i="4"/>
  <c r="BE156" i="4"/>
  <c r="BE157" i="4"/>
  <c r="BE158" i="4"/>
  <c r="BE165" i="4"/>
  <c r="BE173" i="4"/>
  <c r="BE174" i="4"/>
  <c r="BE175" i="4"/>
  <c r="BE176" i="4"/>
  <c r="BE187" i="4"/>
  <c r="BE188" i="4"/>
  <c r="BE192" i="4"/>
  <c r="BE200" i="4"/>
  <c r="BE203" i="4"/>
  <c r="BE214" i="4"/>
  <c r="BE220" i="4"/>
  <c r="BE221" i="4"/>
  <c r="BE231" i="4"/>
  <c r="BE235" i="4"/>
  <c r="BE239" i="4"/>
  <c r="BE128" i="4"/>
  <c r="BE129" i="4"/>
  <c r="BE131" i="4"/>
  <c r="BE149" i="4"/>
  <c r="BE159" i="4"/>
  <c r="BE168" i="4"/>
  <c r="BE170" i="4"/>
  <c r="BE177" i="4"/>
  <c r="BE178" i="4"/>
  <c r="BE191" i="4"/>
  <c r="BE206" i="4"/>
  <c r="BE207" i="4"/>
  <c r="BE208" i="4"/>
  <c r="BE212" i="4"/>
  <c r="BE219" i="4"/>
  <c r="BE222" i="4"/>
  <c r="BE223" i="4"/>
  <c r="BE225" i="4"/>
  <c r="BE228" i="4"/>
  <c r="BE238" i="4"/>
  <c r="BE130" i="4"/>
  <c r="BE132" i="4"/>
  <c r="BE136" i="4"/>
  <c r="BE137" i="4"/>
  <c r="BE138" i="4"/>
  <c r="BE139" i="4"/>
  <c r="BE143" i="4"/>
  <c r="BE144" i="4"/>
  <c r="BE152" i="4"/>
  <c r="BE154" i="4"/>
  <c r="BE163" i="4"/>
  <c r="BE167" i="4"/>
  <c r="BE169" i="4"/>
  <c r="BE171" i="4"/>
  <c r="BE182" i="4"/>
  <c r="BE185" i="4"/>
  <c r="BE186" i="4"/>
  <c r="BE195" i="4"/>
  <c r="BE196" i="4"/>
  <c r="BE199" i="4"/>
  <c r="BE205" i="4"/>
  <c r="BE209" i="4"/>
  <c r="BE224" i="4"/>
  <c r="BE227" i="4"/>
  <c r="BE229" i="4"/>
  <c r="BE230" i="4"/>
  <c r="BE232" i="4"/>
  <c r="BE233" i="4"/>
  <c r="BE236" i="4"/>
  <c r="BE240" i="4"/>
  <c r="E85" i="3"/>
  <c r="J89" i="3"/>
  <c r="BE125" i="3"/>
  <c r="BE131" i="3"/>
  <c r="BE132" i="3"/>
  <c r="BE136" i="3"/>
  <c r="BE137" i="3"/>
  <c r="BE139" i="3"/>
  <c r="BE141" i="3"/>
  <c r="BE143" i="3"/>
  <c r="BE156" i="3"/>
  <c r="BE166" i="3"/>
  <c r="BE168" i="3"/>
  <c r="BE169" i="3"/>
  <c r="F92" i="3"/>
  <c r="BE127" i="3"/>
  <c r="BE134" i="3"/>
  <c r="BE140" i="3"/>
  <c r="BE149" i="3"/>
  <c r="BE150" i="3"/>
  <c r="BE151" i="3"/>
  <c r="BE157" i="3"/>
  <c r="BE158" i="3"/>
  <c r="BE163" i="3"/>
  <c r="BE170" i="3"/>
  <c r="BE171" i="3"/>
  <c r="BE172" i="3"/>
  <c r="J92" i="3"/>
  <c r="BE126" i="3"/>
  <c r="BE128" i="3"/>
  <c r="BE130" i="3"/>
  <c r="BE133" i="3"/>
  <c r="BE135" i="3"/>
  <c r="BE145" i="3"/>
  <c r="BE147" i="3"/>
  <c r="BE148" i="3"/>
  <c r="BE152" i="3"/>
  <c r="BE154" i="3"/>
  <c r="BE159" i="3"/>
  <c r="BE164" i="3"/>
  <c r="BE165" i="3"/>
  <c r="BE142" i="3"/>
  <c r="BE144" i="3"/>
  <c r="BE146" i="3"/>
  <c r="BE155" i="3"/>
  <c r="BE160" i="3"/>
  <c r="BE161" i="3"/>
  <c r="BE167" i="3"/>
  <c r="BE173" i="3"/>
  <c r="E85" i="2"/>
  <c r="J126" i="2"/>
  <c r="J129" i="2"/>
  <c r="BE154" i="2"/>
  <c r="BE175" i="2"/>
  <c r="BE181" i="2"/>
  <c r="BE200" i="2"/>
  <c r="BE250" i="2"/>
  <c r="BE256" i="2"/>
  <c r="BE349" i="2"/>
  <c r="BE380" i="2"/>
  <c r="BE384" i="2"/>
  <c r="BE400" i="2"/>
  <c r="BE454" i="2"/>
  <c r="BE474" i="2"/>
  <c r="BE487" i="2"/>
  <c r="BE493" i="2"/>
  <c r="BE494" i="2"/>
  <c r="BE501" i="2"/>
  <c r="BE509" i="2"/>
  <c r="BE526" i="2"/>
  <c r="BE537" i="2"/>
  <c r="BE550" i="2"/>
  <c r="BE160" i="2"/>
  <c r="BE167" i="2"/>
  <c r="BE188" i="2"/>
  <c r="BE194" i="2"/>
  <c r="BE313" i="2"/>
  <c r="BE319" i="2"/>
  <c r="BE329" i="2"/>
  <c r="BE333" i="2"/>
  <c r="BE356" i="2"/>
  <c r="BE362" i="2"/>
  <c r="BE429" i="2"/>
  <c r="BE510" i="2"/>
  <c r="BE513" i="2"/>
  <c r="BE520" i="2"/>
  <c r="BE528" i="2"/>
  <c r="BE534" i="2"/>
  <c r="BE548" i="2"/>
  <c r="BE557" i="2"/>
  <c r="BE141" i="2"/>
  <c r="BE207" i="2"/>
  <c r="BE226" i="2"/>
  <c r="BE234" i="2"/>
  <c r="BE270" i="2"/>
  <c r="BE293" i="2"/>
  <c r="BE300" i="2"/>
  <c r="BE307" i="2"/>
  <c r="BE336" i="2"/>
  <c r="BE339" i="2"/>
  <c r="BE382" i="2"/>
  <c r="BE410" i="2"/>
  <c r="BE420" i="2"/>
  <c r="BE435" i="2"/>
  <c r="BE475" i="2"/>
  <c r="BE481" i="2"/>
  <c r="BE508" i="2"/>
  <c r="BE559" i="2"/>
  <c r="BE562" i="2"/>
  <c r="BE569" i="2"/>
  <c r="BE575" i="2"/>
  <c r="BE586" i="2"/>
  <c r="F92" i="2"/>
  <c r="BE135" i="2"/>
  <c r="BE147" i="2"/>
  <c r="BE213" i="2"/>
  <c r="BE220" i="2"/>
  <c r="BE231" i="2"/>
  <c r="BE245" i="2"/>
  <c r="BE331" i="2"/>
  <c r="BE343" i="2"/>
  <c r="BE370" i="2"/>
  <c r="BE427" i="2"/>
  <c r="BE437" i="2"/>
  <c r="BE449" i="2"/>
  <c r="BE466" i="2"/>
  <c r="BE469" i="2"/>
  <c r="BE480" i="2"/>
  <c r="BE486" i="2"/>
  <c r="BE492" i="2"/>
  <c r="BE546" i="2"/>
  <c r="F36" i="2"/>
  <c r="BC95" i="1" s="1"/>
  <c r="F37" i="2"/>
  <c r="BD95" i="1" s="1"/>
  <c r="F37" i="4"/>
  <c r="BD97" i="1"/>
  <c r="F36" i="6"/>
  <c r="BC99" i="1" s="1"/>
  <c r="F35" i="2"/>
  <c r="BB95" i="1" s="1"/>
  <c r="J34" i="3"/>
  <c r="AW96" i="1" s="1"/>
  <c r="F36" i="4"/>
  <c r="BC97" i="1" s="1"/>
  <c r="F34" i="4"/>
  <c r="BA97" i="1" s="1"/>
  <c r="J34" i="5"/>
  <c r="AW98" i="1"/>
  <c r="F36" i="5"/>
  <c r="BC98" i="1" s="1"/>
  <c r="F37" i="6"/>
  <c r="BD99" i="1" s="1"/>
  <c r="F34" i="2"/>
  <c r="BA95" i="1" s="1"/>
  <c r="F36" i="3"/>
  <c r="BC96" i="1"/>
  <c r="F37" i="3"/>
  <c r="BD96" i="1" s="1"/>
  <c r="F35" i="4"/>
  <c r="BB97" i="1"/>
  <c r="F35" i="5"/>
  <c r="BB98" i="1" s="1"/>
  <c r="F37" i="5"/>
  <c r="BD98" i="1" s="1"/>
  <c r="F34" i="6"/>
  <c r="BA99" i="1" s="1"/>
  <c r="J34" i="2"/>
  <c r="AW95" i="1" s="1"/>
  <c r="F35" i="3"/>
  <c r="BB96" i="1" s="1"/>
  <c r="F34" i="3"/>
  <c r="BA96" i="1"/>
  <c r="J34" i="4"/>
  <c r="AW97" i="1" s="1"/>
  <c r="F34" i="5"/>
  <c r="BA98" i="1" s="1"/>
  <c r="J34" i="6"/>
  <c r="AW99" i="1" s="1"/>
  <c r="F35" i="6"/>
  <c r="BB99" i="1" s="1"/>
  <c r="BK133" i="2" l="1"/>
  <c r="J133" i="2" s="1"/>
  <c r="J97" i="2" s="1"/>
  <c r="R124" i="6"/>
  <c r="R123" i="6" s="1"/>
  <c r="P126" i="4"/>
  <c r="P125" i="4" s="1"/>
  <c r="P124" i="4" s="1"/>
  <c r="AU97" i="1" s="1"/>
  <c r="R123" i="3"/>
  <c r="R122" i="3"/>
  <c r="P133" i="2"/>
  <c r="P132" i="2"/>
  <c r="AU95" i="1"/>
  <c r="P123" i="3"/>
  <c r="P122" i="3"/>
  <c r="AU96" i="1" s="1"/>
  <c r="T126" i="4"/>
  <c r="T125" i="4" s="1"/>
  <c r="T124" i="4" s="1"/>
  <c r="R133" i="2"/>
  <c r="R132" i="2" s="1"/>
  <c r="T124" i="6"/>
  <c r="T123" i="6" s="1"/>
  <c r="P124" i="6"/>
  <c r="P123" i="6"/>
  <c r="AU99" i="1"/>
  <c r="T123" i="5"/>
  <c r="T122" i="5" s="1"/>
  <c r="T121" i="5" s="1"/>
  <c r="R126" i="4"/>
  <c r="R125" i="4"/>
  <c r="R124" i="4"/>
  <c r="T123" i="3"/>
  <c r="T122" i="3"/>
  <c r="T133" i="2"/>
  <c r="T132" i="2"/>
  <c r="BK341" i="2"/>
  <c r="J341" i="2"/>
  <c r="J104" i="2"/>
  <c r="BK123" i="3"/>
  <c r="J123" i="3"/>
  <c r="J97" i="3" s="1"/>
  <c r="BK124" i="6"/>
  <c r="J124" i="6"/>
  <c r="J97" i="6" s="1"/>
  <c r="BK126" i="4"/>
  <c r="J126" i="4" s="1"/>
  <c r="J98" i="4" s="1"/>
  <c r="BK122" i="5"/>
  <c r="J122" i="5"/>
  <c r="J97" i="5"/>
  <c r="F33" i="3"/>
  <c r="AZ96" i="1" s="1"/>
  <c r="F33" i="4"/>
  <c r="AZ97" i="1" s="1"/>
  <c r="F33" i="5"/>
  <c r="AZ98" i="1"/>
  <c r="BA94" i="1"/>
  <c r="W30" i="1" s="1"/>
  <c r="J33" i="3"/>
  <c r="AV96" i="1"/>
  <c r="AT96" i="1" s="1"/>
  <c r="J33" i="4"/>
  <c r="AV97" i="1"/>
  <c r="AT97" i="1" s="1"/>
  <c r="J33" i="5"/>
  <c r="AV98" i="1" s="1"/>
  <c r="AT98" i="1" s="1"/>
  <c r="BB94" i="1"/>
  <c r="W31" i="1"/>
  <c r="F33" i="2"/>
  <c r="AZ95" i="1" s="1"/>
  <c r="J33" i="6"/>
  <c r="AV99" i="1" s="1"/>
  <c r="AT99" i="1" s="1"/>
  <c r="BD94" i="1"/>
  <c r="W33" i="1" s="1"/>
  <c r="J33" i="2"/>
  <c r="AV95" i="1" s="1"/>
  <c r="AT95" i="1" s="1"/>
  <c r="F33" i="6"/>
  <c r="AZ99" i="1" s="1"/>
  <c r="BC94" i="1"/>
  <c r="W32" i="1" s="1"/>
  <c r="BK132" i="2" l="1"/>
  <c r="J132" i="2" s="1"/>
  <c r="J30" i="2" s="1"/>
  <c r="AG95" i="1" s="1"/>
  <c r="AN95" i="1" s="1"/>
  <c r="BK122" i="3"/>
  <c r="J122" i="3" s="1"/>
  <c r="J30" i="3" s="1"/>
  <c r="AG96" i="1" s="1"/>
  <c r="BK125" i="4"/>
  <c r="J125" i="4"/>
  <c r="J97" i="4"/>
  <c r="BK123" i="6"/>
  <c r="J123" i="6"/>
  <c r="J96" i="6" s="1"/>
  <c r="BK121" i="5"/>
  <c r="J121" i="5" s="1"/>
  <c r="J30" i="5" s="1"/>
  <c r="AG98" i="1" s="1"/>
  <c r="J96" i="2"/>
  <c r="J39" i="2"/>
  <c r="AU94" i="1"/>
  <c r="AW94" i="1"/>
  <c r="AK30" i="1" s="1"/>
  <c r="AZ94" i="1"/>
  <c r="W29" i="1" s="1"/>
  <c r="AY94" i="1"/>
  <c r="AX94" i="1"/>
  <c r="J39" i="3" l="1"/>
  <c r="J96" i="3"/>
  <c r="BK124" i="4"/>
  <c r="J124" i="4"/>
  <c r="J39" i="5"/>
  <c r="AN98" i="1"/>
  <c r="J96" i="5"/>
  <c r="AN96" i="1"/>
  <c r="J30" i="6"/>
  <c r="AG99" i="1" s="1"/>
  <c r="J30" i="4"/>
  <c r="AG97" i="1" s="1"/>
  <c r="AV94" i="1"/>
  <c r="AK29" i="1" s="1"/>
  <c r="J39" i="4" l="1"/>
  <c r="J39" i="6"/>
  <c r="J96" i="4"/>
  <c r="AN97" i="1"/>
  <c r="AN99" i="1"/>
  <c r="AG94" i="1"/>
  <c r="AK26" i="1" s="1"/>
  <c r="AK35" i="1" s="1"/>
  <c r="AT94" i="1"/>
  <c r="AN94" i="1" s="1"/>
</calcChain>
</file>

<file path=xl/sharedStrings.xml><?xml version="1.0" encoding="utf-8"?>
<sst xmlns="http://schemas.openxmlformats.org/spreadsheetml/2006/main" count="8105" uniqueCount="1253">
  <si>
    <t>Export Komplet</t>
  </si>
  <si>
    <t/>
  </si>
  <si>
    <t>2.0</t>
  </si>
  <si>
    <t>ZAMOK</t>
  </si>
  <si>
    <t>False</t>
  </si>
  <si>
    <t>{b43ad419-9e40-47e5-a28f-3073ad3623ad}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</si>
  <si>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</si>
  <si>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</si>
  <si>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</si>
  <si>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</si>
  <si>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</si>
  <si>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</si>
  <si>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</si>
  <si>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</si>
  <si>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11_23_IA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</si>
  <si>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</si>
  <si>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</si>
  <si>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požární vzduchotechniky budova B - I. etapa - pomocné únikové schodiště a strojovna evakuačního výtahu č.38</t>
  </si>
  <si>
    <t>KSO:</t>
  </si>
  <si>
    <t>CC-CZ:</t>
  </si>
  <si>
    <t>Místo:</t>
  </si>
  <si>
    <t xml:space="preserve"> </t>
  </si>
  <si>
    <t>Datum:</t>
  </si>
  <si>
    <t>1. 12. 2023</t>
  </si>
  <si>
    <t>Zadavatel:</t>
  </si>
  <si>
    <t>IČ:</t>
  </si>
  <si>
    <t>Nemocnice Šumperk a.s.</t>
  </si>
  <si>
    <t>DIČ:</t>
  </si>
  <si>
    <t>Uchazeč:</t>
  </si>
  <si>
    <t>Vyplň údaj</t>
  </si>
  <si>
    <t>Projektant:</t>
  </si>
  <si>
    <t>LACHMAN STYL s.r.o, Plumlovská 522/44, Prostějov</t>
  </si>
  <si>
    <t>True</t>
  </si>
  <si>
    <t>Zpracovatel:</t>
  </si>
  <si>
    <t>Poznámka:</t>
  </si>
  <si>
    <t>Soupis prací je sestaven s využitím položek Cenové soustavy ÚRS (cenová úroveň 2023/II). Veškeré další informace vymezující popis a podmínky použití těchto položek z Cenové soustavy, které nejsou uvedeny přímo v soupisu prací, jsou neomezeně dálkově k dispozici na webu www.podminky.urs.cz. Položky soupisu prací, které nemají ve sloupci „Cenová soustava“ veden žádný údaj, nepochází z Cenové soustavy ÚRS._x000D_
_x000D_
Soupis prací je zpracován v rozsahu a podrobnosti projektu . Součástí položek uvedených ve výkazu výměr jsou veškeré s nimi spojené práce, které jsou zapotřebí pro provedení kompletní dodávky díla, a to i když nejsou zvlášť  uvedeny ve výkazu výměr. To znamená, že veškeré položky patrné z výkazů, výkresů a technických zpráv je třeba v nabídkové ceně doplnit a ocenit jako kompletně vykonané práce vč materiálu, nářadí a strojů nutných k práci, i když tyto nejsou ve výkazu výměr vypsány zvlášť. V případě, že má zhotovitel pochyby ohledně plánovaných položek ve výkazech, výkresech a technických zprávách, má za povinnost toto sdělit před odevzdáním nabídkové ceny. Po odevzdání nebude brán na zhotovitelem požadované položky navíc zřetel. Výkaz výměr neslouží jako podklad pro objednávky materiálu v rámci dodávky stavby. Veškeré výrobky, pokud jsou uvedeny, jsou uvedeny pouze jako referenční, obecně určující standard, technické parametry, požadované vlastnosti.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</si>
  <si>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</si>
  <si>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</si>
  <si>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</si>
  <si>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</si>
  <si>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</si>
  <si>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</si>
  <si>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</si>
  <si>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</si>
  <si>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</si>
  <si>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</si>
  <si>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</si>
  <si>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</si>
  <si>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</si>
  <si>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</si>
  <si>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</si>
  <si>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</si>
  <si>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</si>
  <si>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</si>
  <si>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</si>
  <si>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</si>
  <si>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</si>
  <si>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</si>
  <si>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</si>
  <si>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</si>
  <si>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</si>
  <si>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</si>
  <si>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</si>
  <si>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</si>
  <si>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</si>
  <si>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</si>
  <si>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</si>
  <si>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</si>
  <si>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</si>
  <si>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</si>
  <si>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</si>
  <si>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</si>
  <si>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</si>
  <si>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</si>
  <si>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</si>
  <si>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</si>
  <si>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</si>
  <si>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</si>
  <si>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</si>
  <si>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</si>
  <si>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</si>
  <si>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</si>
  <si>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Architektonicko-stavební část</t>
  </si>
  <si>
    <t>STA</t>
  </si>
  <si>
    <t>1</t>
  </si>
  <si>
    <t>{c8581393-124a-42fe-8078-75dc4a9dc478}</t>
  </si>
  <si>
    <t>2</t>
  </si>
  <si>
    <t>02</t>
  </si>
  <si>
    <t>Silnoproud</t>
  </si>
  <si>
    <t>{78f5d08e-fa56-41d8-8d75-bb2d050e8b33}</t>
  </si>
  <si>
    <t>03</t>
  </si>
  <si>
    <t>EPS - slaboproud</t>
  </si>
  <si>
    <t>{4a01e078-7d69-4fdf-bb43-7a55b1808294}</t>
  </si>
  <si>
    <t>04</t>
  </si>
  <si>
    <t>VZT</t>
  </si>
  <si>
    <t>{89179059-cd50-4749-869f-f14ac6516cd5}</t>
  </si>
  <si>
    <t>VON</t>
  </si>
  <si>
    <t>VRN+ON</t>
  </si>
  <si>
    <t>{0cd95015-61f8-483b-a2fc-47aa3a4a3a9f}</t>
  </si>
  <si>
    <t>KRYCÍ LIST SOUPISU PRACÍ</t>
  </si>
  <si>
    <t>Objekt:</t>
  </si>
  <si>
    <t>01 - Architektonicko-stavební část</t>
  </si>
  <si>
    <t>Soupis prací je sestaven s využitím položek Cenové soustavy ÚRS (cenová úroveň 2023/II). Veškeré další informace vymezující popis a podmínky použití těchto položek z Cenové soustavy, které nejsou uvedeny přímo v soupisu prací, jsou neomezeně dálkově k dispozici na webu www.podminky.urs.cz. Položky soupisu prací, které nemají ve sloupci „Cenová soustava“ veden žádný údaj, nepochází z Cenové soustavy ÚRS.  Soupis prací je zpracován v rozsahu a podrobnosti projektu . Součástí položek uvedených ve výkazu výměr jsou veškeré s nimi spojené práce, které jsou zapotřebí pro provedení kompletní dodávky díla, a to i když nejsou zvlášť  uvedeny ve výkazu výměr. To znamená, že veškeré položky patrné z výkazů, výkresů a technických zpráv je třeba v nabídkové ceně doplnit a ocenit jako kompletně vykonané práce vč materiálu, nářadí a strojů nutných k práci, i když tyto nejsou ve výkazu výměr vypsány zvlášť. V případě, že má zhotovitel pochyby ohledně plánovaných položek ve výkazech, výkresech a technických zprávách, má za povinnost toto sdělit před odevzdáním nabídkové ceny. Po odevzdání nebude brán na zhotovitelem požadované položky navíc zřetel. Výkaz výměr neslouží jako podklad pro objednávky materiálu v rámci dodávky stavby. Veškeré výrobky, pokud jsou uvedeny, jsou uvedeny pouze jako referenční, obecně určující standard, technické parametry, požadované vlastnosti.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</si>
  <si>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</si>
  <si>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</si>
  <si>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</si>
  <si>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</si>
  <si>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</si>
  <si>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</si>
  <si>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</si>
  <si>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</si>
  <si>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</si>
  <si>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</si>
  <si>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</si>
  <si>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</si>
  <si>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</si>
  <si>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727 - Zdravotechnika - požární ochrana</t>
  </si>
  <si>
    <t xml:space="preserve">    741 - Elektroinstalace - silnoproud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</si>
  <si>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</si>
  <si>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</si>
  <si>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</si>
  <si>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</si>
  <si>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</si>
  <si>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</si>
  <si>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</si>
  <si>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</si>
  <si>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</si>
  <si>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</si>
  <si>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</si>
  <si>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</si>
  <si>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</si>
  <si>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</si>
  <si>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</si>
  <si>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</si>
  <si>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</si>
  <si>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</si>
  <si>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</si>
  <si>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</si>
  <si>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</si>
  <si>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</si>
  <si>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</si>
  <si>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</si>
  <si>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</si>
  <si>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317234410</t>
  </si>
  <si>
    <t>Vyzdívka mezi nosníky z cihel pálených na MC</t>
  </si>
  <si>
    <t>m3</t>
  </si>
  <si>
    <t>4</t>
  </si>
  <si>
    <t>2070128883</t>
  </si>
  <si>
    <t>Online PSC</t>
  </si>
  <si>
    <t>https://podminky.urs.cz/item/CS_URS_2023_02/317234410</t>
  </si>
  <si>
    <t>VV</t>
  </si>
  <si>
    <t>příloha PD - D.1.1.2.7</t>
  </si>
  <si>
    <t>7.NP</t>
  </si>
  <si>
    <t>1,10*0,45*0,12*3   "IPE 120</t>
  </si>
  <si>
    <t>Součet</t>
  </si>
  <si>
    <t>317944321</t>
  </si>
  <si>
    <t>Válcované nosníky do č.12 dodatečně osazované do připravených otvorů</t>
  </si>
  <si>
    <t>t</t>
  </si>
  <si>
    <t>223751506</t>
  </si>
  <si>
    <t>https://podminky.urs.cz/item/CS_URS_2023_02/317944321</t>
  </si>
  <si>
    <t>1,10*2*3*10,60/1000*1,10</t>
  </si>
  <si>
    <t>340237212</t>
  </si>
  <si>
    <t>Zazdívka otvorů v příčkách nebo stěnách pl přes 0,09 do 0,25 m2 cihlami plnými tl přes 100 mm</t>
  </si>
  <si>
    <t>kus</t>
  </si>
  <si>
    <t>-164856133</t>
  </si>
  <si>
    <t>https://podminky.urs.cz/item/CS_URS_2023_02/340237212</t>
  </si>
  <si>
    <t>příloha PD - D.1.1.2.6</t>
  </si>
  <si>
    <t>stávající stěnový prostup VZT</t>
  </si>
  <si>
    <t>1,0</t>
  </si>
  <si>
    <t>346244381</t>
  </si>
  <si>
    <t>Plentování jednostranné v do 200 mm válcovaných nosníků cihlami</t>
  </si>
  <si>
    <t>m2</t>
  </si>
  <si>
    <t>1390585318</t>
  </si>
  <si>
    <t>https://podminky.urs.cz/item/CS_URS_2023_02/346244381</t>
  </si>
  <si>
    <t>1,10*0,15*2*3   "IPE 120</t>
  </si>
  <si>
    <t>5</t>
  </si>
  <si>
    <t>346481111</t>
  </si>
  <si>
    <t>Zaplentování rýh, potrubí, výklenků nebo nik ve stěnách rabicovým pletivem</t>
  </si>
  <si>
    <t>-135072038</t>
  </si>
  <si>
    <t>https://podminky.urs.cz/item/CS_URS_2023_02/346481111</t>
  </si>
  <si>
    <t>1,10*(0,15*2+0,45)*3   "IPE 120</t>
  </si>
  <si>
    <t>Vodorovné konstrukce</t>
  </si>
  <si>
    <t>6</t>
  </si>
  <si>
    <t>411388531</t>
  </si>
  <si>
    <t>Zabetonování otvorů pl do 1 m2 ve stropech</t>
  </si>
  <si>
    <t>-127790052</t>
  </si>
  <si>
    <t>https://podminky.urs.cz/item/CS_URS_2023_02/411388531</t>
  </si>
  <si>
    <t>stávající stropní prostup</t>
  </si>
  <si>
    <t>3,14*0,175*0,175*0,15</t>
  </si>
  <si>
    <t>Úpravy povrchů, podlahy a osazování výplní</t>
  </si>
  <si>
    <t>7</t>
  </si>
  <si>
    <t>612321141</t>
  </si>
  <si>
    <t>Vápenocementová omítka štuková dvouvrstvá vnitřních stěn nanášená ručně</t>
  </si>
  <si>
    <t>-1702707144</t>
  </si>
  <si>
    <t>https://podminky.urs.cz/item/CS_URS_2023_02/612321141</t>
  </si>
  <si>
    <t>7.NP - IPE 120</t>
  </si>
  <si>
    <t>1,10*(0,15+0,45)*3   "IPE 120</t>
  </si>
  <si>
    <t>8</t>
  </si>
  <si>
    <t>612325421</t>
  </si>
  <si>
    <t>Oprava vnitřní vápenocementové štukové omítky stěn v rozsahu plochy do 10 %</t>
  </si>
  <si>
    <t>1425849237</t>
  </si>
  <si>
    <t>https://podminky.urs.cz/item/CS_URS_2023_02/612325421</t>
  </si>
  <si>
    <t>příloha PD - D.1.1.4</t>
  </si>
  <si>
    <t>1.PP-7.NP</t>
  </si>
  <si>
    <t>310,0   "S02</t>
  </si>
  <si>
    <t>175,0   "S03</t>
  </si>
  <si>
    <t>9</t>
  </si>
  <si>
    <t>619995001</t>
  </si>
  <si>
    <t>Začištění omítek kolem oken, dveří, podlah nebo obkladů</t>
  </si>
  <si>
    <t>m</t>
  </si>
  <si>
    <t>-1055409056</t>
  </si>
  <si>
    <t>https://podminky.urs.cz/item/CS_URS_2023_02/619995001</t>
  </si>
  <si>
    <t>příloha PD - D.1.1.2.1-6</t>
  </si>
  <si>
    <t>prostupy VZT 7.NP</t>
  </si>
  <si>
    <t>0,81*4+(0,70+0,60)*2*2</t>
  </si>
  <si>
    <t>10</t>
  </si>
  <si>
    <t>6199950R1</t>
  </si>
  <si>
    <t>Začištění omítek kolem nových prostupů</t>
  </si>
  <si>
    <t>kpl</t>
  </si>
  <si>
    <t>-804880551</t>
  </si>
  <si>
    <t>prostupy</t>
  </si>
  <si>
    <t>11</t>
  </si>
  <si>
    <t>622225132</t>
  </si>
  <si>
    <t>Oprava kontaktního zateplení stěn z desek z minerální vlny tl přes 120 do 160 mm pl přes 0,1 do 0,25 m2</t>
  </si>
  <si>
    <t>-1087870759</t>
  </si>
  <si>
    <t>https://podminky.urs.cz/item/CS_URS_2023_02/622225132</t>
  </si>
  <si>
    <t>622225134</t>
  </si>
  <si>
    <t>Oprava kontaktního zateplení stěn z desek z minerální vlny tl přes 120 do 160 mm pl přes 0,5 do 1,0 m2</t>
  </si>
  <si>
    <t>-1250686756</t>
  </si>
  <si>
    <t>https://podminky.urs.cz/item/CS_URS_2023_02/622225134</t>
  </si>
  <si>
    <t>3,0</t>
  </si>
  <si>
    <t>13</t>
  </si>
  <si>
    <t>622525102</t>
  </si>
  <si>
    <t>Tenkovrstvá omítka malých ploch přes 0,1 do 0,25 m2 na stěnách</t>
  </si>
  <si>
    <t>-1512262395</t>
  </si>
  <si>
    <t>https://podminky.urs.cz/item/CS_URS_2023_02/622525102</t>
  </si>
  <si>
    <t>14</t>
  </si>
  <si>
    <t>622525104</t>
  </si>
  <si>
    <t>Tenkovrstvá omítka malých ploch přes 0,5 do 1 m2 na stěnách</t>
  </si>
  <si>
    <t>257646742</t>
  </si>
  <si>
    <t>https://podminky.urs.cz/item/CS_URS_2023_02/622525104</t>
  </si>
  <si>
    <t>15</t>
  </si>
  <si>
    <t>6363111R1</t>
  </si>
  <si>
    <t>Kladení dlažby z betonových dlaždic 30x30 cm na sucho na terče z umělé hmoty do výšky přes 50 do 70 mm</t>
  </si>
  <si>
    <t>957145502</t>
  </si>
  <si>
    <t>36,0</t>
  </si>
  <si>
    <t>16</t>
  </si>
  <si>
    <t>M</t>
  </si>
  <si>
    <t>59248005</t>
  </si>
  <si>
    <t>dlažba plošná betonová mrazuvzdorná 300x300x40mm přírodní</t>
  </si>
  <si>
    <t>-642978328</t>
  </si>
  <si>
    <t>36*1,02 'Přepočtené koeficientem množství</t>
  </si>
  <si>
    <t>Ostatní konstrukce a práce, bourání</t>
  </si>
  <si>
    <t>17</t>
  </si>
  <si>
    <t>952901111</t>
  </si>
  <si>
    <t>Vyčištění budov bytové a občanské výstavby při výšce podlaží do 4 m</t>
  </si>
  <si>
    <t>-76401108</t>
  </si>
  <si>
    <t>https://podminky.urs.cz/item/CS_URS_2023_02/952901111</t>
  </si>
  <si>
    <t>1.PP</t>
  </si>
  <si>
    <t>40,0</t>
  </si>
  <si>
    <t>1.NP</t>
  </si>
  <si>
    <t>2.-5.NP</t>
  </si>
  <si>
    <t>60,0</t>
  </si>
  <si>
    <t>22,0</t>
  </si>
  <si>
    <t>18</t>
  </si>
  <si>
    <t>9539428R1</t>
  </si>
  <si>
    <t>D+M sytémová půchodka s manžetou</t>
  </si>
  <si>
    <t>-1524092163</t>
  </si>
  <si>
    <t>příloha PD - D.1.1.2.1</t>
  </si>
  <si>
    <t>4,0</t>
  </si>
  <si>
    <t>19</t>
  </si>
  <si>
    <t>968062356</t>
  </si>
  <si>
    <t>Vybourání dřevěných rámů oken dvojitých včetně křídel pl do 4 m2</t>
  </si>
  <si>
    <t>-473509929</t>
  </si>
  <si>
    <t>https://podminky.urs.cz/item/CS_URS_2023_02/968062356</t>
  </si>
  <si>
    <t>příloha PD - D.1.1.2.4</t>
  </si>
  <si>
    <t>6.NP</t>
  </si>
  <si>
    <t>1,50*1,50</t>
  </si>
  <si>
    <t>20</t>
  </si>
  <si>
    <t>971052241</t>
  </si>
  <si>
    <t>Vybourání nebo prorážení otvorů v ŽB příčkách a zdech pl do 0,0225 m2 tl do 300 mm</t>
  </si>
  <si>
    <t>-740561375</t>
  </si>
  <si>
    <t>https://podminky.urs.cz/item/CS_URS_2023_02/971052241</t>
  </si>
  <si>
    <t>příloha PD D.1.1.2.1</t>
  </si>
  <si>
    <t>stěnový prostup pro CHR50, EPS</t>
  </si>
  <si>
    <t>stěnový prostup pro NN, SNL</t>
  </si>
  <si>
    <t>prostup chodba/chodba</t>
  </si>
  <si>
    <t>1,0   "kabelový prostup do strojovny výtahu</t>
  </si>
  <si>
    <t>971052551</t>
  </si>
  <si>
    <t>Vybourání nebo prorážení otvorů v ŽB příčkách a zdech pl do 1 m2 tl do 600 mm</t>
  </si>
  <si>
    <t>461565024</t>
  </si>
  <si>
    <t>https://podminky.urs.cz/item/CS_URS_2023_02/971052551</t>
  </si>
  <si>
    <t>stěnový prostup VZT - schodiště/evakuační výtah</t>
  </si>
  <si>
    <t>0,30*1,0*0,30</t>
  </si>
  <si>
    <t>příloha PD - D.1.1.2.2</t>
  </si>
  <si>
    <t>příloha PD - D.1.1.2.3</t>
  </si>
  <si>
    <t>2.NP-5.NP</t>
  </si>
  <si>
    <t>0,30*1,0*0,30*4</t>
  </si>
  <si>
    <t>0,45*1,30*0,30</t>
  </si>
  <si>
    <t>0,81*0,81*0,45</t>
  </si>
  <si>
    <t>0,70*0,60*0,45*2</t>
  </si>
  <si>
    <t>22</t>
  </si>
  <si>
    <t>972054241</t>
  </si>
  <si>
    <t>Vybourání otvorů v ŽB stropech nebo klenbách pl do 0,09 m2 tl do 150 mm</t>
  </si>
  <si>
    <t>1880336301</t>
  </si>
  <si>
    <t>https://podminky.urs.cz/item/CS_URS_2023_02/972054241</t>
  </si>
  <si>
    <t>příloha PD - D.1.1.2.2.</t>
  </si>
  <si>
    <t>stropní průrazy 1.PP-7.PP - trasa SLN+EPS 300x200 mm</t>
  </si>
  <si>
    <t>7,0</t>
  </si>
  <si>
    <t>23</t>
  </si>
  <si>
    <t>972054491</t>
  </si>
  <si>
    <t>Vybourání otvorů v ŽB stropech nebo klenbách pl do 1 m2 tl přes 80 mm</t>
  </si>
  <si>
    <t>-960236275</t>
  </si>
  <si>
    <t>https://podminky.urs.cz/item/CS_URS_2023_02/972054491</t>
  </si>
  <si>
    <t>nový prostup stropem</t>
  </si>
  <si>
    <t>0,81*0,81*0,15</t>
  </si>
  <si>
    <t>24</t>
  </si>
  <si>
    <t>974031664</t>
  </si>
  <si>
    <t>Vysekání rýh ve zdivu cihelném pro vtahování nosníků hl do 150 mm v do 150 mm</t>
  </si>
  <si>
    <t>-715975761</t>
  </si>
  <si>
    <t>https://podminky.urs.cz/item/CS_URS_2023_02/974031664</t>
  </si>
  <si>
    <t>1,10*2*3*3   "IPE 120</t>
  </si>
  <si>
    <t>25</t>
  </si>
  <si>
    <t>977151127</t>
  </si>
  <si>
    <t>Jádrové vrty diamantovými korunkami do stavebních materiálů D přes 225 do 250 mm</t>
  </si>
  <si>
    <t>1258509504</t>
  </si>
  <si>
    <t>https://podminky.urs.cz/item/CS_URS_2023_02/977151127</t>
  </si>
  <si>
    <t>0,45*1   "prostup pr. 250, osa v. 2500 mm</t>
  </si>
  <si>
    <t>26</t>
  </si>
  <si>
    <t>977151216</t>
  </si>
  <si>
    <t>Jádrové vrty dovrchní diamantovými korunkami do stavebních materiálů D přes 70 do 80 mm</t>
  </si>
  <si>
    <t>-1488645677</t>
  </si>
  <si>
    <t>https://podminky.urs.cz/item/CS_URS_2023_02/977151216</t>
  </si>
  <si>
    <t>svislý prostup stropem - evakuační výtah</t>
  </si>
  <si>
    <t>0,15*1</t>
  </si>
  <si>
    <t>svislý prostup stropem pro SLN - chodba</t>
  </si>
  <si>
    <t>997</t>
  </si>
  <si>
    <t>Přesun sutě</t>
  </si>
  <si>
    <t>27</t>
  </si>
  <si>
    <t>997013157</t>
  </si>
  <si>
    <t>Vnitrostaveništní doprava suti a vybouraných hmot pro budovy v přes 21 do 24 m s omezením mechanizace</t>
  </si>
  <si>
    <t>1853960790</t>
  </si>
  <si>
    <t>https://podminky.urs.cz/item/CS_URS_2023_02/997013157</t>
  </si>
  <si>
    <t>28</t>
  </si>
  <si>
    <t>997013501</t>
  </si>
  <si>
    <t>Odvoz suti a vybouraných hmot na skládku nebo meziskládku do 1 km se složením</t>
  </si>
  <si>
    <t>1060852331</t>
  </si>
  <si>
    <t>https://podminky.urs.cz/item/CS_URS_2023_02/997013501</t>
  </si>
  <si>
    <t>29</t>
  </si>
  <si>
    <t>997013509</t>
  </si>
  <si>
    <t>Příplatek k odvozu suti a vybouraných hmot na skládku ZKD 1 km přes 1 km</t>
  </si>
  <si>
    <t>1712355514</t>
  </si>
  <si>
    <t>https://podminky.urs.cz/item/CS_URS_2023_02/997013509</t>
  </si>
  <si>
    <t>5,025*9 'Přepočtené koeficientem množství</t>
  </si>
  <si>
    <t>30</t>
  </si>
  <si>
    <t>997013871</t>
  </si>
  <si>
    <t>Poplatek za uložení stavebního odpadu na recyklační skládce (skládkovné) směsného stavebního a demoličního kód odpadu 17 09 04</t>
  </si>
  <si>
    <t>1042296876</t>
  </si>
  <si>
    <t>https://podminky.urs.cz/item/CS_URS_2023_02/997013871</t>
  </si>
  <si>
    <t>998</t>
  </si>
  <si>
    <t>Přesun hmot</t>
  </si>
  <si>
    <t>31</t>
  </si>
  <si>
    <t>998012023</t>
  </si>
  <si>
    <t>Přesun hmot pro budovy monolitické v přes 12 do 24 m</t>
  </si>
  <si>
    <t>-1606574504</t>
  </si>
  <si>
    <t>https://podminky.urs.cz/item/CS_URS_2023_02/998012023</t>
  </si>
  <si>
    <t>PSV</t>
  </si>
  <si>
    <t>Práce a dodávky PSV</t>
  </si>
  <si>
    <t>727</t>
  </si>
  <si>
    <t>Zdravotechnika - požární ochrana</t>
  </si>
  <si>
    <t>32</t>
  </si>
  <si>
    <t>7272121R1</t>
  </si>
  <si>
    <t>Protipožární dotěsnění svislých a vodorovných prostupů</t>
  </si>
  <si>
    <t>1372744387</t>
  </si>
  <si>
    <t>741</t>
  </si>
  <si>
    <t>Elektroinstalace - silnoproud</t>
  </si>
  <si>
    <t>33</t>
  </si>
  <si>
    <t>741371021</t>
  </si>
  <si>
    <t>Montáž svítidlo zářivkové bytové stropní vestavné 1 zdroj</t>
  </si>
  <si>
    <t>-1205736006</t>
  </si>
  <si>
    <t>https://podminky.urs.cz/item/CS_URS_2023_02/741371021</t>
  </si>
  <si>
    <t>chodba svítidlo v místě montáže minerálního podhledu</t>
  </si>
  <si>
    <t>34</t>
  </si>
  <si>
    <t>7413710R1</t>
  </si>
  <si>
    <t>Demontáž stávajícího svítidla včetně ovládání, přesun a jeho opětovná montáž včetně ovládání</t>
  </si>
  <si>
    <t>2036294541</t>
  </si>
  <si>
    <t>rozvodna EPS</t>
  </si>
  <si>
    <t>35</t>
  </si>
  <si>
    <t>741374841</t>
  </si>
  <si>
    <t>Demontáž svítidla interiérového se standardní paticí přisazeného stropního do 0,09 m2 se zachováním funkčnosti</t>
  </si>
  <si>
    <t>-366182107</t>
  </si>
  <si>
    <t>https://podminky.urs.cz/item/CS_URS_2023_02/741374841</t>
  </si>
  <si>
    <t>chodba v místě demontáže minerálního podhledu</t>
  </si>
  <si>
    <t>763</t>
  </si>
  <si>
    <t>Konstrukce suché výstavby</t>
  </si>
  <si>
    <t>36</t>
  </si>
  <si>
    <t>763111432</t>
  </si>
  <si>
    <t>SDK příčka tl 150 mm profil CW+UW 100 desky 2xDF 12,5 bez izolace EI 90</t>
  </si>
  <si>
    <t>-294389195</t>
  </si>
  <si>
    <t>https://podminky.urs.cz/item/CS_URS_2023_02/763111432</t>
  </si>
  <si>
    <t>chodba/rozvodna EPS</t>
  </si>
  <si>
    <t>1,395*2,65-0,90*2,0</t>
  </si>
  <si>
    <t>strojovna výtahu</t>
  </si>
  <si>
    <t>5,184*2,65-1,40*2,0</t>
  </si>
  <si>
    <t>37</t>
  </si>
  <si>
    <t>763111717</t>
  </si>
  <si>
    <t>SDK příčka základní penetrační nátěr (oboustranně)</t>
  </si>
  <si>
    <t>-110164092</t>
  </si>
  <si>
    <t>https://podminky.urs.cz/item/CS_URS_2023_02/763111717</t>
  </si>
  <si>
    <t>38</t>
  </si>
  <si>
    <t>763111771</t>
  </si>
  <si>
    <t>Příplatek k SDK příčce za rovinnost kvality Q3</t>
  </si>
  <si>
    <t>-1534588458</t>
  </si>
  <si>
    <t>https://podminky.urs.cz/item/CS_URS_2023_02/763111771</t>
  </si>
  <si>
    <t>39</t>
  </si>
  <si>
    <t>763122404</t>
  </si>
  <si>
    <t>SDK šachtová stěna tl. 65 mm profil CW+UW 50 desky 1xDF 15 s izolací EI 30</t>
  </si>
  <si>
    <t>-845228949</t>
  </si>
  <si>
    <t>https://podminky.urs.cz/item/CS_URS_2023_02/763122404</t>
  </si>
  <si>
    <t>požárně izolovaná a funkční trasa svislá</t>
  </si>
  <si>
    <t>(0,30+0,20*2)*2,65</t>
  </si>
  <si>
    <t>(0,30+0,20*2)*2,65*4</t>
  </si>
  <si>
    <t xml:space="preserve">požárně izolovaná a funkční trasa </t>
  </si>
  <si>
    <t>(0,30+0,20)*2*45</t>
  </si>
  <si>
    <t>40</t>
  </si>
  <si>
    <t>763131431</t>
  </si>
  <si>
    <t>SDK podhled deska 1xDF 12,5 bez izolace dvouvrstvá spodní kce profil CD+UD REI do 90</t>
  </si>
  <si>
    <t>-1472357687</t>
  </si>
  <si>
    <t>https://podminky.urs.cz/item/CS_URS_2023_02/763131431</t>
  </si>
  <si>
    <t>požárně izolovaná a funkční trasa SLN+EPS</t>
  </si>
  <si>
    <t>(0,20*2+0,30)*(1,27+0,63)</t>
  </si>
  <si>
    <t>(2,35+2,70+0,46)*(0,30+0,20*2)</t>
  </si>
  <si>
    <t>41</t>
  </si>
  <si>
    <t>763131721</t>
  </si>
  <si>
    <t>SDK podhled skoková změna v do 0,5 m</t>
  </si>
  <si>
    <t>-752890261</t>
  </si>
  <si>
    <t>https://podminky.urs.cz/item/CS_URS_2023_02/763131721</t>
  </si>
  <si>
    <t>(1,27+0,63)</t>
  </si>
  <si>
    <t>(2,35+2,70+0,46)</t>
  </si>
  <si>
    <t>42</t>
  </si>
  <si>
    <t>763181311</t>
  </si>
  <si>
    <t>Montáž jednokřídlové kovové zárubně do SDK příčky</t>
  </si>
  <si>
    <t>1866436748</t>
  </si>
  <si>
    <t>https://podminky.urs.cz/item/CS_URS_2023_02/763181311</t>
  </si>
  <si>
    <t>43</t>
  </si>
  <si>
    <t>553315R1</t>
  </si>
  <si>
    <t>zárubeň jednokřídlá ocelová DZD s gumovým těsněním pro sádrokartonové příčky tl stěny 110-150mm rozměru 900/1970, 2100mm</t>
  </si>
  <si>
    <t>1246402994</t>
  </si>
  <si>
    <t>P</t>
  </si>
  <si>
    <t>Poznámka k položce:_x000D_
S, SH, SP</t>
  </si>
  <si>
    <t>44</t>
  </si>
  <si>
    <t>763181312</t>
  </si>
  <si>
    <t>Montáž dvoukřídlové kovové zárubně do SDK příčky</t>
  </si>
  <si>
    <t>-856793289</t>
  </si>
  <si>
    <t>https://podminky.urs.cz/item/CS_URS_2023_02/763181312</t>
  </si>
  <si>
    <t>45</t>
  </si>
  <si>
    <t>55331777</t>
  </si>
  <si>
    <t>zárubeň dvoukřídlá ocelová DZD s gumovým těsněním pro sádrokartonové příčky tl stěny 110-150mm rozměru 1400/1970, 2100mm</t>
  </si>
  <si>
    <t>1132903813</t>
  </si>
  <si>
    <t>46</t>
  </si>
  <si>
    <t>763431701</t>
  </si>
  <si>
    <t>Montáž vyjímatelných panelů minerálního podhledu na zavěšený rošt</t>
  </si>
  <si>
    <t>-446544986</t>
  </si>
  <si>
    <t>https://podminky.urs.cz/item/CS_URS_2023_02/763431701</t>
  </si>
  <si>
    <t>1.NP - chodba</t>
  </si>
  <si>
    <t>9,0</t>
  </si>
  <si>
    <t>2,0*4</t>
  </si>
  <si>
    <t>2,0</t>
  </si>
  <si>
    <t>47</t>
  </si>
  <si>
    <t>631263R1</t>
  </si>
  <si>
    <t>panel akustický minerální 600x600 mm</t>
  </si>
  <si>
    <t>1118617536</t>
  </si>
  <si>
    <t>Poznámka k položce:_x000D_
A2-s1,d0</t>
  </si>
  <si>
    <t>náhrada stávajících desek - 10%</t>
  </si>
  <si>
    <t>19,0*0,10</t>
  </si>
  <si>
    <t>48</t>
  </si>
  <si>
    <t>763431871</t>
  </si>
  <si>
    <t>Demontáž vyjímatelných panelů minerálního podhledu připevněných na zavěšeném roštu</t>
  </si>
  <si>
    <t>-1879254430</t>
  </si>
  <si>
    <t>https://podminky.urs.cz/item/CS_URS_2023_02/763431871</t>
  </si>
  <si>
    <t>49</t>
  </si>
  <si>
    <t>998763403</t>
  </si>
  <si>
    <t>Přesun hmot procentní pro sádrokartonové konstrukce v objektech v přes 12 do 24 m</t>
  </si>
  <si>
    <t>%</t>
  </si>
  <si>
    <t>323178194</t>
  </si>
  <si>
    <t>https://podminky.urs.cz/item/CS_URS_2023_02/998763403</t>
  </si>
  <si>
    <t>766</t>
  </si>
  <si>
    <t>Konstrukce truhlářské</t>
  </si>
  <si>
    <t>50</t>
  </si>
  <si>
    <t>766660002</t>
  </si>
  <si>
    <t>Montáž dveřních křídel otvíravých jednokřídlových š přes 0,8 m do ocelové zárubně</t>
  </si>
  <si>
    <t>-1840925372</t>
  </si>
  <si>
    <t>https://podminky.urs.cz/item/CS_URS_2023_02/766660002</t>
  </si>
  <si>
    <t>1,0   "D2</t>
  </si>
  <si>
    <t>51</t>
  </si>
  <si>
    <t>611620R1</t>
  </si>
  <si>
    <t>dveře jednokřídlé falcové plné 900x1970 mm, 32dB/37dB, povrch HPL, barva bílá, zámek mechanický,  cylindrická vložka s knoflíkem, rozetové kování klika-klika, nerez, větrací mřížka 400/80 mm eloxovaný hliník - D2</t>
  </si>
  <si>
    <t>-1410018282</t>
  </si>
  <si>
    <t>52</t>
  </si>
  <si>
    <t>766660022</t>
  </si>
  <si>
    <t>Montáž dveřních křídel otvíravých jednokřídlových š přes 0,8 m požárních do ocelové zárubně</t>
  </si>
  <si>
    <t>-1276922275</t>
  </si>
  <si>
    <t>https://podminky.urs.cz/item/CS_URS_2023_02/766660022</t>
  </si>
  <si>
    <t>2,0   "D1, D3</t>
  </si>
  <si>
    <t>53</t>
  </si>
  <si>
    <t>61165314</t>
  </si>
  <si>
    <t>dveře jednokřídlé falcové plné 900x1970 mm, PO EI-Sm30DP3-C2, 32dB/37dB, povrch HPL, barva bílá, zámek mechanický, cylindrická vložka s knoflíkem, rozetové kování klika-klika, nerez - D1, D2</t>
  </si>
  <si>
    <t>929941153</t>
  </si>
  <si>
    <t>54</t>
  </si>
  <si>
    <t>766660031</t>
  </si>
  <si>
    <t>Montáž dveřních křídel otvíravých dvoukřídlových požárních do ocelové zárubně</t>
  </si>
  <si>
    <t>-1324465111</t>
  </si>
  <si>
    <t>https://podminky.urs.cz/item/CS_URS_2023_02/766660031</t>
  </si>
  <si>
    <t>1,0   "D4</t>
  </si>
  <si>
    <t>55</t>
  </si>
  <si>
    <t>61161055</t>
  </si>
  <si>
    <t>dveře jednokřídlé falcové plné 900+500x1970 mm, PO EI-Sm30DP3-C2, 32dB/37dB, povrch HPL, barva bílá, zámek mechanický, cylindrická vložka s knoflíkem, rozetové kování klika-klika, nerez, padací prahová lišta, zástrč (2ks) - D4</t>
  </si>
  <si>
    <t>-14144441</t>
  </si>
  <si>
    <t>56</t>
  </si>
  <si>
    <t>766660717</t>
  </si>
  <si>
    <t>Montáž samozavírače na ocelovou zárubeň a dveřní křídlo</t>
  </si>
  <si>
    <t>1499459939</t>
  </si>
  <si>
    <t>https://podminky.urs.cz/item/CS_URS_2023_02/766660717</t>
  </si>
  <si>
    <t>4,0   "D1, D3, D4</t>
  </si>
  <si>
    <t>57</t>
  </si>
  <si>
    <t>549172R1</t>
  </si>
  <si>
    <t>samozavírač dveří s kluznou lištou</t>
  </si>
  <si>
    <t>727198845</t>
  </si>
  <si>
    <t>58</t>
  </si>
  <si>
    <t>549172R2</t>
  </si>
  <si>
    <t>samozavírač dveří s kluznou lištou a koordinátorem zavření</t>
  </si>
  <si>
    <t>-647396538</t>
  </si>
  <si>
    <t>59</t>
  </si>
  <si>
    <t>766691914</t>
  </si>
  <si>
    <t>Vyvěšení nebo zavěšení dřevěných křídel dveří pl do 2 m2</t>
  </si>
  <si>
    <t>-2092645226</t>
  </si>
  <si>
    <t>https://podminky.urs.cz/item/CS_URS_2023_02/766691914</t>
  </si>
  <si>
    <t>chodba</t>
  </si>
  <si>
    <t>60</t>
  </si>
  <si>
    <t>766694116</t>
  </si>
  <si>
    <t>Montáž parapetních desek dřevěných nebo plastových š do 30 cm</t>
  </si>
  <si>
    <t>123066723</t>
  </si>
  <si>
    <t>https://podminky.urs.cz/item/CS_URS_2023_02/766694116</t>
  </si>
  <si>
    <t>2,40*(6+1)u</t>
  </si>
  <si>
    <t>1,50</t>
  </si>
  <si>
    <t>61</t>
  </si>
  <si>
    <t>61140078</t>
  </si>
  <si>
    <t>parapet plastový vnitřní – š 180mm, barva bílá</t>
  </si>
  <si>
    <t>-956734840</t>
  </si>
  <si>
    <t>62</t>
  </si>
  <si>
    <t>61140076</t>
  </si>
  <si>
    <t>koncovka k parapetu oboustranná š 600mm, barva bílá</t>
  </si>
  <si>
    <t>-219481334</t>
  </si>
  <si>
    <t>63</t>
  </si>
  <si>
    <t>998766203</t>
  </si>
  <si>
    <t>Přesun hmot procentní pro kce truhlářské v objektech v přes 12 do 24 m</t>
  </si>
  <si>
    <t>-1725658667</t>
  </si>
  <si>
    <t>https://podminky.urs.cz/item/CS_URS_2023_02/998766203</t>
  </si>
  <si>
    <t>767</t>
  </si>
  <si>
    <t>Konstrukce zámečnické</t>
  </si>
  <si>
    <t>64</t>
  </si>
  <si>
    <t>767161813</t>
  </si>
  <si>
    <t>Demontáž zábradlí rovného nerozebíratelného hmotnosti 1 m zábradlí do 20 kg do suti</t>
  </si>
  <si>
    <t>269116494</t>
  </si>
  <si>
    <t>https://podminky.urs.cz/item/CS_URS_2023_02/767161813</t>
  </si>
  <si>
    <t>776</t>
  </si>
  <si>
    <t>Podlahy povlakové</t>
  </si>
  <si>
    <t>65</t>
  </si>
  <si>
    <t>776121112</t>
  </si>
  <si>
    <t>Vodou ředitelná penetrace savého podkladu povlakových podlah</t>
  </si>
  <si>
    <t>-444268461</t>
  </si>
  <si>
    <t>https://podminky.urs.cz/item/CS_URS_2023_02/776121112</t>
  </si>
  <si>
    <t>příloha PD - TZ</t>
  </si>
  <si>
    <t>3,14*0,175*0,175   "chodba</t>
  </si>
  <si>
    <t>66</t>
  </si>
  <si>
    <t>776141111</t>
  </si>
  <si>
    <t>Stěrka podlahová nivelační pro vyrovnání podkladu povlakových podlah pevnosti 20 MPa tl do 3 mm</t>
  </si>
  <si>
    <t>-1425017121</t>
  </si>
  <si>
    <t>https://podminky.urs.cz/item/CS_URS_2023_02/776141111</t>
  </si>
  <si>
    <t>67</t>
  </si>
  <si>
    <t>776201912</t>
  </si>
  <si>
    <t>Oprava podlah výměnou podlahového povlaku pl přes 0,50 do 1 m2</t>
  </si>
  <si>
    <t>1098748114</t>
  </si>
  <si>
    <t>https://podminky.urs.cz/item/CS_URS_2023_02/776201912</t>
  </si>
  <si>
    <t>1,0   "chodba</t>
  </si>
  <si>
    <t>68</t>
  </si>
  <si>
    <t>998776203</t>
  </si>
  <si>
    <t>Přesun hmot procentní pro podlahy povlakové v objektech v přes 12 do 24 m</t>
  </si>
  <si>
    <t>-1896855621</t>
  </si>
  <si>
    <t>https://podminky.urs.cz/item/CS_URS_2023_02/998776203</t>
  </si>
  <si>
    <t>783</t>
  </si>
  <si>
    <t>Dokončovací práce - nátěry</t>
  </si>
  <si>
    <t>69</t>
  </si>
  <si>
    <t>783301311</t>
  </si>
  <si>
    <t>Odmaštění zámečnických konstrukcí vodou ředitelným odmašťovačem</t>
  </si>
  <si>
    <t>439720430</t>
  </si>
  <si>
    <t>https://podminky.urs.cz/item/CS_URS_2023_02/783301311</t>
  </si>
  <si>
    <t>zárubně</t>
  </si>
  <si>
    <t>(2,0*2+0,90)*(0,15+0,05*2)*2</t>
  </si>
  <si>
    <t>(2,0*2+1,45)*(0,15+0,05*2)</t>
  </si>
  <si>
    <t>70</t>
  </si>
  <si>
    <t>783314101</t>
  </si>
  <si>
    <t>Základní jednonásobný syntetický nátěr zámečnických konstrukcí</t>
  </si>
  <si>
    <t>705976594</t>
  </si>
  <si>
    <t>https://podminky.urs.cz/item/CS_URS_2023_02/783314101</t>
  </si>
  <si>
    <t>71</t>
  </si>
  <si>
    <t>783317101</t>
  </si>
  <si>
    <t>Krycí jednonásobný syntetický standardní nátěr zámečnických konstrukcí</t>
  </si>
  <si>
    <t>1559999586</t>
  </si>
  <si>
    <t>https://podminky.urs.cz/item/CS_URS_2023_02/783317101</t>
  </si>
  <si>
    <t>72</t>
  </si>
  <si>
    <t>783901453</t>
  </si>
  <si>
    <t>Vysátí betonových podlah před provedením nátěru</t>
  </si>
  <si>
    <t>-413200370</t>
  </si>
  <si>
    <t>https://podminky.urs.cz/item/CS_URS_2023_02/783901453</t>
  </si>
  <si>
    <t>strojovny výtahů</t>
  </si>
  <si>
    <t>8,28+13,26</t>
  </si>
  <si>
    <t>73</t>
  </si>
  <si>
    <t>783933151</t>
  </si>
  <si>
    <t>Penetrační epoxidový nátěr hladkých betonových podlah</t>
  </si>
  <si>
    <t>-911223360</t>
  </si>
  <si>
    <t>https://podminky.urs.cz/item/CS_URS_2023_02/783933151</t>
  </si>
  <si>
    <t>74</t>
  </si>
  <si>
    <t>783937163</t>
  </si>
  <si>
    <t>Krycí dvojnásobný epoxidový rozpouštědlový nátěr betonové podlahy</t>
  </si>
  <si>
    <t>-1847072255</t>
  </si>
  <si>
    <t>https://podminky.urs.cz/item/CS_URS_2023_02/783937163</t>
  </si>
  <si>
    <t>784</t>
  </si>
  <si>
    <t>Dokončovací práce - malby a tapety</t>
  </si>
  <si>
    <t>75</t>
  </si>
  <si>
    <t>784181107</t>
  </si>
  <si>
    <t>Základní akrylátová jednonásobná bezbarvá penetrace podkladu na schodišti podlaží v do 3,80 m</t>
  </si>
  <si>
    <t>-2127419756</t>
  </si>
  <si>
    <t>https://podminky.urs.cz/item/CS_URS_2023_02/784181107</t>
  </si>
  <si>
    <t>350,0   "S02</t>
  </si>
  <si>
    <t>200,0  "S03</t>
  </si>
  <si>
    <t>76</t>
  </si>
  <si>
    <t>784211107</t>
  </si>
  <si>
    <t>Dvojnásobné bílé malby ze směsí za mokra výborně oděruvzdorných na schodišti v do 3,80 m</t>
  </si>
  <si>
    <t>1398356914</t>
  </si>
  <si>
    <t>https://podminky.urs.cz/item/CS_URS_2023_02/784211107</t>
  </si>
  <si>
    <t>200,0   "S03</t>
  </si>
  <si>
    <t>77</t>
  </si>
  <si>
    <t>784221101</t>
  </si>
  <si>
    <t>Dvojnásobné bílé malby ze směsí za sucha dobře otěruvzdorných v místnostech do 3,80 m</t>
  </si>
  <si>
    <t>-939468119</t>
  </si>
  <si>
    <t>https://podminky.urs.cz/item/CS_URS_2023_02/784221101</t>
  </si>
  <si>
    <t>nové příčky</t>
  </si>
  <si>
    <t>1,395*2,65*2</t>
  </si>
  <si>
    <t>5,184*2,65*2</t>
  </si>
  <si>
    <t>78</t>
  </si>
  <si>
    <t>784221107</t>
  </si>
  <si>
    <t>Dvojnásobné bílé malby ze směsí za sucha dobře otěruvzdorných na schodišti do 3,80 m</t>
  </si>
  <si>
    <t>-1226464908</t>
  </si>
  <si>
    <t>https://podminky.urs.cz/item/CS_URS_2023_02/784221107</t>
  </si>
  <si>
    <t>02 - Silnoproud</t>
  </si>
  <si>
    <t>740 - Silnoproud</t>
  </si>
  <si>
    <t xml:space="preserve">    D1 - Silové rozvaděče</t>
  </si>
  <si>
    <t xml:space="preserve">    D2 - Kabely, vodiče</t>
  </si>
  <si>
    <t xml:space="preserve">    D3 - Instalační materiál</t>
  </si>
  <si>
    <t xml:space="preserve">    D4 - Hromosvod</t>
  </si>
  <si>
    <t xml:space="preserve">    D5 - Ostatní</t>
  </si>
  <si>
    <t>740</t>
  </si>
  <si>
    <t>D1</t>
  </si>
  <si>
    <t>Silové rozvaděče</t>
  </si>
  <si>
    <t>Pol165</t>
  </si>
  <si>
    <t>Rozvaděč RH - úprava, doplnění jističe 250A/B/3, svorky, vč.příslušenství</t>
  </si>
  <si>
    <t>-1791720423</t>
  </si>
  <si>
    <t>Pol166</t>
  </si>
  <si>
    <t>Rozvaděč RPO-B - nový, náplň dle PD /výkres č. D_1_4D_08/</t>
  </si>
  <si>
    <t>179628470</t>
  </si>
  <si>
    <t>Pol167</t>
  </si>
  <si>
    <t>Rozvaděč RPO-B61 - nový, náplň dle PD /výkres č. D_1_4D_09/</t>
  </si>
  <si>
    <t>-1744889417</t>
  </si>
  <si>
    <t>Pol168</t>
  </si>
  <si>
    <t>Rozvaděč RPO-B62 - nový, náplň dle PD /výkres č. D_1_4D_10/</t>
  </si>
  <si>
    <t>1050327463</t>
  </si>
  <si>
    <t>D2</t>
  </si>
  <si>
    <t>Kabely, vodiče</t>
  </si>
  <si>
    <t>Pol169</t>
  </si>
  <si>
    <t>1-CYKY-J 3x120+70 mm2 , pevně</t>
  </si>
  <si>
    <t>-302728279</t>
  </si>
  <si>
    <t>Pol170</t>
  </si>
  <si>
    <t>1-CXKH-V-J P60-R B2CAS1D0 5x70 mm2 , pevně</t>
  </si>
  <si>
    <t>-1502518677</t>
  </si>
  <si>
    <t>Pol171</t>
  </si>
  <si>
    <t>1-CXKH-V-J P60-R B2CAS1D0 5x10 mm2 , pevně</t>
  </si>
  <si>
    <t>-205323240</t>
  </si>
  <si>
    <t>Pol172</t>
  </si>
  <si>
    <t>1-CXKH-V-J P60-R B2CAS1D0 5x6 mm2 , pevně</t>
  </si>
  <si>
    <t>-380182509</t>
  </si>
  <si>
    <t>Pol173</t>
  </si>
  <si>
    <t>1-CXKH-V-J P60-R B2CAS1D0 5x1,5 mm2 , pevně</t>
  </si>
  <si>
    <t>-240471450</t>
  </si>
  <si>
    <t>Pol174</t>
  </si>
  <si>
    <t>1-CXKH-V-J P60-R B2CAS1D0 3x1,5 mm2 , pevně</t>
  </si>
  <si>
    <t>-80100985</t>
  </si>
  <si>
    <t>Pol175</t>
  </si>
  <si>
    <t>Vodič H07V-K 50 ZZ mm2 , pevně</t>
  </si>
  <si>
    <t>612141146</t>
  </si>
  <si>
    <t>Pol176</t>
  </si>
  <si>
    <t>Vodič H07V-K 6 ZZ mm2 , pevně</t>
  </si>
  <si>
    <t>-9046542</t>
  </si>
  <si>
    <t>D3</t>
  </si>
  <si>
    <t>Instalační materiál</t>
  </si>
  <si>
    <t>Pol177</t>
  </si>
  <si>
    <t>Průmyslový termostat IP 65, tep.rozsah 0.. +65°C</t>
  </si>
  <si>
    <t>-66722066</t>
  </si>
  <si>
    <t>Pol178</t>
  </si>
  <si>
    <t>Spínač jednopólový IP54, řazení 1, bílá</t>
  </si>
  <si>
    <t>1257353666</t>
  </si>
  <si>
    <t>Pol179</t>
  </si>
  <si>
    <t>Průmyslové svítidlo PRIMA LED 1.4ft PC 6400/840, 1x6400lm, IP66</t>
  </si>
  <si>
    <t>-66324848</t>
  </si>
  <si>
    <t>Pol180</t>
  </si>
  <si>
    <t>Pohon UK - uzavíracích klapek, pohon s vratnou pružinou Belimo BF230 - nutno koordinovat s dodavatelem VZT</t>
  </si>
  <si>
    <t>ks</t>
  </si>
  <si>
    <t>-697337157</t>
  </si>
  <si>
    <t>Pol181</t>
  </si>
  <si>
    <t>Pohon PK - požárních klapek / okno , pohon s vratnou pružinou, kombinovaný s termoelektrickým spouštěcím zařízením BAT (72°C) Belimo BF230-TN-ST - nutno koordinovat s dodavatelem VZT</t>
  </si>
  <si>
    <t>-374694954</t>
  </si>
  <si>
    <t>Pol182</t>
  </si>
  <si>
    <t>Kabelová lávka stoupací KL 60x150 POF žárový zinek, vč.spojek, kotvení, podpěr, nosníků,  spoj.materiálů a odlehčovačů tahu - požárně normová nosná konstrukce</t>
  </si>
  <si>
    <t>319389195</t>
  </si>
  <si>
    <t>Pol183</t>
  </si>
  <si>
    <t>Kabelový žlab KZ 60x150x1,5 POF žárový zinek, vč.spojek, kotvení, podpěr, nosníků a spoj.materiálů - požárně normová nosná konstrukce</t>
  </si>
  <si>
    <t>206985509</t>
  </si>
  <si>
    <t>Pol184</t>
  </si>
  <si>
    <t>Ocelová trubka do pr.21mm žárový zinek, vč.spojek, kotvení a příchytek - požárně normová nosná konstrukce</t>
  </si>
  <si>
    <t>1511466279</t>
  </si>
  <si>
    <t>Pol185</t>
  </si>
  <si>
    <t>Příchytka SONAP 32-43MM PKC1 1206 F</t>
  </si>
  <si>
    <t>-1091887172</t>
  </si>
  <si>
    <t>Pol186</t>
  </si>
  <si>
    <t>Příchytka požární do pr.21mm vč.kotvícího materiálu</t>
  </si>
  <si>
    <t>96071386</t>
  </si>
  <si>
    <t>Pol187</t>
  </si>
  <si>
    <t>Elektroinstalační krabice KSK 125 2PO6, požárně odolná IP66</t>
  </si>
  <si>
    <t>-2100255714</t>
  </si>
  <si>
    <t>Pol188</t>
  </si>
  <si>
    <t>Nouzové tlačítko požární s osvětleným tlačítkem, IP55, červená</t>
  </si>
  <si>
    <t>-1302838234</t>
  </si>
  <si>
    <t>Pol189</t>
  </si>
  <si>
    <t>Zemnici svorka  ZSA 16</t>
  </si>
  <si>
    <t>904754094</t>
  </si>
  <si>
    <t>Pol190</t>
  </si>
  <si>
    <t>Cu pasek ZS 16</t>
  </si>
  <si>
    <t>1373955273</t>
  </si>
  <si>
    <t>D4</t>
  </si>
  <si>
    <t>Hromosvod</t>
  </si>
  <si>
    <t>Pol191</t>
  </si>
  <si>
    <t>Vodič AlMgSi D=8mm vč.podper</t>
  </si>
  <si>
    <t>750882851</t>
  </si>
  <si>
    <t>Pol192</t>
  </si>
  <si>
    <t>Svozka připojovací SP</t>
  </si>
  <si>
    <t>1895808251</t>
  </si>
  <si>
    <t>Pol193</t>
  </si>
  <si>
    <t>Svorka spojovací SS</t>
  </si>
  <si>
    <t>-9458627</t>
  </si>
  <si>
    <t>Pol194</t>
  </si>
  <si>
    <t>Jímací tyč s rovným koncem 18/10, hliníková AlMgSi, délka 2500mm</t>
  </si>
  <si>
    <t>930494820</t>
  </si>
  <si>
    <t>Pol195</t>
  </si>
  <si>
    <t>Svorka k jímací tyči SJ1</t>
  </si>
  <si>
    <t>1192940132</t>
  </si>
  <si>
    <t>Pol196</t>
  </si>
  <si>
    <t>Ochranná stříška horní OSH</t>
  </si>
  <si>
    <t>-1479544832</t>
  </si>
  <si>
    <t>Pol197</t>
  </si>
  <si>
    <t>Podstavec betonový PB19</t>
  </si>
  <si>
    <t>-225685673</t>
  </si>
  <si>
    <t>Pol198</t>
  </si>
  <si>
    <t>Podložka gumová PB19</t>
  </si>
  <si>
    <t>-2063854824</t>
  </si>
  <si>
    <t>D5</t>
  </si>
  <si>
    <t>Ostatní</t>
  </si>
  <si>
    <t>Pol199</t>
  </si>
  <si>
    <t>Připojení - kab.vývod 400V</t>
  </si>
  <si>
    <t>-171528277</t>
  </si>
  <si>
    <t>Pol200</t>
  </si>
  <si>
    <t>Připojení - kab.vývod 230V</t>
  </si>
  <si>
    <t>180540126</t>
  </si>
  <si>
    <t>Pol201</t>
  </si>
  <si>
    <t>Požární utěsnění prostupů</t>
  </si>
  <si>
    <t>-157381314</t>
  </si>
  <si>
    <t>Pol202</t>
  </si>
  <si>
    <t>ukončení vodičů do 150</t>
  </si>
  <si>
    <t>1394831505</t>
  </si>
  <si>
    <t>Pol203</t>
  </si>
  <si>
    <t>ukončení vodičů do 10</t>
  </si>
  <si>
    <t>1810327774</t>
  </si>
  <si>
    <t>Pol204</t>
  </si>
  <si>
    <t>ukončení vodičů do 2,5</t>
  </si>
  <si>
    <t>-1445713161</t>
  </si>
  <si>
    <t>Pol205</t>
  </si>
  <si>
    <t>Drobný montážní materiál</t>
  </si>
  <si>
    <t>384273996</t>
  </si>
  <si>
    <t>Pol206</t>
  </si>
  <si>
    <t>Demontáže a přesuny</t>
  </si>
  <si>
    <t>hod</t>
  </si>
  <si>
    <t>-977457903</t>
  </si>
  <si>
    <t>Pol207</t>
  </si>
  <si>
    <t>Ostatní prác HZS</t>
  </si>
  <si>
    <t>-453713752</t>
  </si>
  <si>
    <t>Pol208</t>
  </si>
  <si>
    <t xml:space="preserve">Mimostaveništní doprava </t>
  </si>
  <si>
    <t>-950822547</t>
  </si>
  <si>
    <t>Pol209</t>
  </si>
  <si>
    <t>Přesun dodávek a materiálu</t>
  </si>
  <si>
    <t>-826627184</t>
  </si>
  <si>
    <t>03 - EPS - slaboproud</t>
  </si>
  <si>
    <t xml:space="preserve">    740 - Slaboproud</t>
  </si>
  <si>
    <t xml:space="preserve">      D0 - EPS</t>
  </si>
  <si>
    <t xml:space="preserve">      D1 - ER</t>
  </si>
  <si>
    <t xml:space="preserve">      D2 - KABELY - ÚLOŽNÝ MATERIÁL</t>
  </si>
  <si>
    <t xml:space="preserve">      D3 - MONTÁŽE - SLABOPROUD</t>
  </si>
  <si>
    <t xml:space="preserve">      D4 - VÝKOPOVÉ PRÁCE</t>
  </si>
  <si>
    <t xml:space="preserve">      D5 - NÁDSTAVBOVÝ INTEGRAČNÍ SYSTÉM</t>
  </si>
  <si>
    <t>Slaboproud</t>
  </si>
  <si>
    <t>D0</t>
  </si>
  <si>
    <t>EPS</t>
  </si>
  <si>
    <t>Pol2</t>
  </si>
  <si>
    <t>Modulární analogová adresovatelná ústředna, až 1536 adres, obsahuje displej vč.</t>
  </si>
  <si>
    <t>Pol3</t>
  </si>
  <si>
    <t>Akumulátor 12V/12Ah</t>
  </si>
  <si>
    <t>Pol4</t>
  </si>
  <si>
    <t>Deska linková, 2 izolované kruhové linky, max. 256 adres</t>
  </si>
  <si>
    <t>Pol5</t>
  </si>
  <si>
    <t>Deska master, pro síťování ústředen a tabel, až 16 zařízení typu master</t>
  </si>
  <si>
    <t>Pol6</t>
  </si>
  <si>
    <t>Deska periferií, pro připojení nadstavby, ZDP, OPPO MHY 919</t>
  </si>
  <si>
    <t>Pol7</t>
  </si>
  <si>
    <t>Deska vstupně/výstupní, 6xIN, 12xOUT (otevřený kolektor)</t>
  </si>
  <si>
    <t>Pol8</t>
  </si>
  <si>
    <t>Spínaný zdroj, 27,6 V ss / 8,2 A (10 A krátkodobě) pro EPS, aku max. 2 x 40 Ah</t>
  </si>
  <si>
    <t>Pol9</t>
  </si>
  <si>
    <t>Akumulátor 12V/38Ah</t>
  </si>
  <si>
    <t>Pol10</t>
  </si>
  <si>
    <t>Hlásič kouře optický interaktivní</t>
  </si>
  <si>
    <t>Pol11</t>
  </si>
  <si>
    <t>Zásuvka pro adresovatelné a interaktivní hlásiče</t>
  </si>
  <si>
    <t>Pol12</t>
  </si>
  <si>
    <t>Hlásič tlačítkový adresný a konvenční (s náhradním sklem, bez klíče)</t>
  </si>
  <si>
    <t>Pol13</t>
  </si>
  <si>
    <t>Signální svítidlo - paralelní signalizace, IP40</t>
  </si>
  <si>
    <t>Pol14</t>
  </si>
  <si>
    <t>Průmyslový digitální optopřevodník - sběrnice 2xRS485 nebo 1xRS422</t>
  </si>
  <si>
    <t>Pol15</t>
  </si>
  <si>
    <t>SFP modul pro optický převodník</t>
  </si>
  <si>
    <t>Pol16</t>
  </si>
  <si>
    <t>Oceloplechový box pro optické převodníky včetně optické výbavy</t>
  </si>
  <si>
    <t>Pol17</t>
  </si>
  <si>
    <t>Obslužné pole požární ochrany - OPPO - k ústřednám MHU 115, MHU 116, MHU 117 jak</t>
  </si>
  <si>
    <t>Pol18</t>
  </si>
  <si>
    <t>Požární trezor  24V</t>
  </si>
  <si>
    <t>Pol19</t>
  </si>
  <si>
    <t>Siréna s majákem</t>
  </si>
  <si>
    <t>Pol21</t>
  </si>
  <si>
    <t>Elektroinst. krabice s PO pro sděl. kabely, 176x126x90 mm, IP66, 2x14 svorek</t>
  </si>
  <si>
    <t>Pol22</t>
  </si>
  <si>
    <t>Jednotka vstupně/výstupní (4xIN/4xOUT) v krabici</t>
  </si>
  <si>
    <t>Pol23</t>
  </si>
  <si>
    <t>Jednotka vstupně/výstupní (8xIN/8xOUT) v krabici</t>
  </si>
  <si>
    <t>Pol24</t>
  </si>
  <si>
    <t>Zařízeni dálkového přenosu na HZS Olomouckého kraje</t>
  </si>
  <si>
    <t>ER</t>
  </si>
  <si>
    <t>Pol25</t>
  </si>
  <si>
    <t>Ústředna ER rozhlas</t>
  </si>
  <si>
    <t>Pol26</t>
  </si>
  <si>
    <t>Jednotka výkonových zesilovačů a manageru napájení</t>
  </si>
  <si>
    <t>Pol27</t>
  </si>
  <si>
    <t>Modul rozšíření zón</t>
  </si>
  <si>
    <t>Pol28</t>
  </si>
  <si>
    <t>Akumulátor 12V/80Ah šroubové svorky M6, životnost až 12 let</t>
  </si>
  <si>
    <t>Pol29</t>
  </si>
  <si>
    <t>Evakuační + provozní mikrofon s dotykovou obrazovkou, na stůl, vč. krytu</t>
  </si>
  <si>
    <t>Pol30</t>
  </si>
  <si>
    <t>Výchozí HW/SW konfigurace + sada kabelů pro 1 rackovou jednotku systému Impact</t>
  </si>
  <si>
    <t>Pol31</t>
  </si>
  <si>
    <t>Stropní reproduktor dle EN54-24</t>
  </si>
  <si>
    <t>Pol32</t>
  </si>
  <si>
    <t>Nástěnný reproduktor dle EN54-24</t>
  </si>
  <si>
    <t>Pol33</t>
  </si>
  <si>
    <t>Zakončovací prvek EOL</t>
  </si>
  <si>
    <t>KABELY - ÚLOŽNÝ MATERIÁL</t>
  </si>
  <si>
    <t>Pol34</t>
  </si>
  <si>
    <t>Oranžový stíněný kabel 1x2x0,8 LSOH</t>
  </si>
  <si>
    <t>Pol35</t>
  </si>
  <si>
    <t>Praflaguard 2x2x0,8</t>
  </si>
  <si>
    <t>Pol36</t>
  </si>
  <si>
    <t>Praflaguard 4x2x0,8</t>
  </si>
  <si>
    <t>Pol37</t>
  </si>
  <si>
    <t>Hnědý kabel PRAFlaDur-J 3x1,5</t>
  </si>
  <si>
    <t>Pol38</t>
  </si>
  <si>
    <t>Hnědý kabel PRAFlaDur 2x1,5</t>
  </si>
  <si>
    <t>80</t>
  </si>
  <si>
    <t>Pol39</t>
  </si>
  <si>
    <t>LIŠTA HRANATÁ 40/20 HF</t>
  </si>
  <si>
    <t>82</t>
  </si>
  <si>
    <t>Pol40</t>
  </si>
  <si>
    <t>Optický kabel 4 vl. nehořlavý</t>
  </si>
  <si>
    <t>84</t>
  </si>
  <si>
    <t>Pol41</t>
  </si>
  <si>
    <t>SVAZKOVY DRZAK GRIP</t>
  </si>
  <si>
    <t>86</t>
  </si>
  <si>
    <t>Pol42</t>
  </si>
  <si>
    <t>Jednostranná úchytka pro kabel průměru 8mm.</t>
  </si>
  <si>
    <t>88</t>
  </si>
  <si>
    <t>Pol43</t>
  </si>
  <si>
    <t>Šroub 7,5x82, pro přímou instalaci do betonu.</t>
  </si>
  <si>
    <t>90</t>
  </si>
  <si>
    <t>Pol44</t>
  </si>
  <si>
    <t>HILTI tmel CP611A</t>
  </si>
  <si>
    <t>92</t>
  </si>
  <si>
    <t>Poznámka k položce:_x000D_
!ER</t>
  </si>
  <si>
    <t>94</t>
  </si>
  <si>
    <t>96</t>
  </si>
  <si>
    <t>98</t>
  </si>
  <si>
    <t>100</t>
  </si>
  <si>
    <t>Pol45</t>
  </si>
  <si>
    <t>Žlab MERKUR 2     100/50</t>
  </si>
  <si>
    <t>102</t>
  </si>
  <si>
    <t>Pol46</t>
  </si>
  <si>
    <t>PODPĚRA PZMP 150 - GZ</t>
  </si>
  <si>
    <t>104</t>
  </si>
  <si>
    <t>Pol47</t>
  </si>
  <si>
    <t>Spojka SZM 1 "GZ" - pro spojení "žlab-žlab"</t>
  </si>
  <si>
    <t>106</t>
  </si>
  <si>
    <t>Pol48</t>
  </si>
  <si>
    <t>Kovová hmoždinka M8 "GZ"</t>
  </si>
  <si>
    <t>108</t>
  </si>
  <si>
    <t>MONTÁŽE - SLABOPROUD</t>
  </si>
  <si>
    <t>Pol50</t>
  </si>
  <si>
    <t>Příprava na montáž</t>
  </si>
  <si>
    <t>114</t>
  </si>
  <si>
    <t>Pol51</t>
  </si>
  <si>
    <t>Montáž požární ústředny</t>
  </si>
  <si>
    <t>116</t>
  </si>
  <si>
    <t>Pol52</t>
  </si>
  <si>
    <t>Programování ústředny</t>
  </si>
  <si>
    <t>118</t>
  </si>
  <si>
    <t>Pol53</t>
  </si>
  <si>
    <t>Uvedení požár.ústředny vč.ost.stav.prvků do provozu</t>
  </si>
  <si>
    <t>120</t>
  </si>
  <si>
    <t>Pol54</t>
  </si>
  <si>
    <t>Montáž karty do ústředny</t>
  </si>
  <si>
    <t>122</t>
  </si>
  <si>
    <t>Pol55</t>
  </si>
  <si>
    <t>Montáž zálohového zdroje vč. krytu</t>
  </si>
  <si>
    <t>124</t>
  </si>
  <si>
    <t>Pol56</t>
  </si>
  <si>
    <t>Montáž bat. přen. 12 V 50 Ah</t>
  </si>
  <si>
    <t>126</t>
  </si>
  <si>
    <t>Pol57</t>
  </si>
  <si>
    <t>Přezkoušení a uvedení hlásiče do provozu</t>
  </si>
  <si>
    <t>128</t>
  </si>
  <si>
    <t>Pol58</t>
  </si>
  <si>
    <t>Montáž čidel aut.hlásičů</t>
  </si>
  <si>
    <t>130</t>
  </si>
  <si>
    <t>Pol59</t>
  </si>
  <si>
    <t>Montáž zásuvky aut.hlásiče na omítku</t>
  </si>
  <si>
    <t>132</t>
  </si>
  <si>
    <t>Pol60</t>
  </si>
  <si>
    <t>Montáž tlačítkového hlásiče na omítku</t>
  </si>
  <si>
    <t>134</t>
  </si>
  <si>
    <t>Pol61</t>
  </si>
  <si>
    <t>Montáž elektroniky tlačítka</t>
  </si>
  <si>
    <t>136</t>
  </si>
  <si>
    <t>Pol62</t>
  </si>
  <si>
    <t>Montáž  Signální svítidlo - paralelní signalizace, IP40</t>
  </si>
  <si>
    <t>138</t>
  </si>
  <si>
    <t>Pol63</t>
  </si>
  <si>
    <t>Montáž sady převodníků</t>
  </si>
  <si>
    <t>140</t>
  </si>
  <si>
    <t>Pol64</t>
  </si>
  <si>
    <t>Montáž  Oceloplechový box pro optické převodníky včetně příslušenství</t>
  </si>
  <si>
    <t>142</t>
  </si>
  <si>
    <t>Pol65</t>
  </si>
  <si>
    <t>Montáž OPPO</t>
  </si>
  <si>
    <t>144</t>
  </si>
  <si>
    <t>Pol66</t>
  </si>
  <si>
    <t>Montáž Požární trezor  24V</t>
  </si>
  <si>
    <t>146</t>
  </si>
  <si>
    <t>Pol67</t>
  </si>
  <si>
    <t>Montáž sirény</t>
  </si>
  <si>
    <t>148</t>
  </si>
  <si>
    <t>Pol69</t>
  </si>
  <si>
    <t>Montáž  krabice s PO pro sděl. kabely, 176x126x90 mm, IP66, 2x14 svorek</t>
  </si>
  <si>
    <t>152</t>
  </si>
  <si>
    <t>Pol70</t>
  </si>
  <si>
    <t>Montáž vstupně-výstupního prvku</t>
  </si>
  <si>
    <t>154</t>
  </si>
  <si>
    <t>156</t>
  </si>
  <si>
    <t>Pol71</t>
  </si>
  <si>
    <t>Pokládka kabelu vícežilového sk.3</t>
  </si>
  <si>
    <t>158</t>
  </si>
  <si>
    <t>160</t>
  </si>
  <si>
    <t>162</t>
  </si>
  <si>
    <t>164</t>
  </si>
  <si>
    <t>166</t>
  </si>
  <si>
    <t>Pol72</t>
  </si>
  <si>
    <t>Montáž lišt vkládac s víčkem -40 mm</t>
  </si>
  <si>
    <t>168</t>
  </si>
  <si>
    <t>Pol73</t>
  </si>
  <si>
    <t>Osazení hmoždinek stěn cihel d.8 mm</t>
  </si>
  <si>
    <t>170</t>
  </si>
  <si>
    <t>79</t>
  </si>
  <si>
    <t>Pol75</t>
  </si>
  <si>
    <t>Montáž SVAZKOVY DRZAK GRIP</t>
  </si>
  <si>
    <t>174</t>
  </si>
  <si>
    <t>176</t>
  </si>
  <si>
    <t>81</t>
  </si>
  <si>
    <t>Pol76</t>
  </si>
  <si>
    <t>Montáž příchytek kabel-p90 mm</t>
  </si>
  <si>
    <t>178</t>
  </si>
  <si>
    <t>180</t>
  </si>
  <si>
    <t>83</t>
  </si>
  <si>
    <t>Pol77</t>
  </si>
  <si>
    <t>mtz prepaz ohnivz ze hmot silikatov</t>
  </si>
  <si>
    <t>182</t>
  </si>
  <si>
    <t>Pol78</t>
  </si>
  <si>
    <t>Montáž pracoviště RU</t>
  </si>
  <si>
    <t>184</t>
  </si>
  <si>
    <t>85</t>
  </si>
  <si>
    <t>Pol79</t>
  </si>
  <si>
    <t>Montáž jednotky zesilovače</t>
  </si>
  <si>
    <t>186</t>
  </si>
  <si>
    <t>Pol80</t>
  </si>
  <si>
    <t>188</t>
  </si>
  <si>
    <t>87</t>
  </si>
  <si>
    <t>Pol81</t>
  </si>
  <si>
    <t>Montáž bat. přen. 12 V 100 Ah</t>
  </si>
  <si>
    <t>190</t>
  </si>
  <si>
    <t>Pol82</t>
  </si>
  <si>
    <t>Montáž požárního panelu s mikrofonem</t>
  </si>
  <si>
    <t>192</t>
  </si>
  <si>
    <t>89</t>
  </si>
  <si>
    <t>Pol83</t>
  </si>
  <si>
    <t>Konfigurace ER</t>
  </si>
  <si>
    <t>kptl</t>
  </si>
  <si>
    <t>194</t>
  </si>
  <si>
    <t>Pol84</t>
  </si>
  <si>
    <t>Montáž reproduktoru 6 W stropního</t>
  </si>
  <si>
    <t>196</t>
  </si>
  <si>
    <t>91</t>
  </si>
  <si>
    <t>Pol85</t>
  </si>
  <si>
    <t>Montáž reproduktoru 6 W nástěnný</t>
  </si>
  <si>
    <t>198</t>
  </si>
  <si>
    <t>Pol86</t>
  </si>
  <si>
    <t>Montáž Zakončovací prvek EOL</t>
  </si>
  <si>
    <t>200</t>
  </si>
  <si>
    <t>93</t>
  </si>
  <si>
    <t>202</t>
  </si>
  <si>
    <t>204</t>
  </si>
  <si>
    <t>95</t>
  </si>
  <si>
    <t>206</t>
  </si>
  <si>
    <t>208</t>
  </si>
  <si>
    <t>97</t>
  </si>
  <si>
    <t>Pol87</t>
  </si>
  <si>
    <t>Montáž lišt kov. vkládac  -100mm</t>
  </si>
  <si>
    <t>210</t>
  </si>
  <si>
    <t>212</t>
  </si>
  <si>
    <t>99</t>
  </si>
  <si>
    <t>Pol89</t>
  </si>
  <si>
    <t>Stavební průraz včetně zapravení</t>
  </si>
  <si>
    <t>216</t>
  </si>
  <si>
    <t>Pol90</t>
  </si>
  <si>
    <t>Stavební průraz včetně zapravení venkovní</t>
  </si>
  <si>
    <t>218</t>
  </si>
  <si>
    <t>101</t>
  </si>
  <si>
    <t>Pol91</t>
  </si>
  <si>
    <t>Stavební průraz mezipatro</t>
  </si>
  <si>
    <t>220</t>
  </si>
  <si>
    <t>VÝKOPOVÉ PRÁCE</t>
  </si>
  <si>
    <t>Pol92</t>
  </si>
  <si>
    <t>Geodetické zaměření do 100m</t>
  </si>
  <si>
    <t>224</t>
  </si>
  <si>
    <t>103</t>
  </si>
  <si>
    <t>Pol93</t>
  </si>
  <si>
    <t>Vytyčení trati kabelového vedení do 100m</t>
  </si>
  <si>
    <t>226</t>
  </si>
  <si>
    <t>NÁDSTAVBOVÝ INTEGRAČNÍ SYSTÉM</t>
  </si>
  <si>
    <t>Pol95</t>
  </si>
  <si>
    <t>Licence okruhů lokalit EPS</t>
  </si>
  <si>
    <t>232</t>
  </si>
  <si>
    <t>105</t>
  </si>
  <si>
    <t>Pol96</t>
  </si>
  <si>
    <t>Instalace a zavedení licencí</t>
  </si>
  <si>
    <t>234</t>
  </si>
  <si>
    <t>Pol98</t>
  </si>
  <si>
    <t>Konfigurace symbolů</t>
  </si>
  <si>
    <t>238</t>
  </si>
  <si>
    <t>107</t>
  </si>
  <si>
    <t>Pol99</t>
  </si>
  <si>
    <t>Provedení komplexních zkoušek</t>
  </si>
  <si>
    <t>240</t>
  </si>
  <si>
    <t>Pol100</t>
  </si>
  <si>
    <t>Převodník RS232</t>
  </si>
  <si>
    <t>242</t>
  </si>
  <si>
    <t>04 - VZT</t>
  </si>
  <si>
    <t xml:space="preserve">    751 - Vzduchotechnika</t>
  </si>
  <si>
    <t xml:space="preserve">      1. - Větrání CHÚC II</t>
  </si>
  <si>
    <t xml:space="preserve">      2. - Větrání strojovny výtahu II a evakuačního výtahu II</t>
  </si>
  <si>
    <t xml:space="preserve">      3. - Doplňkové položky</t>
  </si>
  <si>
    <t>751</t>
  </si>
  <si>
    <t>Vzduchotechnika</t>
  </si>
  <si>
    <t>1.</t>
  </si>
  <si>
    <t>Větrání CHÚC II</t>
  </si>
  <si>
    <t>Pol121</t>
  </si>
  <si>
    <t>Axiální ventilátor Ø630 Vp=10840m3//h; Pst=200Pa</t>
  </si>
  <si>
    <t>Pol122</t>
  </si>
  <si>
    <t>Konstrukce pod ventilátor včetně pružného uložení a roznášecích dlaždic</t>
  </si>
  <si>
    <t>Pol105</t>
  </si>
  <si>
    <t>Pružné manžety Ø630</t>
  </si>
  <si>
    <t>Pol123</t>
  </si>
  <si>
    <t>Uzavírací klapka těsná s přípravou pro servopohon 900x1000</t>
  </si>
  <si>
    <t>Pol124</t>
  </si>
  <si>
    <t>Přívodní jednořadá vyústka s regulací 1000x300 RAL - pozinkovaná ocel</t>
  </si>
  <si>
    <t>Pol125</t>
  </si>
  <si>
    <t>Přívodní jednořadá vyústka s regulací 600x500 RAL - pozinkovaná ocel</t>
  </si>
  <si>
    <t>Pol110</t>
  </si>
  <si>
    <t>Čtyřhranné potrubí (sk. I z pozinkovaného ocelového plechu tl. 1 - 1,2mm mm s třídou vzduchotěsnosti B) vč. tvarovek 30%</t>
  </si>
  <si>
    <t>Pol210</t>
  </si>
  <si>
    <t>SPIRO potrubí včetně 30% tvarovek Ø630</t>
  </si>
  <si>
    <t>Pol211</t>
  </si>
  <si>
    <t>Požární izolace z minerální vlny s Al. polepem tl. 60 mm 65 kg/m3), kotvená na trny na potrubí, spáry přelepené Al. Páskou</t>
  </si>
  <si>
    <t>Pol212</t>
  </si>
  <si>
    <t>Vodotěsné oplechování požární izolace ve venkovním prostoru</t>
  </si>
  <si>
    <t>Pol213</t>
  </si>
  <si>
    <t>Protidešťová žaluzie 900x1000 Včetně síta</t>
  </si>
  <si>
    <t>Pol214</t>
  </si>
  <si>
    <t>Automaticky otevíratelné klapky s pohonem 230V 800x900mm s celkovou průtočnou plochou min. 0,55m2</t>
  </si>
  <si>
    <t>Pol215</t>
  </si>
  <si>
    <t>Automaticky otevíratelný okenní otvor s pohonem 230V 1000x1200mm s celkovou průtočnou plochou min. 0,97m2</t>
  </si>
  <si>
    <t>Pol216</t>
  </si>
  <si>
    <t>Montážní, spojovací, těsnící a závěsný materiál</t>
  </si>
  <si>
    <t>2.</t>
  </si>
  <si>
    <t>Větrání strojovny výtahu II a evakuačního výtahu II</t>
  </si>
  <si>
    <t>Pol132</t>
  </si>
  <si>
    <t>Odvodní axiální ventilátor Ø200 Vo=750m3//h; Pst=30Pa</t>
  </si>
  <si>
    <t>Pol134</t>
  </si>
  <si>
    <t>Žaluziová klapka Ø200</t>
  </si>
  <si>
    <t>Pol136</t>
  </si>
  <si>
    <t>Uzavírací klapka těsná s přípravou pro servopohon 500x400</t>
  </si>
  <si>
    <t>Pol138</t>
  </si>
  <si>
    <t>Krycí mřížka 500x400</t>
  </si>
  <si>
    <t>Pol217</t>
  </si>
  <si>
    <t>SPIRO potrubí včetně 30% tvarovek Ø200</t>
  </si>
  <si>
    <t>Pol218</t>
  </si>
  <si>
    <t>Pol219</t>
  </si>
  <si>
    <t>Protidešťová žaluzie 500x400 Včetně síta</t>
  </si>
  <si>
    <t>Pol220</t>
  </si>
  <si>
    <t>3.</t>
  </si>
  <si>
    <t>Doplňkové položky</t>
  </si>
  <si>
    <t>Pol221</t>
  </si>
  <si>
    <t>Pol222</t>
  </si>
  <si>
    <t>Demontážní práce stávajícího VZT systému</t>
  </si>
  <si>
    <t>Pol154</t>
  </si>
  <si>
    <t>Stavební přípomoce</t>
  </si>
  <si>
    <t>Pol223</t>
  </si>
  <si>
    <t>Koordinace s profesemi</t>
  </si>
  <si>
    <t>Pol224</t>
  </si>
  <si>
    <t>Lešení</t>
  </si>
  <si>
    <t>Pol225</t>
  </si>
  <si>
    <t>Práce horolezce</t>
  </si>
  <si>
    <t>Pol226</t>
  </si>
  <si>
    <t>Pojízdná plošina</t>
  </si>
  <si>
    <t>Pol227</t>
  </si>
  <si>
    <t>Předávací dokumentace</t>
  </si>
  <si>
    <t>Pol230</t>
  </si>
  <si>
    <t>Zkušební provoz a zaškolení obsluhy</t>
  </si>
  <si>
    <t>Pol231</t>
  </si>
  <si>
    <t>Zaregulání včetně vystavení protokolu</t>
  </si>
  <si>
    <t>Pol232</t>
  </si>
  <si>
    <t>Doprava</t>
  </si>
  <si>
    <t>VON - VRN+ON</t>
  </si>
  <si>
    <t>VRN - Vedlejší rozpočtové náklady</t>
  </si>
  <si>
    <t xml:space="preserve">    VRN1 -  Průzkumné, geodetické a projektové práce</t>
  </si>
  <si>
    <t xml:space="preserve">    VRN3 - Zařízení staveniště</t>
  </si>
  <si>
    <t xml:space="preserve">    VRN4 -  Inženýrská činnost</t>
  </si>
  <si>
    <t xml:space="preserve">    VRN7 - Provozní vlivy</t>
  </si>
  <si>
    <t xml:space="preserve">    VRN8 - Přesun stavebních kapacit</t>
  </si>
  <si>
    <t xml:space="preserve">    VRN9 -  Ostatní náklady</t>
  </si>
  <si>
    <t>VRN</t>
  </si>
  <si>
    <t>Vedlejší rozpočtové náklady</t>
  </si>
  <si>
    <t>VRN1</t>
  </si>
  <si>
    <t xml:space="preserve"> Průzkumné, geodetické a projektové práce</t>
  </si>
  <si>
    <t>012103000</t>
  </si>
  <si>
    <t>Geodetické zaměření kabelů</t>
  </si>
  <si>
    <t>1024</t>
  </si>
  <si>
    <t>340509933</t>
  </si>
  <si>
    <t>https://podminky.urs.cz/item/CS_URS_2023_02/012103000</t>
  </si>
  <si>
    <t>013203000</t>
  </si>
  <si>
    <t>Náklady na dopracování detailů RPD (dílenská dokumentace)</t>
  </si>
  <si>
    <t>538315140</t>
  </si>
  <si>
    <t>https://podminky.urs.cz/item/CS_URS_2023_01/013203000</t>
  </si>
  <si>
    <t>013254000</t>
  </si>
  <si>
    <t>Dokumentace skutečného provedení stavby</t>
  </si>
  <si>
    <t>-352910265</t>
  </si>
  <si>
    <t>https://podminky.urs.cz/item/CS_URS_2023_01/013254000</t>
  </si>
  <si>
    <t>013274000</t>
  </si>
  <si>
    <t>Fotodokumentace a pasportizace objektu</t>
  </si>
  <si>
    <t>-1353250130</t>
  </si>
  <si>
    <t>https://podminky.urs.cz/item/CS_URS_2023_01/013274000</t>
  </si>
  <si>
    <t>VRN3</t>
  </si>
  <si>
    <t>Zařízení staveniště</t>
  </si>
  <si>
    <t>030001000</t>
  </si>
  <si>
    <t>-2000227160</t>
  </si>
  <si>
    <t>https://podminky.urs.cz/item/CS_URS_2023_02/030001000</t>
  </si>
  <si>
    <t>VRN4</t>
  </si>
  <si>
    <t xml:space="preserve"> Inženýrská činnost</t>
  </si>
  <si>
    <t>041903001</t>
  </si>
  <si>
    <t>Inženýrská činnost při realizaci stavby</t>
  </si>
  <si>
    <t>-1864758013</t>
  </si>
  <si>
    <t>043103001</t>
  </si>
  <si>
    <t>Individuální a komplexní vyzkoušení, ostatní zkoušky</t>
  </si>
  <si>
    <t>-1045329117</t>
  </si>
  <si>
    <t>044003000</t>
  </si>
  <si>
    <t>Revize a revizní zpráva</t>
  </si>
  <si>
    <t>609144333</t>
  </si>
  <si>
    <t>https://podminky.urs.cz/item/CS_URS_2023_01/044003000</t>
  </si>
  <si>
    <t>045203000</t>
  </si>
  <si>
    <t>Kompletační činnost</t>
  </si>
  <si>
    <t>851951959</t>
  </si>
  <si>
    <t>https://podminky.urs.cz/item/CS_URS_2023_01/045203000</t>
  </si>
  <si>
    <t>045303000</t>
  </si>
  <si>
    <t>Koordinační činnost</t>
  </si>
  <si>
    <t>1729689128</t>
  </si>
  <si>
    <t>https://podminky.urs.cz/item/CS_URS_2023_02/045303000</t>
  </si>
  <si>
    <t>049303001</t>
  </si>
  <si>
    <t>Doklady požadované k převzetí díla</t>
  </si>
  <si>
    <t>-1885546509</t>
  </si>
  <si>
    <t>VRN7</t>
  </si>
  <si>
    <t>Provozní vlivy</t>
  </si>
  <si>
    <t>071103000</t>
  </si>
  <si>
    <t>Provoz investora</t>
  </si>
  <si>
    <t>-1249856260</t>
  </si>
  <si>
    <t>https://podminky.urs.cz/item/CS_URS_2023_02/071103000</t>
  </si>
  <si>
    <t>VRN8</t>
  </si>
  <si>
    <t>Přesun stavebních kapacit</t>
  </si>
  <si>
    <t>084003000</t>
  </si>
  <si>
    <t>Příplatky za práci mimo pracovní dobu</t>
  </si>
  <si>
    <t>-1583536484</t>
  </si>
  <si>
    <t>https://podminky.urs.cz/item/CS_URS_2023_02/084003000</t>
  </si>
  <si>
    <t>VRN9</t>
  </si>
  <si>
    <t xml:space="preserve"> Ostatní náklady</t>
  </si>
  <si>
    <t>091003000</t>
  </si>
  <si>
    <t>Rezerva – pevně stanovené zadavatelem</t>
  </si>
  <si>
    <t>Kč</t>
  </si>
  <si>
    <t>-1504969582</t>
  </si>
  <si>
    <t>091704001</t>
  </si>
  <si>
    <t>Označení stavby</t>
  </si>
  <si>
    <t>-1869893595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</si>
</sst>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22" xfId="0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vertical="center" wrapText="1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3_02/622525104" TargetMode="External"/><Relationship Id="rId18" Type="http://schemas.openxmlformats.org/officeDocument/2006/relationships/hyperlink" Target="https://podminky.urs.cz/item/CS_URS_2023_02/972054241" TargetMode="External"/><Relationship Id="rId26" Type="http://schemas.openxmlformats.org/officeDocument/2006/relationships/hyperlink" Target="https://podminky.urs.cz/item/CS_URS_2023_02/997013871" TargetMode="External"/><Relationship Id="rId39" Type="http://schemas.openxmlformats.org/officeDocument/2006/relationships/hyperlink" Target="https://podminky.urs.cz/item/CS_URS_2023_02/763431871" TargetMode="External"/><Relationship Id="rId21" Type="http://schemas.openxmlformats.org/officeDocument/2006/relationships/hyperlink" Target="https://podminky.urs.cz/item/CS_URS_2023_02/977151127" TargetMode="External"/><Relationship Id="rId34" Type="http://schemas.openxmlformats.org/officeDocument/2006/relationships/hyperlink" Target="https://podminky.urs.cz/item/CS_URS_2023_02/763131431" TargetMode="External"/><Relationship Id="rId42" Type="http://schemas.openxmlformats.org/officeDocument/2006/relationships/hyperlink" Target="https://podminky.urs.cz/item/CS_URS_2023_02/766660022" TargetMode="External"/><Relationship Id="rId47" Type="http://schemas.openxmlformats.org/officeDocument/2006/relationships/hyperlink" Target="https://podminky.urs.cz/item/CS_URS_2023_02/998766203" TargetMode="External"/><Relationship Id="rId50" Type="http://schemas.openxmlformats.org/officeDocument/2006/relationships/hyperlink" Target="https://podminky.urs.cz/item/CS_URS_2023_02/776141111" TargetMode="External"/><Relationship Id="rId55" Type="http://schemas.openxmlformats.org/officeDocument/2006/relationships/hyperlink" Target="https://podminky.urs.cz/item/CS_URS_2023_02/783317101" TargetMode="External"/><Relationship Id="rId63" Type="http://schemas.openxmlformats.org/officeDocument/2006/relationships/drawing" Target="../drawings/drawing2.xml"/><Relationship Id="rId7" Type="http://schemas.openxmlformats.org/officeDocument/2006/relationships/hyperlink" Target="https://podminky.urs.cz/item/CS_URS_2023_02/612321141" TargetMode="External"/><Relationship Id="rId2" Type="http://schemas.openxmlformats.org/officeDocument/2006/relationships/hyperlink" Target="https://podminky.urs.cz/item/CS_URS_2023_02/317944321" TargetMode="External"/><Relationship Id="rId16" Type="http://schemas.openxmlformats.org/officeDocument/2006/relationships/hyperlink" Target="https://podminky.urs.cz/item/CS_URS_2023_02/971052241" TargetMode="External"/><Relationship Id="rId29" Type="http://schemas.openxmlformats.org/officeDocument/2006/relationships/hyperlink" Target="https://podminky.urs.cz/item/CS_URS_2023_02/741374841" TargetMode="External"/><Relationship Id="rId11" Type="http://schemas.openxmlformats.org/officeDocument/2006/relationships/hyperlink" Target="https://podminky.urs.cz/item/CS_URS_2023_02/622225134" TargetMode="External"/><Relationship Id="rId24" Type="http://schemas.openxmlformats.org/officeDocument/2006/relationships/hyperlink" Target="https://podminky.urs.cz/item/CS_URS_2023_02/997013501" TargetMode="External"/><Relationship Id="rId32" Type="http://schemas.openxmlformats.org/officeDocument/2006/relationships/hyperlink" Target="https://podminky.urs.cz/item/CS_URS_2023_02/763111771" TargetMode="External"/><Relationship Id="rId37" Type="http://schemas.openxmlformats.org/officeDocument/2006/relationships/hyperlink" Target="https://podminky.urs.cz/item/CS_URS_2023_02/763181312" TargetMode="External"/><Relationship Id="rId40" Type="http://schemas.openxmlformats.org/officeDocument/2006/relationships/hyperlink" Target="https://podminky.urs.cz/item/CS_URS_2023_02/998763403" TargetMode="External"/><Relationship Id="rId45" Type="http://schemas.openxmlformats.org/officeDocument/2006/relationships/hyperlink" Target="https://podminky.urs.cz/item/CS_URS_2023_02/766691914" TargetMode="External"/><Relationship Id="rId53" Type="http://schemas.openxmlformats.org/officeDocument/2006/relationships/hyperlink" Target="https://podminky.urs.cz/item/CS_URS_2023_02/783301311" TargetMode="External"/><Relationship Id="rId58" Type="http://schemas.openxmlformats.org/officeDocument/2006/relationships/hyperlink" Target="https://podminky.urs.cz/item/CS_URS_2023_02/783937163" TargetMode="External"/><Relationship Id="rId5" Type="http://schemas.openxmlformats.org/officeDocument/2006/relationships/hyperlink" Target="https://podminky.urs.cz/item/CS_URS_2023_02/346481111" TargetMode="External"/><Relationship Id="rId61" Type="http://schemas.openxmlformats.org/officeDocument/2006/relationships/hyperlink" Target="https://podminky.urs.cz/item/CS_URS_2023_02/784221101" TargetMode="External"/><Relationship Id="rId19" Type="http://schemas.openxmlformats.org/officeDocument/2006/relationships/hyperlink" Target="https://podminky.urs.cz/item/CS_URS_2023_02/972054491" TargetMode="External"/><Relationship Id="rId14" Type="http://schemas.openxmlformats.org/officeDocument/2006/relationships/hyperlink" Target="https://podminky.urs.cz/item/CS_URS_2023_02/952901111" TargetMode="External"/><Relationship Id="rId22" Type="http://schemas.openxmlformats.org/officeDocument/2006/relationships/hyperlink" Target="https://podminky.urs.cz/item/CS_URS_2023_02/977151216" TargetMode="External"/><Relationship Id="rId27" Type="http://schemas.openxmlformats.org/officeDocument/2006/relationships/hyperlink" Target="https://podminky.urs.cz/item/CS_URS_2023_02/998012023" TargetMode="External"/><Relationship Id="rId30" Type="http://schemas.openxmlformats.org/officeDocument/2006/relationships/hyperlink" Target="https://podminky.urs.cz/item/CS_URS_2023_02/763111432" TargetMode="External"/><Relationship Id="rId35" Type="http://schemas.openxmlformats.org/officeDocument/2006/relationships/hyperlink" Target="https://podminky.urs.cz/item/CS_URS_2023_02/763131721" TargetMode="External"/><Relationship Id="rId43" Type="http://schemas.openxmlformats.org/officeDocument/2006/relationships/hyperlink" Target="https://podminky.urs.cz/item/CS_URS_2023_02/766660031" TargetMode="External"/><Relationship Id="rId48" Type="http://schemas.openxmlformats.org/officeDocument/2006/relationships/hyperlink" Target="https://podminky.urs.cz/item/CS_URS_2023_02/767161813" TargetMode="External"/><Relationship Id="rId56" Type="http://schemas.openxmlformats.org/officeDocument/2006/relationships/hyperlink" Target="https://podminky.urs.cz/item/CS_URS_2023_02/783901453" TargetMode="External"/><Relationship Id="rId8" Type="http://schemas.openxmlformats.org/officeDocument/2006/relationships/hyperlink" Target="https://podminky.urs.cz/item/CS_URS_2023_02/612325421" TargetMode="External"/><Relationship Id="rId51" Type="http://schemas.openxmlformats.org/officeDocument/2006/relationships/hyperlink" Target="https://podminky.urs.cz/item/CS_URS_2023_02/776201912" TargetMode="External"/><Relationship Id="rId3" Type="http://schemas.openxmlformats.org/officeDocument/2006/relationships/hyperlink" Target="https://podminky.urs.cz/item/CS_URS_2023_02/340237212" TargetMode="External"/><Relationship Id="rId12" Type="http://schemas.openxmlformats.org/officeDocument/2006/relationships/hyperlink" Target="https://podminky.urs.cz/item/CS_URS_2023_02/622525102" TargetMode="External"/><Relationship Id="rId17" Type="http://schemas.openxmlformats.org/officeDocument/2006/relationships/hyperlink" Target="https://podminky.urs.cz/item/CS_URS_2023_02/971052551" TargetMode="External"/><Relationship Id="rId25" Type="http://schemas.openxmlformats.org/officeDocument/2006/relationships/hyperlink" Target="https://podminky.urs.cz/item/CS_URS_2023_02/997013509" TargetMode="External"/><Relationship Id="rId33" Type="http://schemas.openxmlformats.org/officeDocument/2006/relationships/hyperlink" Target="https://podminky.urs.cz/item/CS_URS_2023_02/763122404" TargetMode="External"/><Relationship Id="rId38" Type="http://schemas.openxmlformats.org/officeDocument/2006/relationships/hyperlink" Target="https://podminky.urs.cz/item/CS_URS_2023_02/763431701" TargetMode="External"/><Relationship Id="rId46" Type="http://schemas.openxmlformats.org/officeDocument/2006/relationships/hyperlink" Target="https://podminky.urs.cz/item/CS_URS_2023_02/766694116" TargetMode="External"/><Relationship Id="rId59" Type="http://schemas.openxmlformats.org/officeDocument/2006/relationships/hyperlink" Target="https://podminky.urs.cz/item/CS_URS_2023_02/784181107" TargetMode="External"/><Relationship Id="rId20" Type="http://schemas.openxmlformats.org/officeDocument/2006/relationships/hyperlink" Target="https://podminky.urs.cz/item/CS_URS_2023_02/974031664" TargetMode="External"/><Relationship Id="rId41" Type="http://schemas.openxmlformats.org/officeDocument/2006/relationships/hyperlink" Target="https://podminky.urs.cz/item/CS_URS_2023_02/766660002" TargetMode="External"/><Relationship Id="rId54" Type="http://schemas.openxmlformats.org/officeDocument/2006/relationships/hyperlink" Target="https://podminky.urs.cz/item/CS_URS_2023_02/783314101" TargetMode="External"/><Relationship Id="rId62" Type="http://schemas.openxmlformats.org/officeDocument/2006/relationships/hyperlink" Target="https://podminky.urs.cz/item/CS_URS_2023_02/784221107" TargetMode="External"/><Relationship Id="rId1" Type="http://schemas.openxmlformats.org/officeDocument/2006/relationships/hyperlink" Target="https://podminky.urs.cz/item/CS_URS_2023_02/317234410" TargetMode="External"/><Relationship Id="rId6" Type="http://schemas.openxmlformats.org/officeDocument/2006/relationships/hyperlink" Target="https://podminky.urs.cz/item/CS_URS_2023_02/411388531" TargetMode="External"/><Relationship Id="rId15" Type="http://schemas.openxmlformats.org/officeDocument/2006/relationships/hyperlink" Target="https://podminky.urs.cz/item/CS_URS_2023_02/968062356" TargetMode="External"/><Relationship Id="rId23" Type="http://schemas.openxmlformats.org/officeDocument/2006/relationships/hyperlink" Target="https://podminky.urs.cz/item/CS_URS_2023_02/997013157" TargetMode="External"/><Relationship Id="rId28" Type="http://schemas.openxmlformats.org/officeDocument/2006/relationships/hyperlink" Target="https://podminky.urs.cz/item/CS_URS_2023_02/741371021" TargetMode="External"/><Relationship Id="rId36" Type="http://schemas.openxmlformats.org/officeDocument/2006/relationships/hyperlink" Target="https://podminky.urs.cz/item/CS_URS_2023_02/763181311" TargetMode="External"/><Relationship Id="rId49" Type="http://schemas.openxmlformats.org/officeDocument/2006/relationships/hyperlink" Target="https://podminky.urs.cz/item/CS_URS_2023_02/776121112" TargetMode="External"/><Relationship Id="rId57" Type="http://schemas.openxmlformats.org/officeDocument/2006/relationships/hyperlink" Target="https://podminky.urs.cz/item/CS_URS_2023_02/783933151" TargetMode="External"/><Relationship Id="rId10" Type="http://schemas.openxmlformats.org/officeDocument/2006/relationships/hyperlink" Target="https://podminky.urs.cz/item/CS_URS_2023_02/622225132" TargetMode="External"/><Relationship Id="rId31" Type="http://schemas.openxmlformats.org/officeDocument/2006/relationships/hyperlink" Target="https://podminky.urs.cz/item/CS_URS_2023_02/763111717" TargetMode="External"/><Relationship Id="rId44" Type="http://schemas.openxmlformats.org/officeDocument/2006/relationships/hyperlink" Target="https://podminky.urs.cz/item/CS_URS_2023_02/766660717" TargetMode="External"/><Relationship Id="rId52" Type="http://schemas.openxmlformats.org/officeDocument/2006/relationships/hyperlink" Target="https://podminky.urs.cz/item/CS_URS_2023_02/998776203" TargetMode="External"/><Relationship Id="rId60" Type="http://schemas.openxmlformats.org/officeDocument/2006/relationships/hyperlink" Target="https://podminky.urs.cz/item/CS_URS_2023_02/784211107" TargetMode="External"/><Relationship Id="rId4" Type="http://schemas.openxmlformats.org/officeDocument/2006/relationships/hyperlink" Target="https://podminky.urs.cz/item/CS_URS_2023_02/346244381" TargetMode="External"/><Relationship Id="rId9" Type="http://schemas.openxmlformats.org/officeDocument/2006/relationships/hyperlink" Target="https://podminky.urs.cz/item/CS_URS_2023_02/6199950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2/045303000" TargetMode="External"/><Relationship Id="rId3" Type="http://schemas.openxmlformats.org/officeDocument/2006/relationships/hyperlink" Target="https://podminky.urs.cz/item/CS_URS_2023_01/013254000" TargetMode="External"/><Relationship Id="rId7" Type="http://schemas.openxmlformats.org/officeDocument/2006/relationships/hyperlink" Target="https://podminky.urs.cz/item/CS_URS_2023_01/045203000" TargetMode="External"/><Relationship Id="rId2" Type="http://schemas.openxmlformats.org/officeDocument/2006/relationships/hyperlink" Target="https://podminky.urs.cz/item/CS_URS_2023_01/013203000" TargetMode="External"/><Relationship Id="rId1" Type="http://schemas.openxmlformats.org/officeDocument/2006/relationships/hyperlink" Target="https://podminky.urs.cz/item/CS_URS_2023_02/012103000" TargetMode="External"/><Relationship Id="rId6" Type="http://schemas.openxmlformats.org/officeDocument/2006/relationships/hyperlink" Target="https://podminky.urs.cz/item/CS_URS_2023_01/044003000" TargetMode="External"/><Relationship Id="rId11" Type="http://schemas.openxmlformats.org/officeDocument/2006/relationships/drawing" Target="../drawings/drawing6.xml"/><Relationship Id="rId5" Type="http://schemas.openxmlformats.org/officeDocument/2006/relationships/hyperlink" Target="https://podminky.urs.cz/item/CS_URS_2023_02/030001000" TargetMode="External"/><Relationship Id="rId10" Type="http://schemas.openxmlformats.org/officeDocument/2006/relationships/hyperlink" Target="https://podminky.urs.cz/item/CS_URS_2023_02/084003000" TargetMode="External"/><Relationship Id="rId4" Type="http://schemas.openxmlformats.org/officeDocument/2006/relationships/hyperlink" Target="https://podminky.urs.cz/item/CS_URS_2023_01/013274000" TargetMode="External"/><Relationship Id="rId9" Type="http://schemas.openxmlformats.org/officeDocument/2006/relationships/hyperlink" Target="https://podminky.urs.cz/item/CS_URS_2023_02/07110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abSelected="1" topLeftCell="A13" workbookViewId="0"/>
  </sheetViews>
  <sheetFormatPr defaultRowHeight="15.75"/>
  <cols>
    <col min="1" max="1" width="8.83203125" customWidth="1"/>
    <col min="2" max="2" width="1.6640625" customWidth="1"/>
    <col min="3" max="3" width="4.5" customWidth="1"/>
    <col min="4" max="33" width="2.83203125" customWidth="1"/>
    <col min="34" max="34" width="3.5" customWidth="1"/>
    <col min="35" max="35" width="42.33203125" customWidth="1"/>
    <col min="36" max="37" width="2.5" customWidth="1"/>
    <col min="38" max="38" width="8.83203125" customWidth="1"/>
    <col min="39" max="39" width="3.5" customWidth="1"/>
    <col min="40" max="40" width="14.33203125" customWidth="1"/>
    <col min="41" max="41" width="8" customWidth="1"/>
    <col min="42" max="42" width="4.5" customWidth="1"/>
    <col min="43" max="43" width="16.6640625" hidden="1" customWidth="1"/>
    <col min="44" max="44" width="14.5" customWidth="1"/>
    <col min="45" max="47" width="27.6640625" hidden="1" customWidth="1"/>
    <col min="48" max="49" width="23.1640625" hidden="1" customWidth="1"/>
    <col min="50" max="51" width="26.6640625" hidden="1" customWidth="1"/>
    <col min="52" max="52" width="23.1640625" hidden="1" customWidth="1"/>
    <col min="53" max="53" width="20.5" hidden="1" customWidth="1"/>
    <col min="54" max="54" width="26.6640625" hidden="1" customWidth="1"/>
    <col min="55" max="55" width="23.1640625" hidden="1" customWidth="1"/>
    <col min="56" max="56" width="20.5" hidden="1" customWidth="1"/>
    <col min="57" max="57" width="71.1640625" customWidth="1"/>
    <col min="71" max="91" width="9.16406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215"/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14" t="s">
        <v>14</v>
      </c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R5" s="19"/>
      <c r="BE5" s="211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16" t="s">
        <v>17</v>
      </c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R6" s="19"/>
      <c r="BE6" s="212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12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12"/>
      <c r="BS8" s="16" t="s">
        <v>6</v>
      </c>
    </row>
    <row r="9" spans="1:74" ht="14.45" customHeight="1">
      <c r="B9" s="19"/>
      <c r="AR9" s="19"/>
      <c r="BE9" s="212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12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212"/>
      <c r="BS11" s="16" t="s">
        <v>6</v>
      </c>
    </row>
    <row r="12" spans="1:74" ht="6.95" customHeight="1">
      <c r="B12" s="19"/>
      <c r="AR12" s="19"/>
      <c r="BE12" s="212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12"/>
      <c r="BS13" s="16" t="s">
        <v>6</v>
      </c>
    </row>
    <row r="14" spans="1:74" ht="12.75">
      <c r="B14" s="19"/>
      <c r="E14" s="217" t="s">
        <v>29</v>
      </c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6" t="s">
        <v>27</v>
      </c>
      <c r="AN14" s="28" t="s">
        <v>29</v>
      </c>
      <c r="AR14" s="19"/>
      <c r="BE14" s="212"/>
      <c r="BS14" s="16" t="s">
        <v>6</v>
      </c>
    </row>
    <row r="15" spans="1:74" ht="6.95" customHeight="1">
      <c r="B15" s="19"/>
      <c r="AR15" s="19"/>
      <c r="BE15" s="212"/>
      <c r="BS15" s="16" t="s">
        <v>4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212"/>
      <c r="BS16" s="16" t="s">
        <v>4</v>
      </c>
    </row>
    <row r="17" spans="2:71" ht="18.399999999999999" customHeight="1">
      <c r="B17" s="19"/>
      <c r="E17" s="24" t="s">
        <v>31</v>
      </c>
      <c r="AK17" s="26" t="s">
        <v>27</v>
      </c>
      <c r="AN17" s="24" t="s">
        <v>1</v>
      </c>
      <c r="AR17" s="19"/>
      <c r="BE17" s="212"/>
      <c r="BS17" s="16" t="s">
        <v>32</v>
      </c>
    </row>
    <row r="18" spans="2:71" ht="6.95" customHeight="1">
      <c r="B18" s="19"/>
      <c r="AR18" s="19"/>
      <c r="BE18" s="212"/>
      <c r="BS18" s="16" t="s">
        <v>6</v>
      </c>
    </row>
    <row r="19" spans="2:71" ht="12" customHeight="1">
      <c r="B19" s="19"/>
      <c r="D19" s="26" t="s">
        <v>33</v>
      </c>
      <c r="AK19" s="26" t="s">
        <v>25</v>
      </c>
      <c r="AN19" s="24" t="s">
        <v>1</v>
      </c>
      <c r="AR19" s="19"/>
      <c r="BE19" s="212"/>
      <c r="BS19" s="16" t="s">
        <v>6</v>
      </c>
    </row>
    <row r="20" spans="2:71" ht="18.399999999999999" customHeight="1">
      <c r="B20" s="19"/>
      <c r="E20" s="24" t="s">
        <v>21</v>
      </c>
      <c r="AK20" s="26" t="s">
        <v>27</v>
      </c>
      <c r="AN20" s="24" t="s">
        <v>1</v>
      </c>
      <c r="AR20" s="19"/>
      <c r="BE20" s="212"/>
      <c r="BS20" s="16" t="s">
        <v>32</v>
      </c>
    </row>
    <row r="21" spans="2:71" ht="6.95" customHeight="1">
      <c r="B21" s="19"/>
      <c r="AR21" s="19"/>
      <c r="BE21" s="212"/>
    </row>
    <row r="22" spans="2:71" ht="12" customHeight="1">
      <c r="B22" s="19"/>
      <c r="D22" s="26" t="s">
        <v>34</v>
      </c>
      <c r="AR22" s="19"/>
      <c r="BE22" s="212"/>
    </row>
    <row r="23" spans="2:71" ht="168" customHeight="1">
      <c r="B23" s="19"/>
      <c r="E23" s="219" t="s">
        <v>35</v>
      </c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R23" s="19"/>
      <c r="BE23" s="212"/>
    </row>
    <row r="24" spans="2:71" ht="6.95" customHeight="1">
      <c r="B24" s="19"/>
      <c r="AR24" s="19"/>
      <c r="BE24" s="212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2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20">
        <f>ROUND(AG94,2)</f>
        <v>400000</v>
      </c>
      <c r="AL26" s="221"/>
      <c r="AM26" s="221"/>
      <c r="AN26" s="221"/>
      <c r="AO26" s="221"/>
      <c r="AR26" s="31"/>
      <c r="BE26" s="212"/>
    </row>
    <row r="27" spans="2:71" s="1" customFormat="1" ht="6.95" customHeight="1">
      <c r="B27" s="31"/>
      <c r="AR27" s="31"/>
      <c r="BE27" s="212"/>
    </row>
    <row r="28" spans="2:71" s="1" customFormat="1" ht="12.75">
      <c r="B28" s="31"/>
      <c r="L28" s="222" t="s">
        <v>37</v>
      </c>
      <c r="M28" s="222"/>
      <c r="N28" s="222"/>
      <c r="O28" s="222"/>
      <c r="P28" s="222"/>
      <c r="W28" s="222" t="s">
        <v>38</v>
      </c>
      <c r="X28" s="222"/>
      <c r="Y28" s="222"/>
      <c r="Z28" s="222"/>
      <c r="AA28" s="222"/>
      <c r="AB28" s="222"/>
      <c r="AC28" s="222"/>
      <c r="AD28" s="222"/>
      <c r="AE28" s="222"/>
      <c r="AK28" s="222" t="s">
        <v>39</v>
      </c>
      <c r="AL28" s="222"/>
      <c r="AM28" s="222"/>
      <c r="AN28" s="222"/>
      <c r="AO28" s="222"/>
      <c r="AR28" s="31"/>
      <c r="BE28" s="212"/>
    </row>
    <row r="29" spans="2:71" s="2" customFormat="1" ht="14.45" customHeight="1">
      <c r="B29" s="35"/>
      <c r="D29" s="26" t="s">
        <v>40</v>
      </c>
      <c r="F29" s="26" t="s">
        <v>41</v>
      </c>
      <c r="L29" s="225">
        <v>0.21</v>
      </c>
      <c r="M29" s="224"/>
      <c r="N29" s="224"/>
      <c r="O29" s="224"/>
      <c r="P29" s="224"/>
      <c r="W29" s="223">
        <f>ROUND(AZ94, 2)</f>
        <v>400000</v>
      </c>
      <c r="X29" s="224"/>
      <c r="Y29" s="224"/>
      <c r="Z29" s="224"/>
      <c r="AA29" s="224"/>
      <c r="AB29" s="224"/>
      <c r="AC29" s="224"/>
      <c r="AD29" s="224"/>
      <c r="AE29" s="224"/>
      <c r="AK29" s="223">
        <f>ROUND(AV94, 2)</f>
        <v>84000</v>
      </c>
      <c r="AL29" s="224"/>
      <c r="AM29" s="224"/>
      <c r="AN29" s="224"/>
      <c r="AO29" s="224"/>
      <c r="AR29" s="35"/>
      <c r="BE29" s="213"/>
    </row>
    <row r="30" spans="2:71" s="2" customFormat="1" ht="14.45" customHeight="1">
      <c r="B30" s="35"/>
      <c r="F30" s="26" t="s">
        <v>42</v>
      </c>
      <c r="L30" s="225">
        <v>0.12</v>
      </c>
      <c r="M30" s="224"/>
      <c r="N30" s="224"/>
      <c r="O30" s="224"/>
      <c r="P30" s="224"/>
      <c r="W30" s="223">
        <f>ROUND(BA94, 2)</f>
        <v>0</v>
      </c>
      <c r="X30" s="224"/>
      <c r="Y30" s="224"/>
      <c r="Z30" s="224"/>
      <c r="AA30" s="224"/>
      <c r="AB30" s="224"/>
      <c r="AC30" s="224"/>
      <c r="AD30" s="224"/>
      <c r="AE30" s="224"/>
      <c r="AK30" s="223">
        <f>ROUND(AW94, 2)</f>
        <v>0</v>
      </c>
      <c r="AL30" s="224"/>
      <c r="AM30" s="224"/>
      <c r="AN30" s="224"/>
      <c r="AO30" s="224"/>
      <c r="AR30" s="35"/>
      <c r="BE30" s="213"/>
    </row>
    <row r="31" spans="2:71" s="2" customFormat="1" ht="14.45" hidden="1" customHeight="1">
      <c r="B31" s="35"/>
      <c r="F31" s="26" t="s">
        <v>43</v>
      </c>
      <c r="L31" s="225">
        <v>0.21</v>
      </c>
      <c r="M31" s="224"/>
      <c r="N31" s="224"/>
      <c r="O31" s="224"/>
      <c r="P31" s="224"/>
      <c r="W31" s="223">
        <f>ROUND(BB94, 2)</f>
        <v>0</v>
      </c>
      <c r="X31" s="224"/>
      <c r="Y31" s="224"/>
      <c r="Z31" s="224"/>
      <c r="AA31" s="224"/>
      <c r="AB31" s="224"/>
      <c r="AC31" s="224"/>
      <c r="AD31" s="224"/>
      <c r="AE31" s="224"/>
      <c r="AK31" s="223">
        <v>0</v>
      </c>
      <c r="AL31" s="224"/>
      <c r="AM31" s="224"/>
      <c r="AN31" s="224"/>
      <c r="AO31" s="224"/>
      <c r="AR31" s="35"/>
      <c r="BE31" s="213"/>
    </row>
    <row r="32" spans="2:71" s="2" customFormat="1" ht="14.45" hidden="1" customHeight="1">
      <c r="B32" s="35"/>
      <c r="F32" s="26" t="s">
        <v>44</v>
      </c>
      <c r="L32" s="225">
        <v>0.12</v>
      </c>
      <c r="M32" s="224"/>
      <c r="N32" s="224"/>
      <c r="O32" s="224"/>
      <c r="P32" s="224"/>
      <c r="W32" s="223">
        <f>ROUND(BC94, 2)</f>
        <v>0</v>
      </c>
      <c r="X32" s="224"/>
      <c r="Y32" s="224"/>
      <c r="Z32" s="224"/>
      <c r="AA32" s="224"/>
      <c r="AB32" s="224"/>
      <c r="AC32" s="224"/>
      <c r="AD32" s="224"/>
      <c r="AE32" s="224"/>
      <c r="AK32" s="223">
        <v>0</v>
      </c>
      <c r="AL32" s="224"/>
      <c r="AM32" s="224"/>
      <c r="AN32" s="224"/>
      <c r="AO32" s="224"/>
      <c r="AR32" s="35"/>
      <c r="BE32" s="213"/>
    </row>
    <row r="33" spans="2:57" s="2" customFormat="1" ht="14.45" hidden="1" customHeight="1">
      <c r="B33" s="35"/>
      <c r="F33" s="26" t="s">
        <v>45</v>
      </c>
      <c r="L33" s="225">
        <v>0</v>
      </c>
      <c r="M33" s="224"/>
      <c r="N33" s="224"/>
      <c r="O33" s="224"/>
      <c r="P33" s="224"/>
      <c r="W33" s="223">
        <f>ROUND(BD94, 2)</f>
        <v>0</v>
      </c>
      <c r="X33" s="224"/>
      <c r="Y33" s="224"/>
      <c r="Z33" s="224"/>
      <c r="AA33" s="224"/>
      <c r="AB33" s="224"/>
      <c r="AC33" s="224"/>
      <c r="AD33" s="224"/>
      <c r="AE33" s="224"/>
      <c r="AK33" s="223">
        <v>0</v>
      </c>
      <c r="AL33" s="224"/>
      <c r="AM33" s="224"/>
      <c r="AN33" s="224"/>
      <c r="AO33" s="224"/>
      <c r="AR33" s="35"/>
      <c r="BE33" s="213"/>
    </row>
    <row r="34" spans="2:57" s="1" customFormat="1" ht="6.95" customHeight="1">
      <c r="B34" s="31"/>
      <c r="AR34" s="31"/>
      <c r="BE34" s="212"/>
    </row>
    <row r="35" spans="2:57" s="1" customFormat="1" ht="25.9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229" t="s">
        <v>48</v>
      </c>
      <c r="Y35" s="227"/>
      <c r="Z35" s="227"/>
      <c r="AA35" s="227"/>
      <c r="AB35" s="227"/>
      <c r="AC35" s="38"/>
      <c r="AD35" s="38"/>
      <c r="AE35" s="38"/>
      <c r="AF35" s="38"/>
      <c r="AG35" s="38"/>
      <c r="AH35" s="38"/>
      <c r="AI35" s="38"/>
      <c r="AJ35" s="38"/>
      <c r="AK35" s="226">
        <f>SUM(AK26:AK33)</f>
        <v>484000</v>
      </c>
      <c r="AL35" s="227"/>
      <c r="AM35" s="227"/>
      <c r="AN35" s="227"/>
      <c r="AO35" s="228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55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11_23_IA</v>
      </c>
      <c r="AR84" s="47"/>
    </row>
    <row r="85" spans="1:91" s="4" customFormat="1" ht="36.950000000000003" customHeight="1">
      <c r="B85" s="48"/>
      <c r="C85" s="49" t="s">
        <v>16</v>
      </c>
      <c r="L85" s="192" t="str">
        <f>K6</f>
        <v>Rekonstrukce požární vzduchotechniky budova B - I. etapa - pomocné únikové schodiště a strojovna evakuačního výtahu č.38</v>
      </c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194" t="str">
        <f>IF(AN8= "","",AN8)</f>
        <v>1. 12. 2023</v>
      </c>
      <c r="AN87" s="194"/>
      <c r="AR87" s="31"/>
    </row>
    <row r="88" spans="1:91" s="1" customFormat="1" ht="6.95" customHeight="1">
      <c r="B88" s="31"/>
      <c r="AR88" s="31"/>
    </row>
    <row r="89" spans="1:91" s="1" customFormat="1" ht="26.45" customHeight="1">
      <c r="B89" s="31"/>
      <c r="C89" s="26" t="s">
        <v>24</v>
      </c>
      <c r="L89" s="3" t="str">
        <f>IF(E11= "","",E11)</f>
        <v>Nemocnice Šumperk a.s.</v>
      </c>
      <c r="AI89" s="26" t="s">
        <v>30</v>
      </c>
      <c r="AM89" s="195" t="str">
        <f>IF(E17="","",E17)</f>
        <v>LACHMAN STYL s.r.o, Plumlovská 522/44, Prostějov</v>
      </c>
      <c r="AN89" s="196"/>
      <c r="AO89" s="196"/>
      <c r="AP89" s="196"/>
      <c r="AR89" s="31"/>
      <c r="AS89" s="197" t="s">
        <v>56</v>
      </c>
      <c r="AT89" s="198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6" customHeight="1">
      <c r="B90" s="31"/>
      <c r="C90" s="26" t="s">
        <v>28</v>
      </c>
      <c r="L90" s="3" t="str">
        <f>IF(E14= "Vyplň údaj","",E14)</f>
        <v/>
      </c>
      <c r="AI90" s="26" t="s">
        <v>33</v>
      </c>
      <c r="AM90" s="195" t="str">
        <f>IF(E20="","",E20)</f>
        <v xml:space="preserve"> </v>
      </c>
      <c r="AN90" s="196"/>
      <c r="AO90" s="196"/>
      <c r="AP90" s="196"/>
      <c r="AR90" s="31"/>
      <c r="AS90" s="199"/>
      <c r="AT90" s="200"/>
      <c r="BD90" s="55"/>
    </row>
    <row r="91" spans="1:91" s="1" customFormat="1" ht="10.9" customHeight="1">
      <c r="B91" s="31"/>
      <c r="AR91" s="31"/>
      <c r="AS91" s="199"/>
      <c r="AT91" s="200"/>
      <c r="BD91" s="55"/>
    </row>
    <row r="92" spans="1:91" s="1" customFormat="1" ht="29.25" customHeight="1">
      <c r="B92" s="31"/>
      <c r="C92" s="201" t="s">
        <v>57</v>
      </c>
      <c r="D92" s="202"/>
      <c r="E92" s="202"/>
      <c r="F92" s="202"/>
      <c r="G92" s="202"/>
      <c r="H92" s="56"/>
      <c r="I92" s="204" t="s">
        <v>58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3" t="s">
        <v>59</v>
      </c>
      <c r="AH92" s="202"/>
      <c r="AI92" s="202"/>
      <c r="AJ92" s="202"/>
      <c r="AK92" s="202"/>
      <c r="AL92" s="202"/>
      <c r="AM92" s="202"/>
      <c r="AN92" s="204" t="s">
        <v>60</v>
      </c>
      <c r="AO92" s="202"/>
      <c r="AP92" s="205"/>
      <c r="AQ92" s="57" t="s">
        <v>61</v>
      </c>
      <c r="AR92" s="31"/>
      <c r="AS92" s="58" t="s">
        <v>62</v>
      </c>
      <c r="AT92" s="59" t="s">
        <v>63</v>
      </c>
      <c r="AU92" s="59" t="s">
        <v>64</v>
      </c>
      <c r="AV92" s="59" t="s">
        <v>65</v>
      </c>
      <c r="AW92" s="59" t="s">
        <v>66</v>
      </c>
      <c r="AX92" s="59" t="s">
        <v>67</v>
      </c>
      <c r="AY92" s="59" t="s">
        <v>68</v>
      </c>
      <c r="AZ92" s="59" t="s">
        <v>69</v>
      </c>
      <c r="BA92" s="59" t="s">
        <v>70</v>
      </c>
      <c r="BB92" s="59" t="s">
        <v>71</v>
      </c>
      <c r="BC92" s="59" t="s">
        <v>72</v>
      </c>
      <c r="BD92" s="60" t="s">
        <v>73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9">
        <f>ROUND(SUM(AG95:AG99),2)</f>
        <v>400000</v>
      </c>
      <c r="AH94" s="209"/>
      <c r="AI94" s="209"/>
      <c r="AJ94" s="209"/>
      <c r="AK94" s="209"/>
      <c r="AL94" s="209"/>
      <c r="AM94" s="209"/>
      <c r="AN94" s="210">
        <f t="shared" ref="AN94:AN99" si="0">SUM(AG94,AT94)</f>
        <v>484000</v>
      </c>
      <c r="AO94" s="210"/>
      <c r="AP94" s="210"/>
      <c r="AQ94" s="66" t="s">
        <v>1</v>
      </c>
      <c r="AR94" s="62"/>
      <c r="AS94" s="67">
        <f>ROUND(SUM(AS95:AS99),2)</f>
        <v>0</v>
      </c>
      <c r="AT94" s="68">
        <f t="shared" ref="AT94:AT99" si="1">ROUND(SUM(AV94:AW94),2)</f>
        <v>84000</v>
      </c>
      <c r="AU94" s="69">
        <f>ROUND(SUM(AU95:AU99),5)</f>
        <v>0</v>
      </c>
      <c r="AV94" s="68">
        <f>ROUND(AZ94*L29,2)</f>
        <v>84000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ROUND(SUM(AZ95:AZ99),2)</f>
        <v>400000</v>
      </c>
      <c r="BA94" s="68">
        <f>ROUND(SUM(BA95:BA99),2)</f>
        <v>0</v>
      </c>
      <c r="BB94" s="68">
        <f>ROUND(SUM(BB95:BB99),2)</f>
        <v>0</v>
      </c>
      <c r="BC94" s="68">
        <f>ROUND(SUM(BC95:BC99),2)</f>
        <v>0</v>
      </c>
      <c r="BD94" s="70">
        <f>ROUND(SUM(BD95:BD99),2)</f>
        <v>0</v>
      </c>
      <c r="BS94" s="71" t="s">
        <v>75</v>
      </c>
      <c r="BT94" s="71" t="s">
        <v>76</v>
      </c>
      <c r="BU94" s="72" t="s">
        <v>77</v>
      </c>
      <c r="BV94" s="71" t="s">
        <v>78</v>
      </c>
      <c r="BW94" s="71" t="s">
        <v>5</v>
      </c>
      <c r="BX94" s="71" t="s">
        <v>79</v>
      </c>
      <c r="CL94" s="71" t="s">
        <v>1</v>
      </c>
    </row>
    <row r="95" spans="1:91" s="6" customFormat="1" ht="14.45" customHeight="1">
      <c r="A95" s="73" t="s">
        <v>80</v>
      </c>
      <c r="B95" s="74"/>
      <c r="C95" s="75"/>
      <c r="D95" s="206" t="s">
        <v>81</v>
      </c>
      <c r="E95" s="206"/>
      <c r="F95" s="206"/>
      <c r="G95" s="206"/>
      <c r="H95" s="206"/>
      <c r="I95" s="76"/>
      <c r="J95" s="206" t="s">
        <v>82</v>
      </c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7">
        <f>'01 - Architektonicko-stav...'!J30</f>
        <v>0</v>
      </c>
      <c r="AH95" s="208"/>
      <c r="AI95" s="208"/>
      <c r="AJ95" s="208"/>
      <c r="AK95" s="208"/>
      <c r="AL95" s="208"/>
      <c r="AM95" s="208"/>
      <c r="AN95" s="207">
        <f t="shared" si="0"/>
        <v>0</v>
      </c>
      <c r="AO95" s="208"/>
      <c r="AP95" s="208"/>
      <c r="AQ95" s="77" t="s">
        <v>83</v>
      </c>
      <c r="AR95" s="74"/>
      <c r="AS95" s="78">
        <v>0</v>
      </c>
      <c r="AT95" s="79">
        <f t="shared" si="1"/>
        <v>0</v>
      </c>
      <c r="AU95" s="80">
        <f>'01 - Architektonicko-stav...'!P132</f>
        <v>0</v>
      </c>
      <c r="AV95" s="79">
        <f>'01 - Architektonicko-stav...'!J33</f>
        <v>0</v>
      </c>
      <c r="AW95" s="79">
        <f>'01 - Architektonicko-stav...'!J34</f>
        <v>0</v>
      </c>
      <c r="AX95" s="79">
        <f>'01 - Architektonicko-stav...'!J35</f>
        <v>0</v>
      </c>
      <c r="AY95" s="79">
        <f>'01 - Architektonicko-stav...'!J36</f>
        <v>0</v>
      </c>
      <c r="AZ95" s="79">
        <f>'01 - Architektonicko-stav...'!F33</f>
        <v>0</v>
      </c>
      <c r="BA95" s="79">
        <f>'01 - Architektonicko-stav...'!F34</f>
        <v>0</v>
      </c>
      <c r="BB95" s="79">
        <f>'01 - Architektonicko-stav...'!F35</f>
        <v>0</v>
      </c>
      <c r="BC95" s="79">
        <f>'01 - Architektonicko-stav...'!F36</f>
        <v>0</v>
      </c>
      <c r="BD95" s="81">
        <f>'01 - Architektonicko-stav...'!F37</f>
        <v>0</v>
      </c>
      <c r="BT95" s="82" t="s">
        <v>84</v>
      </c>
      <c r="BV95" s="82" t="s">
        <v>78</v>
      </c>
      <c r="BW95" s="82" t="s">
        <v>85</v>
      </c>
      <c r="BX95" s="82" t="s">
        <v>5</v>
      </c>
      <c r="CL95" s="82" t="s">
        <v>1</v>
      </c>
      <c r="CM95" s="82" t="s">
        <v>86</v>
      </c>
    </row>
    <row r="96" spans="1:91" s="6" customFormat="1" ht="14.45" customHeight="1">
      <c r="A96" s="73" t="s">
        <v>80</v>
      </c>
      <c r="B96" s="74"/>
      <c r="C96" s="75"/>
      <c r="D96" s="206" t="s">
        <v>87</v>
      </c>
      <c r="E96" s="206"/>
      <c r="F96" s="206"/>
      <c r="G96" s="206"/>
      <c r="H96" s="206"/>
      <c r="I96" s="76"/>
      <c r="J96" s="206" t="s">
        <v>88</v>
      </c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7">
        <f>'02 - Silnoproud'!J30</f>
        <v>0</v>
      </c>
      <c r="AH96" s="208"/>
      <c r="AI96" s="208"/>
      <c r="AJ96" s="208"/>
      <c r="AK96" s="208"/>
      <c r="AL96" s="208"/>
      <c r="AM96" s="208"/>
      <c r="AN96" s="207">
        <f t="shared" si="0"/>
        <v>0</v>
      </c>
      <c r="AO96" s="208"/>
      <c r="AP96" s="208"/>
      <c r="AQ96" s="77" t="s">
        <v>83</v>
      </c>
      <c r="AR96" s="74"/>
      <c r="AS96" s="78">
        <v>0</v>
      </c>
      <c r="AT96" s="79">
        <f t="shared" si="1"/>
        <v>0</v>
      </c>
      <c r="AU96" s="80">
        <f>'02 - Silnoproud'!P122</f>
        <v>0</v>
      </c>
      <c r="AV96" s="79">
        <f>'02 - Silnoproud'!J33</f>
        <v>0</v>
      </c>
      <c r="AW96" s="79">
        <f>'02 - Silnoproud'!J34</f>
        <v>0</v>
      </c>
      <c r="AX96" s="79">
        <f>'02 - Silnoproud'!J35</f>
        <v>0</v>
      </c>
      <c r="AY96" s="79">
        <f>'02 - Silnoproud'!J36</f>
        <v>0</v>
      </c>
      <c r="AZ96" s="79">
        <f>'02 - Silnoproud'!F33</f>
        <v>0</v>
      </c>
      <c r="BA96" s="79">
        <f>'02 - Silnoproud'!F34</f>
        <v>0</v>
      </c>
      <c r="BB96" s="79">
        <f>'02 - Silnoproud'!F35</f>
        <v>0</v>
      </c>
      <c r="BC96" s="79">
        <f>'02 - Silnoproud'!F36</f>
        <v>0</v>
      </c>
      <c r="BD96" s="81">
        <f>'02 - Silnoproud'!F37</f>
        <v>0</v>
      </c>
      <c r="BT96" s="82" t="s">
        <v>84</v>
      </c>
      <c r="BV96" s="82" t="s">
        <v>78</v>
      </c>
      <c r="BW96" s="82" t="s">
        <v>89</v>
      </c>
      <c r="BX96" s="82" t="s">
        <v>5</v>
      </c>
      <c r="CL96" s="82" t="s">
        <v>1</v>
      </c>
      <c r="CM96" s="82" t="s">
        <v>86</v>
      </c>
    </row>
    <row r="97" spans="1:91" s="6" customFormat="1" ht="14.45" customHeight="1">
      <c r="A97" s="73" t="s">
        <v>80</v>
      </c>
      <c r="B97" s="74"/>
      <c r="C97" s="75"/>
      <c r="D97" s="206" t="s">
        <v>90</v>
      </c>
      <c r="E97" s="206"/>
      <c r="F97" s="206"/>
      <c r="G97" s="206"/>
      <c r="H97" s="206"/>
      <c r="I97" s="76"/>
      <c r="J97" s="206" t="s">
        <v>91</v>
      </c>
      <c r="K97" s="206"/>
      <c r="L97" s="206"/>
      <c r="M97" s="206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  <c r="AA97" s="206"/>
      <c r="AB97" s="206"/>
      <c r="AC97" s="206"/>
      <c r="AD97" s="206"/>
      <c r="AE97" s="206"/>
      <c r="AF97" s="206"/>
      <c r="AG97" s="207">
        <f>'03 - EPS - slaboproud'!J30</f>
        <v>0</v>
      </c>
      <c r="AH97" s="208"/>
      <c r="AI97" s="208"/>
      <c r="AJ97" s="208"/>
      <c r="AK97" s="208"/>
      <c r="AL97" s="208"/>
      <c r="AM97" s="208"/>
      <c r="AN97" s="207">
        <f t="shared" si="0"/>
        <v>0</v>
      </c>
      <c r="AO97" s="208"/>
      <c r="AP97" s="208"/>
      <c r="AQ97" s="77" t="s">
        <v>83</v>
      </c>
      <c r="AR97" s="74"/>
      <c r="AS97" s="78">
        <v>0</v>
      </c>
      <c r="AT97" s="79">
        <f t="shared" si="1"/>
        <v>0</v>
      </c>
      <c r="AU97" s="80">
        <f>'03 - EPS - slaboproud'!P124</f>
        <v>0</v>
      </c>
      <c r="AV97" s="79">
        <f>'03 - EPS - slaboproud'!J33</f>
        <v>0</v>
      </c>
      <c r="AW97" s="79">
        <f>'03 - EPS - slaboproud'!J34</f>
        <v>0</v>
      </c>
      <c r="AX97" s="79">
        <f>'03 - EPS - slaboproud'!J35</f>
        <v>0</v>
      </c>
      <c r="AY97" s="79">
        <f>'03 - EPS - slaboproud'!J36</f>
        <v>0</v>
      </c>
      <c r="AZ97" s="79">
        <f>'03 - EPS - slaboproud'!F33</f>
        <v>0</v>
      </c>
      <c r="BA97" s="79">
        <f>'03 - EPS - slaboproud'!F34</f>
        <v>0</v>
      </c>
      <c r="BB97" s="79">
        <f>'03 - EPS - slaboproud'!F35</f>
        <v>0</v>
      </c>
      <c r="BC97" s="79">
        <f>'03 - EPS - slaboproud'!F36</f>
        <v>0</v>
      </c>
      <c r="BD97" s="81">
        <f>'03 - EPS - slaboproud'!F37</f>
        <v>0</v>
      </c>
      <c r="BT97" s="82" t="s">
        <v>84</v>
      </c>
      <c r="BV97" s="82" t="s">
        <v>78</v>
      </c>
      <c r="BW97" s="82" t="s">
        <v>92</v>
      </c>
      <c r="BX97" s="82" t="s">
        <v>5</v>
      </c>
      <c r="CL97" s="82" t="s">
        <v>1</v>
      </c>
      <c r="CM97" s="82" t="s">
        <v>86</v>
      </c>
    </row>
    <row r="98" spans="1:91" s="6" customFormat="1" ht="14.45" customHeight="1">
      <c r="A98" s="73" t="s">
        <v>80</v>
      </c>
      <c r="B98" s="74"/>
      <c r="C98" s="75"/>
      <c r="D98" s="206" t="s">
        <v>93</v>
      </c>
      <c r="E98" s="206"/>
      <c r="F98" s="206"/>
      <c r="G98" s="206"/>
      <c r="H98" s="206"/>
      <c r="I98" s="76"/>
      <c r="J98" s="206" t="s">
        <v>94</v>
      </c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  <c r="AA98" s="206"/>
      <c r="AB98" s="206"/>
      <c r="AC98" s="206"/>
      <c r="AD98" s="206"/>
      <c r="AE98" s="206"/>
      <c r="AF98" s="206"/>
      <c r="AG98" s="207">
        <f>'04 - VZT'!J30</f>
        <v>0</v>
      </c>
      <c r="AH98" s="208"/>
      <c r="AI98" s="208"/>
      <c r="AJ98" s="208"/>
      <c r="AK98" s="208"/>
      <c r="AL98" s="208"/>
      <c r="AM98" s="208"/>
      <c r="AN98" s="207">
        <f t="shared" si="0"/>
        <v>0</v>
      </c>
      <c r="AO98" s="208"/>
      <c r="AP98" s="208"/>
      <c r="AQ98" s="77" t="s">
        <v>83</v>
      </c>
      <c r="AR98" s="74"/>
      <c r="AS98" s="78">
        <v>0</v>
      </c>
      <c r="AT98" s="79">
        <f t="shared" si="1"/>
        <v>0</v>
      </c>
      <c r="AU98" s="80">
        <f>'04 - VZT'!P121</f>
        <v>0</v>
      </c>
      <c r="AV98" s="79">
        <f>'04 - VZT'!J33</f>
        <v>0</v>
      </c>
      <c r="AW98" s="79">
        <f>'04 - VZT'!J34</f>
        <v>0</v>
      </c>
      <c r="AX98" s="79">
        <f>'04 - VZT'!J35</f>
        <v>0</v>
      </c>
      <c r="AY98" s="79">
        <f>'04 - VZT'!J36</f>
        <v>0</v>
      </c>
      <c r="AZ98" s="79">
        <f>'04 - VZT'!F33</f>
        <v>0</v>
      </c>
      <c r="BA98" s="79">
        <f>'04 - VZT'!F34</f>
        <v>0</v>
      </c>
      <c r="BB98" s="79">
        <f>'04 - VZT'!F35</f>
        <v>0</v>
      </c>
      <c r="BC98" s="79">
        <f>'04 - VZT'!F36</f>
        <v>0</v>
      </c>
      <c r="BD98" s="81">
        <f>'04 - VZT'!F37</f>
        <v>0</v>
      </c>
      <c r="BT98" s="82" t="s">
        <v>84</v>
      </c>
      <c r="BV98" s="82" t="s">
        <v>78</v>
      </c>
      <c r="BW98" s="82" t="s">
        <v>95</v>
      </c>
      <c r="BX98" s="82" t="s">
        <v>5</v>
      </c>
      <c r="CL98" s="82" t="s">
        <v>1</v>
      </c>
      <c r="CM98" s="82" t="s">
        <v>86</v>
      </c>
    </row>
    <row r="99" spans="1:91" s="6" customFormat="1" ht="14.45" customHeight="1">
      <c r="A99" s="73" t="s">
        <v>80</v>
      </c>
      <c r="B99" s="74"/>
      <c r="C99" s="75"/>
      <c r="D99" s="206" t="s">
        <v>96</v>
      </c>
      <c r="E99" s="206"/>
      <c r="F99" s="206"/>
      <c r="G99" s="206"/>
      <c r="H99" s="206"/>
      <c r="I99" s="76"/>
      <c r="J99" s="206" t="s">
        <v>97</v>
      </c>
      <c r="K99" s="206"/>
      <c r="L99" s="206"/>
      <c r="M99" s="206"/>
      <c r="N99" s="206"/>
      <c r="O99" s="206"/>
      <c r="P99" s="206"/>
      <c r="Q99" s="206"/>
      <c r="R99" s="206"/>
      <c r="S99" s="206"/>
      <c r="T99" s="206"/>
      <c r="U99" s="206"/>
      <c r="V99" s="206"/>
      <c r="W99" s="206"/>
      <c r="X99" s="206"/>
      <c r="Y99" s="206"/>
      <c r="Z99" s="206"/>
      <c r="AA99" s="206"/>
      <c r="AB99" s="206"/>
      <c r="AC99" s="206"/>
      <c r="AD99" s="206"/>
      <c r="AE99" s="206"/>
      <c r="AF99" s="206"/>
      <c r="AG99" s="207">
        <f>'VON - VRN+ON'!J30</f>
        <v>400000</v>
      </c>
      <c r="AH99" s="208"/>
      <c r="AI99" s="208"/>
      <c r="AJ99" s="208"/>
      <c r="AK99" s="208"/>
      <c r="AL99" s="208"/>
      <c r="AM99" s="208"/>
      <c r="AN99" s="207">
        <f t="shared" si="0"/>
        <v>484000</v>
      </c>
      <c r="AO99" s="208"/>
      <c r="AP99" s="208"/>
      <c r="AQ99" s="77" t="s">
        <v>83</v>
      </c>
      <c r="AR99" s="74"/>
      <c r="AS99" s="83">
        <v>0</v>
      </c>
      <c r="AT99" s="84">
        <f t="shared" si="1"/>
        <v>84000</v>
      </c>
      <c r="AU99" s="85">
        <f>'VON - VRN+ON'!P123</f>
        <v>0</v>
      </c>
      <c r="AV99" s="84">
        <f>'VON - VRN+ON'!J33</f>
        <v>84000</v>
      </c>
      <c r="AW99" s="84">
        <f>'VON - VRN+ON'!J34</f>
        <v>0</v>
      </c>
      <c r="AX99" s="84">
        <f>'VON - VRN+ON'!J35</f>
        <v>0</v>
      </c>
      <c r="AY99" s="84">
        <f>'VON - VRN+ON'!J36</f>
        <v>0</v>
      </c>
      <c r="AZ99" s="84">
        <f>'VON - VRN+ON'!F33</f>
        <v>400000</v>
      </c>
      <c r="BA99" s="84">
        <f>'VON - VRN+ON'!F34</f>
        <v>0</v>
      </c>
      <c r="BB99" s="84">
        <f>'VON - VRN+ON'!F35</f>
        <v>0</v>
      </c>
      <c r="BC99" s="84">
        <f>'VON - VRN+ON'!F36</f>
        <v>0</v>
      </c>
      <c r="BD99" s="86">
        <f>'VON - VRN+ON'!F37</f>
        <v>0</v>
      </c>
      <c r="BT99" s="82" t="s">
        <v>84</v>
      </c>
      <c r="BV99" s="82" t="s">
        <v>78</v>
      </c>
      <c r="BW99" s="82" t="s">
        <v>98</v>
      </c>
      <c r="BX99" s="82" t="s">
        <v>5</v>
      </c>
      <c r="CL99" s="82" t="s">
        <v>1</v>
      </c>
      <c r="CM99" s="82" t="s">
        <v>86</v>
      </c>
    </row>
    <row r="100" spans="1:91" s="1" customFormat="1" ht="30" customHeight="1">
      <c r="B100" s="31"/>
      <c r="AR100" s="31"/>
    </row>
    <row r="101" spans="1:91" s="1" customFormat="1" ht="6.95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31"/>
    </row>
  </sheetData>
  <sheetProtection algorithmName="SHA-512" hashValue="IbA2KYp7pjV2+TE7Slp9HbauzAedNNIye+aT1py8Swsb1vCPq4wgT0NFU4d1WJcojhqrgBvE6n9QFRVEiWRSPg==" saltValue="l4jSE2PeOq93lP2moMIfLaM8XjtK9NPepAHhQChlnHtkR/39UWr4MgxU/IsB4hDxs+7KwawObWp5DDnhOuz81Q==" spinCount="100000" sheet="1" objects="1" scenarios="1" formatColumns="0" formatRows="0"/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01 - Architektonicko-stav...'!C2" display="/" xr:uid="{00000000-0004-0000-0000-000000000000}"/>
    <hyperlink ref="A96" location="'02 - Silnoproud'!C2" display="/" xr:uid="{00000000-0004-0000-0000-000001000000}"/>
    <hyperlink ref="A97" location="'03 - EPS - slaboproud'!C2" display="/" xr:uid="{00000000-0004-0000-0000-000002000000}"/>
    <hyperlink ref="A98" location="'04 - VZT'!C2" display="/" xr:uid="{00000000-0004-0000-0000-000003000000}"/>
    <hyperlink ref="A99" location="'VON - VRN+ON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92"/>
  <sheetViews>
    <sheetView showGridLines="0" workbookViewId="0"/>
  </sheetViews>
  <sheetFormatPr defaultRowHeight="15.75"/>
  <cols>
    <col min="1" max="1" width="8.83203125" customWidth="1"/>
    <col min="2" max="2" width="1.1640625" customWidth="1"/>
    <col min="3" max="4" width="4.5" customWidth="1"/>
    <col min="5" max="5" width="18.33203125" customWidth="1"/>
    <col min="6" max="6" width="54.5" customWidth="1"/>
    <col min="7" max="7" width="8" customWidth="1"/>
    <col min="8" max="8" width="15" customWidth="1"/>
    <col min="9" max="9" width="16.83203125" customWidth="1"/>
    <col min="10" max="10" width="23.83203125" customWidth="1"/>
    <col min="11" max="11" width="23.83203125" hidden="1" customWidth="1"/>
    <col min="12" max="12" width="10" customWidth="1"/>
    <col min="13" max="13" width="11.5" hidden="1" customWidth="1"/>
    <col min="14" max="14" width="9.1640625" hidden="1"/>
    <col min="15" max="20" width="15.1640625" hidden="1" customWidth="1"/>
    <col min="21" max="21" width="17.5" hidden="1" customWidth="1"/>
    <col min="22" max="22" width="13.1640625" customWidth="1"/>
    <col min="23" max="23" width="17.5" customWidth="1"/>
    <col min="24" max="24" width="13.1640625" customWidth="1"/>
    <col min="25" max="25" width="16" customWidth="1"/>
    <col min="26" max="26" width="11.6640625" customWidth="1"/>
    <col min="27" max="27" width="16" customWidth="1"/>
    <col min="28" max="28" width="17.5" customWidth="1"/>
    <col min="29" max="29" width="11.6640625" customWidth="1"/>
    <col min="30" max="30" width="16" customWidth="1"/>
    <col min="31" max="31" width="17.5" customWidth="1"/>
    <col min="44" max="65" width="9.1640625" hidden="1"/>
  </cols>
  <sheetData>
    <row r="2" spans="2:46" ht="36.950000000000003" customHeight="1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85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99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7" customHeight="1">
      <c r="B7" s="19"/>
      <c r="E7" s="230" t="str">
        <f>'Rekapitulace stavby'!K6</f>
        <v>Rekonstrukce požární vzduchotechniky budova B - I. etapa - pomocné únikové schodiště a strojovna evakuačního výtahu č.38</v>
      </c>
      <c r="F7" s="231"/>
      <c r="G7" s="231"/>
      <c r="H7" s="231"/>
      <c r="L7" s="19"/>
    </row>
    <row r="8" spans="2:46" s="1" customFormat="1" ht="12" customHeight="1">
      <c r="B8" s="31"/>
      <c r="D8" s="26" t="s">
        <v>100</v>
      </c>
      <c r="L8" s="31"/>
    </row>
    <row r="9" spans="2:46" s="1" customFormat="1" ht="15.6" customHeight="1">
      <c r="B9" s="31"/>
      <c r="E9" s="192" t="s">
        <v>101</v>
      </c>
      <c r="F9" s="232"/>
      <c r="G9" s="232"/>
      <c r="H9" s="232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1. 12. 2023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1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3" t="str">
        <f>'Rekapitulace stavby'!E14</f>
        <v>Vyplň údaj</v>
      </c>
      <c r="F18" s="214"/>
      <c r="G18" s="214"/>
      <c r="H18" s="214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1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240" customHeight="1">
      <c r="B27" s="88"/>
      <c r="E27" s="219" t="s">
        <v>102</v>
      </c>
      <c r="F27" s="219"/>
      <c r="G27" s="219"/>
      <c r="H27" s="219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36</v>
      </c>
      <c r="J30" s="65">
        <f>ROUND(J132,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4" t="s">
        <v>40</v>
      </c>
      <c r="E33" s="26" t="s">
        <v>41</v>
      </c>
      <c r="F33" s="90">
        <f>ROUND((SUM(BE132:BE591)),  2)</f>
        <v>0</v>
      </c>
      <c r="I33" s="91">
        <v>0.21</v>
      </c>
      <c r="J33" s="90">
        <f>ROUND(((SUM(BE132:BE591))*I33),  2)</f>
        <v>0</v>
      </c>
      <c r="L33" s="31"/>
    </row>
    <row r="34" spans="2:12" s="1" customFormat="1" ht="14.45" customHeight="1">
      <c r="B34" s="31"/>
      <c r="E34" s="26" t="s">
        <v>42</v>
      </c>
      <c r="F34" s="90">
        <f>ROUND((SUM(BF132:BF591)),  2)</f>
        <v>0</v>
      </c>
      <c r="I34" s="91">
        <v>0.12</v>
      </c>
      <c r="J34" s="90">
        <f>ROUND(((SUM(BF132:BF591))*I34),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0">
        <f>ROUND((SUM(BG132:BG591)),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0">
        <f>ROUND((SUM(BH132:BH591)),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0">
        <f>ROUND((SUM(BI132:BI591)),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46</v>
      </c>
      <c r="E39" s="56"/>
      <c r="F39" s="56"/>
      <c r="G39" s="94" t="s">
        <v>47</v>
      </c>
      <c r="H39" s="95" t="s">
        <v>48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98" t="s">
        <v>52</v>
      </c>
      <c r="G61" s="42" t="s">
        <v>51</v>
      </c>
      <c r="H61" s="33"/>
      <c r="I61" s="33"/>
      <c r="J61" s="99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98" t="s">
        <v>52</v>
      </c>
      <c r="G76" s="42" t="s">
        <v>51</v>
      </c>
      <c r="H76" s="33"/>
      <c r="I76" s="33"/>
      <c r="J76" s="99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7" customHeight="1">
      <c r="B85" s="31"/>
      <c r="E85" s="230" t="str">
        <f>E7</f>
        <v>Rekonstrukce požární vzduchotechniky budova B - I. etapa - pomocné únikové schodiště a strojovna evakuačního výtahu č.38</v>
      </c>
      <c r="F85" s="231"/>
      <c r="G85" s="231"/>
      <c r="H85" s="231"/>
      <c r="L85" s="31"/>
    </row>
    <row r="86" spans="2:47" s="1" customFormat="1" ht="12" customHeight="1">
      <c r="B86" s="31"/>
      <c r="C86" s="26" t="s">
        <v>100</v>
      </c>
      <c r="L86" s="31"/>
    </row>
    <row r="87" spans="2:47" s="1" customFormat="1" ht="15.6" customHeight="1">
      <c r="B87" s="31"/>
      <c r="E87" s="192" t="str">
        <f>E9</f>
        <v>01 - Architektonicko-stavební část</v>
      </c>
      <c r="F87" s="232"/>
      <c r="G87" s="232"/>
      <c r="H87" s="23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1. 12. 2023</v>
      </c>
      <c r="L89" s="31"/>
    </row>
    <row r="90" spans="2:47" s="1" customFormat="1" ht="6.95" customHeight="1">
      <c r="B90" s="31"/>
      <c r="L90" s="31"/>
    </row>
    <row r="91" spans="2:47" s="1" customFormat="1" ht="40.9" customHeight="1">
      <c r="B91" s="31"/>
      <c r="C91" s="26" t="s">
        <v>24</v>
      </c>
      <c r="F91" s="24" t="str">
        <f>E15</f>
        <v>Nemocnice Šumperk a.s.</v>
      </c>
      <c r="I91" s="26" t="s">
        <v>30</v>
      </c>
      <c r="J91" s="29" t="str">
        <f>E21</f>
        <v>LACHMAN STYL s.r.o, Plumlovská 522/44, Prostějov</v>
      </c>
      <c r="L91" s="31"/>
    </row>
    <row r="92" spans="2:47" s="1" customFormat="1" ht="15.6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104</v>
      </c>
      <c r="D94" s="92"/>
      <c r="E94" s="92"/>
      <c r="F94" s="92"/>
      <c r="G94" s="92"/>
      <c r="H94" s="92"/>
      <c r="I94" s="92"/>
      <c r="J94" s="101" t="s">
        <v>105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106</v>
      </c>
      <c r="J96" s="65">
        <f>J132</f>
        <v>0</v>
      </c>
      <c r="L96" s="31"/>
      <c r="AU96" s="16" t="s">
        <v>107</v>
      </c>
    </row>
    <row r="97" spans="2:12" s="8" customFormat="1" ht="24.95" customHeight="1">
      <c r="B97" s="103"/>
      <c r="D97" s="104" t="s">
        <v>108</v>
      </c>
      <c r="E97" s="105"/>
      <c r="F97" s="105"/>
      <c r="G97" s="105"/>
      <c r="H97" s="105"/>
      <c r="I97" s="105"/>
      <c r="J97" s="106">
        <f>J133</f>
        <v>0</v>
      </c>
      <c r="L97" s="103"/>
    </row>
    <row r="98" spans="2:12" s="9" customFormat="1" ht="19.899999999999999" customHeight="1">
      <c r="B98" s="107"/>
      <c r="D98" s="108" t="s">
        <v>109</v>
      </c>
      <c r="E98" s="109"/>
      <c r="F98" s="109"/>
      <c r="G98" s="109"/>
      <c r="H98" s="109"/>
      <c r="I98" s="109"/>
      <c r="J98" s="110">
        <f>J134</f>
        <v>0</v>
      </c>
      <c r="L98" s="107"/>
    </row>
    <row r="99" spans="2:12" s="9" customFormat="1" ht="19.899999999999999" customHeight="1">
      <c r="B99" s="107"/>
      <c r="D99" s="108" t="s">
        <v>110</v>
      </c>
      <c r="E99" s="109"/>
      <c r="F99" s="109"/>
      <c r="G99" s="109"/>
      <c r="H99" s="109"/>
      <c r="I99" s="109"/>
      <c r="J99" s="110">
        <f>J166</f>
        <v>0</v>
      </c>
      <c r="L99" s="107"/>
    </row>
    <row r="100" spans="2:12" s="9" customFormat="1" ht="19.899999999999999" customHeight="1">
      <c r="B100" s="107"/>
      <c r="D100" s="108" t="s">
        <v>111</v>
      </c>
      <c r="E100" s="109"/>
      <c r="F100" s="109"/>
      <c r="G100" s="109"/>
      <c r="H100" s="109"/>
      <c r="I100" s="109"/>
      <c r="J100" s="110">
        <f>J174</f>
        <v>0</v>
      </c>
      <c r="L100" s="107"/>
    </row>
    <row r="101" spans="2:12" s="9" customFormat="1" ht="19.899999999999999" customHeight="1">
      <c r="B101" s="107"/>
      <c r="D101" s="108" t="s">
        <v>112</v>
      </c>
      <c r="E101" s="109"/>
      <c r="F101" s="109"/>
      <c r="G101" s="109"/>
      <c r="H101" s="109"/>
      <c r="I101" s="109"/>
      <c r="J101" s="110">
        <f>J233</f>
        <v>0</v>
      </c>
      <c r="L101" s="107"/>
    </row>
    <row r="102" spans="2:12" s="9" customFormat="1" ht="19.899999999999999" customHeight="1">
      <c r="B102" s="107"/>
      <c r="D102" s="108" t="s">
        <v>113</v>
      </c>
      <c r="E102" s="109"/>
      <c r="F102" s="109"/>
      <c r="G102" s="109"/>
      <c r="H102" s="109"/>
      <c r="I102" s="109"/>
      <c r="J102" s="110">
        <f>J328</f>
        <v>0</v>
      </c>
      <c r="L102" s="107"/>
    </row>
    <row r="103" spans="2:12" s="9" customFormat="1" ht="19.899999999999999" customHeight="1">
      <c r="B103" s="107"/>
      <c r="D103" s="108" t="s">
        <v>114</v>
      </c>
      <c r="E103" s="109"/>
      <c r="F103" s="109"/>
      <c r="G103" s="109"/>
      <c r="H103" s="109"/>
      <c r="I103" s="109"/>
      <c r="J103" s="110">
        <f>J338</f>
        <v>0</v>
      </c>
      <c r="L103" s="107"/>
    </row>
    <row r="104" spans="2:12" s="8" customFormat="1" ht="24.95" customHeight="1">
      <c r="B104" s="103"/>
      <c r="D104" s="104" t="s">
        <v>115</v>
      </c>
      <c r="E104" s="105"/>
      <c r="F104" s="105"/>
      <c r="G104" s="105"/>
      <c r="H104" s="105"/>
      <c r="I104" s="105"/>
      <c r="J104" s="106">
        <f>J341</f>
        <v>0</v>
      </c>
      <c r="L104" s="103"/>
    </row>
    <row r="105" spans="2:12" s="9" customFormat="1" ht="19.899999999999999" customHeight="1">
      <c r="B105" s="107"/>
      <c r="D105" s="108" t="s">
        <v>116</v>
      </c>
      <c r="E105" s="109"/>
      <c r="F105" s="109"/>
      <c r="G105" s="109"/>
      <c r="H105" s="109"/>
      <c r="I105" s="109"/>
      <c r="J105" s="110">
        <f>J342</f>
        <v>0</v>
      </c>
      <c r="L105" s="107"/>
    </row>
    <row r="106" spans="2:12" s="9" customFormat="1" ht="19.899999999999999" customHeight="1">
      <c r="B106" s="107"/>
      <c r="D106" s="108" t="s">
        <v>117</v>
      </c>
      <c r="E106" s="109"/>
      <c r="F106" s="109"/>
      <c r="G106" s="109"/>
      <c r="H106" s="109"/>
      <c r="I106" s="109"/>
      <c r="J106" s="110">
        <f>J348</f>
        <v>0</v>
      </c>
      <c r="L106" s="107"/>
    </row>
    <row r="107" spans="2:12" s="9" customFormat="1" ht="19.899999999999999" customHeight="1">
      <c r="B107" s="107"/>
      <c r="D107" s="108" t="s">
        <v>118</v>
      </c>
      <c r="E107" s="109"/>
      <c r="F107" s="109"/>
      <c r="G107" s="109"/>
      <c r="H107" s="109"/>
      <c r="I107" s="109"/>
      <c r="J107" s="110">
        <f>J369</f>
        <v>0</v>
      </c>
      <c r="L107" s="107"/>
    </row>
    <row r="108" spans="2:12" s="9" customFormat="1" ht="19.899999999999999" customHeight="1">
      <c r="B108" s="107"/>
      <c r="D108" s="108" t="s">
        <v>119</v>
      </c>
      <c r="E108" s="109"/>
      <c r="F108" s="109"/>
      <c r="G108" s="109"/>
      <c r="H108" s="109"/>
      <c r="I108" s="109"/>
      <c r="J108" s="110">
        <f>J468</f>
        <v>0</v>
      </c>
      <c r="L108" s="107"/>
    </row>
    <row r="109" spans="2:12" s="9" customFormat="1" ht="19.899999999999999" customHeight="1">
      <c r="B109" s="107"/>
      <c r="D109" s="108" t="s">
        <v>120</v>
      </c>
      <c r="E109" s="109"/>
      <c r="F109" s="109"/>
      <c r="G109" s="109"/>
      <c r="H109" s="109"/>
      <c r="I109" s="109"/>
      <c r="J109" s="110">
        <f>J512</f>
        <v>0</v>
      </c>
      <c r="L109" s="107"/>
    </row>
    <row r="110" spans="2:12" s="9" customFormat="1" ht="19.899999999999999" customHeight="1">
      <c r="B110" s="107"/>
      <c r="D110" s="108" t="s">
        <v>121</v>
      </c>
      <c r="E110" s="109"/>
      <c r="F110" s="109"/>
      <c r="G110" s="109"/>
      <c r="H110" s="109"/>
      <c r="I110" s="109"/>
      <c r="J110" s="110">
        <f>J519</f>
        <v>0</v>
      </c>
      <c r="L110" s="107"/>
    </row>
    <row r="111" spans="2:12" s="9" customFormat="1" ht="19.899999999999999" customHeight="1">
      <c r="B111" s="107"/>
      <c r="D111" s="108" t="s">
        <v>122</v>
      </c>
      <c r="E111" s="109"/>
      <c r="F111" s="109"/>
      <c r="G111" s="109"/>
      <c r="H111" s="109"/>
      <c r="I111" s="109"/>
      <c r="J111" s="110">
        <f>J536</f>
        <v>0</v>
      </c>
      <c r="L111" s="107"/>
    </row>
    <row r="112" spans="2:12" s="9" customFormat="1" ht="19.899999999999999" customHeight="1">
      <c r="B112" s="107"/>
      <c r="D112" s="108" t="s">
        <v>123</v>
      </c>
      <c r="E112" s="109"/>
      <c r="F112" s="109"/>
      <c r="G112" s="109"/>
      <c r="H112" s="109"/>
      <c r="I112" s="109"/>
      <c r="J112" s="110">
        <f>J561</f>
        <v>0</v>
      </c>
      <c r="L112" s="107"/>
    </row>
    <row r="113" spans="2:12" s="1" customFormat="1" ht="21.75" customHeight="1">
      <c r="B113" s="31"/>
      <c r="L113" s="31"/>
    </row>
    <row r="114" spans="2:12" s="1" customFormat="1" ht="6.95" customHeight="1"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31"/>
    </row>
    <row r="118" spans="2:12" s="1" customFormat="1" ht="6.95" customHeight="1">
      <c r="B118" s="45"/>
      <c r="C118" s="46"/>
      <c r="D118" s="46"/>
      <c r="E118" s="46"/>
      <c r="F118" s="46"/>
      <c r="G118" s="46"/>
      <c r="H118" s="46"/>
      <c r="I118" s="46"/>
      <c r="J118" s="46"/>
      <c r="K118" s="46"/>
      <c r="L118" s="31"/>
    </row>
    <row r="119" spans="2:12" s="1" customFormat="1" ht="24.95" customHeight="1">
      <c r="B119" s="31"/>
      <c r="C119" s="20" t="s">
        <v>124</v>
      </c>
      <c r="L119" s="31"/>
    </row>
    <row r="120" spans="2:12" s="1" customFormat="1" ht="6.95" customHeight="1">
      <c r="B120" s="31"/>
      <c r="L120" s="31"/>
    </row>
    <row r="121" spans="2:12" s="1" customFormat="1" ht="12" customHeight="1">
      <c r="B121" s="31"/>
      <c r="C121" s="26" t="s">
        <v>16</v>
      </c>
      <c r="L121" s="31"/>
    </row>
    <row r="122" spans="2:12" s="1" customFormat="1" ht="27" customHeight="1">
      <c r="B122" s="31"/>
      <c r="E122" s="230" t="str">
        <f>E7</f>
        <v>Rekonstrukce požární vzduchotechniky budova B - I. etapa - pomocné únikové schodiště a strojovna evakuačního výtahu č.38</v>
      </c>
      <c r="F122" s="231"/>
      <c r="G122" s="231"/>
      <c r="H122" s="231"/>
      <c r="L122" s="31"/>
    </row>
    <row r="123" spans="2:12" s="1" customFormat="1" ht="12" customHeight="1">
      <c r="B123" s="31"/>
      <c r="C123" s="26" t="s">
        <v>100</v>
      </c>
      <c r="L123" s="31"/>
    </row>
    <row r="124" spans="2:12" s="1" customFormat="1" ht="15.6" customHeight="1">
      <c r="B124" s="31"/>
      <c r="E124" s="192" t="str">
        <f>E9</f>
        <v>01 - Architektonicko-stavební část</v>
      </c>
      <c r="F124" s="232"/>
      <c r="G124" s="232"/>
      <c r="H124" s="232"/>
      <c r="L124" s="31"/>
    </row>
    <row r="125" spans="2:12" s="1" customFormat="1" ht="6.95" customHeight="1">
      <c r="B125" s="31"/>
      <c r="L125" s="31"/>
    </row>
    <row r="126" spans="2:12" s="1" customFormat="1" ht="12" customHeight="1">
      <c r="B126" s="31"/>
      <c r="C126" s="26" t="s">
        <v>20</v>
      </c>
      <c r="F126" s="24" t="str">
        <f>F12</f>
        <v xml:space="preserve"> </v>
      </c>
      <c r="I126" s="26" t="s">
        <v>22</v>
      </c>
      <c r="J126" s="51" t="str">
        <f>IF(J12="","",J12)</f>
        <v>1. 12. 2023</v>
      </c>
      <c r="L126" s="31"/>
    </row>
    <row r="127" spans="2:12" s="1" customFormat="1" ht="6.95" customHeight="1">
      <c r="B127" s="31"/>
      <c r="L127" s="31"/>
    </row>
    <row r="128" spans="2:12" s="1" customFormat="1" ht="40.9" customHeight="1">
      <c r="B128" s="31"/>
      <c r="C128" s="26" t="s">
        <v>24</v>
      </c>
      <c r="F128" s="24" t="str">
        <f>E15</f>
        <v>Nemocnice Šumperk a.s.</v>
      </c>
      <c r="I128" s="26" t="s">
        <v>30</v>
      </c>
      <c r="J128" s="29" t="str">
        <f>E21</f>
        <v>LACHMAN STYL s.r.o, Plumlovská 522/44, Prostějov</v>
      </c>
      <c r="L128" s="31"/>
    </row>
    <row r="129" spans="2:65" s="1" customFormat="1" ht="15.6" customHeight="1">
      <c r="B129" s="31"/>
      <c r="C129" s="26" t="s">
        <v>28</v>
      </c>
      <c r="F129" s="24" t="str">
        <f>IF(E18="","",E18)</f>
        <v>Vyplň údaj</v>
      </c>
      <c r="I129" s="26" t="s">
        <v>33</v>
      </c>
      <c r="J129" s="29" t="str">
        <f>E24</f>
        <v xml:space="preserve"> </v>
      </c>
      <c r="L129" s="31"/>
    </row>
    <row r="130" spans="2:65" s="1" customFormat="1" ht="10.35" customHeight="1">
      <c r="B130" s="31"/>
      <c r="L130" s="31"/>
    </row>
    <row r="131" spans="2:65" s="10" customFormat="1" ht="29.25" customHeight="1">
      <c r="B131" s="111"/>
      <c r="C131" s="112" t="s">
        <v>125</v>
      </c>
      <c r="D131" s="113" t="s">
        <v>61</v>
      </c>
      <c r="E131" s="113" t="s">
        <v>57</v>
      </c>
      <c r="F131" s="113" t="s">
        <v>58</v>
      </c>
      <c r="G131" s="113" t="s">
        <v>126</v>
      </c>
      <c r="H131" s="113" t="s">
        <v>127</v>
      </c>
      <c r="I131" s="113" t="s">
        <v>128</v>
      </c>
      <c r="J131" s="114" t="s">
        <v>105</v>
      </c>
      <c r="K131" s="115" t="s">
        <v>129</v>
      </c>
      <c r="L131" s="111"/>
      <c r="M131" s="58" t="s">
        <v>1</v>
      </c>
      <c r="N131" s="59" t="s">
        <v>40</v>
      </c>
      <c r="O131" s="59" t="s">
        <v>130</v>
      </c>
      <c r="P131" s="59" t="s">
        <v>131</v>
      </c>
      <c r="Q131" s="59" t="s">
        <v>132</v>
      </c>
      <c r="R131" s="59" t="s">
        <v>133</v>
      </c>
      <c r="S131" s="59" t="s">
        <v>134</v>
      </c>
      <c r="T131" s="60" t="s">
        <v>135</v>
      </c>
    </row>
    <row r="132" spans="2:65" s="1" customFormat="1" ht="22.9" customHeight="1">
      <c r="B132" s="31"/>
      <c r="C132" s="63" t="s">
        <v>136</v>
      </c>
      <c r="J132" s="116">
        <f>BK132</f>
        <v>0</v>
      </c>
      <c r="L132" s="31"/>
      <c r="M132" s="61"/>
      <c r="N132" s="52"/>
      <c r="O132" s="52"/>
      <c r="P132" s="117">
        <f>P133+P341</f>
        <v>0</v>
      </c>
      <c r="Q132" s="52"/>
      <c r="R132" s="117">
        <f>R133+R341</f>
        <v>10.354484690000001</v>
      </c>
      <c r="S132" s="52"/>
      <c r="T132" s="118">
        <f>T133+T341</f>
        <v>5.0246900000000005</v>
      </c>
      <c r="AT132" s="16" t="s">
        <v>75</v>
      </c>
      <c r="AU132" s="16" t="s">
        <v>107</v>
      </c>
      <c r="BK132" s="119">
        <f>BK133+BK341</f>
        <v>0</v>
      </c>
    </row>
    <row r="133" spans="2:65" s="11" customFormat="1" ht="25.9" customHeight="1">
      <c r="B133" s="120"/>
      <c r="D133" s="121" t="s">
        <v>75</v>
      </c>
      <c r="E133" s="122" t="s">
        <v>137</v>
      </c>
      <c r="F133" s="122" t="s">
        <v>138</v>
      </c>
      <c r="I133" s="123"/>
      <c r="J133" s="124">
        <f>BK133</f>
        <v>0</v>
      </c>
      <c r="L133" s="120"/>
      <c r="M133" s="125"/>
      <c r="P133" s="126">
        <f>P134+P166+P174+P233+P328+P338</f>
        <v>0</v>
      </c>
      <c r="R133" s="126">
        <f>R134+R166+R174+R233+R328+R338</f>
        <v>8.0279353300000018</v>
      </c>
      <c r="T133" s="127">
        <f>T134+T166+T174+T233+T328+T338</f>
        <v>4.9007000000000005</v>
      </c>
      <c r="AR133" s="121" t="s">
        <v>84</v>
      </c>
      <c r="AT133" s="128" t="s">
        <v>75</v>
      </c>
      <c r="AU133" s="128" t="s">
        <v>76</v>
      </c>
      <c r="AY133" s="121" t="s">
        <v>139</v>
      </c>
      <c r="BK133" s="129">
        <f>BK134+BK166+BK174+BK233+BK328+BK338</f>
        <v>0</v>
      </c>
    </row>
    <row r="134" spans="2:65" s="11" customFormat="1" ht="22.9" customHeight="1">
      <c r="B134" s="120"/>
      <c r="D134" s="121" t="s">
        <v>75</v>
      </c>
      <c r="E134" s="130" t="s">
        <v>140</v>
      </c>
      <c r="F134" s="130" t="s">
        <v>141</v>
      </c>
      <c r="I134" s="123"/>
      <c r="J134" s="131">
        <f>BK134</f>
        <v>0</v>
      </c>
      <c r="L134" s="120"/>
      <c r="M134" s="125"/>
      <c r="P134" s="126">
        <f>SUM(P135:P165)</f>
        <v>0</v>
      </c>
      <c r="R134" s="126">
        <f>SUM(R135:R165)</f>
        <v>0.67255450999999999</v>
      </c>
      <c r="T134" s="127">
        <f>SUM(T135:T165)</f>
        <v>0</v>
      </c>
      <c r="AR134" s="121" t="s">
        <v>84</v>
      </c>
      <c r="AT134" s="128" t="s">
        <v>75</v>
      </c>
      <c r="AU134" s="128" t="s">
        <v>84</v>
      </c>
      <c r="AY134" s="121" t="s">
        <v>139</v>
      </c>
      <c r="BK134" s="129">
        <f>SUM(BK135:BK165)</f>
        <v>0</v>
      </c>
    </row>
    <row r="135" spans="2:65" s="1" customFormat="1" ht="14.45" customHeight="1">
      <c r="B135" s="31"/>
      <c r="C135" s="132" t="s">
        <v>84</v>
      </c>
      <c r="D135" s="132" t="s">
        <v>142</v>
      </c>
      <c r="E135" s="133" t="s">
        <v>143</v>
      </c>
      <c r="F135" s="134" t="s">
        <v>144</v>
      </c>
      <c r="G135" s="135" t="s">
        <v>145</v>
      </c>
      <c r="H135" s="136">
        <v>0.17799999999999999</v>
      </c>
      <c r="I135" s="137"/>
      <c r="J135" s="138">
        <f>ROUND(I135*H135,2)</f>
        <v>0</v>
      </c>
      <c r="K135" s="139"/>
      <c r="L135" s="31"/>
      <c r="M135" s="140" t="s">
        <v>1</v>
      </c>
      <c r="N135" s="141" t="s">
        <v>41</v>
      </c>
      <c r="P135" s="142">
        <f>O135*H135</f>
        <v>0</v>
      </c>
      <c r="Q135" s="142">
        <v>1.94302</v>
      </c>
      <c r="R135" s="142">
        <f>Q135*H135</f>
        <v>0.34585755999999995</v>
      </c>
      <c r="S135" s="142">
        <v>0</v>
      </c>
      <c r="T135" s="143">
        <f>S135*H135</f>
        <v>0</v>
      </c>
      <c r="AR135" s="144" t="s">
        <v>146</v>
      </c>
      <c r="AT135" s="144" t="s">
        <v>142</v>
      </c>
      <c r="AU135" s="144" t="s">
        <v>86</v>
      </c>
      <c r="AY135" s="16" t="s">
        <v>139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6" t="s">
        <v>84</v>
      </c>
      <c r="BK135" s="145">
        <f>ROUND(I135*H135,2)</f>
        <v>0</v>
      </c>
      <c r="BL135" s="16" t="s">
        <v>146</v>
      </c>
      <c r="BM135" s="144" t="s">
        <v>147</v>
      </c>
    </row>
    <row r="136" spans="2:65" s="1" customFormat="1" ht="11.25">
      <c r="B136" s="31"/>
      <c r="D136" s="146" t="s">
        <v>148</v>
      </c>
      <c r="F136" s="147" t="s">
        <v>149</v>
      </c>
      <c r="I136" s="148"/>
      <c r="L136" s="31"/>
      <c r="M136" s="149"/>
      <c r="T136" s="55"/>
      <c r="AT136" s="16" t="s">
        <v>148</v>
      </c>
      <c r="AU136" s="16" t="s">
        <v>86</v>
      </c>
    </row>
    <row r="137" spans="2:65" s="12" customFormat="1" ht="11.25">
      <c r="B137" s="150"/>
      <c r="D137" s="151" t="s">
        <v>150</v>
      </c>
      <c r="E137" s="152" t="s">
        <v>1</v>
      </c>
      <c r="F137" s="153" t="s">
        <v>151</v>
      </c>
      <c r="H137" s="152" t="s">
        <v>1</v>
      </c>
      <c r="I137" s="154"/>
      <c r="L137" s="150"/>
      <c r="M137" s="155"/>
      <c r="T137" s="156"/>
      <c r="AT137" s="152" t="s">
        <v>150</v>
      </c>
      <c r="AU137" s="152" t="s">
        <v>86</v>
      </c>
      <c r="AV137" s="12" t="s">
        <v>84</v>
      </c>
      <c r="AW137" s="12" t="s">
        <v>32</v>
      </c>
      <c r="AX137" s="12" t="s">
        <v>76</v>
      </c>
      <c r="AY137" s="152" t="s">
        <v>139</v>
      </c>
    </row>
    <row r="138" spans="2:65" s="12" customFormat="1" ht="11.25">
      <c r="B138" s="150"/>
      <c r="D138" s="151" t="s">
        <v>150</v>
      </c>
      <c r="E138" s="152" t="s">
        <v>1</v>
      </c>
      <c r="F138" s="153" t="s">
        <v>152</v>
      </c>
      <c r="H138" s="152" t="s">
        <v>1</v>
      </c>
      <c r="I138" s="154"/>
      <c r="L138" s="150"/>
      <c r="M138" s="155"/>
      <c r="T138" s="156"/>
      <c r="AT138" s="152" t="s">
        <v>150</v>
      </c>
      <c r="AU138" s="152" t="s">
        <v>86</v>
      </c>
      <c r="AV138" s="12" t="s">
        <v>84</v>
      </c>
      <c r="AW138" s="12" t="s">
        <v>32</v>
      </c>
      <c r="AX138" s="12" t="s">
        <v>76</v>
      </c>
      <c r="AY138" s="152" t="s">
        <v>139</v>
      </c>
    </row>
    <row r="139" spans="2:65" s="13" customFormat="1" ht="11.25">
      <c r="B139" s="157"/>
      <c r="D139" s="151" t="s">
        <v>150</v>
      </c>
      <c r="E139" s="158" t="s">
        <v>1</v>
      </c>
      <c r="F139" s="159" t="s">
        <v>153</v>
      </c>
      <c r="H139" s="160">
        <v>0.17799999999999999</v>
      </c>
      <c r="I139" s="161"/>
      <c r="L139" s="157"/>
      <c r="M139" s="162"/>
      <c r="T139" s="163"/>
      <c r="AT139" s="158" t="s">
        <v>150</v>
      </c>
      <c r="AU139" s="158" t="s">
        <v>86</v>
      </c>
      <c r="AV139" s="13" t="s">
        <v>86</v>
      </c>
      <c r="AW139" s="13" t="s">
        <v>32</v>
      </c>
      <c r="AX139" s="13" t="s">
        <v>76</v>
      </c>
      <c r="AY139" s="158" t="s">
        <v>139</v>
      </c>
    </row>
    <row r="140" spans="2:65" s="14" customFormat="1" ht="11.25">
      <c r="B140" s="164"/>
      <c r="D140" s="151" t="s">
        <v>150</v>
      </c>
      <c r="E140" s="165" t="s">
        <v>1</v>
      </c>
      <c r="F140" s="166" t="s">
        <v>154</v>
      </c>
      <c r="H140" s="167">
        <v>0.17799999999999999</v>
      </c>
      <c r="I140" s="168"/>
      <c r="L140" s="164"/>
      <c r="M140" s="169"/>
      <c r="T140" s="170"/>
      <c r="AT140" s="165" t="s">
        <v>150</v>
      </c>
      <c r="AU140" s="165" t="s">
        <v>86</v>
      </c>
      <c r="AV140" s="14" t="s">
        <v>146</v>
      </c>
      <c r="AW140" s="14" t="s">
        <v>32</v>
      </c>
      <c r="AX140" s="14" t="s">
        <v>84</v>
      </c>
      <c r="AY140" s="165" t="s">
        <v>139</v>
      </c>
    </row>
    <row r="141" spans="2:65" s="1" customFormat="1" ht="22.15" customHeight="1">
      <c r="B141" s="31"/>
      <c r="C141" s="132" t="s">
        <v>86</v>
      </c>
      <c r="D141" s="132" t="s">
        <v>142</v>
      </c>
      <c r="E141" s="133" t="s">
        <v>155</v>
      </c>
      <c r="F141" s="134" t="s">
        <v>156</v>
      </c>
      <c r="G141" s="135" t="s">
        <v>157</v>
      </c>
      <c r="H141" s="136">
        <v>7.6999999999999999E-2</v>
      </c>
      <c r="I141" s="137"/>
      <c r="J141" s="138">
        <f>ROUND(I141*H141,2)</f>
        <v>0</v>
      </c>
      <c r="K141" s="139"/>
      <c r="L141" s="31"/>
      <c r="M141" s="140" t="s">
        <v>1</v>
      </c>
      <c r="N141" s="141" t="s">
        <v>41</v>
      </c>
      <c r="P141" s="142">
        <f>O141*H141</f>
        <v>0</v>
      </c>
      <c r="Q141" s="142">
        <v>1.0900000000000001</v>
      </c>
      <c r="R141" s="142">
        <f>Q141*H141</f>
        <v>8.3930000000000005E-2</v>
      </c>
      <c r="S141" s="142">
        <v>0</v>
      </c>
      <c r="T141" s="143">
        <f>S141*H141</f>
        <v>0</v>
      </c>
      <c r="AR141" s="144" t="s">
        <v>146</v>
      </c>
      <c r="AT141" s="144" t="s">
        <v>142</v>
      </c>
      <c r="AU141" s="144" t="s">
        <v>86</v>
      </c>
      <c r="AY141" s="16" t="s">
        <v>139</v>
      </c>
      <c r="BE141" s="145">
        <f>IF(N141="základní",J141,0)</f>
        <v>0</v>
      </c>
      <c r="BF141" s="145">
        <f>IF(N141="snížená",J141,0)</f>
        <v>0</v>
      </c>
      <c r="BG141" s="145">
        <f>IF(N141="zákl. přenesená",J141,0)</f>
        <v>0</v>
      </c>
      <c r="BH141" s="145">
        <f>IF(N141="sníž. přenesená",J141,0)</f>
        <v>0</v>
      </c>
      <c r="BI141" s="145">
        <f>IF(N141="nulová",J141,0)</f>
        <v>0</v>
      </c>
      <c r="BJ141" s="16" t="s">
        <v>84</v>
      </c>
      <c r="BK141" s="145">
        <f>ROUND(I141*H141,2)</f>
        <v>0</v>
      </c>
      <c r="BL141" s="16" t="s">
        <v>146</v>
      </c>
      <c r="BM141" s="144" t="s">
        <v>158</v>
      </c>
    </row>
    <row r="142" spans="2:65" s="1" customFormat="1" ht="11.25">
      <c r="B142" s="31"/>
      <c r="D142" s="146" t="s">
        <v>148</v>
      </c>
      <c r="F142" s="147" t="s">
        <v>159</v>
      </c>
      <c r="I142" s="148"/>
      <c r="L142" s="31"/>
      <c r="M142" s="149"/>
      <c r="T142" s="55"/>
      <c r="AT142" s="16" t="s">
        <v>148</v>
      </c>
      <c r="AU142" s="16" t="s">
        <v>86</v>
      </c>
    </row>
    <row r="143" spans="2:65" s="12" customFormat="1" ht="11.25">
      <c r="B143" s="150"/>
      <c r="D143" s="151" t="s">
        <v>150</v>
      </c>
      <c r="E143" s="152" t="s">
        <v>1</v>
      </c>
      <c r="F143" s="153" t="s">
        <v>151</v>
      </c>
      <c r="H143" s="152" t="s">
        <v>1</v>
      </c>
      <c r="I143" s="154"/>
      <c r="L143" s="150"/>
      <c r="M143" s="155"/>
      <c r="T143" s="156"/>
      <c r="AT143" s="152" t="s">
        <v>150</v>
      </c>
      <c r="AU143" s="152" t="s">
        <v>86</v>
      </c>
      <c r="AV143" s="12" t="s">
        <v>84</v>
      </c>
      <c r="AW143" s="12" t="s">
        <v>32</v>
      </c>
      <c r="AX143" s="12" t="s">
        <v>76</v>
      </c>
      <c r="AY143" s="152" t="s">
        <v>139</v>
      </c>
    </row>
    <row r="144" spans="2:65" s="12" customFormat="1" ht="11.25">
      <c r="B144" s="150"/>
      <c r="D144" s="151" t="s">
        <v>150</v>
      </c>
      <c r="E144" s="152" t="s">
        <v>1</v>
      </c>
      <c r="F144" s="153" t="s">
        <v>152</v>
      </c>
      <c r="H144" s="152" t="s">
        <v>1</v>
      </c>
      <c r="I144" s="154"/>
      <c r="L144" s="150"/>
      <c r="M144" s="155"/>
      <c r="T144" s="156"/>
      <c r="AT144" s="152" t="s">
        <v>150</v>
      </c>
      <c r="AU144" s="152" t="s">
        <v>86</v>
      </c>
      <c r="AV144" s="12" t="s">
        <v>84</v>
      </c>
      <c r="AW144" s="12" t="s">
        <v>32</v>
      </c>
      <c r="AX144" s="12" t="s">
        <v>76</v>
      </c>
      <c r="AY144" s="152" t="s">
        <v>139</v>
      </c>
    </row>
    <row r="145" spans="2:65" s="13" customFormat="1" ht="11.25">
      <c r="B145" s="157"/>
      <c r="D145" s="151" t="s">
        <v>150</v>
      </c>
      <c r="E145" s="158" t="s">
        <v>1</v>
      </c>
      <c r="F145" s="159" t="s">
        <v>160</v>
      </c>
      <c r="H145" s="160">
        <v>7.6999999999999999E-2</v>
      </c>
      <c r="I145" s="161"/>
      <c r="L145" s="157"/>
      <c r="M145" s="162"/>
      <c r="T145" s="163"/>
      <c r="AT145" s="158" t="s">
        <v>150</v>
      </c>
      <c r="AU145" s="158" t="s">
        <v>86</v>
      </c>
      <c r="AV145" s="13" t="s">
        <v>86</v>
      </c>
      <c r="AW145" s="13" t="s">
        <v>32</v>
      </c>
      <c r="AX145" s="13" t="s">
        <v>76</v>
      </c>
      <c r="AY145" s="158" t="s">
        <v>139</v>
      </c>
    </row>
    <row r="146" spans="2:65" s="14" customFormat="1" ht="11.25">
      <c r="B146" s="164"/>
      <c r="D146" s="151" t="s">
        <v>150</v>
      </c>
      <c r="E146" s="165" t="s">
        <v>1</v>
      </c>
      <c r="F146" s="166" t="s">
        <v>154</v>
      </c>
      <c r="H146" s="167">
        <v>7.6999999999999999E-2</v>
      </c>
      <c r="I146" s="168"/>
      <c r="L146" s="164"/>
      <c r="M146" s="169"/>
      <c r="T146" s="170"/>
      <c r="AT146" s="165" t="s">
        <v>150</v>
      </c>
      <c r="AU146" s="165" t="s">
        <v>86</v>
      </c>
      <c r="AV146" s="14" t="s">
        <v>146</v>
      </c>
      <c r="AW146" s="14" t="s">
        <v>32</v>
      </c>
      <c r="AX146" s="14" t="s">
        <v>84</v>
      </c>
      <c r="AY146" s="165" t="s">
        <v>139</v>
      </c>
    </row>
    <row r="147" spans="2:65" s="1" customFormat="1" ht="30" customHeight="1">
      <c r="B147" s="31"/>
      <c r="C147" s="132" t="s">
        <v>140</v>
      </c>
      <c r="D147" s="132" t="s">
        <v>142</v>
      </c>
      <c r="E147" s="133" t="s">
        <v>161</v>
      </c>
      <c r="F147" s="134" t="s">
        <v>162</v>
      </c>
      <c r="G147" s="135" t="s">
        <v>163</v>
      </c>
      <c r="H147" s="136">
        <v>1</v>
      </c>
      <c r="I147" s="137"/>
      <c r="J147" s="138">
        <f>ROUND(I147*H147,2)</f>
        <v>0</v>
      </c>
      <c r="K147" s="139"/>
      <c r="L147" s="31"/>
      <c r="M147" s="140" t="s">
        <v>1</v>
      </c>
      <c r="N147" s="141" t="s">
        <v>41</v>
      </c>
      <c r="P147" s="142">
        <f>O147*H147</f>
        <v>0</v>
      </c>
      <c r="Q147" s="142">
        <v>4.6940000000000003E-2</v>
      </c>
      <c r="R147" s="142">
        <f>Q147*H147</f>
        <v>4.6940000000000003E-2</v>
      </c>
      <c r="S147" s="142">
        <v>0</v>
      </c>
      <c r="T147" s="143">
        <f>S147*H147</f>
        <v>0</v>
      </c>
      <c r="AR147" s="144" t="s">
        <v>146</v>
      </c>
      <c r="AT147" s="144" t="s">
        <v>142</v>
      </c>
      <c r="AU147" s="144" t="s">
        <v>86</v>
      </c>
      <c r="AY147" s="16" t="s">
        <v>139</v>
      </c>
      <c r="BE147" s="145">
        <f>IF(N147="základní",J147,0)</f>
        <v>0</v>
      </c>
      <c r="BF147" s="145">
        <f>IF(N147="snížená",J147,0)</f>
        <v>0</v>
      </c>
      <c r="BG147" s="145">
        <f>IF(N147="zákl. přenesená",J147,0)</f>
        <v>0</v>
      </c>
      <c r="BH147" s="145">
        <f>IF(N147="sníž. přenesená",J147,0)</f>
        <v>0</v>
      </c>
      <c r="BI147" s="145">
        <f>IF(N147="nulová",J147,0)</f>
        <v>0</v>
      </c>
      <c r="BJ147" s="16" t="s">
        <v>84</v>
      </c>
      <c r="BK147" s="145">
        <f>ROUND(I147*H147,2)</f>
        <v>0</v>
      </c>
      <c r="BL147" s="16" t="s">
        <v>146</v>
      </c>
      <c r="BM147" s="144" t="s">
        <v>164</v>
      </c>
    </row>
    <row r="148" spans="2:65" s="1" customFormat="1" ht="11.25">
      <c r="B148" s="31"/>
      <c r="D148" s="146" t="s">
        <v>148</v>
      </c>
      <c r="F148" s="147" t="s">
        <v>165</v>
      </c>
      <c r="I148" s="148"/>
      <c r="L148" s="31"/>
      <c r="M148" s="149"/>
      <c r="T148" s="55"/>
      <c r="AT148" s="16" t="s">
        <v>148</v>
      </c>
      <c r="AU148" s="16" t="s">
        <v>86</v>
      </c>
    </row>
    <row r="149" spans="2:65" s="12" customFormat="1" ht="11.25">
      <c r="B149" s="150"/>
      <c r="D149" s="151" t="s">
        <v>150</v>
      </c>
      <c r="E149" s="152" t="s">
        <v>1</v>
      </c>
      <c r="F149" s="153" t="s">
        <v>166</v>
      </c>
      <c r="H149" s="152" t="s">
        <v>1</v>
      </c>
      <c r="I149" s="154"/>
      <c r="L149" s="150"/>
      <c r="M149" s="155"/>
      <c r="T149" s="156"/>
      <c r="AT149" s="152" t="s">
        <v>150</v>
      </c>
      <c r="AU149" s="152" t="s">
        <v>86</v>
      </c>
      <c r="AV149" s="12" t="s">
        <v>84</v>
      </c>
      <c r="AW149" s="12" t="s">
        <v>32</v>
      </c>
      <c r="AX149" s="12" t="s">
        <v>76</v>
      </c>
      <c r="AY149" s="152" t="s">
        <v>139</v>
      </c>
    </row>
    <row r="150" spans="2:65" s="12" customFormat="1" ht="11.25">
      <c r="B150" s="150"/>
      <c r="D150" s="151" t="s">
        <v>150</v>
      </c>
      <c r="E150" s="152" t="s">
        <v>1</v>
      </c>
      <c r="F150" s="153" t="s">
        <v>152</v>
      </c>
      <c r="H150" s="152" t="s">
        <v>1</v>
      </c>
      <c r="I150" s="154"/>
      <c r="L150" s="150"/>
      <c r="M150" s="155"/>
      <c r="T150" s="156"/>
      <c r="AT150" s="152" t="s">
        <v>150</v>
      </c>
      <c r="AU150" s="152" t="s">
        <v>86</v>
      </c>
      <c r="AV150" s="12" t="s">
        <v>84</v>
      </c>
      <c r="AW150" s="12" t="s">
        <v>32</v>
      </c>
      <c r="AX150" s="12" t="s">
        <v>76</v>
      </c>
      <c r="AY150" s="152" t="s">
        <v>139</v>
      </c>
    </row>
    <row r="151" spans="2:65" s="12" customFormat="1" ht="11.25">
      <c r="B151" s="150"/>
      <c r="D151" s="151" t="s">
        <v>150</v>
      </c>
      <c r="E151" s="152" t="s">
        <v>1</v>
      </c>
      <c r="F151" s="153" t="s">
        <v>167</v>
      </c>
      <c r="H151" s="152" t="s">
        <v>1</v>
      </c>
      <c r="I151" s="154"/>
      <c r="L151" s="150"/>
      <c r="M151" s="155"/>
      <c r="T151" s="156"/>
      <c r="AT151" s="152" t="s">
        <v>150</v>
      </c>
      <c r="AU151" s="152" t="s">
        <v>86</v>
      </c>
      <c r="AV151" s="12" t="s">
        <v>84</v>
      </c>
      <c r="AW151" s="12" t="s">
        <v>32</v>
      </c>
      <c r="AX151" s="12" t="s">
        <v>76</v>
      </c>
      <c r="AY151" s="152" t="s">
        <v>139</v>
      </c>
    </row>
    <row r="152" spans="2:65" s="13" customFormat="1" ht="11.25">
      <c r="B152" s="157"/>
      <c r="D152" s="151" t="s">
        <v>150</v>
      </c>
      <c r="E152" s="158" t="s">
        <v>1</v>
      </c>
      <c r="F152" s="159" t="s">
        <v>168</v>
      </c>
      <c r="H152" s="160">
        <v>1</v>
      </c>
      <c r="I152" s="161"/>
      <c r="L152" s="157"/>
      <c r="M152" s="162"/>
      <c r="T152" s="163"/>
      <c r="AT152" s="158" t="s">
        <v>150</v>
      </c>
      <c r="AU152" s="158" t="s">
        <v>86</v>
      </c>
      <c r="AV152" s="13" t="s">
        <v>86</v>
      </c>
      <c r="AW152" s="13" t="s">
        <v>32</v>
      </c>
      <c r="AX152" s="13" t="s">
        <v>76</v>
      </c>
      <c r="AY152" s="158" t="s">
        <v>139</v>
      </c>
    </row>
    <row r="153" spans="2:65" s="14" customFormat="1" ht="11.25">
      <c r="B153" s="164"/>
      <c r="D153" s="151" t="s">
        <v>150</v>
      </c>
      <c r="E153" s="165" t="s">
        <v>1</v>
      </c>
      <c r="F153" s="166" t="s">
        <v>154</v>
      </c>
      <c r="H153" s="167">
        <v>1</v>
      </c>
      <c r="I153" s="168"/>
      <c r="L153" s="164"/>
      <c r="M153" s="169"/>
      <c r="T153" s="170"/>
      <c r="AT153" s="165" t="s">
        <v>150</v>
      </c>
      <c r="AU153" s="165" t="s">
        <v>86</v>
      </c>
      <c r="AV153" s="14" t="s">
        <v>146</v>
      </c>
      <c r="AW153" s="14" t="s">
        <v>32</v>
      </c>
      <c r="AX153" s="14" t="s">
        <v>84</v>
      </c>
      <c r="AY153" s="165" t="s">
        <v>139</v>
      </c>
    </row>
    <row r="154" spans="2:65" s="1" customFormat="1" ht="22.15" customHeight="1">
      <c r="B154" s="31"/>
      <c r="C154" s="132" t="s">
        <v>146</v>
      </c>
      <c r="D154" s="132" t="s">
        <v>142</v>
      </c>
      <c r="E154" s="133" t="s">
        <v>169</v>
      </c>
      <c r="F154" s="134" t="s">
        <v>170</v>
      </c>
      <c r="G154" s="135" t="s">
        <v>171</v>
      </c>
      <c r="H154" s="136">
        <v>0.99</v>
      </c>
      <c r="I154" s="137"/>
      <c r="J154" s="138">
        <f>ROUND(I154*H154,2)</f>
        <v>0</v>
      </c>
      <c r="K154" s="139"/>
      <c r="L154" s="31"/>
      <c r="M154" s="140" t="s">
        <v>1</v>
      </c>
      <c r="N154" s="141" t="s">
        <v>41</v>
      </c>
      <c r="P154" s="142">
        <f>O154*H154</f>
        <v>0</v>
      </c>
      <c r="Q154" s="142">
        <v>0.17818000000000001</v>
      </c>
      <c r="R154" s="142">
        <f>Q154*H154</f>
        <v>0.1763982</v>
      </c>
      <c r="S154" s="142">
        <v>0</v>
      </c>
      <c r="T154" s="143">
        <f>S154*H154</f>
        <v>0</v>
      </c>
      <c r="AR154" s="144" t="s">
        <v>146</v>
      </c>
      <c r="AT154" s="144" t="s">
        <v>142</v>
      </c>
      <c r="AU154" s="144" t="s">
        <v>86</v>
      </c>
      <c r="AY154" s="16" t="s">
        <v>139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6" t="s">
        <v>84</v>
      </c>
      <c r="BK154" s="145">
        <f>ROUND(I154*H154,2)</f>
        <v>0</v>
      </c>
      <c r="BL154" s="16" t="s">
        <v>146</v>
      </c>
      <c r="BM154" s="144" t="s">
        <v>172</v>
      </c>
    </row>
    <row r="155" spans="2:65" s="1" customFormat="1" ht="11.25">
      <c r="B155" s="31"/>
      <c r="D155" s="146" t="s">
        <v>148</v>
      </c>
      <c r="F155" s="147" t="s">
        <v>173</v>
      </c>
      <c r="I155" s="148"/>
      <c r="L155" s="31"/>
      <c r="M155" s="149"/>
      <c r="T155" s="55"/>
      <c r="AT155" s="16" t="s">
        <v>148</v>
      </c>
      <c r="AU155" s="16" t="s">
        <v>86</v>
      </c>
    </row>
    <row r="156" spans="2:65" s="12" customFormat="1" ht="11.25">
      <c r="B156" s="150"/>
      <c r="D156" s="151" t="s">
        <v>150</v>
      </c>
      <c r="E156" s="152" t="s">
        <v>1</v>
      </c>
      <c r="F156" s="153" t="s">
        <v>151</v>
      </c>
      <c r="H156" s="152" t="s">
        <v>1</v>
      </c>
      <c r="I156" s="154"/>
      <c r="L156" s="150"/>
      <c r="M156" s="155"/>
      <c r="T156" s="156"/>
      <c r="AT156" s="152" t="s">
        <v>150</v>
      </c>
      <c r="AU156" s="152" t="s">
        <v>86</v>
      </c>
      <c r="AV156" s="12" t="s">
        <v>84</v>
      </c>
      <c r="AW156" s="12" t="s">
        <v>32</v>
      </c>
      <c r="AX156" s="12" t="s">
        <v>76</v>
      </c>
      <c r="AY156" s="152" t="s">
        <v>139</v>
      </c>
    </row>
    <row r="157" spans="2:65" s="12" customFormat="1" ht="11.25">
      <c r="B157" s="150"/>
      <c r="D157" s="151" t="s">
        <v>150</v>
      </c>
      <c r="E157" s="152" t="s">
        <v>1</v>
      </c>
      <c r="F157" s="153" t="s">
        <v>152</v>
      </c>
      <c r="H157" s="152" t="s">
        <v>1</v>
      </c>
      <c r="I157" s="154"/>
      <c r="L157" s="150"/>
      <c r="M157" s="155"/>
      <c r="T157" s="156"/>
      <c r="AT157" s="152" t="s">
        <v>150</v>
      </c>
      <c r="AU157" s="152" t="s">
        <v>86</v>
      </c>
      <c r="AV157" s="12" t="s">
        <v>84</v>
      </c>
      <c r="AW157" s="12" t="s">
        <v>32</v>
      </c>
      <c r="AX157" s="12" t="s">
        <v>76</v>
      </c>
      <c r="AY157" s="152" t="s">
        <v>139</v>
      </c>
    </row>
    <row r="158" spans="2:65" s="13" customFormat="1" ht="11.25">
      <c r="B158" s="157"/>
      <c r="D158" s="151" t="s">
        <v>150</v>
      </c>
      <c r="E158" s="158" t="s">
        <v>1</v>
      </c>
      <c r="F158" s="159" t="s">
        <v>174</v>
      </c>
      <c r="H158" s="160">
        <v>0.99</v>
      </c>
      <c r="I158" s="161"/>
      <c r="L158" s="157"/>
      <c r="M158" s="162"/>
      <c r="T158" s="163"/>
      <c r="AT158" s="158" t="s">
        <v>150</v>
      </c>
      <c r="AU158" s="158" t="s">
        <v>86</v>
      </c>
      <c r="AV158" s="13" t="s">
        <v>86</v>
      </c>
      <c r="AW158" s="13" t="s">
        <v>32</v>
      </c>
      <c r="AX158" s="13" t="s">
        <v>76</v>
      </c>
      <c r="AY158" s="158" t="s">
        <v>139</v>
      </c>
    </row>
    <row r="159" spans="2:65" s="14" customFormat="1" ht="11.25">
      <c r="B159" s="164"/>
      <c r="D159" s="151" t="s">
        <v>150</v>
      </c>
      <c r="E159" s="165" t="s">
        <v>1</v>
      </c>
      <c r="F159" s="166" t="s">
        <v>154</v>
      </c>
      <c r="H159" s="167">
        <v>0.99</v>
      </c>
      <c r="I159" s="168"/>
      <c r="L159" s="164"/>
      <c r="M159" s="169"/>
      <c r="T159" s="170"/>
      <c r="AT159" s="165" t="s">
        <v>150</v>
      </c>
      <c r="AU159" s="165" t="s">
        <v>86</v>
      </c>
      <c r="AV159" s="14" t="s">
        <v>146</v>
      </c>
      <c r="AW159" s="14" t="s">
        <v>32</v>
      </c>
      <c r="AX159" s="14" t="s">
        <v>84</v>
      </c>
      <c r="AY159" s="165" t="s">
        <v>139</v>
      </c>
    </row>
    <row r="160" spans="2:65" s="1" customFormat="1" ht="22.15" customHeight="1">
      <c r="B160" s="31"/>
      <c r="C160" s="132" t="s">
        <v>175</v>
      </c>
      <c r="D160" s="132" t="s">
        <v>142</v>
      </c>
      <c r="E160" s="133" t="s">
        <v>176</v>
      </c>
      <c r="F160" s="134" t="s">
        <v>177</v>
      </c>
      <c r="G160" s="135" t="s">
        <v>171</v>
      </c>
      <c r="H160" s="136">
        <v>2.4750000000000001</v>
      </c>
      <c r="I160" s="137"/>
      <c r="J160" s="138">
        <f>ROUND(I160*H160,2)</f>
        <v>0</v>
      </c>
      <c r="K160" s="139"/>
      <c r="L160" s="31"/>
      <c r="M160" s="140" t="s">
        <v>1</v>
      </c>
      <c r="N160" s="141" t="s">
        <v>41</v>
      </c>
      <c r="P160" s="142">
        <f>O160*H160</f>
        <v>0</v>
      </c>
      <c r="Q160" s="142">
        <v>7.8499999999999993E-3</v>
      </c>
      <c r="R160" s="142">
        <f>Q160*H160</f>
        <v>1.9428749999999998E-2</v>
      </c>
      <c r="S160" s="142">
        <v>0</v>
      </c>
      <c r="T160" s="143">
        <f>S160*H160</f>
        <v>0</v>
      </c>
      <c r="AR160" s="144" t="s">
        <v>146</v>
      </c>
      <c r="AT160" s="144" t="s">
        <v>142</v>
      </c>
      <c r="AU160" s="144" t="s">
        <v>86</v>
      </c>
      <c r="AY160" s="16" t="s">
        <v>139</v>
      </c>
      <c r="BE160" s="145">
        <f>IF(N160="základní",J160,0)</f>
        <v>0</v>
      </c>
      <c r="BF160" s="145">
        <f>IF(N160="snížená",J160,0)</f>
        <v>0</v>
      </c>
      <c r="BG160" s="145">
        <f>IF(N160="zákl. přenesená",J160,0)</f>
        <v>0</v>
      </c>
      <c r="BH160" s="145">
        <f>IF(N160="sníž. přenesená",J160,0)</f>
        <v>0</v>
      </c>
      <c r="BI160" s="145">
        <f>IF(N160="nulová",J160,0)</f>
        <v>0</v>
      </c>
      <c r="BJ160" s="16" t="s">
        <v>84</v>
      </c>
      <c r="BK160" s="145">
        <f>ROUND(I160*H160,2)</f>
        <v>0</v>
      </c>
      <c r="BL160" s="16" t="s">
        <v>146</v>
      </c>
      <c r="BM160" s="144" t="s">
        <v>178</v>
      </c>
    </row>
    <row r="161" spans="2:65" s="1" customFormat="1" ht="11.25">
      <c r="B161" s="31"/>
      <c r="D161" s="146" t="s">
        <v>148</v>
      </c>
      <c r="F161" s="147" t="s">
        <v>179</v>
      </c>
      <c r="I161" s="148"/>
      <c r="L161" s="31"/>
      <c r="M161" s="149"/>
      <c r="T161" s="55"/>
      <c r="AT161" s="16" t="s">
        <v>148</v>
      </c>
      <c r="AU161" s="16" t="s">
        <v>86</v>
      </c>
    </row>
    <row r="162" spans="2:65" s="12" customFormat="1" ht="11.25">
      <c r="B162" s="150"/>
      <c r="D162" s="151" t="s">
        <v>150</v>
      </c>
      <c r="E162" s="152" t="s">
        <v>1</v>
      </c>
      <c r="F162" s="153" t="s">
        <v>151</v>
      </c>
      <c r="H162" s="152" t="s">
        <v>1</v>
      </c>
      <c r="I162" s="154"/>
      <c r="L162" s="150"/>
      <c r="M162" s="155"/>
      <c r="T162" s="156"/>
      <c r="AT162" s="152" t="s">
        <v>150</v>
      </c>
      <c r="AU162" s="152" t="s">
        <v>86</v>
      </c>
      <c r="AV162" s="12" t="s">
        <v>84</v>
      </c>
      <c r="AW162" s="12" t="s">
        <v>32</v>
      </c>
      <c r="AX162" s="12" t="s">
        <v>76</v>
      </c>
      <c r="AY162" s="152" t="s">
        <v>139</v>
      </c>
    </row>
    <row r="163" spans="2:65" s="12" customFormat="1" ht="11.25">
      <c r="B163" s="150"/>
      <c r="D163" s="151" t="s">
        <v>150</v>
      </c>
      <c r="E163" s="152" t="s">
        <v>1</v>
      </c>
      <c r="F163" s="153" t="s">
        <v>152</v>
      </c>
      <c r="H163" s="152" t="s">
        <v>1</v>
      </c>
      <c r="I163" s="154"/>
      <c r="L163" s="150"/>
      <c r="M163" s="155"/>
      <c r="T163" s="156"/>
      <c r="AT163" s="152" t="s">
        <v>150</v>
      </c>
      <c r="AU163" s="152" t="s">
        <v>86</v>
      </c>
      <c r="AV163" s="12" t="s">
        <v>84</v>
      </c>
      <c r="AW163" s="12" t="s">
        <v>32</v>
      </c>
      <c r="AX163" s="12" t="s">
        <v>76</v>
      </c>
      <c r="AY163" s="152" t="s">
        <v>139</v>
      </c>
    </row>
    <row r="164" spans="2:65" s="13" customFormat="1" ht="11.25">
      <c r="B164" s="157"/>
      <c r="D164" s="151" t="s">
        <v>150</v>
      </c>
      <c r="E164" s="158" t="s">
        <v>1</v>
      </c>
      <c r="F164" s="159" t="s">
        <v>180</v>
      </c>
      <c r="H164" s="160">
        <v>2.4750000000000001</v>
      </c>
      <c r="I164" s="161"/>
      <c r="L164" s="157"/>
      <c r="M164" s="162"/>
      <c r="T164" s="163"/>
      <c r="AT164" s="158" t="s">
        <v>150</v>
      </c>
      <c r="AU164" s="158" t="s">
        <v>86</v>
      </c>
      <c r="AV164" s="13" t="s">
        <v>86</v>
      </c>
      <c r="AW164" s="13" t="s">
        <v>32</v>
      </c>
      <c r="AX164" s="13" t="s">
        <v>76</v>
      </c>
      <c r="AY164" s="158" t="s">
        <v>139</v>
      </c>
    </row>
    <row r="165" spans="2:65" s="14" customFormat="1" ht="11.25">
      <c r="B165" s="164"/>
      <c r="D165" s="151" t="s">
        <v>150</v>
      </c>
      <c r="E165" s="165" t="s">
        <v>1</v>
      </c>
      <c r="F165" s="166" t="s">
        <v>154</v>
      </c>
      <c r="H165" s="167">
        <v>2.4750000000000001</v>
      </c>
      <c r="I165" s="168"/>
      <c r="L165" s="164"/>
      <c r="M165" s="169"/>
      <c r="T165" s="170"/>
      <c r="AT165" s="165" t="s">
        <v>150</v>
      </c>
      <c r="AU165" s="165" t="s">
        <v>86</v>
      </c>
      <c r="AV165" s="14" t="s">
        <v>146</v>
      </c>
      <c r="AW165" s="14" t="s">
        <v>32</v>
      </c>
      <c r="AX165" s="14" t="s">
        <v>84</v>
      </c>
      <c r="AY165" s="165" t="s">
        <v>139</v>
      </c>
    </row>
    <row r="166" spans="2:65" s="11" customFormat="1" ht="22.9" customHeight="1">
      <c r="B166" s="120"/>
      <c r="D166" s="121" t="s">
        <v>75</v>
      </c>
      <c r="E166" s="130" t="s">
        <v>146</v>
      </c>
      <c r="F166" s="130" t="s">
        <v>181</v>
      </c>
      <c r="I166" s="123"/>
      <c r="J166" s="131">
        <f>BK166</f>
        <v>0</v>
      </c>
      <c r="L166" s="120"/>
      <c r="M166" s="125"/>
      <c r="P166" s="126">
        <f>SUM(P167:P173)</f>
        <v>0</v>
      </c>
      <c r="R166" s="126">
        <f>SUM(R167:R173)</f>
        <v>3.3736920000000004E-2</v>
      </c>
      <c r="T166" s="127">
        <f>SUM(T167:T173)</f>
        <v>0</v>
      </c>
      <c r="AR166" s="121" t="s">
        <v>84</v>
      </c>
      <c r="AT166" s="128" t="s">
        <v>75</v>
      </c>
      <c r="AU166" s="128" t="s">
        <v>84</v>
      </c>
      <c r="AY166" s="121" t="s">
        <v>139</v>
      </c>
      <c r="BK166" s="129">
        <f>SUM(BK167:BK173)</f>
        <v>0</v>
      </c>
    </row>
    <row r="167" spans="2:65" s="1" customFormat="1" ht="14.45" customHeight="1">
      <c r="B167" s="31"/>
      <c r="C167" s="132" t="s">
        <v>182</v>
      </c>
      <c r="D167" s="132" t="s">
        <v>142</v>
      </c>
      <c r="E167" s="133" t="s">
        <v>183</v>
      </c>
      <c r="F167" s="134" t="s">
        <v>184</v>
      </c>
      <c r="G167" s="135" t="s">
        <v>145</v>
      </c>
      <c r="H167" s="136">
        <v>1.4E-2</v>
      </c>
      <c r="I167" s="137"/>
      <c r="J167" s="138">
        <f>ROUND(I167*H167,2)</f>
        <v>0</v>
      </c>
      <c r="K167" s="139"/>
      <c r="L167" s="31"/>
      <c r="M167" s="140" t="s">
        <v>1</v>
      </c>
      <c r="N167" s="141" t="s">
        <v>41</v>
      </c>
      <c r="P167" s="142">
        <f>O167*H167</f>
        <v>0</v>
      </c>
      <c r="Q167" s="142">
        <v>2.40978</v>
      </c>
      <c r="R167" s="142">
        <f>Q167*H167</f>
        <v>3.3736920000000004E-2</v>
      </c>
      <c r="S167" s="142">
        <v>0</v>
      </c>
      <c r="T167" s="143">
        <f>S167*H167</f>
        <v>0</v>
      </c>
      <c r="AR167" s="144" t="s">
        <v>146</v>
      </c>
      <c r="AT167" s="144" t="s">
        <v>142</v>
      </c>
      <c r="AU167" s="144" t="s">
        <v>86</v>
      </c>
      <c r="AY167" s="16" t="s">
        <v>139</v>
      </c>
      <c r="BE167" s="145">
        <f>IF(N167="základní",J167,0)</f>
        <v>0</v>
      </c>
      <c r="BF167" s="145">
        <f>IF(N167="snížená",J167,0)</f>
        <v>0</v>
      </c>
      <c r="BG167" s="145">
        <f>IF(N167="zákl. přenesená",J167,0)</f>
        <v>0</v>
      </c>
      <c r="BH167" s="145">
        <f>IF(N167="sníž. přenesená",J167,0)</f>
        <v>0</v>
      </c>
      <c r="BI167" s="145">
        <f>IF(N167="nulová",J167,0)</f>
        <v>0</v>
      </c>
      <c r="BJ167" s="16" t="s">
        <v>84</v>
      </c>
      <c r="BK167" s="145">
        <f>ROUND(I167*H167,2)</f>
        <v>0</v>
      </c>
      <c r="BL167" s="16" t="s">
        <v>146</v>
      </c>
      <c r="BM167" s="144" t="s">
        <v>185</v>
      </c>
    </row>
    <row r="168" spans="2:65" s="1" customFormat="1" ht="11.25">
      <c r="B168" s="31"/>
      <c r="D168" s="146" t="s">
        <v>148</v>
      </c>
      <c r="F168" s="147" t="s">
        <v>186</v>
      </c>
      <c r="I168" s="148"/>
      <c r="L168" s="31"/>
      <c r="M168" s="149"/>
      <c r="T168" s="55"/>
      <c r="AT168" s="16" t="s">
        <v>148</v>
      </c>
      <c r="AU168" s="16" t="s">
        <v>86</v>
      </c>
    </row>
    <row r="169" spans="2:65" s="12" customFormat="1" ht="11.25">
      <c r="B169" s="150"/>
      <c r="D169" s="151" t="s">
        <v>150</v>
      </c>
      <c r="E169" s="152" t="s">
        <v>1</v>
      </c>
      <c r="F169" s="153" t="s">
        <v>166</v>
      </c>
      <c r="H169" s="152" t="s">
        <v>1</v>
      </c>
      <c r="I169" s="154"/>
      <c r="L169" s="150"/>
      <c r="M169" s="155"/>
      <c r="T169" s="156"/>
      <c r="AT169" s="152" t="s">
        <v>150</v>
      </c>
      <c r="AU169" s="152" t="s">
        <v>86</v>
      </c>
      <c r="AV169" s="12" t="s">
        <v>84</v>
      </c>
      <c r="AW169" s="12" t="s">
        <v>32</v>
      </c>
      <c r="AX169" s="12" t="s">
        <v>76</v>
      </c>
      <c r="AY169" s="152" t="s">
        <v>139</v>
      </c>
    </row>
    <row r="170" spans="2:65" s="12" customFormat="1" ht="11.25">
      <c r="B170" s="150"/>
      <c r="D170" s="151" t="s">
        <v>150</v>
      </c>
      <c r="E170" s="152" t="s">
        <v>1</v>
      </c>
      <c r="F170" s="153" t="s">
        <v>152</v>
      </c>
      <c r="H170" s="152" t="s">
        <v>1</v>
      </c>
      <c r="I170" s="154"/>
      <c r="L170" s="150"/>
      <c r="M170" s="155"/>
      <c r="T170" s="156"/>
      <c r="AT170" s="152" t="s">
        <v>150</v>
      </c>
      <c r="AU170" s="152" t="s">
        <v>86</v>
      </c>
      <c r="AV170" s="12" t="s">
        <v>84</v>
      </c>
      <c r="AW170" s="12" t="s">
        <v>32</v>
      </c>
      <c r="AX170" s="12" t="s">
        <v>76</v>
      </c>
      <c r="AY170" s="152" t="s">
        <v>139</v>
      </c>
    </row>
    <row r="171" spans="2:65" s="12" customFormat="1" ht="11.25">
      <c r="B171" s="150"/>
      <c r="D171" s="151" t="s">
        <v>150</v>
      </c>
      <c r="E171" s="152" t="s">
        <v>1</v>
      </c>
      <c r="F171" s="153" t="s">
        <v>187</v>
      </c>
      <c r="H171" s="152" t="s">
        <v>1</v>
      </c>
      <c r="I171" s="154"/>
      <c r="L171" s="150"/>
      <c r="M171" s="155"/>
      <c r="T171" s="156"/>
      <c r="AT171" s="152" t="s">
        <v>150</v>
      </c>
      <c r="AU171" s="152" t="s">
        <v>86</v>
      </c>
      <c r="AV171" s="12" t="s">
        <v>84</v>
      </c>
      <c r="AW171" s="12" t="s">
        <v>32</v>
      </c>
      <c r="AX171" s="12" t="s">
        <v>76</v>
      </c>
      <c r="AY171" s="152" t="s">
        <v>139</v>
      </c>
    </row>
    <row r="172" spans="2:65" s="13" customFormat="1" ht="11.25">
      <c r="B172" s="157"/>
      <c r="D172" s="151" t="s">
        <v>150</v>
      </c>
      <c r="E172" s="158" t="s">
        <v>1</v>
      </c>
      <c r="F172" s="159" t="s">
        <v>188</v>
      </c>
      <c r="H172" s="160">
        <v>1.4E-2</v>
      </c>
      <c r="I172" s="161"/>
      <c r="L172" s="157"/>
      <c r="M172" s="162"/>
      <c r="T172" s="163"/>
      <c r="AT172" s="158" t="s">
        <v>150</v>
      </c>
      <c r="AU172" s="158" t="s">
        <v>86</v>
      </c>
      <c r="AV172" s="13" t="s">
        <v>86</v>
      </c>
      <c r="AW172" s="13" t="s">
        <v>32</v>
      </c>
      <c r="AX172" s="13" t="s">
        <v>76</v>
      </c>
      <c r="AY172" s="158" t="s">
        <v>139</v>
      </c>
    </row>
    <row r="173" spans="2:65" s="14" customFormat="1" ht="11.25">
      <c r="B173" s="164"/>
      <c r="D173" s="151" t="s">
        <v>150</v>
      </c>
      <c r="E173" s="165" t="s">
        <v>1</v>
      </c>
      <c r="F173" s="166" t="s">
        <v>154</v>
      </c>
      <c r="H173" s="167">
        <v>1.4E-2</v>
      </c>
      <c r="I173" s="168"/>
      <c r="L173" s="164"/>
      <c r="M173" s="169"/>
      <c r="T173" s="170"/>
      <c r="AT173" s="165" t="s">
        <v>150</v>
      </c>
      <c r="AU173" s="165" t="s">
        <v>86</v>
      </c>
      <c r="AV173" s="14" t="s">
        <v>146</v>
      </c>
      <c r="AW173" s="14" t="s">
        <v>32</v>
      </c>
      <c r="AX173" s="14" t="s">
        <v>84</v>
      </c>
      <c r="AY173" s="165" t="s">
        <v>139</v>
      </c>
    </row>
    <row r="174" spans="2:65" s="11" customFormat="1" ht="22.9" customHeight="1">
      <c r="B174" s="120"/>
      <c r="D174" s="121" t="s">
        <v>75</v>
      </c>
      <c r="E174" s="130" t="s">
        <v>182</v>
      </c>
      <c r="F174" s="130" t="s">
        <v>189</v>
      </c>
      <c r="I174" s="123"/>
      <c r="J174" s="131">
        <f>BK174</f>
        <v>0</v>
      </c>
      <c r="L174" s="120"/>
      <c r="M174" s="125"/>
      <c r="P174" s="126">
        <f>SUM(P175:P232)</f>
        <v>0</v>
      </c>
      <c r="R174" s="126">
        <f>SUM(R175:R232)</f>
        <v>7.266482400000001</v>
      </c>
      <c r="T174" s="127">
        <f>SUM(T175:T232)</f>
        <v>0</v>
      </c>
      <c r="AR174" s="121" t="s">
        <v>84</v>
      </c>
      <c r="AT174" s="128" t="s">
        <v>75</v>
      </c>
      <c r="AU174" s="128" t="s">
        <v>84</v>
      </c>
      <c r="AY174" s="121" t="s">
        <v>139</v>
      </c>
      <c r="BK174" s="129">
        <f>SUM(BK175:BK232)</f>
        <v>0</v>
      </c>
    </row>
    <row r="175" spans="2:65" s="1" customFormat="1" ht="22.15" customHeight="1">
      <c r="B175" s="31"/>
      <c r="C175" s="132" t="s">
        <v>190</v>
      </c>
      <c r="D175" s="132" t="s">
        <v>142</v>
      </c>
      <c r="E175" s="133" t="s">
        <v>191</v>
      </c>
      <c r="F175" s="134" t="s">
        <v>192</v>
      </c>
      <c r="G175" s="135" t="s">
        <v>171</v>
      </c>
      <c r="H175" s="136">
        <v>1.98</v>
      </c>
      <c r="I175" s="137"/>
      <c r="J175" s="138">
        <f>ROUND(I175*H175,2)</f>
        <v>0</v>
      </c>
      <c r="K175" s="139"/>
      <c r="L175" s="31"/>
      <c r="M175" s="140" t="s">
        <v>1</v>
      </c>
      <c r="N175" s="141" t="s">
        <v>41</v>
      </c>
      <c r="P175" s="142">
        <f>O175*H175</f>
        <v>0</v>
      </c>
      <c r="Q175" s="142">
        <v>1.8380000000000001E-2</v>
      </c>
      <c r="R175" s="142">
        <f>Q175*H175</f>
        <v>3.6392399999999998E-2</v>
      </c>
      <c r="S175" s="142">
        <v>0</v>
      </c>
      <c r="T175" s="143">
        <f>S175*H175</f>
        <v>0</v>
      </c>
      <c r="AR175" s="144" t="s">
        <v>146</v>
      </c>
      <c r="AT175" s="144" t="s">
        <v>142</v>
      </c>
      <c r="AU175" s="144" t="s">
        <v>86</v>
      </c>
      <c r="AY175" s="16" t="s">
        <v>139</v>
      </c>
      <c r="BE175" s="145">
        <f>IF(N175="základní",J175,0)</f>
        <v>0</v>
      </c>
      <c r="BF175" s="145">
        <f>IF(N175="snížená",J175,0)</f>
        <v>0</v>
      </c>
      <c r="BG175" s="145">
        <f>IF(N175="zákl. přenesená",J175,0)</f>
        <v>0</v>
      </c>
      <c r="BH175" s="145">
        <f>IF(N175="sníž. přenesená",J175,0)</f>
        <v>0</v>
      </c>
      <c r="BI175" s="145">
        <f>IF(N175="nulová",J175,0)</f>
        <v>0</v>
      </c>
      <c r="BJ175" s="16" t="s">
        <v>84</v>
      </c>
      <c r="BK175" s="145">
        <f>ROUND(I175*H175,2)</f>
        <v>0</v>
      </c>
      <c r="BL175" s="16" t="s">
        <v>146</v>
      </c>
      <c r="BM175" s="144" t="s">
        <v>193</v>
      </c>
    </row>
    <row r="176" spans="2:65" s="1" customFormat="1" ht="11.25">
      <c r="B176" s="31"/>
      <c r="D176" s="146" t="s">
        <v>148</v>
      </c>
      <c r="F176" s="147" t="s">
        <v>194</v>
      </c>
      <c r="I176" s="148"/>
      <c r="L176" s="31"/>
      <c r="M176" s="149"/>
      <c r="T176" s="55"/>
      <c r="AT176" s="16" t="s">
        <v>148</v>
      </c>
      <c r="AU176" s="16" t="s">
        <v>86</v>
      </c>
    </row>
    <row r="177" spans="2:65" s="12" customFormat="1" ht="11.25">
      <c r="B177" s="150"/>
      <c r="D177" s="151" t="s">
        <v>150</v>
      </c>
      <c r="E177" s="152" t="s">
        <v>1</v>
      </c>
      <c r="F177" s="153" t="s">
        <v>151</v>
      </c>
      <c r="H177" s="152" t="s">
        <v>1</v>
      </c>
      <c r="I177" s="154"/>
      <c r="L177" s="150"/>
      <c r="M177" s="155"/>
      <c r="T177" s="156"/>
      <c r="AT177" s="152" t="s">
        <v>150</v>
      </c>
      <c r="AU177" s="152" t="s">
        <v>86</v>
      </c>
      <c r="AV177" s="12" t="s">
        <v>84</v>
      </c>
      <c r="AW177" s="12" t="s">
        <v>32</v>
      </c>
      <c r="AX177" s="12" t="s">
        <v>76</v>
      </c>
      <c r="AY177" s="152" t="s">
        <v>139</v>
      </c>
    </row>
    <row r="178" spans="2:65" s="12" customFormat="1" ht="11.25">
      <c r="B178" s="150"/>
      <c r="D178" s="151" t="s">
        <v>150</v>
      </c>
      <c r="E178" s="152" t="s">
        <v>1</v>
      </c>
      <c r="F178" s="153" t="s">
        <v>195</v>
      </c>
      <c r="H178" s="152" t="s">
        <v>1</v>
      </c>
      <c r="I178" s="154"/>
      <c r="L178" s="150"/>
      <c r="M178" s="155"/>
      <c r="T178" s="156"/>
      <c r="AT178" s="152" t="s">
        <v>150</v>
      </c>
      <c r="AU178" s="152" t="s">
        <v>86</v>
      </c>
      <c r="AV178" s="12" t="s">
        <v>84</v>
      </c>
      <c r="AW178" s="12" t="s">
        <v>32</v>
      </c>
      <c r="AX178" s="12" t="s">
        <v>76</v>
      </c>
      <c r="AY178" s="152" t="s">
        <v>139</v>
      </c>
    </row>
    <row r="179" spans="2:65" s="13" customFormat="1" ht="11.25">
      <c r="B179" s="157"/>
      <c r="D179" s="151" t="s">
        <v>150</v>
      </c>
      <c r="E179" s="158" t="s">
        <v>1</v>
      </c>
      <c r="F179" s="159" t="s">
        <v>196</v>
      </c>
      <c r="H179" s="160">
        <v>1.98</v>
      </c>
      <c r="I179" s="161"/>
      <c r="L179" s="157"/>
      <c r="M179" s="162"/>
      <c r="T179" s="163"/>
      <c r="AT179" s="158" t="s">
        <v>150</v>
      </c>
      <c r="AU179" s="158" t="s">
        <v>86</v>
      </c>
      <c r="AV179" s="13" t="s">
        <v>86</v>
      </c>
      <c r="AW179" s="13" t="s">
        <v>32</v>
      </c>
      <c r="AX179" s="13" t="s">
        <v>76</v>
      </c>
      <c r="AY179" s="158" t="s">
        <v>139</v>
      </c>
    </row>
    <row r="180" spans="2:65" s="14" customFormat="1" ht="11.25">
      <c r="B180" s="164"/>
      <c r="D180" s="151" t="s">
        <v>150</v>
      </c>
      <c r="E180" s="165" t="s">
        <v>1</v>
      </c>
      <c r="F180" s="166" t="s">
        <v>154</v>
      </c>
      <c r="H180" s="167">
        <v>1.98</v>
      </c>
      <c r="I180" s="168"/>
      <c r="L180" s="164"/>
      <c r="M180" s="169"/>
      <c r="T180" s="170"/>
      <c r="AT180" s="165" t="s">
        <v>150</v>
      </c>
      <c r="AU180" s="165" t="s">
        <v>86</v>
      </c>
      <c r="AV180" s="14" t="s">
        <v>146</v>
      </c>
      <c r="AW180" s="14" t="s">
        <v>32</v>
      </c>
      <c r="AX180" s="14" t="s">
        <v>84</v>
      </c>
      <c r="AY180" s="165" t="s">
        <v>139</v>
      </c>
    </row>
    <row r="181" spans="2:65" s="1" customFormat="1" ht="22.15" customHeight="1">
      <c r="B181" s="31"/>
      <c r="C181" s="132" t="s">
        <v>197</v>
      </c>
      <c r="D181" s="132" t="s">
        <v>142</v>
      </c>
      <c r="E181" s="133" t="s">
        <v>198</v>
      </c>
      <c r="F181" s="134" t="s">
        <v>199</v>
      </c>
      <c r="G181" s="135" t="s">
        <v>171</v>
      </c>
      <c r="H181" s="136">
        <v>485</v>
      </c>
      <c r="I181" s="137"/>
      <c r="J181" s="138">
        <f>ROUND(I181*H181,2)</f>
        <v>0</v>
      </c>
      <c r="K181" s="139"/>
      <c r="L181" s="31"/>
      <c r="M181" s="140" t="s">
        <v>1</v>
      </c>
      <c r="N181" s="141" t="s">
        <v>41</v>
      </c>
      <c r="P181" s="142">
        <f>O181*H181</f>
        <v>0</v>
      </c>
      <c r="Q181" s="142">
        <v>5.7000000000000002E-3</v>
      </c>
      <c r="R181" s="142">
        <f>Q181*H181</f>
        <v>2.7645</v>
      </c>
      <c r="S181" s="142">
        <v>0</v>
      </c>
      <c r="T181" s="143">
        <f>S181*H181</f>
        <v>0</v>
      </c>
      <c r="AR181" s="144" t="s">
        <v>146</v>
      </c>
      <c r="AT181" s="144" t="s">
        <v>142</v>
      </c>
      <c r="AU181" s="144" t="s">
        <v>86</v>
      </c>
      <c r="AY181" s="16" t="s">
        <v>139</v>
      </c>
      <c r="BE181" s="145">
        <f>IF(N181="základní",J181,0)</f>
        <v>0</v>
      </c>
      <c r="BF181" s="145">
        <f>IF(N181="snížená",J181,0)</f>
        <v>0</v>
      </c>
      <c r="BG181" s="145">
        <f>IF(N181="zákl. přenesená",J181,0)</f>
        <v>0</v>
      </c>
      <c r="BH181" s="145">
        <f>IF(N181="sníž. přenesená",J181,0)</f>
        <v>0</v>
      </c>
      <c r="BI181" s="145">
        <f>IF(N181="nulová",J181,0)</f>
        <v>0</v>
      </c>
      <c r="BJ181" s="16" t="s">
        <v>84</v>
      </c>
      <c r="BK181" s="145">
        <f>ROUND(I181*H181,2)</f>
        <v>0</v>
      </c>
      <c r="BL181" s="16" t="s">
        <v>146</v>
      </c>
      <c r="BM181" s="144" t="s">
        <v>200</v>
      </c>
    </row>
    <row r="182" spans="2:65" s="1" customFormat="1" ht="11.25">
      <c r="B182" s="31"/>
      <c r="D182" s="146" t="s">
        <v>148</v>
      </c>
      <c r="F182" s="147" t="s">
        <v>201</v>
      </c>
      <c r="I182" s="148"/>
      <c r="L182" s="31"/>
      <c r="M182" s="149"/>
      <c r="T182" s="55"/>
      <c r="AT182" s="16" t="s">
        <v>148</v>
      </c>
      <c r="AU182" s="16" t="s">
        <v>86</v>
      </c>
    </row>
    <row r="183" spans="2:65" s="12" customFormat="1" ht="11.25">
      <c r="B183" s="150"/>
      <c r="D183" s="151" t="s">
        <v>150</v>
      </c>
      <c r="E183" s="152" t="s">
        <v>1</v>
      </c>
      <c r="F183" s="153" t="s">
        <v>202</v>
      </c>
      <c r="H183" s="152" t="s">
        <v>1</v>
      </c>
      <c r="I183" s="154"/>
      <c r="L183" s="150"/>
      <c r="M183" s="155"/>
      <c r="T183" s="156"/>
      <c r="AT183" s="152" t="s">
        <v>150</v>
      </c>
      <c r="AU183" s="152" t="s">
        <v>86</v>
      </c>
      <c r="AV183" s="12" t="s">
        <v>84</v>
      </c>
      <c r="AW183" s="12" t="s">
        <v>32</v>
      </c>
      <c r="AX183" s="12" t="s">
        <v>76</v>
      </c>
      <c r="AY183" s="152" t="s">
        <v>139</v>
      </c>
    </row>
    <row r="184" spans="2:65" s="12" customFormat="1" ht="11.25">
      <c r="B184" s="150"/>
      <c r="D184" s="151" t="s">
        <v>150</v>
      </c>
      <c r="E184" s="152" t="s">
        <v>1</v>
      </c>
      <c r="F184" s="153" t="s">
        <v>203</v>
      </c>
      <c r="H184" s="152" t="s">
        <v>1</v>
      </c>
      <c r="I184" s="154"/>
      <c r="L184" s="150"/>
      <c r="M184" s="155"/>
      <c r="T184" s="156"/>
      <c r="AT184" s="152" t="s">
        <v>150</v>
      </c>
      <c r="AU184" s="152" t="s">
        <v>86</v>
      </c>
      <c r="AV184" s="12" t="s">
        <v>84</v>
      </c>
      <c r="AW184" s="12" t="s">
        <v>32</v>
      </c>
      <c r="AX184" s="12" t="s">
        <v>76</v>
      </c>
      <c r="AY184" s="152" t="s">
        <v>139</v>
      </c>
    </row>
    <row r="185" spans="2:65" s="13" customFormat="1" ht="11.25">
      <c r="B185" s="157"/>
      <c r="D185" s="151" t="s">
        <v>150</v>
      </c>
      <c r="E185" s="158" t="s">
        <v>1</v>
      </c>
      <c r="F185" s="159" t="s">
        <v>204</v>
      </c>
      <c r="H185" s="160">
        <v>310</v>
      </c>
      <c r="I185" s="161"/>
      <c r="L185" s="157"/>
      <c r="M185" s="162"/>
      <c r="T185" s="163"/>
      <c r="AT185" s="158" t="s">
        <v>150</v>
      </c>
      <c r="AU185" s="158" t="s">
        <v>86</v>
      </c>
      <c r="AV185" s="13" t="s">
        <v>86</v>
      </c>
      <c r="AW185" s="13" t="s">
        <v>32</v>
      </c>
      <c r="AX185" s="13" t="s">
        <v>76</v>
      </c>
      <c r="AY185" s="158" t="s">
        <v>139</v>
      </c>
    </row>
    <row r="186" spans="2:65" s="13" customFormat="1" ht="11.25">
      <c r="B186" s="157"/>
      <c r="D186" s="151" t="s">
        <v>150</v>
      </c>
      <c r="E186" s="158" t="s">
        <v>1</v>
      </c>
      <c r="F186" s="159" t="s">
        <v>205</v>
      </c>
      <c r="H186" s="160">
        <v>175</v>
      </c>
      <c r="I186" s="161"/>
      <c r="L186" s="157"/>
      <c r="M186" s="162"/>
      <c r="T186" s="163"/>
      <c r="AT186" s="158" t="s">
        <v>150</v>
      </c>
      <c r="AU186" s="158" t="s">
        <v>86</v>
      </c>
      <c r="AV186" s="13" t="s">
        <v>86</v>
      </c>
      <c r="AW186" s="13" t="s">
        <v>32</v>
      </c>
      <c r="AX186" s="13" t="s">
        <v>76</v>
      </c>
      <c r="AY186" s="158" t="s">
        <v>139</v>
      </c>
    </row>
    <row r="187" spans="2:65" s="14" customFormat="1" ht="11.25">
      <c r="B187" s="164"/>
      <c r="D187" s="151" t="s">
        <v>150</v>
      </c>
      <c r="E187" s="165" t="s">
        <v>1</v>
      </c>
      <c r="F187" s="166" t="s">
        <v>154</v>
      </c>
      <c r="H187" s="167">
        <v>485</v>
      </c>
      <c r="I187" s="168"/>
      <c r="L187" s="164"/>
      <c r="M187" s="169"/>
      <c r="T187" s="170"/>
      <c r="AT187" s="165" t="s">
        <v>150</v>
      </c>
      <c r="AU187" s="165" t="s">
        <v>86</v>
      </c>
      <c r="AV187" s="14" t="s">
        <v>146</v>
      </c>
      <c r="AW187" s="14" t="s">
        <v>32</v>
      </c>
      <c r="AX187" s="14" t="s">
        <v>84</v>
      </c>
      <c r="AY187" s="165" t="s">
        <v>139</v>
      </c>
    </row>
    <row r="188" spans="2:65" s="1" customFormat="1" ht="19.899999999999999" customHeight="1">
      <c r="B188" s="31"/>
      <c r="C188" s="132" t="s">
        <v>206</v>
      </c>
      <c r="D188" s="132" t="s">
        <v>142</v>
      </c>
      <c r="E188" s="133" t="s">
        <v>207</v>
      </c>
      <c r="F188" s="134" t="s">
        <v>208</v>
      </c>
      <c r="G188" s="135" t="s">
        <v>209</v>
      </c>
      <c r="H188" s="136">
        <v>8.44</v>
      </c>
      <c r="I188" s="137"/>
      <c r="J188" s="138">
        <f>ROUND(I188*H188,2)</f>
        <v>0</v>
      </c>
      <c r="K188" s="139"/>
      <c r="L188" s="31"/>
      <c r="M188" s="140" t="s">
        <v>1</v>
      </c>
      <c r="N188" s="141" t="s">
        <v>41</v>
      </c>
      <c r="P188" s="142">
        <f>O188*H188</f>
        <v>0</v>
      </c>
      <c r="Q188" s="142">
        <v>1.5E-3</v>
      </c>
      <c r="R188" s="142">
        <f>Q188*H188</f>
        <v>1.2659999999999999E-2</v>
      </c>
      <c r="S188" s="142">
        <v>0</v>
      </c>
      <c r="T188" s="143">
        <f>S188*H188</f>
        <v>0</v>
      </c>
      <c r="AR188" s="144" t="s">
        <v>146</v>
      </c>
      <c r="AT188" s="144" t="s">
        <v>142</v>
      </c>
      <c r="AU188" s="144" t="s">
        <v>86</v>
      </c>
      <c r="AY188" s="16" t="s">
        <v>139</v>
      </c>
      <c r="BE188" s="145">
        <f>IF(N188="základní",J188,0)</f>
        <v>0</v>
      </c>
      <c r="BF188" s="145">
        <f>IF(N188="snížená",J188,0)</f>
        <v>0</v>
      </c>
      <c r="BG188" s="145">
        <f>IF(N188="zákl. přenesená",J188,0)</f>
        <v>0</v>
      </c>
      <c r="BH188" s="145">
        <f>IF(N188="sníž. přenesená",J188,0)</f>
        <v>0</v>
      </c>
      <c r="BI188" s="145">
        <f>IF(N188="nulová",J188,0)</f>
        <v>0</v>
      </c>
      <c r="BJ188" s="16" t="s">
        <v>84</v>
      </c>
      <c r="BK188" s="145">
        <f>ROUND(I188*H188,2)</f>
        <v>0</v>
      </c>
      <c r="BL188" s="16" t="s">
        <v>146</v>
      </c>
      <c r="BM188" s="144" t="s">
        <v>210</v>
      </c>
    </row>
    <row r="189" spans="2:65" s="1" customFormat="1" ht="11.25">
      <c r="B189" s="31"/>
      <c r="D189" s="146" t="s">
        <v>148</v>
      </c>
      <c r="F189" s="147" t="s">
        <v>211</v>
      </c>
      <c r="I189" s="148"/>
      <c r="L189" s="31"/>
      <c r="M189" s="149"/>
      <c r="T189" s="55"/>
      <c r="AT189" s="16" t="s">
        <v>148</v>
      </c>
      <c r="AU189" s="16" t="s">
        <v>86</v>
      </c>
    </row>
    <row r="190" spans="2:65" s="12" customFormat="1" ht="11.25">
      <c r="B190" s="150"/>
      <c r="D190" s="151" t="s">
        <v>150</v>
      </c>
      <c r="E190" s="152" t="s">
        <v>1</v>
      </c>
      <c r="F190" s="153" t="s">
        <v>212</v>
      </c>
      <c r="H190" s="152" t="s">
        <v>1</v>
      </c>
      <c r="I190" s="154"/>
      <c r="L190" s="150"/>
      <c r="M190" s="155"/>
      <c r="T190" s="156"/>
      <c r="AT190" s="152" t="s">
        <v>150</v>
      </c>
      <c r="AU190" s="152" t="s">
        <v>86</v>
      </c>
      <c r="AV190" s="12" t="s">
        <v>84</v>
      </c>
      <c r="AW190" s="12" t="s">
        <v>32</v>
      </c>
      <c r="AX190" s="12" t="s">
        <v>76</v>
      </c>
      <c r="AY190" s="152" t="s">
        <v>139</v>
      </c>
    </row>
    <row r="191" spans="2:65" s="12" customFormat="1" ht="11.25">
      <c r="B191" s="150"/>
      <c r="D191" s="151" t="s">
        <v>150</v>
      </c>
      <c r="E191" s="152" t="s">
        <v>1</v>
      </c>
      <c r="F191" s="153" t="s">
        <v>213</v>
      </c>
      <c r="H191" s="152" t="s">
        <v>1</v>
      </c>
      <c r="I191" s="154"/>
      <c r="L191" s="150"/>
      <c r="M191" s="155"/>
      <c r="T191" s="156"/>
      <c r="AT191" s="152" t="s">
        <v>150</v>
      </c>
      <c r="AU191" s="152" t="s">
        <v>86</v>
      </c>
      <c r="AV191" s="12" t="s">
        <v>84</v>
      </c>
      <c r="AW191" s="12" t="s">
        <v>32</v>
      </c>
      <c r="AX191" s="12" t="s">
        <v>76</v>
      </c>
      <c r="AY191" s="152" t="s">
        <v>139</v>
      </c>
    </row>
    <row r="192" spans="2:65" s="13" customFormat="1" ht="11.25">
      <c r="B192" s="157"/>
      <c r="D192" s="151" t="s">
        <v>150</v>
      </c>
      <c r="E192" s="158" t="s">
        <v>1</v>
      </c>
      <c r="F192" s="159" t="s">
        <v>214</v>
      </c>
      <c r="H192" s="160">
        <v>8.44</v>
      </c>
      <c r="I192" s="161"/>
      <c r="L192" s="157"/>
      <c r="M192" s="162"/>
      <c r="T192" s="163"/>
      <c r="AT192" s="158" t="s">
        <v>150</v>
      </c>
      <c r="AU192" s="158" t="s">
        <v>86</v>
      </c>
      <c r="AV192" s="13" t="s">
        <v>86</v>
      </c>
      <c r="AW192" s="13" t="s">
        <v>32</v>
      </c>
      <c r="AX192" s="13" t="s">
        <v>76</v>
      </c>
      <c r="AY192" s="158" t="s">
        <v>139</v>
      </c>
    </row>
    <row r="193" spans="2:65" s="14" customFormat="1" ht="11.25">
      <c r="B193" s="164"/>
      <c r="D193" s="151" t="s">
        <v>150</v>
      </c>
      <c r="E193" s="165" t="s">
        <v>1</v>
      </c>
      <c r="F193" s="166" t="s">
        <v>154</v>
      </c>
      <c r="H193" s="167">
        <v>8.44</v>
      </c>
      <c r="I193" s="168"/>
      <c r="L193" s="164"/>
      <c r="M193" s="169"/>
      <c r="T193" s="170"/>
      <c r="AT193" s="165" t="s">
        <v>150</v>
      </c>
      <c r="AU193" s="165" t="s">
        <v>86</v>
      </c>
      <c r="AV193" s="14" t="s">
        <v>146</v>
      </c>
      <c r="AW193" s="14" t="s">
        <v>32</v>
      </c>
      <c r="AX193" s="14" t="s">
        <v>84</v>
      </c>
      <c r="AY193" s="165" t="s">
        <v>139</v>
      </c>
    </row>
    <row r="194" spans="2:65" s="1" customFormat="1" ht="14.45" customHeight="1">
      <c r="B194" s="31"/>
      <c r="C194" s="132" t="s">
        <v>215</v>
      </c>
      <c r="D194" s="132" t="s">
        <v>142</v>
      </c>
      <c r="E194" s="133" t="s">
        <v>216</v>
      </c>
      <c r="F194" s="134" t="s">
        <v>217</v>
      </c>
      <c r="G194" s="135" t="s">
        <v>218</v>
      </c>
      <c r="H194" s="136">
        <v>1</v>
      </c>
      <c r="I194" s="137"/>
      <c r="J194" s="138">
        <f>ROUND(I194*H194,2)</f>
        <v>0</v>
      </c>
      <c r="K194" s="139"/>
      <c r="L194" s="31"/>
      <c r="M194" s="140" t="s">
        <v>1</v>
      </c>
      <c r="N194" s="141" t="s">
        <v>41</v>
      </c>
      <c r="P194" s="142">
        <f>O194*H194</f>
        <v>0</v>
      </c>
      <c r="Q194" s="142">
        <v>1.5E-3</v>
      </c>
      <c r="R194" s="142">
        <f>Q194*H194</f>
        <v>1.5E-3</v>
      </c>
      <c r="S194" s="142">
        <v>0</v>
      </c>
      <c r="T194" s="143">
        <f>S194*H194</f>
        <v>0</v>
      </c>
      <c r="AR194" s="144" t="s">
        <v>146</v>
      </c>
      <c r="AT194" s="144" t="s">
        <v>142</v>
      </c>
      <c r="AU194" s="144" t="s">
        <v>86</v>
      </c>
      <c r="AY194" s="16" t="s">
        <v>139</v>
      </c>
      <c r="BE194" s="145">
        <f>IF(N194="základní",J194,0)</f>
        <v>0</v>
      </c>
      <c r="BF194" s="145">
        <f>IF(N194="snížená",J194,0)</f>
        <v>0</v>
      </c>
      <c r="BG194" s="145">
        <f>IF(N194="zákl. přenesená",J194,0)</f>
        <v>0</v>
      </c>
      <c r="BH194" s="145">
        <f>IF(N194="sníž. přenesená",J194,0)</f>
        <v>0</v>
      </c>
      <c r="BI194" s="145">
        <f>IF(N194="nulová",J194,0)</f>
        <v>0</v>
      </c>
      <c r="BJ194" s="16" t="s">
        <v>84</v>
      </c>
      <c r="BK194" s="145">
        <f>ROUND(I194*H194,2)</f>
        <v>0</v>
      </c>
      <c r="BL194" s="16" t="s">
        <v>146</v>
      </c>
      <c r="BM194" s="144" t="s">
        <v>219</v>
      </c>
    </row>
    <row r="195" spans="2:65" s="12" customFormat="1" ht="11.25">
      <c r="B195" s="150"/>
      <c r="D195" s="151" t="s">
        <v>150</v>
      </c>
      <c r="E195" s="152" t="s">
        <v>1</v>
      </c>
      <c r="F195" s="153" t="s">
        <v>212</v>
      </c>
      <c r="H195" s="152" t="s">
        <v>1</v>
      </c>
      <c r="I195" s="154"/>
      <c r="L195" s="150"/>
      <c r="M195" s="155"/>
      <c r="T195" s="156"/>
      <c r="AT195" s="152" t="s">
        <v>150</v>
      </c>
      <c r="AU195" s="152" t="s">
        <v>86</v>
      </c>
      <c r="AV195" s="12" t="s">
        <v>84</v>
      </c>
      <c r="AW195" s="12" t="s">
        <v>32</v>
      </c>
      <c r="AX195" s="12" t="s">
        <v>76</v>
      </c>
      <c r="AY195" s="152" t="s">
        <v>139</v>
      </c>
    </row>
    <row r="196" spans="2:65" s="12" customFormat="1" ht="11.25">
      <c r="B196" s="150"/>
      <c r="D196" s="151" t="s">
        <v>150</v>
      </c>
      <c r="E196" s="152" t="s">
        <v>1</v>
      </c>
      <c r="F196" s="153" t="s">
        <v>203</v>
      </c>
      <c r="H196" s="152" t="s">
        <v>1</v>
      </c>
      <c r="I196" s="154"/>
      <c r="L196" s="150"/>
      <c r="M196" s="155"/>
      <c r="T196" s="156"/>
      <c r="AT196" s="152" t="s">
        <v>150</v>
      </c>
      <c r="AU196" s="152" t="s">
        <v>86</v>
      </c>
      <c r="AV196" s="12" t="s">
        <v>84</v>
      </c>
      <c r="AW196" s="12" t="s">
        <v>32</v>
      </c>
      <c r="AX196" s="12" t="s">
        <v>76</v>
      </c>
      <c r="AY196" s="152" t="s">
        <v>139</v>
      </c>
    </row>
    <row r="197" spans="2:65" s="12" customFormat="1" ht="11.25">
      <c r="B197" s="150"/>
      <c r="D197" s="151" t="s">
        <v>150</v>
      </c>
      <c r="E197" s="152" t="s">
        <v>1</v>
      </c>
      <c r="F197" s="153" t="s">
        <v>220</v>
      </c>
      <c r="H197" s="152" t="s">
        <v>1</v>
      </c>
      <c r="I197" s="154"/>
      <c r="L197" s="150"/>
      <c r="M197" s="155"/>
      <c r="T197" s="156"/>
      <c r="AT197" s="152" t="s">
        <v>150</v>
      </c>
      <c r="AU197" s="152" t="s">
        <v>86</v>
      </c>
      <c r="AV197" s="12" t="s">
        <v>84</v>
      </c>
      <c r="AW197" s="12" t="s">
        <v>32</v>
      </c>
      <c r="AX197" s="12" t="s">
        <v>76</v>
      </c>
      <c r="AY197" s="152" t="s">
        <v>139</v>
      </c>
    </row>
    <row r="198" spans="2:65" s="13" customFormat="1" ht="11.25">
      <c r="B198" s="157"/>
      <c r="D198" s="151" t="s">
        <v>150</v>
      </c>
      <c r="E198" s="158" t="s">
        <v>1</v>
      </c>
      <c r="F198" s="159" t="s">
        <v>168</v>
      </c>
      <c r="H198" s="160">
        <v>1</v>
      </c>
      <c r="I198" s="161"/>
      <c r="L198" s="157"/>
      <c r="M198" s="162"/>
      <c r="T198" s="163"/>
      <c r="AT198" s="158" t="s">
        <v>150</v>
      </c>
      <c r="AU198" s="158" t="s">
        <v>86</v>
      </c>
      <c r="AV198" s="13" t="s">
        <v>86</v>
      </c>
      <c r="AW198" s="13" t="s">
        <v>32</v>
      </c>
      <c r="AX198" s="13" t="s">
        <v>76</v>
      </c>
      <c r="AY198" s="158" t="s">
        <v>139</v>
      </c>
    </row>
    <row r="199" spans="2:65" s="14" customFormat="1" ht="11.25">
      <c r="B199" s="164"/>
      <c r="D199" s="151" t="s">
        <v>150</v>
      </c>
      <c r="E199" s="165" t="s">
        <v>1</v>
      </c>
      <c r="F199" s="166" t="s">
        <v>154</v>
      </c>
      <c r="H199" s="167">
        <v>1</v>
      </c>
      <c r="I199" s="168"/>
      <c r="L199" s="164"/>
      <c r="M199" s="169"/>
      <c r="T199" s="170"/>
      <c r="AT199" s="165" t="s">
        <v>150</v>
      </c>
      <c r="AU199" s="165" t="s">
        <v>86</v>
      </c>
      <c r="AV199" s="14" t="s">
        <v>146</v>
      </c>
      <c r="AW199" s="14" t="s">
        <v>32</v>
      </c>
      <c r="AX199" s="14" t="s">
        <v>84</v>
      </c>
      <c r="AY199" s="165" t="s">
        <v>139</v>
      </c>
    </row>
    <row r="200" spans="2:65" s="1" customFormat="1" ht="30" customHeight="1">
      <c r="B200" s="31"/>
      <c r="C200" s="132" t="s">
        <v>221</v>
      </c>
      <c r="D200" s="132" t="s">
        <v>142</v>
      </c>
      <c r="E200" s="133" t="s">
        <v>222</v>
      </c>
      <c r="F200" s="134" t="s">
        <v>223</v>
      </c>
      <c r="G200" s="135" t="s">
        <v>163</v>
      </c>
      <c r="H200" s="136">
        <v>1</v>
      </c>
      <c r="I200" s="137"/>
      <c r="J200" s="138">
        <f>ROUND(I200*H200,2)</f>
        <v>0</v>
      </c>
      <c r="K200" s="139"/>
      <c r="L200" s="31"/>
      <c r="M200" s="140" t="s">
        <v>1</v>
      </c>
      <c r="N200" s="141" t="s">
        <v>41</v>
      </c>
      <c r="P200" s="142">
        <f>O200*H200</f>
        <v>0</v>
      </c>
      <c r="Q200" s="142">
        <v>8.2299999999999995E-3</v>
      </c>
      <c r="R200" s="142">
        <f>Q200*H200</f>
        <v>8.2299999999999995E-3</v>
      </c>
      <c r="S200" s="142">
        <v>0</v>
      </c>
      <c r="T200" s="143">
        <f>S200*H200</f>
        <v>0</v>
      </c>
      <c r="AR200" s="144" t="s">
        <v>146</v>
      </c>
      <c r="AT200" s="144" t="s">
        <v>142</v>
      </c>
      <c r="AU200" s="144" t="s">
        <v>86</v>
      </c>
      <c r="AY200" s="16" t="s">
        <v>139</v>
      </c>
      <c r="BE200" s="145">
        <f>IF(N200="základní",J200,0)</f>
        <v>0</v>
      </c>
      <c r="BF200" s="145">
        <f>IF(N200="snížená",J200,0)</f>
        <v>0</v>
      </c>
      <c r="BG200" s="145">
        <f>IF(N200="zákl. přenesená",J200,0)</f>
        <v>0</v>
      </c>
      <c r="BH200" s="145">
        <f>IF(N200="sníž. přenesená",J200,0)</f>
        <v>0</v>
      </c>
      <c r="BI200" s="145">
        <f>IF(N200="nulová",J200,0)</f>
        <v>0</v>
      </c>
      <c r="BJ200" s="16" t="s">
        <v>84</v>
      </c>
      <c r="BK200" s="145">
        <f>ROUND(I200*H200,2)</f>
        <v>0</v>
      </c>
      <c r="BL200" s="16" t="s">
        <v>146</v>
      </c>
      <c r="BM200" s="144" t="s">
        <v>224</v>
      </c>
    </row>
    <row r="201" spans="2:65" s="1" customFormat="1" ht="11.25">
      <c r="B201" s="31"/>
      <c r="D201" s="146" t="s">
        <v>148</v>
      </c>
      <c r="F201" s="147" t="s">
        <v>225</v>
      </c>
      <c r="I201" s="148"/>
      <c r="L201" s="31"/>
      <c r="M201" s="149"/>
      <c r="T201" s="55"/>
      <c r="AT201" s="16" t="s">
        <v>148</v>
      </c>
      <c r="AU201" s="16" t="s">
        <v>86</v>
      </c>
    </row>
    <row r="202" spans="2:65" s="12" customFormat="1" ht="11.25">
      <c r="B202" s="150"/>
      <c r="D202" s="151" t="s">
        <v>150</v>
      </c>
      <c r="E202" s="152" t="s">
        <v>1</v>
      </c>
      <c r="F202" s="153" t="s">
        <v>166</v>
      </c>
      <c r="H202" s="152" t="s">
        <v>1</v>
      </c>
      <c r="I202" s="154"/>
      <c r="L202" s="150"/>
      <c r="M202" s="155"/>
      <c r="T202" s="156"/>
      <c r="AT202" s="152" t="s">
        <v>150</v>
      </c>
      <c r="AU202" s="152" t="s">
        <v>86</v>
      </c>
      <c r="AV202" s="12" t="s">
        <v>84</v>
      </c>
      <c r="AW202" s="12" t="s">
        <v>32</v>
      </c>
      <c r="AX202" s="12" t="s">
        <v>76</v>
      </c>
      <c r="AY202" s="152" t="s">
        <v>139</v>
      </c>
    </row>
    <row r="203" spans="2:65" s="12" customFormat="1" ht="11.25">
      <c r="B203" s="150"/>
      <c r="D203" s="151" t="s">
        <v>150</v>
      </c>
      <c r="E203" s="152" t="s">
        <v>1</v>
      </c>
      <c r="F203" s="153" t="s">
        <v>152</v>
      </c>
      <c r="H203" s="152" t="s">
        <v>1</v>
      </c>
      <c r="I203" s="154"/>
      <c r="L203" s="150"/>
      <c r="M203" s="155"/>
      <c r="T203" s="156"/>
      <c r="AT203" s="152" t="s">
        <v>150</v>
      </c>
      <c r="AU203" s="152" t="s">
        <v>86</v>
      </c>
      <c r="AV203" s="12" t="s">
        <v>84</v>
      </c>
      <c r="AW203" s="12" t="s">
        <v>32</v>
      </c>
      <c r="AX203" s="12" t="s">
        <v>76</v>
      </c>
      <c r="AY203" s="152" t="s">
        <v>139</v>
      </c>
    </row>
    <row r="204" spans="2:65" s="12" customFormat="1" ht="11.25">
      <c r="B204" s="150"/>
      <c r="D204" s="151" t="s">
        <v>150</v>
      </c>
      <c r="E204" s="152" t="s">
        <v>1</v>
      </c>
      <c r="F204" s="153" t="s">
        <v>167</v>
      </c>
      <c r="H204" s="152" t="s">
        <v>1</v>
      </c>
      <c r="I204" s="154"/>
      <c r="L204" s="150"/>
      <c r="M204" s="155"/>
      <c r="T204" s="156"/>
      <c r="AT204" s="152" t="s">
        <v>150</v>
      </c>
      <c r="AU204" s="152" t="s">
        <v>86</v>
      </c>
      <c r="AV204" s="12" t="s">
        <v>84</v>
      </c>
      <c r="AW204" s="12" t="s">
        <v>32</v>
      </c>
      <c r="AX204" s="12" t="s">
        <v>76</v>
      </c>
      <c r="AY204" s="152" t="s">
        <v>139</v>
      </c>
    </row>
    <row r="205" spans="2:65" s="13" customFormat="1" ht="11.25">
      <c r="B205" s="157"/>
      <c r="D205" s="151" t="s">
        <v>150</v>
      </c>
      <c r="E205" s="158" t="s">
        <v>1</v>
      </c>
      <c r="F205" s="159" t="s">
        <v>168</v>
      </c>
      <c r="H205" s="160">
        <v>1</v>
      </c>
      <c r="I205" s="161"/>
      <c r="L205" s="157"/>
      <c r="M205" s="162"/>
      <c r="T205" s="163"/>
      <c r="AT205" s="158" t="s">
        <v>150</v>
      </c>
      <c r="AU205" s="158" t="s">
        <v>86</v>
      </c>
      <c r="AV205" s="13" t="s">
        <v>86</v>
      </c>
      <c r="AW205" s="13" t="s">
        <v>32</v>
      </c>
      <c r="AX205" s="13" t="s">
        <v>76</v>
      </c>
      <c r="AY205" s="158" t="s">
        <v>139</v>
      </c>
    </row>
    <row r="206" spans="2:65" s="14" customFormat="1" ht="11.25">
      <c r="B206" s="164"/>
      <c r="D206" s="151" t="s">
        <v>150</v>
      </c>
      <c r="E206" s="165" t="s">
        <v>1</v>
      </c>
      <c r="F206" s="166" t="s">
        <v>154</v>
      </c>
      <c r="H206" s="167">
        <v>1</v>
      </c>
      <c r="I206" s="168"/>
      <c r="L206" s="164"/>
      <c r="M206" s="169"/>
      <c r="T206" s="170"/>
      <c r="AT206" s="165" t="s">
        <v>150</v>
      </c>
      <c r="AU206" s="165" t="s">
        <v>86</v>
      </c>
      <c r="AV206" s="14" t="s">
        <v>146</v>
      </c>
      <c r="AW206" s="14" t="s">
        <v>32</v>
      </c>
      <c r="AX206" s="14" t="s">
        <v>84</v>
      </c>
      <c r="AY206" s="165" t="s">
        <v>139</v>
      </c>
    </row>
    <row r="207" spans="2:65" s="1" customFormat="1" ht="30" customHeight="1">
      <c r="B207" s="31"/>
      <c r="C207" s="132" t="s">
        <v>8</v>
      </c>
      <c r="D207" s="132" t="s">
        <v>142</v>
      </c>
      <c r="E207" s="133" t="s">
        <v>226</v>
      </c>
      <c r="F207" s="134" t="s">
        <v>227</v>
      </c>
      <c r="G207" s="135" t="s">
        <v>163</v>
      </c>
      <c r="H207" s="136">
        <v>3</v>
      </c>
      <c r="I207" s="137"/>
      <c r="J207" s="138">
        <f>ROUND(I207*H207,2)</f>
        <v>0</v>
      </c>
      <c r="K207" s="139"/>
      <c r="L207" s="31"/>
      <c r="M207" s="140" t="s">
        <v>1</v>
      </c>
      <c r="N207" s="141" t="s">
        <v>41</v>
      </c>
      <c r="P207" s="142">
        <f>O207*H207</f>
        <v>0</v>
      </c>
      <c r="Q207" s="142">
        <v>3.0439999999999998E-2</v>
      </c>
      <c r="R207" s="142">
        <f>Q207*H207</f>
        <v>9.1319999999999998E-2</v>
      </c>
      <c r="S207" s="142">
        <v>0</v>
      </c>
      <c r="T207" s="143">
        <f>S207*H207</f>
        <v>0</v>
      </c>
      <c r="AR207" s="144" t="s">
        <v>146</v>
      </c>
      <c r="AT207" s="144" t="s">
        <v>142</v>
      </c>
      <c r="AU207" s="144" t="s">
        <v>86</v>
      </c>
      <c r="AY207" s="16" t="s">
        <v>139</v>
      </c>
      <c r="BE207" s="145">
        <f>IF(N207="základní",J207,0)</f>
        <v>0</v>
      </c>
      <c r="BF207" s="145">
        <f>IF(N207="snížená",J207,0)</f>
        <v>0</v>
      </c>
      <c r="BG207" s="145">
        <f>IF(N207="zákl. přenesená",J207,0)</f>
        <v>0</v>
      </c>
      <c r="BH207" s="145">
        <f>IF(N207="sníž. přenesená",J207,0)</f>
        <v>0</v>
      </c>
      <c r="BI207" s="145">
        <f>IF(N207="nulová",J207,0)</f>
        <v>0</v>
      </c>
      <c r="BJ207" s="16" t="s">
        <v>84</v>
      </c>
      <c r="BK207" s="145">
        <f>ROUND(I207*H207,2)</f>
        <v>0</v>
      </c>
      <c r="BL207" s="16" t="s">
        <v>146</v>
      </c>
      <c r="BM207" s="144" t="s">
        <v>228</v>
      </c>
    </row>
    <row r="208" spans="2:65" s="1" customFormat="1" ht="11.25">
      <c r="B208" s="31"/>
      <c r="D208" s="146" t="s">
        <v>148</v>
      </c>
      <c r="F208" s="147" t="s">
        <v>229</v>
      </c>
      <c r="I208" s="148"/>
      <c r="L208" s="31"/>
      <c r="M208" s="149"/>
      <c r="T208" s="55"/>
      <c r="AT208" s="16" t="s">
        <v>148</v>
      </c>
      <c r="AU208" s="16" t="s">
        <v>86</v>
      </c>
    </row>
    <row r="209" spans="2:65" s="12" customFormat="1" ht="11.25">
      <c r="B209" s="150"/>
      <c r="D209" s="151" t="s">
        <v>150</v>
      </c>
      <c r="E209" s="152" t="s">
        <v>1</v>
      </c>
      <c r="F209" s="153" t="s">
        <v>212</v>
      </c>
      <c r="H209" s="152" t="s">
        <v>1</v>
      </c>
      <c r="I209" s="154"/>
      <c r="L209" s="150"/>
      <c r="M209" s="155"/>
      <c r="T209" s="156"/>
      <c r="AT209" s="152" t="s">
        <v>150</v>
      </c>
      <c r="AU209" s="152" t="s">
        <v>86</v>
      </c>
      <c r="AV209" s="12" t="s">
        <v>84</v>
      </c>
      <c r="AW209" s="12" t="s">
        <v>32</v>
      </c>
      <c r="AX209" s="12" t="s">
        <v>76</v>
      </c>
      <c r="AY209" s="152" t="s">
        <v>139</v>
      </c>
    </row>
    <row r="210" spans="2:65" s="12" customFormat="1" ht="11.25">
      <c r="B210" s="150"/>
      <c r="D210" s="151" t="s">
        <v>150</v>
      </c>
      <c r="E210" s="152" t="s">
        <v>1</v>
      </c>
      <c r="F210" s="153" t="s">
        <v>213</v>
      </c>
      <c r="H210" s="152" t="s">
        <v>1</v>
      </c>
      <c r="I210" s="154"/>
      <c r="L210" s="150"/>
      <c r="M210" s="155"/>
      <c r="T210" s="156"/>
      <c r="AT210" s="152" t="s">
        <v>150</v>
      </c>
      <c r="AU210" s="152" t="s">
        <v>86</v>
      </c>
      <c r="AV210" s="12" t="s">
        <v>84</v>
      </c>
      <c r="AW210" s="12" t="s">
        <v>32</v>
      </c>
      <c r="AX210" s="12" t="s">
        <v>76</v>
      </c>
      <c r="AY210" s="152" t="s">
        <v>139</v>
      </c>
    </row>
    <row r="211" spans="2:65" s="13" customFormat="1" ht="11.25">
      <c r="B211" s="157"/>
      <c r="D211" s="151" t="s">
        <v>150</v>
      </c>
      <c r="E211" s="158" t="s">
        <v>1</v>
      </c>
      <c r="F211" s="159" t="s">
        <v>230</v>
      </c>
      <c r="H211" s="160">
        <v>3</v>
      </c>
      <c r="I211" s="161"/>
      <c r="L211" s="157"/>
      <c r="M211" s="162"/>
      <c r="T211" s="163"/>
      <c r="AT211" s="158" t="s">
        <v>150</v>
      </c>
      <c r="AU211" s="158" t="s">
        <v>86</v>
      </c>
      <c r="AV211" s="13" t="s">
        <v>86</v>
      </c>
      <c r="AW211" s="13" t="s">
        <v>32</v>
      </c>
      <c r="AX211" s="13" t="s">
        <v>76</v>
      </c>
      <c r="AY211" s="158" t="s">
        <v>139</v>
      </c>
    </row>
    <row r="212" spans="2:65" s="14" customFormat="1" ht="11.25">
      <c r="B212" s="164"/>
      <c r="D212" s="151" t="s">
        <v>150</v>
      </c>
      <c r="E212" s="165" t="s">
        <v>1</v>
      </c>
      <c r="F212" s="166" t="s">
        <v>154</v>
      </c>
      <c r="H212" s="167">
        <v>3</v>
      </c>
      <c r="I212" s="168"/>
      <c r="L212" s="164"/>
      <c r="M212" s="169"/>
      <c r="T212" s="170"/>
      <c r="AT212" s="165" t="s">
        <v>150</v>
      </c>
      <c r="AU212" s="165" t="s">
        <v>86</v>
      </c>
      <c r="AV212" s="14" t="s">
        <v>146</v>
      </c>
      <c r="AW212" s="14" t="s">
        <v>32</v>
      </c>
      <c r="AX212" s="14" t="s">
        <v>84</v>
      </c>
      <c r="AY212" s="165" t="s">
        <v>139</v>
      </c>
    </row>
    <row r="213" spans="2:65" s="1" customFormat="1" ht="22.15" customHeight="1">
      <c r="B213" s="31"/>
      <c r="C213" s="132" t="s">
        <v>231</v>
      </c>
      <c r="D213" s="132" t="s">
        <v>142</v>
      </c>
      <c r="E213" s="133" t="s">
        <v>232</v>
      </c>
      <c r="F213" s="134" t="s">
        <v>233</v>
      </c>
      <c r="G213" s="135" t="s">
        <v>163</v>
      </c>
      <c r="H213" s="136">
        <v>1</v>
      </c>
      <c r="I213" s="137"/>
      <c r="J213" s="138">
        <f>ROUND(I213*H213,2)</f>
        <v>0</v>
      </c>
      <c r="K213" s="139"/>
      <c r="L213" s="31"/>
      <c r="M213" s="140" t="s">
        <v>1</v>
      </c>
      <c r="N213" s="141" t="s">
        <v>41</v>
      </c>
      <c r="P213" s="142">
        <f>O213*H213</f>
        <v>0</v>
      </c>
      <c r="Q213" s="142">
        <v>1.25E-3</v>
      </c>
      <c r="R213" s="142">
        <f>Q213*H213</f>
        <v>1.25E-3</v>
      </c>
      <c r="S213" s="142">
        <v>0</v>
      </c>
      <c r="T213" s="143">
        <f>S213*H213</f>
        <v>0</v>
      </c>
      <c r="AR213" s="144" t="s">
        <v>146</v>
      </c>
      <c r="AT213" s="144" t="s">
        <v>142</v>
      </c>
      <c r="AU213" s="144" t="s">
        <v>86</v>
      </c>
      <c r="AY213" s="16" t="s">
        <v>139</v>
      </c>
      <c r="BE213" s="145">
        <f>IF(N213="základní",J213,0)</f>
        <v>0</v>
      </c>
      <c r="BF213" s="145">
        <f>IF(N213="snížená",J213,0)</f>
        <v>0</v>
      </c>
      <c r="BG213" s="145">
        <f>IF(N213="zákl. přenesená",J213,0)</f>
        <v>0</v>
      </c>
      <c r="BH213" s="145">
        <f>IF(N213="sníž. přenesená",J213,0)</f>
        <v>0</v>
      </c>
      <c r="BI213" s="145">
        <f>IF(N213="nulová",J213,0)</f>
        <v>0</v>
      </c>
      <c r="BJ213" s="16" t="s">
        <v>84</v>
      </c>
      <c r="BK213" s="145">
        <f>ROUND(I213*H213,2)</f>
        <v>0</v>
      </c>
      <c r="BL213" s="16" t="s">
        <v>146</v>
      </c>
      <c r="BM213" s="144" t="s">
        <v>234</v>
      </c>
    </row>
    <row r="214" spans="2:65" s="1" customFormat="1" ht="11.25">
      <c r="B214" s="31"/>
      <c r="D214" s="146" t="s">
        <v>148</v>
      </c>
      <c r="F214" s="147" t="s">
        <v>235</v>
      </c>
      <c r="I214" s="148"/>
      <c r="L214" s="31"/>
      <c r="M214" s="149"/>
      <c r="T214" s="55"/>
      <c r="AT214" s="16" t="s">
        <v>148</v>
      </c>
      <c r="AU214" s="16" t="s">
        <v>86</v>
      </c>
    </row>
    <row r="215" spans="2:65" s="12" customFormat="1" ht="11.25">
      <c r="B215" s="150"/>
      <c r="D215" s="151" t="s">
        <v>150</v>
      </c>
      <c r="E215" s="152" t="s">
        <v>1</v>
      </c>
      <c r="F215" s="153" t="s">
        <v>166</v>
      </c>
      <c r="H215" s="152" t="s">
        <v>1</v>
      </c>
      <c r="I215" s="154"/>
      <c r="L215" s="150"/>
      <c r="M215" s="155"/>
      <c r="T215" s="156"/>
      <c r="AT215" s="152" t="s">
        <v>150</v>
      </c>
      <c r="AU215" s="152" t="s">
        <v>86</v>
      </c>
      <c r="AV215" s="12" t="s">
        <v>84</v>
      </c>
      <c r="AW215" s="12" t="s">
        <v>32</v>
      </c>
      <c r="AX215" s="12" t="s">
        <v>76</v>
      </c>
      <c r="AY215" s="152" t="s">
        <v>139</v>
      </c>
    </row>
    <row r="216" spans="2:65" s="12" customFormat="1" ht="11.25">
      <c r="B216" s="150"/>
      <c r="D216" s="151" t="s">
        <v>150</v>
      </c>
      <c r="E216" s="152" t="s">
        <v>1</v>
      </c>
      <c r="F216" s="153" t="s">
        <v>152</v>
      </c>
      <c r="H216" s="152" t="s">
        <v>1</v>
      </c>
      <c r="I216" s="154"/>
      <c r="L216" s="150"/>
      <c r="M216" s="155"/>
      <c r="T216" s="156"/>
      <c r="AT216" s="152" t="s">
        <v>150</v>
      </c>
      <c r="AU216" s="152" t="s">
        <v>86</v>
      </c>
      <c r="AV216" s="12" t="s">
        <v>84</v>
      </c>
      <c r="AW216" s="12" t="s">
        <v>32</v>
      </c>
      <c r="AX216" s="12" t="s">
        <v>76</v>
      </c>
      <c r="AY216" s="152" t="s">
        <v>139</v>
      </c>
    </row>
    <row r="217" spans="2:65" s="12" customFormat="1" ht="11.25">
      <c r="B217" s="150"/>
      <c r="D217" s="151" t="s">
        <v>150</v>
      </c>
      <c r="E217" s="152" t="s">
        <v>1</v>
      </c>
      <c r="F217" s="153" t="s">
        <v>167</v>
      </c>
      <c r="H217" s="152" t="s">
        <v>1</v>
      </c>
      <c r="I217" s="154"/>
      <c r="L217" s="150"/>
      <c r="M217" s="155"/>
      <c r="T217" s="156"/>
      <c r="AT217" s="152" t="s">
        <v>150</v>
      </c>
      <c r="AU217" s="152" t="s">
        <v>86</v>
      </c>
      <c r="AV217" s="12" t="s">
        <v>84</v>
      </c>
      <c r="AW217" s="12" t="s">
        <v>32</v>
      </c>
      <c r="AX217" s="12" t="s">
        <v>76</v>
      </c>
      <c r="AY217" s="152" t="s">
        <v>139</v>
      </c>
    </row>
    <row r="218" spans="2:65" s="13" customFormat="1" ht="11.25">
      <c r="B218" s="157"/>
      <c r="D218" s="151" t="s">
        <v>150</v>
      </c>
      <c r="E218" s="158" t="s">
        <v>1</v>
      </c>
      <c r="F218" s="159" t="s">
        <v>168</v>
      </c>
      <c r="H218" s="160">
        <v>1</v>
      </c>
      <c r="I218" s="161"/>
      <c r="L218" s="157"/>
      <c r="M218" s="162"/>
      <c r="T218" s="163"/>
      <c r="AT218" s="158" t="s">
        <v>150</v>
      </c>
      <c r="AU218" s="158" t="s">
        <v>86</v>
      </c>
      <c r="AV218" s="13" t="s">
        <v>86</v>
      </c>
      <c r="AW218" s="13" t="s">
        <v>32</v>
      </c>
      <c r="AX218" s="13" t="s">
        <v>76</v>
      </c>
      <c r="AY218" s="158" t="s">
        <v>139</v>
      </c>
    </row>
    <row r="219" spans="2:65" s="14" customFormat="1" ht="11.25">
      <c r="B219" s="164"/>
      <c r="D219" s="151" t="s">
        <v>150</v>
      </c>
      <c r="E219" s="165" t="s">
        <v>1</v>
      </c>
      <c r="F219" s="166" t="s">
        <v>154</v>
      </c>
      <c r="H219" s="167">
        <v>1</v>
      </c>
      <c r="I219" s="168"/>
      <c r="L219" s="164"/>
      <c r="M219" s="169"/>
      <c r="T219" s="170"/>
      <c r="AT219" s="165" t="s">
        <v>150</v>
      </c>
      <c r="AU219" s="165" t="s">
        <v>86</v>
      </c>
      <c r="AV219" s="14" t="s">
        <v>146</v>
      </c>
      <c r="AW219" s="14" t="s">
        <v>32</v>
      </c>
      <c r="AX219" s="14" t="s">
        <v>84</v>
      </c>
      <c r="AY219" s="165" t="s">
        <v>139</v>
      </c>
    </row>
    <row r="220" spans="2:65" s="1" customFormat="1" ht="22.15" customHeight="1">
      <c r="B220" s="31"/>
      <c r="C220" s="132" t="s">
        <v>236</v>
      </c>
      <c r="D220" s="132" t="s">
        <v>142</v>
      </c>
      <c r="E220" s="133" t="s">
        <v>237</v>
      </c>
      <c r="F220" s="134" t="s">
        <v>238</v>
      </c>
      <c r="G220" s="135" t="s">
        <v>163</v>
      </c>
      <c r="H220" s="136">
        <v>3</v>
      </c>
      <c r="I220" s="137"/>
      <c r="J220" s="138">
        <f>ROUND(I220*H220,2)</f>
        <v>0</v>
      </c>
      <c r="K220" s="139"/>
      <c r="L220" s="31"/>
      <c r="M220" s="140" t="s">
        <v>1</v>
      </c>
      <c r="N220" s="141" t="s">
        <v>41</v>
      </c>
      <c r="P220" s="142">
        <f>O220*H220</f>
        <v>0</v>
      </c>
      <c r="Q220" s="142">
        <v>4.2100000000000002E-3</v>
      </c>
      <c r="R220" s="142">
        <f>Q220*H220</f>
        <v>1.2630000000000001E-2</v>
      </c>
      <c r="S220" s="142">
        <v>0</v>
      </c>
      <c r="T220" s="143">
        <f>S220*H220</f>
        <v>0</v>
      </c>
      <c r="AR220" s="144" t="s">
        <v>146</v>
      </c>
      <c r="AT220" s="144" t="s">
        <v>142</v>
      </c>
      <c r="AU220" s="144" t="s">
        <v>86</v>
      </c>
      <c r="AY220" s="16" t="s">
        <v>139</v>
      </c>
      <c r="BE220" s="145">
        <f>IF(N220="základní",J220,0)</f>
        <v>0</v>
      </c>
      <c r="BF220" s="145">
        <f>IF(N220="snížená",J220,0)</f>
        <v>0</v>
      </c>
      <c r="BG220" s="145">
        <f>IF(N220="zákl. přenesená",J220,0)</f>
        <v>0</v>
      </c>
      <c r="BH220" s="145">
        <f>IF(N220="sníž. přenesená",J220,0)</f>
        <v>0</v>
      </c>
      <c r="BI220" s="145">
        <f>IF(N220="nulová",J220,0)</f>
        <v>0</v>
      </c>
      <c r="BJ220" s="16" t="s">
        <v>84</v>
      </c>
      <c r="BK220" s="145">
        <f>ROUND(I220*H220,2)</f>
        <v>0</v>
      </c>
      <c r="BL220" s="16" t="s">
        <v>146</v>
      </c>
      <c r="BM220" s="144" t="s">
        <v>239</v>
      </c>
    </row>
    <row r="221" spans="2:65" s="1" customFormat="1" ht="11.25">
      <c r="B221" s="31"/>
      <c r="D221" s="146" t="s">
        <v>148</v>
      </c>
      <c r="F221" s="147" t="s">
        <v>240</v>
      </c>
      <c r="I221" s="148"/>
      <c r="L221" s="31"/>
      <c r="M221" s="149"/>
      <c r="T221" s="55"/>
      <c r="AT221" s="16" t="s">
        <v>148</v>
      </c>
      <c r="AU221" s="16" t="s">
        <v>86</v>
      </c>
    </row>
    <row r="222" spans="2:65" s="12" customFormat="1" ht="11.25">
      <c r="B222" s="150"/>
      <c r="D222" s="151" t="s">
        <v>150</v>
      </c>
      <c r="E222" s="152" t="s">
        <v>1</v>
      </c>
      <c r="F222" s="153" t="s">
        <v>212</v>
      </c>
      <c r="H222" s="152" t="s">
        <v>1</v>
      </c>
      <c r="I222" s="154"/>
      <c r="L222" s="150"/>
      <c r="M222" s="155"/>
      <c r="T222" s="156"/>
      <c r="AT222" s="152" t="s">
        <v>150</v>
      </c>
      <c r="AU222" s="152" t="s">
        <v>86</v>
      </c>
      <c r="AV222" s="12" t="s">
        <v>84</v>
      </c>
      <c r="AW222" s="12" t="s">
        <v>32</v>
      </c>
      <c r="AX222" s="12" t="s">
        <v>76</v>
      </c>
      <c r="AY222" s="152" t="s">
        <v>139</v>
      </c>
    </row>
    <row r="223" spans="2:65" s="12" customFormat="1" ht="11.25">
      <c r="B223" s="150"/>
      <c r="D223" s="151" t="s">
        <v>150</v>
      </c>
      <c r="E223" s="152" t="s">
        <v>1</v>
      </c>
      <c r="F223" s="153" t="s">
        <v>213</v>
      </c>
      <c r="H223" s="152" t="s">
        <v>1</v>
      </c>
      <c r="I223" s="154"/>
      <c r="L223" s="150"/>
      <c r="M223" s="155"/>
      <c r="T223" s="156"/>
      <c r="AT223" s="152" t="s">
        <v>150</v>
      </c>
      <c r="AU223" s="152" t="s">
        <v>86</v>
      </c>
      <c r="AV223" s="12" t="s">
        <v>84</v>
      </c>
      <c r="AW223" s="12" t="s">
        <v>32</v>
      </c>
      <c r="AX223" s="12" t="s">
        <v>76</v>
      </c>
      <c r="AY223" s="152" t="s">
        <v>139</v>
      </c>
    </row>
    <row r="224" spans="2:65" s="13" customFormat="1" ht="11.25">
      <c r="B224" s="157"/>
      <c r="D224" s="151" t="s">
        <v>150</v>
      </c>
      <c r="E224" s="158" t="s">
        <v>1</v>
      </c>
      <c r="F224" s="159" t="s">
        <v>230</v>
      </c>
      <c r="H224" s="160">
        <v>3</v>
      </c>
      <c r="I224" s="161"/>
      <c r="L224" s="157"/>
      <c r="M224" s="162"/>
      <c r="T224" s="163"/>
      <c r="AT224" s="158" t="s">
        <v>150</v>
      </c>
      <c r="AU224" s="158" t="s">
        <v>86</v>
      </c>
      <c r="AV224" s="13" t="s">
        <v>86</v>
      </c>
      <c r="AW224" s="13" t="s">
        <v>32</v>
      </c>
      <c r="AX224" s="13" t="s">
        <v>76</v>
      </c>
      <c r="AY224" s="158" t="s">
        <v>139</v>
      </c>
    </row>
    <row r="225" spans="2:65" s="14" customFormat="1" ht="11.25">
      <c r="B225" s="164"/>
      <c r="D225" s="151" t="s">
        <v>150</v>
      </c>
      <c r="E225" s="165" t="s">
        <v>1</v>
      </c>
      <c r="F225" s="166" t="s">
        <v>154</v>
      </c>
      <c r="H225" s="167">
        <v>3</v>
      </c>
      <c r="I225" s="168"/>
      <c r="L225" s="164"/>
      <c r="M225" s="169"/>
      <c r="T225" s="170"/>
      <c r="AT225" s="165" t="s">
        <v>150</v>
      </c>
      <c r="AU225" s="165" t="s">
        <v>86</v>
      </c>
      <c r="AV225" s="14" t="s">
        <v>146</v>
      </c>
      <c r="AW225" s="14" t="s">
        <v>32</v>
      </c>
      <c r="AX225" s="14" t="s">
        <v>84</v>
      </c>
      <c r="AY225" s="165" t="s">
        <v>139</v>
      </c>
    </row>
    <row r="226" spans="2:65" s="1" customFormat="1" ht="30" customHeight="1">
      <c r="B226" s="31"/>
      <c r="C226" s="132" t="s">
        <v>241</v>
      </c>
      <c r="D226" s="132" t="s">
        <v>142</v>
      </c>
      <c r="E226" s="133" t="s">
        <v>242</v>
      </c>
      <c r="F226" s="134" t="s">
        <v>243</v>
      </c>
      <c r="G226" s="135" t="s">
        <v>171</v>
      </c>
      <c r="H226" s="136">
        <v>36</v>
      </c>
      <c r="I226" s="137"/>
      <c r="J226" s="138">
        <f>ROUND(I226*H226,2)</f>
        <v>0</v>
      </c>
      <c r="K226" s="139"/>
      <c r="L226" s="31"/>
      <c r="M226" s="140" t="s">
        <v>1</v>
      </c>
      <c r="N226" s="141" t="s">
        <v>41</v>
      </c>
      <c r="P226" s="142">
        <f>O226*H226</f>
        <v>0</v>
      </c>
      <c r="Q226" s="142">
        <v>3.2000000000000002E-3</v>
      </c>
      <c r="R226" s="142">
        <f>Q226*H226</f>
        <v>0.11520000000000001</v>
      </c>
      <c r="S226" s="142">
        <v>0</v>
      </c>
      <c r="T226" s="143">
        <f>S226*H226</f>
        <v>0</v>
      </c>
      <c r="AR226" s="144" t="s">
        <v>146</v>
      </c>
      <c r="AT226" s="144" t="s">
        <v>142</v>
      </c>
      <c r="AU226" s="144" t="s">
        <v>86</v>
      </c>
      <c r="AY226" s="16" t="s">
        <v>139</v>
      </c>
      <c r="BE226" s="145">
        <f>IF(N226="základní",J226,0)</f>
        <v>0</v>
      </c>
      <c r="BF226" s="145">
        <f>IF(N226="snížená",J226,0)</f>
        <v>0</v>
      </c>
      <c r="BG226" s="145">
        <f>IF(N226="zákl. přenesená",J226,0)</f>
        <v>0</v>
      </c>
      <c r="BH226" s="145">
        <f>IF(N226="sníž. přenesená",J226,0)</f>
        <v>0</v>
      </c>
      <c r="BI226" s="145">
        <f>IF(N226="nulová",J226,0)</f>
        <v>0</v>
      </c>
      <c r="BJ226" s="16" t="s">
        <v>84</v>
      </c>
      <c r="BK226" s="145">
        <f>ROUND(I226*H226,2)</f>
        <v>0</v>
      </c>
      <c r="BL226" s="16" t="s">
        <v>146</v>
      </c>
      <c r="BM226" s="144" t="s">
        <v>244</v>
      </c>
    </row>
    <row r="227" spans="2:65" s="12" customFormat="1" ht="11.25">
      <c r="B227" s="150"/>
      <c r="D227" s="151" t="s">
        <v>150</v>
      </c>
      <c r="E227" s="152" t="s">
        <v>1</v>
      </c>
      <c r="F227" s="153" t="s">
        <v>166</v>
      </c>
      <c r="H227" s="152" t="s">
        <v>1</v>
      </c>
      <c r="I227" s="154"/>
      <c r="L227" s="150"/>
      <c r="M227" s="155"/>
      <c r="T227" s="156"/>
      <c r="AT227" s="152" t="s">
        <v>150</v>
      </c>
      <c r="AU227" s="152" t="s">
        <v>86</v>
      </c>
      <c r="AV227" s="12" t="s">
        <v>84</v>
      </c>
      <c r="AW227" s="12" t="s">
        <v>32</v>
      </c>
      <c r="AX227" s="12" t="s">
        <v>76</v>
      </c>
      <c r="AY227" s="152" t="s">
        <v>139</v>
      </c>
    </row>
    <row r="228" spans="2:65" s="12" customFormat="1" ht="11.25">
      <c r="B228" s="150"/>
      <c r="D228" s="151" t="s">
        <v>150</v>
      </c>
      <c r="E228" s="152" t="s">
        <v>1</v>
      </c>
      <c r="F228" s="153" t="s">
        <v>152</v>
      </c>
      <c r="H228" s="152" t="s">
        <v>1</v>
      </c>
      <c r="I228" s="154"/>
      <c r="L228" s="150"/>
      <c r="M228" s="155"/>
      <c r="T228" s="156"/>
      <c r="AT228" s="152" t="s">
        <v>150</v>
      </c>
      <c r="AU228" s="152" t="s">
        <v>86</v>
      </c>
      <c r="AV228" s="12" t="s">
        <v>84</v>
      </c>
      <c r="AW228" s="12" t="s">
        <v>32</v>
      </c>
      <c r="AX228" s="12" t="s">
        <v>76</v>
      </c>
      <c r="AY228" s="152" t="s">
        <v>139</v>
      </c>
    </row>
    <row r="229" spans="2:65" s="13" customFormat="1" ht="11.25">
      <c r="B229" s="157"/>
      <c r="D229" s="151" t="s">
        <v>150</v>
      </c>
      <c r="E229" s="158" t="s">
        <v>1</v>
      </c>
      <c r="F229" s="159" t="s">
        <v>245</v>
      </c>
      <c r="H229" s="160">
        <v>36</v>
      </c>
      <c r="I229" s="161"/>
      <c r="L229" s="157"/>
      <c r="M229" s="162"/>
      <c r="T229" s="163"/>
      <c r="AT229" s="158" t="s">
        <v>150</v>
      </c>
      <c r="AU229" s="158" t="s">
        <v>86</v>
      </c>
      <c r="AV229" s="13" t="s">
        <v>86</v>
      </c>
      <c r="AW229" s="13" t="s">
        <v>32</v>
      </c>
      <c r="AX229" s="13" t="s">
        <v>76</v>
      </c>
      <c r="AY229" s="158" t="s">
        <v>139</v>
      </c>
    </row>
    <row r="230" spans="2:65" s="14" customFormat="1" ht="11.25">
      <c r="B230" s="164"/>
      <c r="D230" s="151" t="s">
        <v>150</v>
      </c>
      <c r="E230" s="165" t="s">
        <v>1</v>
      </c>
      <c r="F230" s="166" t="s">
        <v>154</v>
      </c>
      <c r="H230" s="167">
        <v>36</v>
      </c>
      <c r="I230" s="168"/>
      <c r="L230" s="164"/>
      <c r="M230" s="169"/>
      <c r="T230" s="170"/>
      <c r="AT230" s="165" t="s">
        <v>150</v>
      </c>
      <c r="AU230" s="165" t="s">
        <v>86</v>
      </c>
      <c r="AV230" s="14" t="s">
        <v>146</v>
      </c>
      <c r="AW230" s="14" t="s">
        <v>32</v>
      </c>
      <c r="AX230" s="14" t="s">
        <v>84</v>
      </c>
      <c r="AY230" s="165" t="s">
        <v>139</v>
      </c>
    </row>
    <row r="231" spans="2:65" s="1" customFormat="1" ht="22.15" customHeight="1">
      <c r="B231" s="31"/>
      <c r="C231" s="171" t="s">
        <v>246</v>
      </c>
      <c r="D231" s="171" t="s">
        <v>247</v>
      </c>
      <c r="E231" s="172" t="s">
        <v>248</v>
      </c>
      <c r="F231" s="173" t="s">
        <v>249</v>
      </c>
      <c r="G231" s="174" t="s">
        <v>171</v>
      </c>
      <c r="H231" s="175">
        <v>36.72</v>
      </c>
      <c r="I231" s="176"/>
      <c r="J231" s="177">
        <f>ROUND(I231*H231,2)</f>
        <v>0</v>
      </c>
      <c r="K231" s="178"/>
      <c r="L231" s="179"/>
      <c r="M231" s="180" t="s">
        <v>1</v>
      </c>
      <c r="N231" s="181" t="s">
        <v>41</v>
      </c>
      <c r="P231" s="142">
        <f>O231*H231</f>
        <v>0</v>
      </c>
      <c r="Q231" s="142">
        <v>0.115</v>
      </c>
      <c r="R231" s="142">
        <f>Q231*H231</f>
        <v>4.2228000000000003</v>
      </c>
      <c r="S231" s="142">
        <v>0</v>
      </c>
      <c r="T231" s="143">
        <f>S231*H231</f>
        <v>0</v>
      </c>
      <c r="AR231" s="144" t="s">
        <v>197</v>
      </c>
      <c r="AT231" s="144" t="s">
        <v>247</v>
      </c>
      <c r="AU231" s="144" t="s">
        <v>86</v>
      </c>
      <c r="AY231" s="16" t="s">
        <v>139</v>
      </c>
      <c r="BE231" s="145">
        <f>IF(N231="základní",J231,0)</f>
        <v>0</v>
      </c>
      <c r="BF231" s="145">
        <f>IF(N231="snížená",J231,0)</f>
        <v>0</v>
      </c>
      <c r="BG231" s="145">
        <f>IF(N231="zákl. přenesená",J231,0)</f>
        <v>0</v>
      </c>
      <c r="BH231" s="145">
        <f>IF(N231="sníž. přenesená",J231,0)</f>
        <v>0</v>
      </c>
      <c r="BI231" s="145">
        <f>IF(N231="nulová",J231,0)</f>
        <v>0</v>
      </c>
      <c r="BJ231" s="16" t="s">
        <v>84</v>
      </c>
      <c r="BK231" s="145">
        <f>ROUND(I231*H231,2)</f>
        <v>0</v>
      </c>
      <c r="BL231" s="16" t="s">
        <v>146</v>
      </c>
      <c r="BM231" s="144" t="s">
        <v>250</v>
      </c>
    </row>
    <row r="232" spans="2:65" s="13" customFormat="1" ht="11.25">
      <c r="B232" s="157"/>
      <c r="D232" s="151" t="s">
        <v>150</v>
      </c>
      <c r="F232" s="159" t="s">
        <v>251</v>
      </c>
      <c r="H232" s="160">
        <v>36.72</v>
      </c>
      <c r="I232" s="161"/>
      <c r="L232" s="157"/>
      <c r="M232" s="162"/>
      <c r="T232" s="163"/>
      <c r="AT232" s="158" t="s">
        <v>150</v>
      </c>
      <c r="AU232" s="158" t="s">
        <v>86</v>
      </c>
      <c r="AV232" s="13" t="s">
        <v>86</v>
      </c>
      <c r="AW232" s="13" t="s">
        <v>4</v>
      </c>
      <c r="AX232" s="13" t="s">
        <v>84</v>
      </c>
      <c r="AY232" s="158" t="s">
        <v>139</v>
      </c>
    </row>
    <row r="233" spans="2:65" s="11" customFormat="1" ht="22.9" customHeight="1">
      <c r="B233" s="120"/>
      <c r="D233" s="121" t="s">
        <v>75</v>
      </c>
      <c r="E233" s="130" t="s">
        <v>206</v>
      </c>
      <c r="F233" s="130" t="s">
        <v>252</v>
      </c>
      <c r="I233" s="123"/>
      <c r="J233" s="131">
        <f>BK233</f>
        <v>0</v>
      </c>
      <c r="L233" s="120"/>
      <c r="M233" s="125"/>
      <c r="P233" s="126">
        <f>SUM(P234:P327)</f>
        <v>0</v>
      </c>
      <c r="R233" s="126">
        <f>SUM(R234:R327)</f>
        <v>5.5161499999999995E-2</v>
      </c>
      <c r="T233" s="127">
        <f>SUM(T234:T327)</f>
        <v>4.9007000000000005</v>
      </c>
      <c r="AR233" s="121" t="s">
        <v>84</v>
      </c>
      <c r="AT233" s="128" t="s">
        <v>75</v>
      </c>
      <c r="AU233" s="128" t="s">
        <v>84</v>
      </c>
      <c r="AY233" s="121" t="s">
        <v>139</v>
      </c>
      <c r="BK233" s="129">
        <f>SUM(BK234:BK327)</f>
        <v>0</v>
      </c>
    </row>
    <row r="234" spans="2:65" s="1" customFormat="1" ht="22.15" customHeight="1">
      <c r="B234" s="31"/>
      <c r="C234" s="132" t="s">
        <v>253</v>
      </c>
      <c r="D234" s="132" t="s">
        <v>142</v>
      </c>
      <c r="E234" s="133" t="s">
        <v>254</v>
      </c>
      <c r="F234" s="134" t="s">
        <v>255</v>
      </c>
      <c r="G234" s="135" t="s">
        <v>171</v>
      </c>
      <c r="H234" s="136">
        <v>158</v>
      </c>
      <c r="I234" s="137"/>
      <c r="J234" s="138">
        <f>ROUND(I234*H234,2)</f>
        <v>0</v>
      </c>
      <c r="K234" s="139"/>
      <c r="L234" s="31"/>
      <c r="M234" s="140" t="s">
        <v>1</v>
      </c>
      <c r="N234" s="141" t="s">
        <v>41</v>
      </c>
      <c r="P234" s="142">
        <f>O234*H234</f>
        <v>0</v>
      </c>
      <c r="Q234" s="142">
        <v>4.0000000000000003E-5</v>
      </c>
      <c r="R234" s="142">
        <f>Q234*H234</f>
        <v>6.3200000000000001E-3</v>
      </c>
      <c r="S234" s="142">
        <v>0</v>
      </c>
      <c r="T234" s="143">
        <f>S234*H234</f>
        <v>0</v>
      </c>
      <c r="AR234" s="144" t="s">
        <v>146</v>
      </c>
      <c r="AT234" s="144" t="s">
        <v>142</v>
      </c>
      <c r="AU234" s="144" t="s">
        <v>86</v>
      </c>
      <c r="AY234" s="16" t="s">
        <v>139</v>
      </c>
      <c r="BE234" s="145">
        <f>IF(N234="základní",J234,0)</f>
        <v>0</v>
      </c>
      <c r="BF234" s="145">
        <f>IF(N234="snížená",J234,0)</f>
        <v>0</v>
      </c>
      <c r="BG234" s="145">
        <f>IF(N234="zákl. přenesená",J234,0)</f>
        <v>0</v>
      </c>
      <c r="BH234" s="145">
        <f>IF(N234="sníž. přenesená",J234,0)</f>
        <v>0</v>
      </c>
      <c r="BI234" s="145">
        <f>IF(N234="nulová",J234,0)</f>
        <v>0</v>
      </c>
      <c r="BJ234" s="16" t="s">
        <v>84</v>
      </c>
      <c r="BK234" s="145">
        <f>ROUND(I234*H234,2)</f>
        <v>0</v>
      </c>
      <c r="BL234" s="16" t="s">
        <v>146</v>
      </c>
      <c r="BM234" s="144" t="s">
        <v>256</v>
      </c>
    </row>
    <row r="235" spans="2:65" s="1" customFormat="1" ht="11.25">
      <c r="B235" s="31"/>
      <c r="D235" s="146" t="s">
        <v>148</v>
      </c>
      <c r="F235" s="147" t="s">
        <v>257</v>
      </c>
      <c r="I235" s="148"/>
      <c r="L235" s="31"/>
      <c r="M235" s="149"/>
      <c r="T235" s="55"/>
      <c r="AT235" s="16" t="s">
        <v>148</v>
      </c>
      <c r="AU235" s="16" t="s">
        <v>86</v>
      </c>
    </row>
    <row r="236" spans="2:65" s="12" customFormat="1" ht="11.25">
      <c r="B236" s="150"/>
      <c r="D236" s="151" t="s">
        <v>150</v>
      </c>
      <c r="E236" s="152" t="s">
        <v>1</v>
      </c>
      <c r="F236" s="153" t="s">
        <v>258</v>
      </c>
      <c r="H236" s="152" t="s">
        <v>1</v>
      </c>
      <c r="I236" s="154"/>
      <c r="L236" s="150"/>
      <c r="M236" s="155"/>
      <c r="T236" s="156"/>
      <c r="AT236" s="152" t="s">
        <v>150</v>
      </c>
      <c r="AU236" s="152" t="s">
        <v>86</v>
      </c>
      <c r="AV236" s="12" t="s">
        <v>84</v>
      </c>
      <c r="AW236" s="12" t="s">
        <v>32</v>
      </c>
      <c r="AX236" s="12" t="s">
        <v>76</v>
      </c>
      <c r="AY236" s="152" t="s">
        <v>139</v>
      </c>
    </row>
    <row r="237" spans="2:65" s="13" customFormat="1" ht="11.25">
      <c r="B237" s="157"/>
      <c r="D237" s="151" t="s">
        <v>150</v>
      </c>
      <c r="E237" s="158" t="s">
        <v>1</v>
      </c>
      <c r="F237" s="159" t="s">
        <v>259</v>
      </c>
      <c r="H237" s="160">
        <v>40</v>
      </c>
      <c r="I237" s="161"/>
      <c r="L237" s="157"/>
      <c r="M237" s="162"/>
      <c r="T237" s="163"/>
      <c r="AT237" s="158" t="s">
        <v>150</v>
      </c>
      <c r="AU237" s="158" t="s">
        <v>86</v>
      </c>
      <c r="AV237" s="13" t="s">
        <v>86</v>
      </c>
      <c r="AW237" s="13" t="s">
        <v>32</v>
      </c>
      <c r="AX237" s="13" t="s">
        <v>76</v>
      </c>
      <c r="AY237" s="158" t="s">
        <v>139</v>
      </c>
    </row>
    <row r="238" spans="2:65" s="12" customFormat="1" ht="11.25">
      <c r="B238" s="150"/>
      <c r="D238" s="151" t="s">
        <v>150</v>
      </c>
      <c r="E238" s="152" t="s">
        <v>1</v>
      </c>
      <c r="F238" s="153" t="s">
        <v>260</v>
      </c>
      <c r="H238" s="152" t="s">
        <v>1</v>
      </c>
      <c r="I238" s="154"/>
      <c r="L238" s="150"/>
      <c r="M238" s="155"/>
      <c r="T238" s="156"/>
      <c r="AT238" s="152" t="s">
        <v>150</v>
      </c>
      <c r="AU238" s="152" t="s">
        <v>86</v>
      </c>
      <c r="AV238" s="12" t="s">
        <v>84</v>
      </c>
      <c r="AW238" s="12" t="s">
        <v>32</v>
      </c>
      <c r="AX238" s="12" t="s">
        <v>76</v>
      </c>
      <c r="AY238" s="152" t="s">
        <v>139</v>
      </c>
    </row>
    <row r="239" spans="2:65" s="13" customFormat="1" ht="11.25">
      <c r="B239" s="157"/>
      <c r="D239" s="151" t="s">
        <v>150</v>
      </c>
      <c r="E239" s="158" t="s">
        <v>1</v>
      </c>
      <c r="F239" s="159" t="s">
        <v>245</v>
      </c>
      <c r="H239" s="160">
        <v>36</v>
      </c>
      <c r="I239" s="161"/>
      <c r="L239" s="157"/>
      <c r="M239" s="162"/>
      <c r="T239" s="163"/>
      <c r="AT239" s="158" t="s">
        <v>150</v>
      </c>
      <c r="AU239" s="158" t="s">
        <v>86</v>
      </c>
      <c r="AV239" s="13" t="s">
        <v>86</v>
      </c>
      <c r="AW239" s="13" t="s">
        <v>32</v>
      </c>
      <c r="AX239" s="13" t="s">
        <v>76</v>
      </c>
      <c r="AY239" s="158" t="s">
        <v>139</v>
      </c>
    </row>
    <row r="240" spans="2:65" s="12" customFormat="1" ht="11.25">
      <c r="B240" s="150"/>
      <c r="D240" s="151" t="s">
        <v>150</v>
      </c>
      <c r="E240" s="152" t="s">
        <v>1</v>
      </c>
      <c r="F240" s="153" t="s">
        <v>261</v>
      </c>
      <c r="H240" s="152" t="s">
        <v>1</v>
      </c>
      <c r="I240" s="154"/>
      <c r="L240" s="150"/>
      <c r="M240" s="155"/>
      <c r="T240" s="156"/>
      <c r="AT240" s="152" t="s">
        <v>150</v>
      </c>
      <c r="AU240" s="152" t="s">
        <v>86</v>
      </c>
      <c r="AV240" s="12" t="s">
        <v>84</v>
      </c>
      <c r="AW240" s="12" t="s">
        <v>32</v>
      </c>
      <c r="AX240" s="12" t="s">
        <v>76</v>
      </c>
      <c r="AY240" s="152" t="s">
        <v>139</v>
      </c>
    </row>
    <row r="241" spans="2:65" s="13" customFormat="1" ht="11.25">
      <c r="B241" s="157"/>
      <c r="D241" s="151" t="s">
        <v>150</v>
      </c>
      <c r="E241" s="158" t="s">
        <v>1</v>
      </c>
      <c r="F241" s="159" t="s">
        <v>262</v>
      </c>
      <c r="H241" s="160">
        <v>60</v>
      </c>
      <c r="I241" s="161"/>
      <c r="L241" s="157"/>
      <c r="M241" s="162"/>
      <c r="T241" s="163"/>
      <c r="AT241" s="158" t="s">
        <v>150</v>
      </c>
      <c r="AU241" s="158" t="s">
        <v>86</v>
      </c>
      <c r="AV241" s="13" t="s">
        <v>86</v>
      </c>
      <c r="AW241" s="13" t="s">
        <v>32</v>
      </c>
      <c r="AX241" s="13" t="s">
        <v>76</v>
      </c>
      <c r="AY241" s="158" t="s">
        <v>139</v>
      </c>
    </row>
    <row r="242" spans="2:65" s="12" customFormat="1" ht="11.25">
      <c r="B242" s="150"/>
      <c r="D242" s="151" t="s">
        <v>150</v>
      </c>
      <c r="E242" s="152" t="s">
        <v>1</v>
      </c>
      <c r="F242" s="153" t="s">
        <v>152</v>
      </c>
      <c r="H242" s="152" t="s">
        <v>1</v>
      </c>
      <c r="I242" s="154"/>
      <c r="L242" s="150"/>
      <c r="M242" s="155"/>
      <c r="T242" s="156"/>
      <c r="AT242" s="152" t="s">
        <v>150</v>
      </c>
      <c r="AU242" s="152" t="s">
        <v>86</v>
      </c>
      <c r="AV242" s="12" t="s">
        <v>84</v>
      </c>
      <c r="AW242" s="12" t="s">
        <v>32</v>
      </c>
      <c r="AX242" s="12" t="s">
        <v>76</v>
      </c>
      <c r="AY242" s="152" t="s">
        <v>139</v>
      </c>
    </row>
    <row r="243" spans="2:65" s="13" customFormat="1" ht="11.25">
      <c r="B243" s="157"/>
      <c r="D243" s="151" t="s">
        <v>150</v>
      </c>
      <c r="E243" s="158" t="s">
        <v>1</v>
      </c>
      <c r="F243" s="159" t="s">
        <v>263</v>
      </c>
      <c r="H243" s="160">
        <v>22</v>
      </c>
      <c r="I243" s="161"/>
      <c r="L243" s="157"/>
      <c r="M243" s="162"/>
      <c r="T243" s="163"/>
      <c r="AT243" s="158" t="s">
        <v>150</v>
      </c>
      <c r="AU243" s="158" t="s">
        <v>86</v>
      </c>
      <c r="AV243" s="13" t="s">
        <v>86</v>
      </c>
      <c r="AW243" s="13" t="s">
        <v>32</v>
      </c>
      <c r="AX243" s="13" t="s">
        <v>76</v>
      </c>
      <c r="AY243" s="158" t="s">
        <v>139</v>
      </c>
    </row>
    <row r="244" spans="2:65" s="14" customFormat="1" ht="11.25">
      <c r="B244" s="164"/>
      <c r="D244" s="151" t="s">
        <v>150</v>
      </c>
      <c r="E244" s="165" t="s">
        <v>1</v>
      </c>
      <c r="F244" s="166" t="s">
        <v>154</v>
      </c>
      <c r="H244" s="167">
        <v>158</v>
      </c>
      <c r="I244" s="168"/>
      <c r="L244" s="164"/>
      <c r="M244" s="169"/>
      <c r="T244" s="170"/>
      <c r="AT244" s="165" t="s">
        <v>150</v>
      </c>
      <c r="AU244" s="165" t="s">
        <v>86</v>
      </c>
      <c r="AV244" s="14" t="s">
        <v>146</v>
      </c>
      <c r="AW244" s="14" t="s">
        <v>32</v>
      </c>
      <c r="AX244" s="14" t="s">
        <v>84</v>
      </c>
      <c r="AY244" s="165" t="s">
        <v>139</v>
      </c>
    </row>
    <row r="245" spans="2:65" s="1" customFormat="1" ht="14.45" customHeight="1">
      <c r="B245" s="31"/>
      <c r="C245" s="132" t="s">
        <v>264</v>
      </c>
      <c r="D245" s="132" t="s">
        <v>142</v>
      </c>
      <c r="E245" s="133" t="s">
        <v>265</v>
      </c>
      <c r="F245" s="134" t="s">
        <v>266</v>
      </c>
      <c r="G245" s="135" t="s">
        <v>163</v>
      </c>
      <c r="H245" s="136">
        <v>4</v>
      </c>
      <c r="I245" s="137"/>
      <c r="J245" s="138">
        <f>ROUND(I245*H245,2)</f>
        <v>0</v>
      </c>
      <c r="K245" s="139"/>
      <c r="L245" s="31"/>
      <c r="M245" s="140" t="s">
        <v>1</v>
      </c>
      <c r="N245" s="141" t="s">
        <v>41</v>
      </c>
      <c r="P245" s="142">
        <f>O245*H245</f>
        <v>0</v>
      </c>
      <c r="Q245" s="142">
        <v>1.17E-2</v>
      </c>
      <c r="R245" s="142">
        <f>Q245*H245</f>
        <v>4.6800000000000001E-2</v>
      </c>
      <c r="S245" s="142">
        <v>0</v>
      </c>
      <c r="T245" s="143">
        <f>S245*H245</f>
        <v>0</v>
      </c>
      <c r="AR245" s="144" t="s">
        <v>146</v>
      </c>
      <c r="AT245" s="144" t="s">
        <v>142</v>
      </c>
      <c r="AU245" s="144" t="s">
        <v>86</v>
      </c>
      <c r="AY245" s="16" t="s">
        <v>139</v>
      </c>
      <c r="BE245" s="145">
        <f>IF(N245="základní",J245,0)</f>
        <v>0</v>
      </c>
      <c r="BF245" s="145">
        <f>IF(N245="snížená",J245,0)</f>
        <v>0</v>
      </c>
      <c r="BG245" s="145">
        <f>IF(N245="zákl. přenesená",J245,0)</f>
        <v>0</v>
      </c>
      <c r="BH245" s="145">
        <f>IF(N245="sníž. přenesená",J245,0)</f>
        <v>0</v>
      </c>
      <c r="BI245" s="145">
        <f>IF(N245="nulová",J245,0)</f>
        <v>0</v>
      </c>
      <c r="BJ245" s="16" t="s">
        <v>84</v>
      </c>
      <c r="BK245" s="145">
        <f>ROUND(I245*H245,2)</f>
        <v>0</v>
      </c>
      <c r="BL245" s="16" t="s">
        <v>146</v>
      </c>
      <c r="BM245" s="144" t="s">
        <v>267</v>
      </c>
    </row>
    <row r="246" spans="2:65" s="12" customFormat="1" ht="11.25">
      <c r="B246" s="150"/>
      <c r="D246" s="151" t="s">
        <v>150</v>
      </c>
      <c r="E246" s="152" t="s">
        <v>1</v>
      </c>
      <c r="F246" s="153" t="s">
        <v>268</v>
      </c>
      <c r="H246" s="152" t="s">
        <v>1</v>
      </c>
      <c r="I246" s="154"/>
      <c r="L246" s="150"/>
      <c r="M246" s="155"/>
      <c r="T246" s="156"/>
      <c r="AT246" s="152" t="s">
        <v>150</v>
      </c>
      <c r="AU246" s="152" t="s">
        <v>86</v>
      </c>
      <c r="AV246" s="12" t="s">
        <v>84</v>
      </c>
      <c r="AW246" s="12" t="s">
        <v>32</v>
      </c>
      <c r="AX246" s="12" t="s">
        <v>76</v>
      </c>
      <c r="AY246" s="152" t="s">
        <v>139</v>
      </c>
    </row>
    <row r="247" spans="2:65" s="12" customFormat="1" ht="11.25">
      <c r="B247" s="150"/>
      <c r="D247" s="151" t="s">
        <v>150</v>
      </c>
      <c r="E247" s="152" t="s">
        <v>1</v>
      </c>
      <c r="F247" s="153" t="s">
        <v>258</v>
      </c>
      <c r="H247" s="152" t="s">
        <v>1</v>
      </c>
      <c r="I247" s="154"/>
      <c r="L247" s="150"/>
      <c r="M247" s="155"/>
      <c r="T247" s="156"/>
      <c r="AT247" s="152" t="s">
        <v>150</v>
      </c>
      <c r="AU247" s="152" t="s">
        <v>86</v>
      </c>
      <c r="AV247" s="12" t="s">
        <v>84</v>
      </c>
      <c r="AW247" s="12" t="s">
        <v>32</v>
      </c>
      <c r="AX247" s="12" t="s">
        <v>76</v>
      </c>
      <c r="AY247" s="152" t="s">
        <v>139</v>
      </c>
    </row>
    <row r="248" spans="2:65" s="13" customFormat="1" ht="11.25">
      <c r="B248" s="157"/>
      <c r="D248" s="151" t="s">
        <v>150</v>
      </c>
      <c r="E248" s="158" t="s">
        <v>1</v>
      </c>
      <c r="F248" s="159" t="s">
        <v>269</v>
      </c>
      <c r="H248" s="160">
        <v>4</v>
      </c>
      <c r="I248" s="161"/>
      <c r="L248" s="157"/>
      <c r="M248" s="162"/>
      <c r="T248" s="163"/>
      <c r="AT248" s="158" t="s">
        <v>150</v>
      </c>
      <c r="AU248" s="158" t="s">
        <v>86</v>
      </c>
      <c r="AV248" s="13" t="s">
        <v>86</v>
      </c>
      <c r="AW248" s="13" t="s">
        <v>32</v>
      </c>
      <c r="AX248" s="13" t="s">
        <v>76</v>
      </c>
      <c r="AY248" s="158" t="s">
        <v>139</v>
      </c>
    </row>
    <row r="249" spans="2:65" s="14" customFormat="1" ht="11.25">
      <c r="B249" s="164"/>
      <c r="D249" s="151" t="s">
        <v>150</v>
      </c>
      <c r="E249" s="165" t="s">
        <v>1</v>
      </c>
      <c r="F249" s="166" t="s">
        <v>154</v>
      </c>
      <c r="H249" s="167">
        <v>4</v>
      </c>
      <c r="I249" s="168"/>
      <c r="L249" s="164"/>
      <c r="M249" s="169"/>
      <c r="T249" s="170"/>
      <c r="AT249" s="165" t="s">
        <v>150</v>
      </c>
      <c r="AU249" s="165" t="s">
        <v>86</v>
      </c>
      <c r="AV249" s="14" t="s">
        <v>146</v>
      </c>
      <c r="AW249" s="14" t="s">
        <v>32</v>
      </c>
      <c r="AX249" s="14" t="s">
        <v>84</v>
      </c>
      <c r="AY249" s="165" t="s">
        <v>139</v>
      </c>
    </row>
    <row r="250" spans="2:65" s="1" customFormat="1" ht="22.15" customHeight="1">
      <c r="B250" s="31"/>
      <c r="C250" s="132" t="s">
        <v>270</v>
      </c>
      <c r="D250" s="132" t="s">
        <v>142</v>
      </c>
      <c r="E250" s="133" t="s">
        <v>271</v>
      </c>
      <c r="F250" s="134" t="s">
        <v>272</v>
      </c>
      <c r="G250" s="135" t="s">
        <v>171</v>
      </c>
      <c r="H250" s="136">
        <v>2.25</v>
      </c>
      <c r="I250" s="137"/>
      <c r="J250" s="138">
        <f>ROUND(I250*H250,2)</f>
        <v>0</v>
      </c>
      <c r="K250" s="139"/>
      <c r="L250" s="31"/>
      <c r="M250" s="140" t="s">
        <v>1</v>
      </c>
      <c r="N250" s="141" t="s">
        <v>41</v>
      </c>
      <c r="P250" s="142">
        <f>O250*H250</f>
        <v>0</v>
      </c>
      <c r="Q250" s="142">
        <v>0</v>
      </c>
      <c r="R250" s="142">
        <f>Q250*H250</f>
        <v>0</v>
      </c>
      <c r="S250" s="142">
        <v>5.3999999999999999E-2</v>
      </c>
      <c r="T250" s="143">
        <f>S250*H250</f>
        <v>0.1215</v>
      </c>
      <c r="AR250" s="144" t="s">
        <v>146</v>
      </c>
      <c r="AT250" s="144" t="s">
        <v>142</v>
      </c>
      <c r="AU250" s="144" t="s">
        <v>86</v>
      </c>
      <c r="AY250" s="16" t="s">
        <v>139</v>
      </c>
      <c r="BE250" s="145">
        <f>IF(N250="základní",J250,0)</f>
        <v>0</v>
      </c>
      <c r="BF250" s="145">
        <f>IF(N250="snížená",J250,0)</f>
        <v>0</v>
      </c>
      <c r="BG250" s="145">
        <f>IF(N250="zákl. přenesená",J250,0)</f>
        <v>0</v>
      </c>
      <c r="BH250" s="145">
        <f>IF(N250="sníž. přenesená",J250,0)</f>
        <v>0</v>
      </c>
      <c r="BI250" s="145">
        <f>IF(N250="nulová",J250,0)</f>
        <v>0</v>
      </c>
      <c r="BJ250" s="16" t="s">
        <v>84</v>
      </c>
      <c r="BK250" s="145">
        <f>ROUND(I250*H250,2)</f>
        <v>0</v>
      </c>
      <c r="BL250" s="16" t="s">
        <v>146</v>
      </c>
      <c r="BM250" s="144" t="s">
        <v>273</v>
      </c>
    </row>
    <row r="251" spans="2:65" s="1" customFormat="1" ht="11.25">
      <c r="B251" s="31"/>
      <c r="D251" s="146" t="s">
        <v>148</v>
      </c>
      <c r="F251" s="147" t="s">
        <v>274</v>
      </c>
      <c r="I251" s="148"/>
      <c r="L251" s="31"/>
      <c r="M251" s="149"/>
      <c r="T251" s="55"/>
      <c r="AT251" s="16" t="s">
        <v>148</v>
      </c>
      <c r="AU251" s="16" t="s">
        <v>86</v>
      </c>
    </row>
    <row r="252" spans="2:65" s="12" customFormat="1" ht="11.25">
      <c r="B252" s="150"/>
      <c r="D252" s="151" t="s">
        <v>150</v>
      </c>
      <c r="E252" s="152" t="s">
        <v>1</v>
      </c>
      <c r="F252" s="153" t="s">
        <v>275</v>
      </c>
      <c r="H252" s="152" t="s">
        <v>1</v>
      </c>
      <c r="I252" s="154"/>
      <c r="L252" s="150"/>
      <c r="M252" s="155"/>
      <c r="T252" s="156"/>
      <c r="AT252" s="152" t="s">
        <v>150</v>
      </c>
      <c r="AU252" s="152" t="s">
        <v>86</v>
      </c>
      <c r="AV252" s="12" t="s">
        <v>84</v>
      </c>
      <c r="AW252" s="12" t="s">
        <v>32</v>
      </c>
      <c r="AX252" s="12" t="s">
        <v>76</v>
      </c>
      <c r="AY252" s="152" t="s">
        <v>139</v>
      </c>
    </row>
    <row r="253" spans="2:65" s="12" customFormat="1" ht="11.25">
      <c r="B253" s="150"/>
      <c r="D253" s="151" t="s">
        <v>150</v>
      </c>
      <c r="E253" s="152" t="s">
        <v>1</v>
      </c>
      <c r="F253" s="153" t="s">
        <v>276</v>
      </c>
      <c r="H253" s="152" t="s">
        <v>1</v>
      </c>
      <c r="I253" s="154"/>
      <c r="L253" s="150"/>
      <c r="M253" s="155"/>
      <c r="T253" s="156"/>
      <c r="AT253" s="152" t="s">
        <v>150</v>
      </c>
      <c r="AU253" s="152" t="s">
        <v>86</v>
      </c>
      <c r="AV253" s="12" t="s">
        <v>84</v>
      </c>
      <c r="AW253" s="12" t="s">
        <v>32</v>
      </c>
      <c r="AX253" s="12" t="s">
        <v>76</v>
      </c>
      <c r="AY253" s="152" t="s">
        <v>139</v>
      </c>
    </row>
    <row r="254" spans="2:65" s="13" customFormat="1" ht="11.25">
      <c r="B254" s="157"/>
      <c r="D254" s="151" t="s">
        <v>150</v>
      </c>
      <c r="E254" s="158" t="s">
        <v>1</v>
      </c>
      <c r="F254" s="159" t="s">
        <v>277</v>
      </c>
      <c r="H254" s="160">
        <v>2.25</v>
      </c>
      <c r="I254" s="161"/>
      <c r="L254" s="157"/>
      <c r="M254" s="162"/>
      <c r="T254" s="163"/>
      <c r="AT254" s="158" t="s">
        <v>150</v>
      </c>
      <c r="AU254" s="158" t="s">
        <v>86</v>
      </c>
      <c r="AV254" s="13" t="s">
        <v>86</v>
      </c>
      <c r="AW254" s="13" t="s">
        <v>32</v>
      </c>
      <c r="AX254" s="13" t="s">
        <v>76</v>
      </c>
      <c r="AY254" s="158" t="s">
        <v>139</v>
      </c>
    </row>
    <row r="255" spans="2:65" s="14" customFormat="1" ht="11.25">
      <c r="B255" s="164"/>
      <c r="D255" s="151" t="s">
        <v>150</v>
      </c>
      <c r="E255" s="165" t="s">
        <v>1</v>
      </c>
      <c r="F255" s="166" t="s">
        <v>154</v>
      </c>
      <c r="H255" s="167">
        <v>2.25</v>
      </c>
      <c r="I255" s="168"/>
      <c r="L255" s="164"/>
      <c r="M255" s="169"/>
      <c r="T255" s="170"/>
      <c r="AT255" s="165" t="s">
        <v>150</v>
      </c>
      <c r="AU255" s="165" t="s">
        <v>86</v>
      </c>
      <c r="AV255" s="14" t="s">
        <v>146</v>
      </c>
      <c r="AW255" s="14" t="s">
        <v>32</v>
      </c>
      <c r="AX255" s="14" t="s">
        <v>84</v>
      </c>
      <c r="AY255" s="165" t="s">
        <v>139</v>
      </c>
    </row>
    <row r="256" spans="2:65" s="1" customFormat="1" ht="22.15" customHeight="1">
      <c r="B256" s="31"/>
      <c r="C256" s="132" t="s">
        <v>278</v>
      </c>
      <c r="D256" s="132" t="s">
        <v>142</v>
      </c>
      <c r="E256" s="133" t="s">
        <v>279</v>
      </c>
      <c r="F256" s="134" t="s">
        <v>280</v>
      </c>
      <c r="G256" s="135" t="s">
        <v>163</v>
      </c>
      <c r="H256" s="136">
        <v>6</v>
      </c>
      <c r="I256" s="137"/>
      <c r="J256" s="138">
        <f>ROUND(I256*H256,2)</f>
        <v>0</v>
      </c>
      <c r="K256" s="139"/>
      <c r="L256" s="31"/>
      <c r="M256" s="140" t="s">
        <v>1</v>
      </c>
      <c r="N256" s="141" t="s">
        <v>41</v>
      </c>
      <c r="P256" s="142">
        <f>O256*H256</f>
        <v>0</v>
      </c>
      <c r="Q256" s="142">
        <v>0</v>
      </c>
      <c r="R256" s="142">
        <f>Q256*H256</f>
        <v>0</v>
      </c>
      <c r="S256" s="142">
        <v>1.7000000000000001E-2</v>
      </c>
      <c r="T256" s="143">
        <f>S256*H256</f>
        <v>0.10200000000000001</v>
      </c>
      <c r="AR256" s="144" t="s">
        <v>146</v>
      </c>
      <c r="AT256" s="144" t="s">
        <v>142</v>
      </c>
      <c r="AU256" s="144" t="s">
        <v>86</v>
      </c>
      <c r="AY256" s="16" t="s">
        <v>139</v>
      </c>
      <c r="BE256" s="145">
        <f>IF(N256="základní",J256,0)</f>
        <v>0</v>
      </c>
      <c r="BF256" s="145">
        <f>IF(N256="snížená",J256,0)</f>
        <v>0</v>
      </c>
      <c r="BG256" s="145">
        <f>IF(N256="zákl. přenesená",J256,0)</f>
        <v>0</v>
      </c>
      <c r="BH256" s="145">
        <f>IF(N256="sníž. přenesená",J256,0)</f>
        <v>0</v>
      </c>
      <c r="BI256" s="145">
        <f>IF(N256="nulová",J256,0)</f>
        <v>0</v>
      </c>
      <c r="BJ256" s="16" t="s">
        <v>84</v>
      </c>
      <c r="BK256" s="145">
        <f>ROUND(I256*H256,2)</f>
        <v>0</v>
      </c>
      <c r="BL256" s="16" t="s">
        <v>146</v>
      </c>
      <c r="BM256" s="144" t="s">
        <v>281</v>
      </c>
    </row>
    <row r="257" spans="2:65" s="1" customFormat="1" ht="11.25">
      <c r="B257" s="31"/>
      <c r="D257" s="146" t="s">
        <v>148</v>
      </c>
      <c r="F257" s="147" t="s">
        <v>282</v>
      </c>
      <c r="I257" s="148"/>
      <c r="L257" s="31"/>
      <c r="M257" s="149"/>
      <c r="T257" s="55"/>
      <c r="AT257" s="16" t="s">
        <v>148</v>
      </c>
      <c r="AU257" s="16" t="s">
        <v>86</v>
      </c>
    </row>
    <row r="258" spans="2:65" s="12" customFormat="1" ht="11.25">
      <c r="B258" s="150"/>
      <c r="D258" s="151" t="s">
        <v>150</v>
      </c>
      <c r="E258" s="152" t="s">
        <v>1</v>
      </c>
      <c r="F258" s="153" t="s">
        <v>283</v>
      </c>
      <c r="H258" s="152" t="s">
        <v>1</v>
      </c>
      <c r="I258" s="154"/>
      <c r="L258" s="150"/>
      <c r="M258" s="155"/>
      <c r="T258" s="156"/>
      <c r="AT258" s="152" t="s">
        <v>150</v>
      </c>
      <c r="AU258" s="152" t="s">
        <v>86</v>
      </c>
      <c r="AV258" s="12" t="s">
        <v>84</v>
      </c>
      <c r="AW258" s="12" t="s">
        <v>32</v>
      </c>
      <c r="AX258" s="12" t="s">
        <v>76</v>
      </c>
      <c r="AY258" s="152" t="s">
        <v>139</v>
      </c>
    </row>
    <row r="259" spans="2:65" s="12" customFormat="1" ht="11.25">
      <c r="B259" s="150"/>
      <c r="D259" s="151" t="s">
        <v>150</v>
      </c>
      <c r="E259" s="152" t="s">
        <v>1</v>
      </c>
      <c r="F259" s="153" t="s">
        <v>258</v>
      </c>
      <c r="H259" s="152" t="s">
        <v>1</v>
      </c>
      <c r="I259" s="154"/>
      <c r="L259" s="150"/>
      <c r="M259" s="155"/>
      <c r="T259" s="156"/>
      <c r="AT259" s="152" t="s">
        <v>150</v>
      </c>
      <c r="AU259" s="152" t="s">
        <v>86</v>
      </c>
      <c r="AV259" s="12" t="s">
        <v>84</v>
      </c>
      <c r="AW259" s="12" t="s">
        <v>32</v>
      </c>
      <c r="AX259" s="12" t="s">
        <v>76</v>
      </c>
      <c r="AY259" s="152" t="s">
        <v>139</v>
      </c>
    </row>
    <row r="260" spans="2:65" s="12" customFormat="1" ht="11.25">
      <c r="B260" s="150"/>
      <c r="D260" s="151" t="s">
        <v>150</v>
      </c>
      <c r="E260" s="152" t="s">
        <v>1</v>
      </c>
      <c r="F260" s="153" t="s">
        <v>284</v>
      </c>
      <c r="H260" s="152" t="s">
        <v>1</v>
      </c>
      <c r="I260" s="154"/>
      <c r="L260" s="150"/>
      <c r="M260" s="155"/>
      <c r="T260" s="156"/>
      <c r="AT260" s="152" t="s">
        <v>150</v>
      </c>
      <c r="AU260" s="152" t="s">
        <v>86</v>
      </c>
      <c r="AV260" s="12" t="s">
        <v>84</v>
      </c>
      <c r="AW260" s="12" t="s">
        <v>32</v>
      </c>
      <c r="AX260" s="12" t="s">
        <v>76</v>
      </c>
      <c r="AY260" s="152" t="s">
        <v>139</v>
      </c>
    </row>
    <row r="261" spans="2:65" s="13" customFormat="1" ht="11.25">
      <c r="B261" s="157"/>
      <c r="D261" s="151" t="s">
        <v>150</v>
      </c>
      <c r="E261" s="158" t="s">
        <v>1</v>
      </c>
      <c r="F261" s="159" t="s">
        <v>230</v>
      </c>
      <c r="H261" s="160">
        <v>3</v>
      </c>
      <c r="I261" s="161"/>
      <c r="L261" s="157"/>
      <c r="M261" s="162"/>
      <c r="T261" s="163"/>
      <c r="AT261" s="158" t="s">
        <v>150</v>
      </c>
      <c r="AU261" s="158" t="s">
        <v>86</v>
      </c>
      <c r="AV261" s="13" t="s">
        <v>86</v>
      </c>
      <c r="AW261" s="13" t="s">
        <v>32</v>
      </c>
      <c r="AX261" s="13" t="s">
        <v>76</v>
      </c>
      <c r="AY261" s="158" t="s">
        <v>139</v>
      </c>
    </row>
    <row r="262" spans="2:65" s="12" customFormat="1" ht="11.25">
      <c r="B262" s="150"/>
      <c r="D262" s="151" t="s">
        <v>150</v>
      </c>
      <c r="E262" s="152" t="s">
        <v>1</v>
      </c>
      <c r="F262" s="153" t="s">
        <v>285</v>
      </c>
      <c r="H262" s="152" t="s">
        <v>1</v>
      </c>
      <c r="I262" s="154"/>
      <c r="L262" s="150"/>
      <c r="M262" s="155"/>
      <c r="T262" s="156"/>
      <c r="AT262" s="152" t="s">
        <v>150</v>
      </c>
      <c r="AU262" s="152" t="s">
        <v>86</v>
      </c>
      <c r="AV262" s="12" t="s">
        <v>84</v>
      </c>
      <c r="AW262" s="12" t="s">
        <v>32</v>
      </c>
      <c r="AX262" s="12" t="s">
        <v>76</v>
      </c>
      <c r="AY262" s="152" t="s">
        <v>139</v>
      </c>
    </row>
    <row r="263" spans="2:65" s="13" customFormat="1" ht="11.25">
      <c r="B263" s="157"/>
      <c r="D263" s="151" t="s">
        <v>150</v>
      </c>
      <c r="E263" s="158" t="s">
        <v>1</v>
      </c>
      <c r="F263" s="159" t="s">
        <v>168</v>
      </c>
      <c r="H263" s="160">
        <v>1</v>
      </c>
      <c r="I263" s="161"/>
      <c r="L263" s="157"/>
      <c r="M263" s="162"/>
      <c r="T263" s="163"/>
      <c r="AT263" s="158" t="s">
        <v>150</v>
      </c>
      <c r="AU263" s="158" t="s">
        <v>86</v>
      </c>
      <c r="AV263" s="13" t="s">
        <v>86</v>
      </c>
      <c r="AW263" s="13" t="s">
        <v>32</v>
      </c>
      <c r="AX263" s="13" t="s">
        <v>76</v>
      </c>
      <c r="AY263" s="158" t="s">
        <v>139</v>
      </c>
    </row>
    <row r="264" spans="2:65" s="12" customFormat="1" ht="11.25">
      <c r="B264" s="150"/>
      <c r="D264" s="151" t="s">
        <v>150</v>
      </c>
      <c r="E264" s="152" t="s">
        <v>1</v>
      </c>
      <c r="F264" s="153" t="s">
        <v>286</v>
      </c>
      <c r="H264" s="152" t="s">
        <v>1</v>
      </c>
      <c r="I264" s="154"/>
      <c r="L264" s="150"/>
      <c r="M264" s="155"/>
      <c r="T264" s="156"/>
      <c r="AT264" s="152" t="s">
        <v>150</v>
      </c>
      <c r="AU264" s="152" t="s">
        <v>86</v>
      </c>
      <c r="AV264" s="12" t="s">
        <v>84</v>
      </c>
      <c r="AW264" s="12" t="s">
        <v>32</v>
      </c>
      <c r="AX264" s="12" t="s">
        <v>76</v>
      </c>
      <c r="AY264" s="152" t="s">
        <v>139</v>
      </c>
    </row>
    <row r="265" spans="2:65" s="13" customFormat="1" ht="11.25">
      <c r="B265" s="157"/>
      <c r="D265" s="151" t="s">
        <v>150</v>
      </c>
      <c r="E265" s="158" t="s">
        <v>1</v>
      </c>
      <c r="F265" s="159" t="s">
        <v>168</v>
      </c>
      <c r="H265" s="160">
        <v>1</v>
      </c>
      <c r="I265" s="161"/>
      <c r="L265" s="157"/>
      <c r="M265" s="162"/>
      <c r="T265" s="163"/>
      <c r="AT265" s="158" t="s">
        <v>150</v>
      </c>
      <c r="AU265" s="158" t="s">
        <v>86</v>
      </c>
      <c r="AV265" s="13" t="s">
        <v>86</v>
      </c>
      <c r="AW265" s="13" t="s">
        <v>32</v>
      </c>
      <c r="AX265" s="13" t="s">
        <v>76</v>
      </c>
      <c r="AY265" s="158" t="s">
        <v>139</v>
      </c>
    </row>
    <row r="266" spans="2:65" s="12" customFormat="1" ht="11.25">
      <c r="B266" s="150"/>
      <c r="D266" s="151" t="s">
        <v>150</v>
      </c>
      <c r="E266" s="152" t="s">
        <v>1</v>
      </c>
      <c r="F266" s="153" t="s">
        <v>166</v>
      </c>
      <c r="H266" s="152" t="s">
        <v>1</v>
      </c>
      <c r="I266" s="154"/>
      <c r="L266" s="150"/>
      <c r="M266" s="155"/>
      <c r="T266" s="156"/>
      <c r="AT266" s="152" t="s">
        <v>150</v>
      </c>
      <c r="AU266" s="152" t="s">
        <v>86</v>
      </c>
      <c r="AV266" s="12" t="s">
        <v>84</v>
      </c>
      <c r="AW266" s="12" t="s">
        <v>32</v>
      </c>
      <c r="AX266" s="12" t="s">
        <v>76</v>
      </c>
      <c r="AY266" s="152" t="s">
        <v>139</v>
      </c>
    </row>
    <row r="267" spans="2:65" s="12" customFormat="1" ht="11.25">
      <c r="B267" s="150"/>
      <c r="D267" s="151" t="s">
        <v>150</v>
      </c>
      <c r="E267" s="152" t="s">
        <v>1</v>
      </c>
      <c r="F267" s="153" t="s">
        <v>152</v>
      </c>
      <c r="H267" s="152" t="s">
        <v>1</v>
      </c>
      <c r="I267" s="154"/>
      <c r="L267" s="150"/>
      <c r="M267" s="155"/>
      <c r="T267" s="156"/>
      <c r="AT267" s="152" t="s">
        <v>150</v>
      </c>
      <c r="AU267" s="152" t="s">
        <v>86</v>
      </c>
      <c r="AV267" s="12" t="s">
        <v>84</v>
      </c>
      <c r="AW267" s="12" t="s">
        <v>32</v>
      </c>
      <c r="AX267" s="12" t="s">
        <v>76</v>
      </c>
      <c r="AY267" s="152" t="s">
        <v>139</v>
      </c>
    </row>
    <row r="268" spans="2:65" s="13" customFormat="1" ht="11.25">
      <c r="B268" s="157"/>
      <c r="D268" s="151" t="s">
        <v>150</v>
      </c>
      <c r="E268" s="158" t="s">
        <v>1</v>
      </c>
      <c r="F268" s="159" t="s">
        <v>287</v>
      </c>
      <c r="H268" s="160">
        <v>1</v>
      </c>
      <c r="I268" s="161"/>
      <c r="L268" s="157"/>
      <c r="M268" s="162"/>
      <c r="T268" s="163"/>
      <c r="AT268" s="158" t="s">
        <v>150</v>
      </c>
      <c r="AU268" s="158" t="s">
        <v>86</v>
      </c>
      <c r="AV268" s="13" t="s">
        <v>86</v>
      </c>
      <c r="AW268" s="13" t="s">
        <v>32</v>
      </c>
      <c r="AX268" s="13" t="s">
        <v>76</v>
      </c>
      <c r="AY268" s="158" t="s">
        <v>139</v>
      </c>
    </row>
    <row r="269" spans="2:65" s="14" customFormat="1" ht="11.25">
      <c r="B269" s="164"/>
      <c r="D269" s="151" t="s">
        <v>150</v>
      </c>
      <c r="E269" s="165" t="s">
        <v>1</v>
      </c>
      <c r="F269" s="166" t="s">
        <v>154</v>
      </c>
      <c r="H269" s="167">
        <v>6</v>
      </c>
      <c r="I269" s="168"/>
      <c r="L269" s="164"/>
      <c r="M269" s="169"/>
      <c r="T269" s="170"/>
      <c r="AT269" s="165" t="s">
        <v>150</v>
      </c>
      <c r="AU269" s="165" t="s">
        <v>86</v>
      </c>
      <c r="AV269" s="14" t="s">
        <v>146</v>
      </c>
      <c r="AW269" s="14" t="s">
        <v>32</v>
      </c>
      <c r="AX269" s="14" t="s">
        <v>84</v>
      </c>
      <c r="AY269" s="165" t="s">
        <v>139</v>
      </c>
    </row>
    <row r="270" spans="2:65" s="1" customFormat="1" ht="22.15" customHeight="1">
      <c r="B270" s="31"/>
      <c r="C270" s="132" t="s">
        <v>7</v>
      </c>
      <c r="D270" s="132" t="s">
        <v>142</v>
      </c>
      <c r="E270" s="133" t="s">
        <v>288</v>
      </c>
      <c r="F270" s="134" t="s">
        <v>289</v>
      </c>
      <c r="G270" s="135" t="s">
        <v>145</v>
      </c>
      <c r="H270" s="136">
        <v>1.389</v>
      </c>
      <c r="I270" s="137"/>
      <c r="J270" s="138">
        <f>ROUND(I270*H270,2)</f>
        <v>0</v>
      </c>
      <c r="K270" s="139"/>
      <c r="L270" s="31"/>
      <c r="M270" s="140" t="s">
        <v>1</v>
      </c>
      <c r="N270" s="141" t="s">
        <v>41</v>
      </c>
      <c r="P270" s="142">
        <f>O270*H270</f>
        <v>0</v>
      </c>
      <c r="Q270" s="142">
        <v>0</v>
      </c>
      <c r="R270" s="142">
        <f>Q270*H270</f>
        <v>0</v>
      </c>
      <c r="S270" s="142">
        <v>2.4</v>
      </c>
      <c r="T270" s="143">
        <f>S270*H270</f>
        <v>3.3336000000000001</v>
      </c>
      <c r="AR270" s="144" t="s">
        <v>146</v>
      </c>
      <c r="AT270" s="144" t="s">
        <v>142</v>
      </c>
      <c r="AU270" s="144" t="s">
        <v>86</v>
      </c>
      <c r="AY270" s="16" t="s">
        <v>139</v>
      </c>
      <c r="BE270" s="145">
        <f>IF(N270="základní",J270,0)</f>
        <v>0</v>
      </c>
      <c r="BF270" s="145">
        <f>IF(N270="snížená",J270,0)</f>
        <v>0</v>
      </c>
      <c r="BG270" s="145">
        <f>IF(N270="zákl. přenesená",J270,0)</f>
        <v>0</v>
      </c>
      <c r="BH270" s="145">
        <f>IF(N270="sníž. přenesená",J270,0)</f>
        <v>0</v>
      </c>
      <c r="BI270" s="145">
        <f>IF(N270="nulová",J270,0)</f>
        <v>0</v>
      </c>
      <c r="BJ270" s="16" t="s">
        <v>84</v>
      </c>
      <c r="BK270" s="145">
        <f>ROUND(I270*H270,2)</f>
        <v>0</v>
      </c>
      <c r="BL270" s="16" t="s">
        <v>146</v>
      </c>
      <c r="BM270" s="144" t="s">
        <v>290</v>
      </c>
    </row>
    <row r="271" spans="2:65" s="1" customFormat="1" ht="11.25">
      <c r="B271" s="31"/>
      <c r="D271" s="146" t="s">
        <v>148</v>
      </c>
      <c r="F271" s="147" t="s">
        <v>291</v>
      </c>
      <c r="I271" s="148"/>
      <c r="L271" s="31"/>
      <c r="M271" s="149"/>
      <c r="T271" s="55"/>
      <c r="AT271" s="16" t="s">
        <v>148</v>
      </c>
      <c r="AU271" s="16" t="s">
        <v>86</v>
      </c>
    </row>
    <row r="272" spans="2:65" s="12" customFormat="1" ht="11.25">
      <c r="B272" s="150"/>
      <c r="D272" s="151" t="s">
        <v>150</v>
      </c>
      <c r="E272" s="152" t="s">
        <v>1</v>
      </c>
      <c r="F272" s="153" t="s">
        <v>283</v>
      </c>
      <c r="H272" s="152" t="s">
        <v>1</v>
      </c>
      <c r="I272" s="154"/>
      <c r="L272" s="150"/>
      <c r="M272" s="155"/>
      <c r="T272" s="156"/>
      <c r="AT272" s="152" t="s">
        <v>150</v>
      </c>
      <c r="AU272" s="152" t="s">
        <v>86</v>
      </c>
      <c r="AV272" s="12" t="s">
        <v>84</v>
      </c>
      <c r="AW272" s="12" t="s">
        <v>32</v>
      </c>
      <c r="AX272" s="12" t="s">
        <v>76</v>
      </c>
      <c r="AY272" s="152" t="s">
        <v>139</v>
      </c>
    </row>
    <row r="273" spans="2:51" s="12" customFormat="1" ht="11.25">
      <c r="B273" s="150"/>
      <c r="D273" s="151" t="s">
        <v>150</v>
      </c>
      <c r="E273" s="152" t="s">
        <v>1</v>
      </c>
      <c r="F273" s="153" t="s">
        <v>258</v>
      </c>
      <c r="H273" s="152" t="s">
        <v>1</v>
      </c>
      <c r="I273" s="154"/>
      <c r="L273" s="150"/>
      <c r="M273" s="155"/>
      <c r="T273" s="156"/>
      <c r="AT273" s="152" t="s">
        <v>150</v>
      </c>
      <c r="AU273" s="152" t="s">
        <v>86</v>
      </c>
      <c r="AV273" s="12" t="s">
        <v>84</v>
      </c>
      <c r="AW273" s="12" t="s">
        <v>32</v>
      </c>
      <c r="AX273" s="12" t="s">
        <v>76</v>
      </c>
      <c r="AY273" s="152" t="s">
        <v>139</v>
      </c>
    </row>
    <row r="274" spans="2:51" s="12" customFormat="1" ht="11.25">
      <c r="B274" s="150"/>
      <c r="D274" s="151" t="s">
        <v>150</v>
      </c>
      <c r="E274" s="152" t="s">
        <v>1</v>
      </c>
      <c r="F274" s="153" t="s">
        <v>292</v>
      </c>
      <c r="H274" s="152" t="s">
        <v>1</v>
      </c>
      <c r="I274" s="154"/>
      <c r="L274" s="150"/>
      <c r="M274" s="155"/>
      <c r="T274" s="156"/>
      <c r="AT274" s="152" t="s">
        <v>150</v>
      </c>
      <c r="AU274" s="152" t="s">
        <v>86</v>
      </c>
      <c r="AV274" s="12" t="s">
        <v>84</v>
      </c>
      <c r="AW274" s="12" t="s">
        <v>32</v>
      </c>
      <c r="AX274" s="12" t="s">
        <v>76</v>
      </c>
      <c r="AY274" s="152" t="s">
        <v>139</v>
      </c>
    </row>
    <row r="275" spans="2:51" s="13" customFormat="1" ht="11.25">
      <c r="B275" s="157"/>
      <c r="D275" s="151" t="s">
        <v>150</v>
      </c>
      <c r="E275" s="158" t="s">
        <v>1</v>
      </c>
      <c r="F275" s="159" t="s">
        <v>293</v>
      </c>
      <c r="H275" s="160">
        <v>0.09</v>
      </c>
      <c r="I275" s="161"/>
      <c r="L275" s="157"/>
      <c r="M275" s="162"/>
      <c r="T275" s="163"/>
      <c r="AT275" s="158" t="s">
        <v>150</v>
      </c>
      <c r="AU275" s="158" t="s">
        <v>86</v>
      </c>
      <c r="AV275" s="13" t="s">
        <v>86</v>
      </c>
      <c r="AW275" s="13" t="s">
        <v>32</v>
      </c>
      <c r="AX275" s="13" t="s">
        <v>76</v>
      </c>
      <c r="AY275" s="158" t="s">
        <v>139</v>
      </c>
    </row>
    <row r="276" spans="2:51" s="12" customFormat="1" ht="11.25">
      <c r="B276" s="150"/>
      <c r="D276" s="151" t="s">
        <v>150</v>
      </c>
      <c r="E276" s="152" t="s">
        <v>1</v>
      </c>
      <c r="F276" s="153" t="s">
        <v>294</v>
      </c>
      <c r="H276" s="152" t="s">
        <v>1</v>
      </c>
      <c r="I276" s="154"/>
      <c r="L276" s="150"/>
      <c r="M276" s="155"/>
      <c r="T276" s="156"/>
      <c r="AT276" s="152" t="s">
        <v>150</v>
      </c>
      <c r="AU276" s="152" t="s">
        <v>86</v>
      </c>
      <c r="AV276" s="12" t="s">
        <v>84</v>
      </c>
      <c r="AW276" s="12" t="s">
        <v>32</v>
      </c>
      <c r="AX276" s="12" t="s">
        <v>76</v>
      </c>
      <c r="AY276" s="152" t="s">
        <v>139</v>
      </c>
    </row>
    <row r="277" spans="2:51" s="12" customFormat="1" ht="11.25">
      <c r="B277" s="150"/>
      <c r="D277" s="151" t="s">
        <v>150</v>
      </c>
      <c r="E277" s="152" t="s">
        <v>1</v>
      </c>
      <c r="F277" s="153" t="s">
        <v>260</v>
      </c>
      <c r="H277" s="152" t="s">
        <v>1</v>
      </c>
      <c r="I277" s="154"/>
      <c r="L277" s="150"/>
      <c r="M277" s="155"/>
      <c r="T277" s="156"/>
      <c r="AT277" s="152" t="s">
        <v>150</v>
      </c>
      <c r="AU277" s="152" t="s">
        <v>86</v>
      </c>
      <c r="AV277" s="12" t="s">
        <v>84</v>
      </c>
      <c r="AW277" s="12" t="s">
        <v>32</v>
      </c>
      <c r="AX277" s="12" t="s">
        <v>76</v>
      </c>
      <c r="AY277" s="152" t="s">
        <v>139</v>
      </c>
    </row>
    <row r="278" spans="2:51" s="12" customFormat="1" ht="11.25">
      <c r="B278" s="150"/>
      <c r="D278" s="151" t="s">
        <v>150</v>
      </c>
      <c r="E278" s="152" t="s">
        <v>1</v>
      </c>
      <c r="F278" s="153" t="s">
        <v>292</v>
      </c>
      <c r="H278" s="152" t="s">
        <v>1</v>
      </c>
      <c r="I278" s="154"/>
      <c r="L278" s="150"/>
      <c r="M278" s="155"/>
      <c r="T278" s="156"/>
      <c r="AT278" s="152" t="s">
        <v>150</v>
      </c>
      <c r="AU278" s="152" t="s">
        <v>86</v>
      </c>
      <c r="AV278" s="12" t="s">
        <v>84</v>
      </c>
      <c r="AW278" s="12" t="s">
        <v>32</v>
      </c>
      <c r="AX278" s="12" t="s">
        <v>76</v>
      </c>
      <c r="AY278" s="152" t="s">
        <v>139</v>
      </c>
    </row>
    <row r="279" spans="2:51" s="13" customFormat="1" ht="11.25">
      <c r="B279" s="157"/>
      <c r="D279" s="151" t="s">
        <v>150</v>
      </c>
      <c r="E279" s="158" t="s">
        <v>1</v>
      </c>
      <c r="F279" s="159" t="s">
        <v>293</v>
      </c>
      <c r="H279" s="160">
        <v>0.09</v>
      </c>
      <c r="I279" s="161"/>
      <c r="L279" s="157"/>
      <c r="M279" s="162"/>
      <c r="T279" s="163"/>
      <c r="AT279" s="158" t="s">
        <v>150</v>
      </c>
      <c r="AU279" s="158" t="s">
        <v>86</v>
      </c>
      <c r="AV279" s="13" t="s">
        <v>86</v>
      </c>
      <c r="AW279" s="13" t="s">
        <v>32</v>
      </c>
      <c r="AX279" s="13" t="s">
        <v>76</v>
      </c>
      <c r="AY279" s="158" t="s">
        <v>139</v>
      </c>
    </row>
    <row r="280" spans="2:51" s="12" customFormat="1" ht="11.25">
      <c r="B280" s="150"/>
      <c r="D280" s="151" t="s">
        <v>150</v>
      </c>
      <c r="E280" s="152" t="s">
        <v>1</v>
      </c>
      <c r="F280" s="153" t="s">
        <v>295</v>
      </c>
      <c r="H280" s="152" t="s">
        <v>1</v>
      </c>
      <c r="I280" s="154"/>
      <c r="L280" s="150"/>
      <c r="M280" s="155"/>
      <c r="T280" s="156"/>
      <c r="AT280" s="152" t="s">
        <v>150</v>
      </c>
      <c r="AU280" s="152" t="s">
        <v>86</v>
      </c>
      <c r="AV280" s="12" t="s">
        <v>84</v>
      </c>
      <c r="AW280" s="12" t="s">
        <v>32</v>
      </c>
      <c r="AX280" s="12" t="s">
        <v>76</v>
      </c>
      <c r="AY280" s="152" t="s">
        <v>139</v>
      </c>
    </row>
    <row r="281" spans="2:51" s="12" customFormat="1" ht="11.25">
      <c r="B281" s="150"/>
      <c r="D281" s="151" t="s">
        <v>150</v>
      </c>
      <c r="E281" s="152" t="s">
        <v>1</v>
      </c>
      <c r="F281" s="153" t="s">
        <v>296</v>
      </c>
      <c r="H281" s="152" t="s">
        <v>1</v>
      </c>
      <c r="I281" s="154"/>
      <c r="L281" s="150"/>
      <c r="M281" s="155"/>
      <c r="T281" s="156"/>
      <c r="AT281" s="152" t="s">
        <v>150</v>
      </c>
      <c r="AU281" s="152" t="s">
        <v>86</v>
      </c>
      <c r="AV281" s="12" t="s">
        <v>84</v>
      </c>
      <c r="AW281" s="12" t="s">
        <v>32</v>
      </c>
      <c r="AX281" s="12" t="s">
        <v>76</v>
      </c>
      <c r="AY281" s="152" t="s">
        <v>139</v>
      </c>
    </row>
    <row r="282" spans="2:51" s="12" customFormat="1" ht="11.25">
      <c r="B282" s="150"/>
      <c r="D282" s="151" t="s">
        <v>150</v>
      </c>
      <c r="E282" s="152" t="s">
        <v>1</v>
      </c>
      <c r="F282" s="153" t="s">
        <v>292</v>
      </c>
      <c r="H282" s="152" t="s">
        <v>1</v>
      </c>
      <c r="I282" s="154"/>
      <c r="L282" s="150"/>
      <c r="M282" s="155"/>
      <c r="T282" s="156"/>
      <c r="AT282" s="152" t="s">
        <v>150</v>
      </c>
      <c r="AU282" s="152" t="s">
        <v>86</v>
      </c>
      <c r="AV282" s="12" t="s">
        <v>84</v>
      </c>
      <c r="AW282" s="12" t="s">
        <v>32</v>
      </c>
      <c r="AX282" s="12" t="s">
        <v>76</v>
      </c>
      <c r="AY282" s="152" t="s">
        <v>139</v>
      </c>
    </row>
    <row r="283" spans="2:51" s="13" customFormat="1" ht="11.25">
      <c r="B283" s="157"/>
      <c r="D283" s="151" t="s">
        <v>150</v>
      </c>
      <c r="E283" s="158" t="s">
        <v>1</v>
      </c>
      <c r="F283" s="159" t="s">
        <v>297</v>
      </c>
      <c r="H283" s="160">
        <v>0.36</v>
      </c>
      <c r="I283" s="161"/>
      <c r="L283" s="157"/>
      <c r="M283" s="162"/>
      <c r="T283" s="163"/>
      <c r="AT283" s="158" t="s">
        <v>150</v>
      </c>
      <c r="AU283" s="158" t="s">
        <v>86</v>
      </c>
      <c r="AV283" s="13" t="s">
        <v>86</v>
      </c>
      <c r="AW283" s="13" t="s">
        <v>32</v>
      </c>
      <c r="AX283" s="13" t="s">
        <v>76</v>
      </c>
      <c r="AY283" s="158" t="s">
        <v>139</v>
      </c>
    </row>
    <row r="284" spans="2:51" s="12" customFormat="1" ht="11.25">
      <c r="B284" s="150"/>
      <c r="D284" s="151" t="s">
        <v>150</v>
      </c>
      <c r="E284" s="152" t="s">
        <v>1</v>
      </c>
      <c r="F284" s="153" t="s">
        <v>275</v>
      </c>
      <c r="H284" s="152" t="s">
        <v>1</v>
      </c>
      <c r="I284" s="154"/>
      <c r="L284" s="150"/>
      <c r="M284" s="155"/>
      <c r="T284" s="156"/>
      <c r="AT284" s="152" t="s">
        <v>150</v>
      </c>
      <c r="AU284" s="152" t="s">
        <v>86</v>
      </c>
      <c r="AV284" s="12" t="s">
        <v>84</v>
      </c>
      <c r="AW284" s="12" t="s">
        <v>32</v>
      </c>
      <c r="AX284" s="12" t="s">
        <v>76</v>
      </c>
      <c r="AY284" s="152" t="s">
        <v>139</v>
      </c>
    </row>
    <row r="285" spans="2:51" s="12" customFormat="1" ht="11.25">
      <c r="B285" s="150"/>
      <c r="D285" s="151" t="s">
        <v>150</v>
      </c>
      <c r="E285" s="152" t="s">
        <v>1</v>
      </c>
      <c r="F285" s="153" t="s">
        <v>276</v>
      </c>
      <c r="H285" s="152" t="s">
        <v>1</v>
      </c>
      <c r="I285" s="154"/>
      <c r="L285" s="150"/>
      <c r="M285" s="155"/>
      <c r="T285" s="156"/>
      <c r="AT285" s="152" t="s">
        <v>150</v>
      </c>
      <c r="AU285" s="152" t="s">
        <v>86</v>
      </c>
      <c r="AV285" s="12" t="s">
        <v>84</v>
      </c>
      <c r="AW285" s="12" t="s">
        <v>32</v>
      </c>
      <c r="AX285" s="12" t="s">
        <v>76</v>
      </c>
      <c r="AY285" s="152" t="s">
        <v>139</v>
      </c>
    </row>
    <row r="286" spans="2:51" s="12" customFormat="1" ht="11.25">
      <c r="B286" s="150"/>
      <c r="D286" s="151" t="s">
        <v>150</v>
      </c>
      <c r="E286" s="152" t="s">
        <v>1</v>
      </c>
      <c r="F286" s="153" t="s">
        <v>292</v>
      </c>
      <c r="H286" s="152" t="s">
        <v>1</v>
      </c>
      <c r="I286" s="154"/>
      <c r="L286" s="150"/>
      <c r="M286" s="155"/>
      <c r="T286" s="156"/>
      <c r="AT286" s="152" t="s">
        <v>150</v>
      </c>
      <c r="AU286" s="152" t="s">
        <v>86</v>
      </c>
      <c r="AV286" s="12" t="s">
        <v>84</v>
      </c>
      <c r="AW286" s="12" t="s">
        <v>32</v>
      </c>
      <c r="AX286" s="12" t="s">
        <v>76</v>
      </c>
      <c r="AY286" s="152" t="s">
        <v>139</v>
      </c>
    </row>
    <row r="287" spans="2:51" s="13" customFormat="1" ht="11.25">
      <c r="B287" s="157"/>
      <c r="D287" s="151" t="s">
        <v>150</v>
      </c>
      <c r="E287" s="158" t="s">
        <v>1</v>
      </c>
      <c r="F287" s="159" t="s">
        <v>298</v>
      </c>
      <c r="H287" s="160">
        <v>0.17599999999999999</v>
      </c>
      <c r="I287" s="161"/>
      <c r="L287" s="157"/>
      <c r="M287" s="162"/>
      <c r="T287" s="163"/>
      <c r="AT287" s="158" t="s">
        <v>150</v>
      </c>
      <c r="AU287" s="158" t="s">
        <v>86</v>
      </c>
      <c r="AV287" s="13" t="s">
        <v>86</v>
      </c>
      <c r="AW287" s="13" t="s">
        <v>32</v>
      </c>
      <c r="AX287" s="13" t="s">
        <v>76</v>
      </c>
      <c r="AY287" s="158" t="s">
        <v>139</v>
      </c>
    </row>
    <row r="288" spans="2:51" s="12" customFormat="1" ht="11.25">
      <c r="B288" s="150"/>
      <c r="D288" s="151" t="s">
        <v>150</v>
      </c>
      <c r="E288" s="152" t="s">
        <v>1</v>
      </c>
      <c r="F288" s="153" t="s">
        <v>166</v>
      </c>
      <c r="H288" s="152" t="s">
        <v>1</v>
      </c>
      <c r="I288" s="154"/>
      <c r="L288" s="150"/>
      <c r="M288" s="155"/>
      <c r="T288" s="156"/>
      <c r="AT288" s="152" t="s">
        <v>150</v>
      </c>
      <c r="AU288" s="152" t="s">
        <v>86</v>
      </c>
      <c r="AV288" s="12" t="s">
        <v>84</v>
      </c>
      <c r="AW288" s="12" t="s">
        <v>32</v>
      </c>
      <c r="AX288" s="12" t="s">
        <v>76</v>
      </c>
      <c r="AY288" s="152" t="s">
        <v>139</v>
      </c>
    </row>
    <row r="289" spans="2:65" s="12" customFormat="1" ht="11.25">
      <c r="B289" s="150"/>
      <c r="D289" s="151" t="s">
        <v>150</v>
      </c>
      <c r="E289" s="152" t="s">
        <v>1</v>
      </c>
      <c r="F289" s="153" t="s">
        <v>152</v>
      </c>
      <c r="H289" s="152" t="s">
        <v>1</v>
      </c>
      <c r="I289" s="154"/>
      <c r="L289" s="150"/>
      <c r="M289" s="155"/>
      <c r="T289" s="156"/>
      <c r="AT289" s="152" t="s">
        <v>150</v>
      </c>
      <c r="AU289" s="152" t="s">
        <v>86</v>
      </c>
      <c r="AV289" s="12" t="s">
        <v>84</v>
      </c>
      <c r="AW289" s="12" t="s">
        <v>32</v>
      </c>
      <c r="AX289" s="12" t="s">
        <v>76</v>
      </c>
      <c r="AY289" s="152" t="s">
        <v>139</v>
      </c>
    </row>
    <row r="290" spans="2:65" s="13" customFormat="1" ht="11.25">
      <c r="B290" s="157"/>
      <c r="D290" s="151" t="s">
        <v>150</v>
      </c>
      <c r="E290" s="158" t="s">
        <v>1</v>
      </c>
      <c r="F290" s="159" t="s">
        <v>299</v>
      </c>
      <c r="H290" s="160">
        <v>0.29499999999999998</v>
      </c>
      <c r="I290" s="161"/>
      <c r="L290" s="157"/>
      <c r="M290" s="162"/>
      <c r="T290" s="163"/>
      <c r="AT290" s="158" t="s">
        <v>150</v>
      </c>
      <c r="AU290" s="158" t="s">
        <v>86</v>
      </c>
      <c r="AV290" s="13" t="s">
        <v>86</v>
      </c>
      <c r="AW290" s="13" t="s">
        <v>32</v>
      </c>
      <c r="AX290" s="13" t="s">
        <v>76</v>
      </c>
      <c r="AY290" s="158" t="s">
        <v>139</v>
      </c>
    </row>
    <row r="291" spans="2:65" s="13" customFormat="1" ht="11.25">
      <c r="B291" s="157"/>
      <c r="D291" s="151" t="s">
        <v>150</v>
      </c>
      <c r="E291" s="158" t="s">
        <v>1</v>
      </c>
      <c r="F291" s="159" t="s">
        <v>300</v>
      </c>
      <c r="H291" s="160">
        <v>0.378</v>
      </c>
      <c r="I291" s="161"/>
      <c r="L291" s="157"/>
      <c r="M291" s="162"/>
      <c r="T291" s="163"/>
      <c r="AT291" s="158" t="s">
        <v>150</v>
      </c>
      <c r="AU291" s="158" t="s">
        <v>86</v>
      </c>
      <c r="AV291" s="13" t="s">
        <v>86</v>
      </c>
      <c r="AW291" s="13" t="s">
        <v>32</v>
      </c>
      <c r="AX291" s="13" t="s">
        <v>76</v>
      </c>
      <c r="AY291" s="158" t="s">
        <v>139</v>
      </c>
    </row>
    <row r="292" spans="2:65" s="14" customFormat="1" ht="11.25">
      <c r="B292" s="164"/>
      <c r="D292" s="151" t="s">
        <v>150</v>
      </c>
      <c r="E292" s="165" t="s">
        <v>1</v>
      </c>
      <c r="F292" s="166" t="s">
        <v>154</v>
      </c>
      <c r="H292" s="167">
        <v>1.3889999999999998</v>
      </c>
      <c r="I292" s="168"/>
      <c r="L292" s="164"/>
      <c r="M292" s="169"/>
      <c r="T292" s="170"/>
      <c r="AT292" s="165" t="s">
        <v>150</v>
      </c>
      <c r="AU292" s="165" t="s">
        <v>86</v>
      </c>
      <c r="AV292" s="14" t="s">
        <v>146</v>
      </c>
      <c r="AW292" s="14" t="s">
        <v>32</v>
      </c>
      <c r="AX292" s="14" t="s">
        <v>84</v>
      </c>
      <c r="AY292" s="165" t="s">
        <v>139</v>
      </c>
    </row>
    <row r="293" spans="2:65" s="1" customFormat="1" ht="22.15" customHeight="1">
      <c r="B293" s="31"/>
      <c r="C293" s="132" t="s">
        <v>301</v>
      </c>
      <c r="D293" s="132" t="s">
        <v>142</v>
      </c>
      <c r="E293" s="133" t="s">
        <v>302</v>
      </c>
      <c r="F293" s="134" t="s">
        <v>303</v>
      </c>
      <c r="G293" s="135" t="s">
        <v>163</v>
      </c>
      <c r="H293" s="136">
        <v>7</v>
      </c>
      <c r="I293" s="137"/>
      <c r="J293" s="138">
        <f>ROUND(I293*H293,2)</f>
        <v>0</v>
      </c>
      <c r="K293" s="139"/>
      <c r="L293" s="31"/>
      <c r="M293" s="140" t="s">
        <v>1</v>
      </c>
      <c r="N293" s="141" t="s">
        <v>41</v>
      </c>
      <c r="P293" s="142">
        <f>O293*H293</f>
        <v>0</v>
      </c>
      <c r="Q293" s="142">
        <v>0</v>
      </c>
      <c r="R293" s="142">
        <f>Q293*H293</f>
        <v>0</v>
      </c>
      <c r="S293" s="142">
        <v>3.2000000000000001E-2</v>
      </c>
      <c r="T293" s="143">
        <f>S293*H293</f>
        <v>0.224</v>
      </c>
      <c r="AR293" s="144" t="s">
        <v>146</v>
      </c>
      <c r="AT293" s="144" t="s">
        <v>142</v>
      </c>
      <c r="AU293" s="144" t="s">
        <v>86</v>
      </c>
      <c r="AY293" s="16" t="s">
        <v>139</v>
      </c>
      <c r="BE293" s="145">
        <f>IF(N293="základní",J293,0)</f>
        <v>0</v>
      </c>
      <c r="BF293" s="145">
        <f>IF(N293="snížená",J293,0)</f>
        <v>0</v>
      </c>
      <c r="BG293" s="145">
        <f>IF(N293="zákl. přenesená",J293,0)</f>
        <v>0</v>
      </c>
      <c r="BH293" s="145">
        <f>IF(N293="sníž. přenesená",J293,0)</f>
        <v>0</v>
      </c>
      <c r="BI293" s="145">
        <f>IF(N293="nulová",J293,0)</f>
        <v>0</v>
      </c>
      <c r="BJ293" s="16" t="s">
        <v>84</v>
      </c>
      <c r="BK293" s="145">
        <f>ROUND(I293*H293,2)</f>
        <v>0</v>
      </c>
      <c r="BL293" s="16" t="s">
        <v>146</v>
      </c>
      <c r="BM293" s="144" t="s">
        <v>304</v>
      </c>
    </row>
    <row r="294" spans="2:65" s="1" customFormat="1" ht="11.25">
      <c r="B294" s="31"/>
      <c r="D294" s="146" t="s">
        <v>148</v>
      </c>
      <c r="F294" s="147" t="s">
        <v>305</v>
      </c>
      <c r="I294" s="148"/>
      <c r="L294" s="31"/>
      <c r="M294" s="149"/>
      <c r="T294" s="55"/>
      <c r="AT294" s="16" t="s">
        <v>148</v>
      </c>
      <c r="AU294" s="16" t="s">
        <v>86</v>
      </c>
    </row>
    <row r="295" spans="2:65" s="12" customFormat="1" ht="11.25">
      <c r="B295" s="150"/>
      <c r="D295" s="151" t="s">
        <v>150</v>
      </c>
      <c r="E295" s="152" t="s">
        <v>1</v>
      </c>
      <c r="F295" s="153" t="s">
        <v>306</v>
      </c>
      <c r="H295" s="152" t="s">
        <v>1</v>
      </c>
      <c r="I295" s="154"/>
      <c r="L295" s="150"/>
      <c r="M295" s="155"/>
      <c r="T295" s="156"/>
      <c r="AT295" s="152" t="s">
        <v>150</v>
      </c>
      <c r="AU295" s="152" t="s">
        <v>86</v>
      </c>
      <c r="AV295" s="12" t="s">
        <v>84</v>
      </c>
      <c r="AW295" s="12" t="s">
        <v>32</v>
      </c>
      <c r="AX295" s="12" t="s">
        <v>76</v>
      </c>
      <c r="AY295" s="152" t="s">
        <v>139</v>
      </c>
    </row>
    <row r="296" spans="2:65" s="12" customFormat="1" ht="11.25">
      <c r="B296" s="150"/>
      <c r="D296" s="151" t="s">
        <v>150</v>
      </c>
      <c r="E296" s="152" t="s">
        <v>1</v>
      </c>
      <c r="F296" s="153" t="s">
        <v>260</v>
      </c>
      <c r="H296" s="152" t="s">
        <v>1</v>
      </c>
      <c r="I296" s="154"/>
      <c r="L296" s="150"/>
      <c r="M296" s="155"/>
      <c r="T296" s="156"/>
      <c r="AT296" s="152" t="s">
        <v>150</v>
      </c>
      <c r="AU296" s="152" t="s">
        <v>86</v>
      </c>
      <c r="AV296" s="12" t="s">
        <v>84</v>
      </c>
      <c r="AW296" s="12" t="s">
        <v>32</v>
      </c>
      <c r="AX296" s="12" t="s">
        <v>76</v>
      </c>
      <c r="AY296" s="152" t="s">
        <v>139</v>
      </c>
    </row>
    <row r="297" spans="2:65" s="12" customFormat="1" ht="11.25">
      <c r="B297" s="150"/>
      <c r="D297" s="151" t="s">
        <v>150</v>
      </c>
      <c r="E297" s="152" t="s">
        <v>1</v>
      </c>
      <c r="F297" s="153" t="s">
        <v>307</v>
      </c>
      <c r="H297" s="152" t="s">
        <v>1</v>
      </c>
      <c r="I297" s="154"/>
      <c r="L297" s="150"/>
      <c r="M297" s="155"/>
      <c r="T297" s="156"/>
      <c r="AT297" s="152" t="s">
        <v>150</v>
      </c>
      <c r="AU297" s="152" t="s">
        <v>86</v>
      </c>
      <c r="AV297" s="12" t="s">
        <v>84</v>
      </c>
      <c r="AW297" s="12" t="s">
        <v>32</v>
      </c>
      <c r="AX297" s="12" t="s">
        <v>76</v>
      </c>
      <c r="AY297" s="152" t="s">
        <v>139</v>
      </c>
    </row>
    <row r="298" spans="2:65" s="13" customFormat="1" ht="11.25">
      <c r="B298" s="157"/>
      <c r="D298" s="151" t="s">
        <v>150</v>
      </c>
      <c r="E298" s="158" t="s">
        <v>1</v>
      </c>
      <c r="F298" s="159" t="s">
        <v>308</v>
      </c>
      <c r="H298" s="160">
        <v>7</v>
      </c>
      <c r="I298" s="161"/>
      <c r="L298" s="157"/>
      <c r="M298" s="162"/>
      <c r="T298" s="163"/>
      <c r="AT298" s="158" t="s">
        <v>150</v>
      </c>
      <c r="AU298" s="158" t="s">
        <v>86</v>
      </c>
      <c r="AV298" s="13" t="s">
        <v>86</v>
      </c>
      <c r="AW298" s="13" t="s">
        <v>32</v>
      </c>
      <c r="AX298" s="13" t="s">
        <v>76</v>
      </c>
      <c r="AY298" s="158" t="s">
        <v>139</v>
      </c>
    </row>
    <row r="299" spans="2:65" s="14" customFormat="1" ht="11.25">
      <c r="B299" s="164"/>
      <c r="D299" s="151" t="s">
        <v>150</v>
      </c>
      <c r="E299" s="165" t="s">
        <v>1</v>
      </c>
      <c r="F299" s="166" t="s">
        <v>154</v>
      </c>
      <c r="H299" s="167">
        <v>7</v>
      </c>
      <c r="I299" s="168"/>
      <c r="L299" s="164"/>
      <c r="M299" s="169"/>
      <c r="T299" s="170"/>
      <c r="AT299" s="165" t="s">
        <v>150</v>
      </c>
      <c r="AU299" s="165" t="s">
        <v>86</v>
      </c>
      <c r="AV299" s="14" t="s">
        <v>146</v>
      </c>
      <c r="AW299" s="14" t="s">
        <v>32</v>
      </c>
      <c r="AX299" s="14" t="s">
        <v>84</v>
      </c>
      <c r="AY299" s="165" t="s">
        <v>139</v>
      </c>
    </row>
    <row r="300" spans="2:65" s="1" customFormat="1" ht="22.15" customHeight="1">
      <c r="B300" s="31"/>
      <c r="C300" s="132" t="s">
        <v>309</v>
      </c>
      <c r="D300" s="132" t="s">
        <v>142</v>
      </c>
      <c r="E300" s="133" t="s">
        <v>310</v>
      </c>
      <c r="F300" s="134" t="s">
        <v>311</v>
      </c>
      <c r="G300" s="135" t="s">
        <v>145</v>
      </c>
      <c r="H300" s="136">
        <v>9.8000000000000004E-2</v>
      </c>
      <c r="I300" s="137"/>
      <c r="J300" s="138">
        <f>ROUND(I300*H300,2)</f>
        <v>0</v>
      </c>
      <c r="K300" s="139"/>
      <c r="L300" s="31"/>
      <c r="M300" s="140" t="s">
        <v>1</v>
      </c>
      <c r="N300" s="141" t="s">
        <v>41</v>
      </c>
      <c r="P300" s="142">
        <f>O300*H300</f>
        <v>0</v>
      </c>
      <c r="Q300" s="142">
        <v>0</v>
      </c>
      <c r="R300" s="142">
        <f>Q300*H300</f>
        <v>0</v>
      </c>
      <c r="S300" s="142">
        <v>2.4</v>
      </c>
      <c r="T300" s="143">
        <f>S300*H300</f>
        <v>0.23519999999999999</v>
      </c>
      <c r="AR300" s="144" t="s">
        <v>146</v>
      </c>
      <c r="AT300" s="144" t="s">
        <v>142</v>
      </c>
      <c r="AU300" s="144" t="s">
        <v>86</v>
      </c>
      <c r="AY300" s="16" t="s">
        <v>139</v>
      </c>
      <c r="BE300" s="145">
        <f>IF(N300="základní",J300,0)</f>
        <v>0</v>
      </c>
      <c r="BF300" s="145">
        <f>IF(N300="snížená",J300,0)</f>
        <v>0</v>
      </c>
      <c r="BG300" s="145">
        <f>IF(N300="zákl. přenesená",J300,0)</f>
        <v>0</v>
      </c>
      <c r="BH300" s="145">
        <f>IF(N300="sníž. přenesená",J300,0)</f>
        <v>0</v>
      </c>
      <c r="BI300" s="145">
        <f>IF(N300="nulová",J300,0)</f>
        <v>0</v>
      </c>
      <c r="BJ300" s="16" t="s">
        <v>84</v>
      </c>
      <c r="BK300" s="145">
        <f>ROUND(I300*H300,2)</f>
        <v>0</v>
      </c>
      <c r="BL300" s="16" t="s">
        <v>146</v>
      </c>
      <c r="BM300" s="144" t="s">
        <v>312</v>
      </c>
    </row>
    <row r="301" spans="2:65" s="1" customFormat="1" ht="11.25">
      <c r="B301" s="31"/>
      <c r="D301" s="146" t="s">
        <v>148</v>
      </c>
      <c r="F301" s="147" t="s">
        <v>313</v>
      </c>
      <c r="I301" s="148"/>
      <c r="L301" s="31"/>
      <c r="M301" s="149"/>
      <c r="T301" s="55"/>
      <c r="AT301" s="16" t="s">
        <v>148</v>
      </c>
      <c r="AU301" s="16" t="s">
        <v>86</v>
      </c>
    </row>
    <row r="302" spans="2:65" s="12" customFormat="1" ht="11.25">
      <c r="B302" s="150"/>
      <c r="D302" s="151" t="s">
        <v>150</v>
      </c>
      <c r="E302" s="152" t="s">
        <v>1</v>
      </c>
      <c r="F302" s="153" t="s">
        <v>275</v>
      </c>
      <c r="H302" s="152" t="s">
        <v>1</v>
      </c>
      <c r="I302" s="154"/>
      <c r="L302" s="150"/>
      <c r="M302" s="155"/>
      <c r="T302" s="156"/>
      <c r="AT302" s="152" t="s">
        <v>150</v>
      </c>
      <c r="AU302" s="152" t="s">
        <v>86</v>
      </c>
      <c r="AV302" s="12" t="s">
        <v>84</v>
      </c>
      <c r="AW302" s="12" t="s">
        <v>32</v>
      </c>
      <c r="AX302" s="12" t="s">
        <v>76</v>
      </c>
      <c r="AY302" s="152" t="s">
        <v>139</v>
      </c>
    </row>
    <row r="303" spans="2:65" s="12" customFormat="1" ht="11.25">
      <c r="B303" s="150"/>
      <c r="D303" s="151" t="s">
        <v>150</v>
      </c>
      <c r="E303" s="152" t="s">
        <v>1</v>
      </c>
      <c r="F303" s="153" t="s">
        <v>276</v>
      </c>
      <c r="H303" s="152" t="s">
        <v>1</v>
      </c>
      <c r="I303" s="154"/>
      <c r="L303" s="150"/>
      <c r="M303" s="155"/>
      <c r="T303" s="156"/>
      <c r="AT303" s="152" t="s">
        <v>150</v>
      </c>
      <c r="AU303" s="152" t="s">
        <v>86</v>
      </c>
      <c r="AV303" s="12" t="s">
        <v>84</v>
      </c>
      <c r="AW303" s="12" t="s">
        <v>32</v>
      </c>
      <c r="AX303" s="12" t="s">
        <v>76</v>
      </c>
      <c r="AY303" s="152" t="s">
        <v>139</v>
      </c>
    </row>
    <row r="304" spans="2:65" s="12" customFormat="1" ht="11.25">
      <c r="B304" s="150"/>
      <c r="D304" s="151" t="s">
        <v>150</v>
      </c>
      <c r="E304" s="152" t="s">
        <v>1</v>
      </c>
      <c r="F304" s="153" t="s">
        <v>314</v>
      </c>
      <c r="H304" s="152" t="s">
        <v>1</v>
      </c>
      <c r="I304" s="154"/>
      <c r="L304" s="150"/>
      <c r="M304" s="155"/>
      <c r="T304" s="156"/>
      <c r="AT304" s="152" t="s">
        <v>150</v>
      </c>
      <c r="AU304" s="152" t="s">
        <v>86</v>
      </c>
      <c r="AV304" s="12" t="s">
        <v>84</v>
      </c>
      <c r="AW304" s="12" t="s">
        <v>32</v>
      </c>
      <c r="AX304" s="12" t="s">
        <v>76</v>
      </c>
      <c r="AY304" s="152" t="s">
        <v>139</v>
      </c>
    </row>
    <row r="305" spans="2:65" s="13" customFormat="1" ht="11.25">
      <c r="B305" s="157"/>
      <c r="D305" s="151" t="s">
        <v>150</v>
      </c>
      <c r="E305" s="158" t="s">
        <v>1</v>
      </c>
      <c r="F305" s="159" t="s">
        <v>315</v>
      </c>
      <c r="H305" s="160">
        <v>9.8000000000000004E-2</v>
      </c>
      <c r="I305" s="161"/>
      <c r="L305" s="157"/>
      <c r="M305" s="162"/>
      <c r="T305" s="163"/>
      <c r="AT305" s="158" t="s">
        <v>150</v>
      </c>
      <c r="AU305" s="158" t="s">
        <v>86</v>
      </c>
      <c r="AV305" s="13" t="s">
        <v>86</v>
      </c>
      <c r="AW305" s="13" t="s">
        <v>32</v>
      </c>
      <c r="AX305" s="13" t="s">
        <v>76</v>
      </c>
      <c r="AY305" s="158" t="s">
        <v>139</v>
      </c>
    </row>
    <row r="306" spans="2:65" s="14" customFormat="1" ht="11.25">
      <c r="B306" s="164"/>
      <c r="D306" s="151" t="s">
        <v>150</v>
      </c>
      <c r="E306" s="165" t="s">
        <v>1</v>
      </c>
      <c r="F306" s="166" t="s">
        <v>154</v>
      </c>
      <c r="H306" s="167">
        <v>9.8000000000000004E-2</v>
      </c>
      <c r="I306" s="168"/>
      <c r="L306" s="164"/>
      <c r="M306" s="169"/>
      <c r="T306" s="170"/>
      <c r="AT306" s="165" t="s">
        <v>150</v>
      </c>
      <c r="AU306" s="165" t="s">
        <v>86</v>
      </c>
      <c r="AV306" s="14" t="s">
        <v>146</v>
      </c>
      <c r="AW306" s="14" t="s">
        <v>32</v>
      </c>
      <c r="AX306" s="14" t="s">
        <v>84</v>
      </c>
      <c r="AY306" s="165" t="s">
        <v>139</v>
      </c>
    </row>
    <row r="307" spans="2:65" s="1" customFormat="1" ht="22.15" customHeight="1">
      <c r="B307" s="31"/>
      <c r="C307" s="132" t="s">
        <v>316</v>
      </c>
      <c r="D307" s="132" t="s">
        <v>142</v>
      </c>
      <c r="E307" s="133" t="s">
        <v>317</v>
      </c>
      <c r="F307" s="134" t="s">
        <v>318</v>
      </c>
      <c r="G307" s="135" t="s">
        <v>209</v>
      </c>
      <c r="H307" s="136">
        <v>19.8</v>
      </c>
      <c r="I307" s="137"/>
      <c r="J307" s="138">
        <f>ROUND(I307*H307,2)</f>
        <v>0</v>
      </c>
      <c r="K307" s="139"/>
      <c r="L307" s="31"/>
      <c r="M307" s="140" t="s">
        <v>1</v>
      </c>
      <c r="N307" s="141" t="s">
        <v>41</v>
      </c>
      <c r="P307" s="142">
        <f>O307*H307</f>
        <v>0</v>
      </c>
      <c r="Q307" s="142">
        <v>0</v>
      </c>
      <c r="R307" s="142">
        <f>Q307*H307</f>
        <v>0</v>
      </c>
      <c r="S307" s="142">
        <v>4.2000000000000003E-2</v>
      </c>
      <c r="T307" s="143">
        <f>S307*H307</f>
        <v>0.83160000000000012</v>
      </c>
      <c r="AR307" s="144" t="s">
        <v>146</v>
      </c>
      <c r="AT307" s="144" t="s">
        <v>142</v>
      </c>
      <c r="AU307" s="144" t="s">
        <v>86</v>
      </c>
      <c r="AY307" s="16" t="s">
        <v>139</v>
      </c>
      <c r="BE307" s="145">
        <f>IF(N307="základní",J307,0)</f>
        <v>0</v>
      </c>
      <c r="BF307" s="145">
        <f>IF(N307="snížená",J307,0)</f>
        <v>0</v>
      </c>
      <c r="BG307" s="145">
        <f>IF(N307="zákl. přenesená",J307,0)</f>
        <v>0</v>
      </c>
      <c r="BH307" s="145">
        <f>IF(N307="sníž. přenesená",J307,0)</f>
        <v>0</v>
      </c>
      <c r="BI307" s="145">
        <f>IF(N307="nulová",J307,0)</f>
        <v>0</v>
      </c>
      <c r="BJ307" s="16" t="s">
        <v>84</v>
      </c>
      <c r="BK307" s="145">
        <f>ROUND(I307*H307,2)</f>
        <v>0</v>
      </c>
      <c r="BL307" s="16" t="s">
        <v>146</v>
      </c>
      <c r="BM307" s="144" t="s">
        <v>319</v>
      </c>
    </row>
    <row r="308" spans="2:65" s="1" customFormat="1" ht="11.25">
      <c r="B308" s="31"/>
      <c r="D308" s="146" t="s">
        <v>148</v>
      </c>
      <c r="F308" s="147" t="s">
        <v>320</v>
      </c>
      <c r="I308" s="148"/>
      <c r="L308" s="31"/>
      <c r="M308" s="149"/>
      <c r="T308" s="55"/>
      <c r="AT308" s="16" t="s">
        <v>148</v>
      </c>
      <c r="AU308" s="16" t="s">
        <v>86</v>
      </c>
    </row>
    <row r="309" spans="2:65" s="12" customFormat="1" ht="11.25">
      <c r="B309" s="150"/>
      <c r="D309" s="151" t="s">
        <v>150</v>
      </c>
      <c r="E309" s="152" t="s">
        <v>1</v>
      </c>
      <c r="F309" s="153" t="s">
        <v>151</v>
      </c>
      <c r="H309" s="152" t="s">
        <v>1</v>
      </c>
      <c r="I309" s="154"/>
      <c r="L309" s="150"/>
      <c r="M309" s="155"/>
      <c r="T309" s="156"/>
      <c r="AT309" s="152" t="s">
        <v>150</v>
      </c>
      <c r="AU309" s="152" t="s">
        <v>86</v>
      </c>
      <c r="AV309" s="12" t="s">
        <v>84</v>
      </c>
      <c r="AW309" s="12" t="s">
        <v>32</v>
      </c>
      <c r="AX309" s="12" t="s">
        <v>76</v>
      </c>
      <c r="AY309" s="152" t="s">
        <v>139</v>
      </c>
    </row>
    <row r="310" spans="2:65" s="12" customFormat="1" ht="11.25">
      <c r="B310" s="150"/>
      <c r="D310" s="151" t="s">
        <v>150</v>
      </c>
      <c r="E310" s="152" t="s">
        <v>1</v>
      </c>
      <c r="F310" s="153" t="s">
        <v>152</v>
      </c>
      <c r="H310" s="152" t="s">
        <v>1</v>
      </c>
      <c r="I310" s="154"/>
      <c r="L310" s="150"/>
      <c r="M310" s="155"/>
      <c r="T310" s="156"/>
      <c r="AT310" s="152" t="s">
        <v>150</v>
      </c>
      <c r="AU310" s="152" t="s">
        <v>86</v>
      </c>
      <c r="AV310" s="12" t="s">
        <v>84</v>
      </c>
      <c r="AW310" s="12" t="s">
        <v>32</v>
      </c>
      <c r="AX310" s="12" t="s">
        <v>76</v>
      </c>
      <c r="AY310" s="152" t="s">
        <v>139</v>
      </c>
    </row>
    <row r="311" spans="2:65" s="13" customFormat="1" ht="11.25">
      <c r="B311" s="157"/>
      <c r="D311" s="151" t="s">
        <v>150</v>
      </c>
      <c r="E311" s="158" t="s">
        <v>1</v>
      </c>
      <c r="F311" s="159" t="s">
        <v>321</v>
      </c>
      <c r="H311" s="160">
        <v>19.8</v>
      </c>
      <c r="I311" s="161"/>
      <c r="L311" s="157"/>
      <c r="M311" s="162"/>
      <c r="T311" s="163"/>
      <c r="AT311" s="158" t="s">
        <v>150</v>
      </c>
      <c r="AU311" s="158" t="s">
        <v>86</v>
      </c>
      <c r="AV311" s="13" t="s">
        <v>86</v>
      </c>
      <c r="AW311" s="13" t="s">
        <v>32</v>
      </c>
      <c r="AX311" s="13" t="s">
        <v>76</v>
      </c>
      <c r="AY311" s="158" t="s">
        <v>139</v>
      </c>
    </row>
    <row r="312" spans="2:65" s="14" customFormat="1" ht="11.25">
      <c r="B312" s="164"/>
      <c r="D312" s="151" t="s">
        <v>150</v>
      </c>
      <c r="E312" s="165" t="s">
        <v>1</v>
      </c>
      <c r="F312" s="166" t="s">
        <v>154</v>
      </c>
      <c r="H312" s="167">
        <v>19.8</v>
      </c>
      <c r="I312" s="168"/>
      <c r="L312" s="164"/>
      <c r="M312" s="169"/>
      <c r="T312" s="170"/>
      <c r="AT312" s="165" t="s">
        <v>150</v>
      </c>
      <c r="AU312" s="165" t="s">
        <v>86</v>
      </c>
      <c r="AV312" s="14" t="s">
        <v>146</v>
      </c>
      <c r="AW312" s="14" t="s">
        <v>32</v>
      </c>
      <c r="AX312" s="14" t="s">
        <v>84</v>
      </c>
      <c r="AY312" s="165" t="s">
        <v>139</v>
      </c>
    </row>
    <row r="313" spans="2:65" s="1" customFormat="1" ht="22.15" customHeight="1">
      <c r="B313" s="31"/>
      <c r="C313" s="132" t="s">
        <v>322</v>
      </c>
      <c r="D313" s="132" t="s">
        <v>142</v>
      </c>
      <c r="E313" s="133" t="s">
        <v>323</v>
      </c>
      <c r="F313" s="134" t="s">
        <v>324</v>
      </c>
      <c r="G313" s="135" t="s">
        <v>209</v>
      </c>
      <c r="H313" s="136">
        <v>0.45</v>
      </c>
      <c r="I313" s="137"/>
      <c r="J313" s="138">
        <f>ROUND(I313*H313,2)</f>
        <v>0</v>
      </c>
      <c r="K313" s="139"/>
      <c r="L313" s="31"/>
      <c r="M313" s="140" t="s">
        <v>1</v>
      </c>
      <c r="N313" s="141" t="s">
        <v>41</v>
      </c>
      <c r="P313" s="142">
        <f>O313*H313</f>
        <v>0</v>
      </c>
      <c r="Q313" s="142">
        <v>3.65E-3</v>
      </c>
      <c r="R313" s="142">
        <f>Q313*H313</f>
        <v>1.6425000000000001E-3</v>
      </c>
      <c r="S313" s="142">
        <v>0.11</v>
      </c>
      <c r="T313" s="143">
        <f>S313*H313</f>
        <v>4.9500000000000002E-2</v>
      </c>
      <c r="AR313" s="144" t="s">
        <v>146</v>
      </c>
      <c r="AT313" s="144" t="s">
        <v>142</v>
      </c>
      <c r="AU313" s="144" t="s">
        <v>86</v>
      </c>
      <c r="AY313" s="16" t="s">
        <v>139</v>
      </c>
      <c r="BE313" s="145">
        <f>IF(N313="základní",J313,0)</f>
        <v>0</v>
      </c>
      <c r="BF313" s="145">
        <f>IF(N313="snížená",J313,0)</f>
        <v>0</v>
      </c>
      <c r="BG313" s="145">
        <f>IF(N313="zákl. přenesená",J313,0)</f>
        <v>0</v>
      </c>
      <c r="BH313" s="145">
        <f>IF(N313="sníž. přenesená",J313,0)</f>
        <v>0</v>
      </c>
      <c r="BI313" s="145">
        <f>IF(N313="nulová",J313,0)</f>
        <v>0</v>
      </c>
      <c r="BJ313" s="16" t="s">
        <v>84</v>
      </c>
      <c r="BK313" s="145">
        <f>ROUND(I313*H313,2)</f>
        <v>0</v>
      </c>
      <c r="BL313" s="16" t="s">
        <v>146</v>
      </c>
      <c r="BM313" s="144" t="s">
        <v>325</v>
      </c>
    </row>
    <row r="314" spans="2:65" s="1" customFormat="1" ht="11.25">
      <c r="B314" s="31"/>
      <c r="D314" s="146" t="s">
        <v>148</v>
      </c>
      <c r="F314" s="147" t="s">
        <v>326</v>
      </c>
      <c r="I314" s="148"/>
      <c r="L314" s="31"/>
      <c r="M314" s="149"/>
      <c r="T314" s="55"/>
      <c r="AT314" s="16" t="s">
        <v>148</v>
      </c>
      <c r="AU314" s="16" t="s">
        <v>86</v>
      </c>
    </row>
    <row r="315" spans="2:65" s="12" customFormat="1" ht="11.25">
      <c r="B315" s="150"/>
      <c r="D315" s="151" t="s">
        <v>150</v>
      </c>
      <c r="E315" s="152" t="s">
        <v>1</v>
      </c>
      <c r="F315" s="153" t="s">
        <v>166</v>
      </c>
      <c r="H315" s="152" t="s">
        <v>1</v>
      </c>
      <c r="I315" s="154"/>
      <c r="L315" s="150"/>
      <c r="M315" s="155"/>
      <c r="T315" s="156"/>
      <c r="AT315" s="152" t="s">
        <v>150</v>
      </c>
      <c r="AU315" s="152" t="s">
        <v>86</v>
      </c>
      <c r="AV315" s="12" t="s">
        <v>84</v>
      </c>
      <c r="AW315" s="12" t="s">
        <v>32</v>
      </c>
      <c r="AX315" s="12" t="s">
        <v>76</v>
      </c>
      <c r="AY315" s="152" t="s">
        <v>139</v>
      </c>
    </row>
    <row r="316" spans="2:65" s="12" customFormat="1" ht="11.25">
      <c r="B316" s="150"/>
      <c r="D316" s="151" t="s">
        <v>150</v>
      </c>
      <c r="E316" s="152" t="s">
        <v>1</v>
      </c>
      <c r="F316" s="153" t="s">
        <v>152</v>
      </c>
      <c r="H316" s="152" t="s">
        <v>1</v>
      </c>
      <c r="I316" s="154"/>
      <c r="L316" s="150"/>
      <c r="M316" s="155"/>
      <c r="T316" s="156"/>
      <c r="AT316" s="152" t="s">
        <v>150</v>
      </c>
      <c r="AU316" s="152" t="s">
        <v>86</v>
      </c>
      <c r="AV316" s="12" t="s">
        <v>84</v>
      </c>
      <c r="AW316" s="12" t="s">
        <v>32</v>
      </c>
      <c r="AX316" s="12" t="s">
        <v>76</v>
      </c>
      <c r="AY316" s="152" t="s">
        <v>139</v>
      </c>
    </row>
    <row r="317" spans="2:65" s="13" customFormat="1" ht="11.25">
      <c r="B317" s="157"/>
      <c r="D317" s="151" t="s">
        <v>150</v>
      </c>
      <c r="E317" s="158" t="s">
        <v>1</v>
      </c>
      <c r="F317" s="159" t="s">
        <v>327</v>
      </c>
      <c r="H317" s="160">
        <v>0.45</v>
      </c>
      <c r="I317" s="161"/>
      <c r="L317" s="157"/>
      <c r="M317" s="162"/>
      <c r="T317" s="163"/>
      <c r="AT317" s="158" t="s">
        <v>150</v>
      </c>
      <c r="AU317" s="158" t="s">
        <v>86</v>
      </c>
      <c r="AV317" s="13" t="s">
        <v>86</v>
      </c>
      <c r="AW317" s="13" t="s">
        <v>32</v>
      </c>
      <c r="AX317" s="13" t="s">
        <v>76</v>
      </c>
      <c r="AY317" s="158" t="s">
        <v>139</v>
      </c>
    </row>
    <row r="318" spans="2:65" s="14" customFormat="1" ht="11.25">
      <c r="B318" s="164"/>
      <c r="D318" s="151" t="s">
        <v>150</v>
      </c>
      <c r="E318" s="165" t="s">
        <v>1</v>
      </c>
      <c r="F318" s="166" t="s">
        <v>154</v>
      </c>
      <c r="H318" s="167">
        <v>0.45</v>
      </c>
      <c r="I318" s="168"/>
      <c r="L318" s="164"/>
      <c r="M318" s="169"/>
      <c r="T318" s="170"/>
      <c r="AT318" s="165" t="s">
        <v>150</v>
      </c>
      <c r="AU318" s="165" t="s">
        <v>86</v>
      </c>
      <c r="AV318" s="14" t="s">
        <v>146</v>
      </c>
      <c r="AW318" s="14" t="s">
        <v>32</v>
      </c>
      <c r="AX318" s="14" t="s">
        <v>84</v>
      </c>
      <c r="AY318" s="165" t="s">
        <v>139</v>
      </c>
    </row>
    <row r="319" spans="2:65" s="1" customFormat="1" ht="22.15" customHeight="1">
      <c r="B319" s="31"/>
      <c r="C319" s="132" t="s">
        <v>328</v>
      </c>
      <c r="D319" s="132" t="s">
        <v>142</v>
      </c>
      <c r="E319" s="133" t="s">
        <v>329</v>
      </c>
      <c r="F319" s="134" t="s">
        <v>330</v>
      </c>
      <c r="G319" s="135" t="s">
        <v>209</v>
      </c>
      <c r="H319" s="136">
        <v>0.3</v>
      </c>
      <c r="I319" s="137"/>
      <c r="J319" s="138">
        <f>ROUND(I319*H319,2)</f>
        <v>0</v>
      </c>
      <c r="K319" s="139"/>
      <c r="L319" s="31"/>
      <c r="M319" s="140" t="s">
        <v>1</v>
      </c>
      <c r="N319" s="141" t="s">
        <v>41</v>
      </c>
      <c r="P319" s="142">
        <f>O319*H319</f>
        <v>0</v>
      </c>
      <c r="Q319" s="142">
        <v>1.33E-3</v>
      </c>
      <c r="R319" s="142">
        <f>Q319*H319</f>
        <v>3.9899999999999999E-4</v>
      </c>
      <c r="S319" s="142">
        <v>1.0999999999999999E-2</v>
      </c>
      <c r="T319" s="143">
        <f>S319*H319</f>
        <v>3.2999999999999995E-3</v>
      </c>
      <c r="AR319" s="144" t="s">
        <v>146</v>
      </c>
      <c r="AT319" s="144" t="s">
        <v>142</v>
      </c>
      <c r="AU319" s="144" t="s">
        <v>86</v>
      </c>
      <c r="AY319" s="16" t="s">
        <v>139</v>
      </c>
      <c r="BE319" s="145">
        <f>IF(N319="základní",J319,0)</f>
        <v>0</v>
      </c>
      <c r="BF319" s="145">
        <f>IF(N319="snížená",J319,0)</f>
        <v>0</v>
      </c>
      <c r="BG319" s="145">
        <f>IF(N319="zákl. přenesená",J319,0)</f>
        <v>0</v>
      </c>
      <c r="BH319" s="145">
        <f>IF(N319="sníž. přenesená",J319,0)</f>
        <v>0</v>
      </c>
      <c r="BI319" s="145">
        <f>IF(N319="nulová",J319,0)</f>
        <v>0</v>
      </c>
      <c r="BJ319" s="16" t="s">
        <v>84</v>
      </c>
      <c r="BK319" s="145">
        <f>ROUND(I319*H319,2)</f>
        <v>0</v>
      </c>
      <c r="BL319" s="16" t="s">
        <v>146</v>
      </c>
      <c r="BM319" s="144" t="s">
        <v>331</v>
      </c>
    </row>
    <row r="320" spans="2:65" s="1" customFormat="1" ht="11.25">
      <c r="B320" s="31"/>
      <c r="D320" s="146" t="s">
        <v>148</v>
      </c>
      <c r="F320" s="147" t="s">
        <v>332</v>
      </c>
      <c r="I320" s="148"/>
      <c r="L320" s="31"/>
      <c r="M320" s="149"/>
      <c r="T320" s="55"/>
      <c r="AT320" s="16" t="s">
        <v>148</v>
      </c>
      <c r="AU320" s="16" t="s">
        <v>86</v>
      </c>
    </row>
    <row r="321" spans="2:65" s="12" customFormat="1" ht="11.25">
      <c r="B321" s="150"/>
      <c r="D321" s="151" t="s">
        <v>150</v>
      </c>
      <c r="E321" s="152" t="s">
        <v>1</v>
      </c>
      <c r="F321" s="153" t="s">
        <v>283</v>
      </c>
      <c r="H321" s="152" t="s">
        <v>1</v>
      </c>
      <c r="I321" s="154"/>
      <c r="L321" s="150"/>
      <c r="M321" s="155"/>
      <c r="T321" s="156"/>
      <c r="AT321" s="152" t="s">
        <v>150</v>
      </c>
      <c r="AU321" s="152" t="s">
        <v>86</v>
      </c>
      <c r="AV321" s="12" t="s">
        <v>84</v>
      </c>
      <c r="AW321" s="12" t="s">
        <v>32</v>
      </c>
      <c r="AX321" s="12" t="s">
        <v>76</v>
      </c>
      <c r="AY321" s="152" t="s">
        <v>139</v>
      </c>
    </row>
    <row r="322" spans="2:65" s="12" customFormat="1" ht="11.25">
      <c r="B322" s="150"/>
      <c r="D322" s="151" t="s">
        <v>150</v>
      </c>
      <c r="E322" s="152" t="s">
        <v>1</v>
      </c>
      <c r="F322" s="153" t="s">
        <v>258</v>
      </c>
      <c r="H322" s="152" t="s">
        <v>1</v>
      </c>
      <c r="I322" s="154"/>
      <c r="L322" s="150"/>
      <c r="M322" s="155"/>
      <c r="T322" s="156"/>
      <c r="AT322" s="152" t="s">
        <v>150</v>
      </c>
      <c r="AU322" s="152" t="s">
        <v>86</v>
      </c>
      <c r="AV322" s="12" t="s">
        <v>84</v>
      </c>
      <c r="AW322" s="12" t="s">
        <v>32</v>
      </c>
      <c r="AX322" s="12" t="s">
        <v>76</v>
      </c>
      <c r="AY322" s="152" t="s">
        <v>139</v>
      </c>
    </row>
    <row r="323" spans="2:65" s="12" customFormat="1" ht="11.25">
      <c r="B323" s="150"/>
      <c r="D323" s="151" t="s">
        <v>150</v>
      </c>
      <c r="E323" s="152" t="s">
        <v>1</v>
      </c>
      <c r="F323" s="153" t="s">
        <v>333</v>
      </c>
      <c r="H323" s="152" t="s">
        <v>1</v>
      </c>
      <c r="I323" s="154"/>
      <c r="L323" s="150"/>
      <c r="M323" s="155"/>
      <c r="T323" s="156"/>
      <c r="AT323" s="152" t="s">
        <v>150</v>
      </c>
      <c r="AU323" s="152" t="s">
        <v>86</v>
      </c>
      <c r="AV323" s="12" t="s">
        <v>84</v>
      </c>
      <c r="AW323" s="12" t="s">
        <v>32</v>
      </c>
      <c r="AX323" s="12" t="s">
        <v>76</v>
      </c>
      <c r="AY323" s="152" t="s">
        <v>139</v>
      </c>
    </row>
    <row r="324" spans="2:65" s="13" customFormat="1" ht="11.25">
      <c r="B324" s="157"/>
      <c r="D324" s="151" t="s">
        <v>150</v>
      </c>
      <c r="E324" s="158" t="s">
        <v>1</v>
      </c>
      <c r="F324" s="159" t="s">
        <v>334</v>
      </c>
      <c r="H324" s="160">
        <v>0.15</v>
      </c>
      <c r="I324" s="161"/>
      <c r="L324" s="157"/>
      <c r="M324" s="162"/>
      <c r="T324" s="163"/>
      <c r="AT324" s="158" t="s">
        <v>150</v>
      </c>
      <c r="AU324" s="158" t="s">
        <v>86</v>
      </c>
      <c r="AV324" s="13" t="s">
        <v>86</v>
      </c>
      <c r="AW324" s="13" t="s">
        <v>32</v>
      </c>
      <c r="AX324" s="13" t="s">
        <v>76</v>
      </c>
      <c r="AY324" s="158" t="s">
        <v>139</v>
      </c>
    </row>
    <row r="325" spans="2:65" s="12" customFormat="1" ht="11.25">
      <c r="B325" s="150"/>
      <c r="D325" s="151" t="s">
        <v>150</v>
      </c>
      <c r="E325" s="152" t="s">
        <v>1</v>
      </c>
      <c r="F325" s="153" t="s">
        <v>335</v>
      </c>
      <c r="H325" s="152" t="s">
        <v>1</v>
      </c>
      <c r="I325" s="154"/>
      <c r="L325" s="150"/>
      <c r="M325" s="155"/>
      <c r="T325" s="156"/>
      <c r="AT325" s="152" t="s">
        <v>150</v>
      </c>
      <c r="AU325" s="152" t="s">
        <v>86</v>
      </c>
      <c r="AV325" s="12" t="s">
        <v>84</v>
      </c>
      <c r="AW325" s="12" t="s">
        <v>32</v>
      </c>
      <c r="AX325" s="12" t="s">
        <v>76</v>
      </c>
      <c r="AY325" s="152" t="s">
        <v>139</v>
      </c>
    </row>
    <row r="326" spans="2:65" s="13" customFormat="1" ht="11.25">
      <c r="B326" s="157"/>
      <c r="D326" s="151" t="s">
        <v>150</v>
      </c>
      <c r="E326" s="158" t="s">
        <v>1</v>
      </c>
      <c r="F326" s="159" t="s">
        <v>334</v>
      </c>
      <c r="H326" s="160">
        <v>0.15</v>
      </c>
      <c r="I326" s="161"/>
      <c r="L326" s="157"/>
      <c r="M326" s="162"/>
      <c r="T326" s="163"/>
      <c r="AT326" s="158" t="s">
        <v>150</v>
      </c>
      <c r="AU326" s="158" t="s">
        <v>86</v>
      </c>
      <c r="AV326" s="13" t="s">
        <v>86</v>
      </c>
      <c r="AW326" s="13" t="s">
        <v>32</v>
      </c>
      <c r="AX326" s="13" t="s">
        <v>76</v>
      </c>
      <c r="AY326" s="158" t="s">
        <v>139</v>
      </c>
    </row>
    <row r="327" spans="2:65" s="14" customFormat="1" ht="11.25">
      <c r="B327" s="164"/>
      <c r="D327" s="151" t="s">
        <v>150</v>
      </c>
      <c r="E327" s="165" t="s">
        <v>1</v>
      </c>
      <c r="F327" s="166" t="s">
        <v>154</v>
      </c>
      <c r="H327" s="167">
        <v>0.3</v>
      </c>
      <c r="I327" s="168"/>
      <c r="L327" s="164"/>
      <c r="M327" s="169"/>
      <c r="T327" s="170"/>
      <c r="AT327" s="165" t="s">
        <v>150</v>
      </c>
      <c r="AU327" s="165" t="s">
        <v>86</v>
      </c>
      <c r="AV327" s="14" t="s">
        <v>146</v>
      </c>
      <c r="AW327" s="14" t="s">
        <v>32</v>
      </c>
      <c r="AX327" s="14" t="s">
        <v>84</v>
      </c>
      <c r="AY327" s="165" t="s">
        <v>139</v>
      </c>
    </row>
    <row r="328" spans="2:65" s="11" customFormat="1" ht="22.9" customHeight="1">
      <c r="B328" s="120"/>
      <c r="D328" s="121" t="s">
        <v>75</v>
      </c>
      <c r="E328" s="130" t="s">
        <v>336</v>
      </c>
      <c r="F328" s="130" t="s">
        <v>337</v>
      </c>
      <c r="I328" s="123"/>
      <c r="J328" s="131">
        <f>BK328</f>
        <v>0</v>
      </c>
      <c r="L328" s="120"/>
      <c r="M328" s="125"/>
      <c r="P328" s="126">
        <f>SUM(P329:P337)</f>
        <v>0</v>
      </c>
      <c r="R328" s="126">
        <f>SUM(R329:R337)</f>
        <v>0</v>
      </c>
      <c r="T328" s="127">
        <f>SUM(T329:T337)</f>
        <v>0</v>
      </c>
      <c r="AR328" s="121" t="s">
        <v>84</v>
      </c>
      <c r="AT328" s="128" t="s">
        <v>75</v>
      </c>
      <c r="AU328" s="128" t="s">
        <v>84</v>
      </c>
      <c r="AY328" s="121" t="s">
        <v>139</v>
      </c>
      <c r="BK328" s="129">
        <f>SUM(BK329:BK337)</f>
        <v>0</v>
      </c>
    </row>
    <row r="329" spans="2:65" s="1" customFormat="1" ht="30" customHeight="1">
      <c r="B329" s="31"/>
      <c r="C329" s="132" t="s">
        <v>338</v>
      </c>
      <c r="D329" s="132" t="s">
        <v>142</v>
      </c>
      <c r="E329" s="133" t="s">
        <v>339</v>
      </c>
      <c r="F329" s="134" t="s">
        <v>340</v>
      </c>
      <c r="G329" s="135" t="s">
        <v>157</v>
      </c>
      <c r="H329" s="136">
        <v>5.0250000000000004</v>
      </c>
      <c r="I329" s="137"/>
      <c r="J329" s="138">
        <f>ROUND(I329*H329,2)</f>
        <v>0</v>
      </c>
      <c r="K329" s="139"/>
      <c r="L329" s="31"/>
      <c r="M329" s="140" t="s">
        <v>1</v>
      </c>
      <c r="N329" s="141" t="s">
        <v>41</v>
      </c>
      <c r="P329" s="142">
        <f>O329*H329</f>
        <v>0</v>
      </c>
      <c r="Q329" s="142">
        <v>0</v>
      </c>
      <c r="R329" s="142">
        <f>Q329*H329</f>
        <v>0</v>
      </c>
      <c r="S329" s="142">
        <v>0</v>
      </c>
      <c r="T329" s="143">
        <f>S329*H329</f>
        <v>0</v>
      </c>
      <c r="AR329" s="144" t="s">
        <v>146</v>
      </c>
      <c r="AT329" s="144" t="s">
        <v>142</v>
      </c>
      <c r="AU329" s="144" t="s">
        <v>86</v>
      </c>
      <c r="AY329" s="16" t="s">
        <v>139</v>
      </c>
      <c r="BE329" s="145">
        <f>IF(N329="základní",J329,0)</f>
        <v>0</v>
      </c>
      <c r="BF329" s="145">
        <f>IF(N329="snížená",J329,0)</f>
        <v>0</v>
      </c>
      <c r="BG329" s="145">
        <f>IF(N329="zákl. přenesená",J329,0)</f>
        <v>0</v>
      </c>
      <c r="BH329" s="145">
        <f>IF(N329="sníž. přenesená",J329,0)</f>
        <v>0</v>
      </c>
      <c r="BI329" s="145">
        <f>IF(N329="nulová",J329,0)</f>
        <v>0</v>
      </c>
      <c r="BJ329" s="16" t="s">
        <v>84</v>
      </c>
      <c r="BK329" s="145">
        <f>ROUND(I329*H329,2)</f>
        <v>0</v>
      </c>
      <c r="BL329" s="16" t="s">
        <v>146</v>
      </c>
      <c r="BM329" s="144" t="s">
        <v>341</v>
      </c>
    </row>
    <row r="330" spans="2:65" s="1" customFormat="1" ht="11.25">
      <c r="B330" s="31"/>
      <c r="D330" s="146" t="s">
        <v>148</v>
      </c>
      <c r="F330" s="147" t="s">
        <v>342</v>
      </c>
      <c r="I330" s="148"/>
      <c r="L330" s="31"/>
      <c r="M330" s="149"/>
      <c r="T330" s="55"/>
      <c r="AT330" s="16" t="s">
        <v>148</v>
      </c>
      <c r="AU330" s="16" t="s">
        <v>86</v>
      </c>
    </row>
    <row r="331" spans="2:65" s="1" customFormat="1" ht="22.15" customHeight="1">
      <c r="B331" s="31"/>
      <c r="C331" s="132" t="s">
        <v>343</v>
      </c>
      <c r="D331" s="132" t="s">
        <v>142</v>
      </c>
      <c r="E331" s="133" t="s">
        <v>344</v>
      </c>
      <c r="F331" s="134" t="s">
        <v>345</v>
      </c>
      <c r="G331" s="135" t="s">
        <v>157</v>
      </c>
      <c r="H331" s="136">
        <v>5.0250000000000004</v>
      </c>
      <c r="I331" s="137"/>
      <c r="J331" s="138">
        <f>ROUND(I331*H331,2)</f>
        <v>0</v>
      </c>
      <c r="K331" s="139"/>
      <c r="L331" s="31"/>
      <c r="M331" s="140" t="s">
        <v>1</v>
      </c>
      <c r="N331" s="141" t="s">
        <v>41</v>
      </c>
      <c r="P331" s="142">
        <f>O331*H331</f>
        <v>0</v>
      </c>
      <c r="Q331" s="142">
        <v>0</v>
      </c>
      <c r="R331" s="142">
        <f>Q331*H331</f>
        <v>0</v>
      </c>
      <c r="S331" s="142">
        <v>0</v>
      </c>
      <c r="T331" s="143">
        <f>S331*H331</f>
        <v>0</v>
      </c>
      <c r="AR331" s="144" t="s">
        <v>146</v>
      </c>
      <c r="AT331" s="144" t="s">
        <v>142</v>
      </c>
      <c r="AU331" s="144" t="s">
        <v>86</v>
      </c>
      <c r="AY331" s="16" t="s">
        <v>139</v>
      </c>
      <c r="BE331" s="145">
        <f>IF(N331="základní",J331,0)</f>
        <v>0</v>
      </c>
      <c r="BF331" s="145">
        <f>IF(N331="snížená",J331,0)</f>
        <v>0</v>
      </c>
      <c r="BG331" s="145">
        <f>IF(N331="zákl. přenesená",J331,0)</f>
        <v>0</v>
      </c>
      <c r="BH331" s="145">
        <f>IF(N331="sníž. přenesená",J331,0)</f>
        <v>0</v>
      </c>
      <c r="BI331" s="145">
        <f>IF(N331="nulová",J331,0)</f>
        <v>0</v>
      </c>
      <c r="BJ331" s="16" t="s">
        <v>84</v>
      </c>
      <c r="BK331" s="145">
        <f>ROUND(I331*H331,2)</f>
        <v>0</v>
      </c>
      <c r="BL331" s="16" t="s">
        <v>146</v>
      </c>
      <c r="BM331" s="144" t="s">
        <v>346</v>
      </c>
    </row>
    <row r="332" spans="2:65" s="1" customFormat="1" ht="11.25">
      <c r="B332" s="31"/>
      <c r="D332" s="146" t="s">
        <v>148</v>
      </c>
      <c r="F332" s="147" t="s">
        <v>347</v>
      </c>
      <c r="I332" s="148"/>
      <c r="L332" s="31"/>
      <c r="M332" s="149"/>
      <c r="T332" s="55"/>
      <c r="AT332" s="16" t="s">
        <v>148</v>
      </c>
      <c r="AU332" s="16" t="s">
        <v>86</v>
      </c>
    </row>
    <row r="333" spans="2:65" s="1" customFormat="1" ht="22.15" customHeight="1">
      <c r="B333" s="31"/>
      <c r="C333" s="132" t="s">
        <v>348</v>
      </c>
      <c r="D333" s="132" t="s">
        <v>142</v>
      </c>
      <c r="E333" s="133" t="s">
        <v>349</v>
      </c>
      <c r="F333" s="134" t="s">
        <v>350</v>
      </c>
      <c r="G333" s="135" t="s">
        <v>157</v>
      </c>
      <c r="H333" s="136">
        <v>45.225000000000001</v>
      </c>
      <c r="I333" s="137"/>
      <c r="J333" s="138">
        <f>ROUND(I333*H333,2)</f>
        <v>0</v>
      </c>
      <c r="K333" s="139"/>
      <c r="L333" s="31"/>
      <c r="M333" s="140" t="s">
        <v>1</v>
      </c>
      <c r="N333" s="141" t="s">
        <v>41</v>
      </c>
      <c r="P333" s="142">
        <f>O333*H333</f>
        <v>0</v>
      </c>
      <c r="Q333" s="142">
        <v>0</v>
      </c>
      <c r="R333" s="142">
        <f>Q333*H333</f>
        <v>0</v>
      </c>
      <c r="S333" s="142">
        <v>0</v>
      </c>
      <c r="T333" s="143">
        <f>S333*H333</f>
        <v>0</v>
      </c>
      <c r="AR333" s="144" t="s">
        <v>146</v>
      </c>
      <c r="AT333" s="144" t="s">
        <v>142</v>
      </c>
      <c r="AU333" s="144" t="s">
        <v>86</v>
      </c>
      <c r="AY333" s="16" t="s">
        <v>139</v>
      </c>
      <c r="BE333" s="145">
        <f>IF(N333="základní",J333,0)</f>
        <v>0</v>
      </c>
      <c r="BF333" s="145">
        <f>IF(N333="snížená",J333,0)</f>
        <v>0</v>
      </c>
      <c r="BG333" s="145">
        <f>IF(N333="zákl. přenesená",J333,0)</f>
        <v>0</v>
      </c>
      <c r="BH333" s="145">
        <f>IF(N333="sníž. přenesená",J333,0)</f>
        <v>0</v>
      </c>
      <c r="BI333" s="145">
        <f>IF(N333="nulová",J333,0)</f>
        <v>0</v>
      </c>
      <c r="BJ333" s="16" t="s">
        <v>84</v>
      </c>
      <c r="BK333" s="145">
        <f>ROUND(I333*H333,2)</f>
        <v>0</v>
      </c>
      <c r="BL333" s="16" t="s">
        <v>146</v>
      </c>
      <c r="BM333" s="144" t="s">
        <v>351</v>
      </c>
    </row>
    <row r="334" spans="2:65" s="1" customFormat="1" ht="11.25">
      <c r="B334" s="31"/>
      <c r="D334" s="146" t="s">
        <v>148</v>
      </c>
      <c r="F334" s="147" t="s">
        <v>352</v>
      </c>
      <c r="I334" s="148"/>
      <c r="L334" s="31"/>
      <c r="M334" s="149"/>
      <c r="T334" s="55"/>
      <c r="AT334" s="16" t="s">
        <v>148</v>
      </c>
      <c r="AU334" s="16" t="s">
        <v>86</v>
      </c>
    </row>
    <row r="335" spans="2:65" s="13" customFormat="1" ht="11.25">
      <c r="B335" s="157"/>
      <c r="D335" s="151" t="s">
        <v>150</v>
      </c>
      <c r="F335" s="159" t="s">
        <v>353</v>
      </c>
      <c r="H335" s="160">
        <v>45.225000000000001</v>
      </c>
      <c r="I335" s="161"/>
      <c r="L335" s="157"/>
      <c r="M335" s="162"/>
      <c r="T335" s="163"/>
      <c r="AT335" s="158" t="s">
        <v>150</v>
      </c>
      <c r="AU335" s="158" t="s">
        <v>86</v>
      </c>
      <c r="AV335" s="13" t="s">
        <v>86</v>
      </c>
      <c r="AW335" s="13" t="s">
        <v>4</v>
      </c>
      <c r="AX335" s="13" t="s">
        <v>84</v>
      </c>
      <c r="AY335" s="158" t="s">
        <v>139</v>
      </c>
    </row>
    <row r="336" spans="2:65" s="1" customFormat="1" ht="34.9" customHeight="1">
      <c r="B336" s="31"/>
      <c r="C336" s="132" t="s">
        <v>354</v>
      </c>
      <c r="D336" s="132" t="s">
        <v>142</v>
      </c>
      <c r="E336" s="133" t="s">
        <v>355</v>
      </c>
      <c r="F336" s="134" t="s">
        <v>356</v>
      </c>
      <c r="G336" s="135" t="s">
        <v>157</v>
      </c>
      <c r="H336" s="136">
        <v>5.0250000000000004</v>
      </c>
      <c r="I336" s="137"/>
      <c r="J336" s="138">
        <f>ROUND(I336*H336,2)</f>
        <v>0</v>
      </c>
      <c r="K336" s="139"/>
      <c r="L336" s="31"/>
      <c r="M336" s="140" t="s">
        <v>1</v>
      </c>
      <c r="N336" s="141" t="s">
        <v>41</v>
      </c>
      <c r="P336" s="142">
        <f>O336*H336</f>
        <v>0</v>
      </c>
      <c r="Q336" s="142">
        <v>0</v>
      </c>
      <c r="R336" s="142">
        <f>Q336*H336</f>
        <v>0</v>
      </c>
      <c r="S336" s="142">
        <v>0</v>
      </c>
      <c r="T336" s="143">
        <f>S336*H336</f>
        <v>0</v>
      </c>
      <c r="AR336" s="144" t="s">
        <v>146</v>
      </c>
      <c r="AT336" s="144" t="s">
        <v>142</v>
      </c>
      <c r="AU336" s="144" t="s">
        <v>86</v>
      </c>
      <c r="AY336" s="16" t="s">
        <v>139</v>
      </c>
      <c r="BE336" s="145">
        <f>IF(N336="základní",J336,0)</f>
        <v>0</v>
      </c>
      <c r="BF336" s="145">
        <f>IF(N336="snížená",J336,0)</f>
        <v>0</v>
      </c>
      <c r="BG336" s="145">
        <f>IF(N336="zákl. přenesená",J336,0)</f>
        <v>0</v>
      </c>
      <c r="BH336" s="145">
        <f>IF(N336="sníž. přenesená",J336,0)</f>
        <v>0</v>
      </c>
      <c r="BI336" s="145">
        <f>IF(N336="nulová",J336,0)</f>
        <v>0</v>
      </c>
      <c r="BJ336" s="16" t="s">
        <v>84</v>
      </c>
      <c r="BK336" s="145">
        <f>ROUND(I336*H336,2)</f>
        <v>0</v>
      </c>
      <c r="BL336" s="16" t="s">
        <v>146</v>
      </c>
      <c r="BM336" s="144" t="s">
        <v>357</v>
      </c>
    </row>
    <row r="337" spans="2:65" s="1" customFormat="1" ht="11.25">
      <c r="B337" s="31"/>
      <c r="D337" s="146" t="s">
        <v>148</v>
      </c>
      <c r="F337" s="147" t="s">
        <v>358</v>
      </c>
      <c r="I337" s="148"/>
      <c r="L337" s="31"/>
      <c r="M337" s="149"/>
      <c r="T337" s="55"/>
      <c r="AT337" s="16" t="s">
        <v>148</v>
      </c>
      <c r="AU337" s="16" t="s">
        <v>86</v>
      </c>
    </row>
    <row r="338" spans="2:65" s="11" customFormat="1" ht="22.9" customHeight="1">
      <c r="B338" s="120"/>
      <c r="D338" s="121" t="s">
        <v>75</v>
      </c>
      <c r="E338" s="130" t="s">
        <v>359</v>
      </c>
      <c r="F338" s="130" t="s">
        <v>360</v>
      </c>
      <c r="I338" s="123"/>
      <c r="J338" s="131">
        <f>BK338</f>
        <v>0</v>
      </c>
      <c r="L338" s="120"/>
      <c r="M338" s="125"/>
      <c r="P338" s="126">
        <f>SUM(P339:P340)</f>
        <v>0</v>
      </c>
      <c r="R338" s="126">
        <f>SUM(R339:R340)</f>
        <v>0</v>
      </c>
      <c r="T338" s="127">
        <f>SUM(T339:T340)</f>
        <v>0</v>
      </c>
      <c r="AR338" s="121" t="s">
        <v>84</v>
      </c>
      <c r="AT338" s="128" t="s">
        <v>75</v>
      </c>
      <c r="AU338" s="128" t="s">
        <v>84</v>
      </c>
      <c r="AY338" s="121" t="s">
        <v>139</v>
      </c>
      <c r="BK338" s="129">
        <f>SUM(BK339:BK340)</f>
        <v>0</v>
      </c>
    </row>
    <row r="339" spans="2:65" s="1" customFormat="1" ht="19.899999999999999" customHeight="1">
      <c r="B339" s="31"/>
      <c r="C339" s="132" t="s">
        <v>361</v>
      </c>
      <c r="D339" s="132" t="s">
        <v>142</v>
      </c>
      <c r="E339" s="133" t="s">
        <v>362</v>
      </c>
      <c r="F339" s="134" t="s">
        <v>363</v>
      </c>
      <c r="G339" s="135" t="s">
        <v>157</v>
      </c>
      <c r="H339" s="136">
        <v>8.0280000000000005</v>
      </c>
      <c r="I339" s="137"/>
      <c r="J339" s="138">
        <f>ROUND(I339*H339,2)</f>
        <v>0</v>
      </c>
      <c r="K339" s="139"/>
      <c r="L339" s="31"/>
      <c r="M339" s="140" t="s">
        <v>1</v>
      </c>
      <c r="N339" s="141" t="s">
        <v>41</v>
      </c>
      <c r="P339" s="142">
        <f>O339*H339</f>
        <v>0</v>
      </c>
      <c r="Q339" s="142">
        <v>0</v>
      </c>
      <c r="R339" s="142">
        <f>Q339*H339</f>
        <v>0</v>
      </c>
      <c r="S339" s="142">
        <v>0</v>
      </c>
      <c r="T339" s="143">
        <f>S339*H339</f>
        <v>0</v>
      </c>
      <c r="AR339" s="144" t="s">
        <v>146</v>
      </c>
      <c r="AT339" s="144" t="s">
        <v>142</v>
      </c>
      <c r="AU339" s="144" t="s">
        <v>86</v>
      </c>
      <c r="AY339" s="16" t="s">
        <v>139</v>
      </c>
      <c r="BE339" s="145">
        <f>IF(N339="základní",J339,0)</f>
        <v>0</v>
      </c>
      <c r="BF339" s="145">
        <f>IF(N339="snížená",J339,0)</f>
        <v>0</v>
      </c>
      <c r="BG339" s="145">
        <f>IF(N339="zákl. přenesená",J339,0)</f>
        <v>0</v>
      </c>
      <c r="BH339" s="145">
        <f>IF(N339="sníž. přenesená",J339,0)</f>
        <v>0</v>
      </c>
      <c r="BI339" s="145">
        <f>IF(N339="nulová",J339,0)</f>
        <v>0</v>
      </c>
      <c r="BJ339" s="16" t="s">
        <v>84</v>
      </c>
      <c r="BK339" s="145">
        <f>ROUND(I339*H339,2)</f>
        <v>0</v>
      </c>
      <c r="BL339" s="16" t="s">
        <v>146</v>
      </c>
      <c r="BM339" s="144" t="s">
        <v>364</v>
      </c>
    </row>
    <row r="340" spans="2:65" s="1" customFormat="1" ht="11.25">
      <c r="B340" s="31"/>
      <c r="D340" s="146" t="s">
        <v>148</v>
      </c>
      <c r="F340" s="147" t="s">
        <v>365</v>
      </c>
      <c r="I340" s="148"/>
      <c r="L340" s="31"/>
      <c r="M340" s="149"/>
      <c r="T340" s="55"/>
      <c r="AT340" s="16" t="s">
        <v>148</v>
      </c>
      <c r="AU340" s="16" t="s">
        <v>86</v>
      </c>
    </row>
    <row r="341" spans="2:65" s="11" customFormat="1" ht="25.9" customHeight="1">
      <c r="B341" s="120"/>
      <c r="D341" s="121" t="s">
        <v>75</v>
      </c>
      <c r="E341" s="122" t="s">
        <v>366</v>
      </c>
      <c r="F341" s="122" t="s">
        <v>367</v>
      </c>
      <c r="I341" s="123"/>
      <c r="J341" s="124">
        <f>BK341</f>
        <v>0</v>
      </c>
      <c r="L341" s="120"/>
      <c r="M341" s="125"/>
      <c r="P341" s="126">
        <f>P342+P348+P369+P468+P512+P519+P536+P561</f>
        <v>0</v>
      </c>
      <c r="R341" s="126">
        <f>R342+R348+R369+R468+R512+R519+R536+R561</f>
        <v>2.32654936</v>
      </c>
      <c r="T341" s="127">
        <f>T342+T348+T369+T468+T512+T519+T536+T561</f>
        <v>0.12399</v>
      </c>
      <c r="AR341" s="121" t="s">
        <v>86</v>
      </c>
      <c r="AT341" s="128" t="s">
        <v>75</v>
      </c>
      <c r="AU341" s="128" t="s">
        <v>76</v>
      </c>
      <c r="AY341" s="121" t="s">
        <v>139</v>
      </c>
      <c r="BK341" s="129">
        <f>BK342+BK348+BK369+BK468+BK512+BK519+BK536+BK561</f>
        <v>0</v>
      </c>
    </row>
    <row r="342" spans="2:65" s="11" customFormat="1" ht="22.9" customHeight="1">
      <c r="B342" s="120"/>
      <c r="D342" s="121" t="s">
        <v>75</v>
      </c>
      <c r="E342" s="130" t="s">
        <v>368</v>
      </c>
      <c r="F342" s="130" t="s">
        <v>369</v>
      </c>
      <c r="I342" s="123"/>
      <c r="J342" s="131">
        <f>BK342</f>
        <v>0</v>
      </c>
      <c r="L342" s="120"/>
      <c r="M342" s="125"/>
      <c r="P342" s="126">
        <f>SUM(P343:P347)</f>
        <v>0</v>
      </c>
      <c r="R342" s="126">
        <f>SUM(R343:R347)</f>
        <v>3.4000000000000002E-4</v>
      </c>
      <c r="T342" s="127">
        <f>SUM(T343:T347)</f>
        <v>0</v>
      </c>
      <c r="AR342" s="121" t="s">
        <v>86</v>
      </c>
      <c r="AT342" s="128" t="s">
        <v>75</v>
      </c>
      <c r="AU342" s="128" t="s">
        <v>84</v>
      </c>
      <c r="AY342" s="121" t="s">
        <v>139</v>
      </c>
      <c r="BK342" s="129">
        <f>SUM(BK343:BK347)</f>
        <v>0</v>
      </c>
    </row>
    <row r="343" spans="2:65" s="1" customFormat="1" ht="19.899999999999999" customHeight="1">
      <c r="B343" s="31"/>
      <c r="C343" s="132" t="s">
        <v>370</v>
      </c>
      <c r="D343" s="132" t="s">
        <v>142</v>
      </c>
      <c r="E343" s="133" t="s">
        <v>371</v>
      </c>
      <c r="F343" s="134" t="s">
        <v>372</v>
      </c>
      <c r="G343" s="135" t="s">
        <v>218</v>
      </c>
      <c r="H343" s="136">
        <v>1</v>
      </c>
      <c r="I343" s="137"/>
      <c r="J343" s="138">
        <f>ROUND(I343*H343,2)</f>
        <v>0</v>
      </c>
      <c r="K343" s="139"/>
      <c r="L343" s="31"/>
      <c r="M343" s="140" t="s">
        <v>1</v>
      </c>
      <c r="N343" s="141" t="s">
        <v>41</v>
      </c>
      <c r="P343" s="142">
        <f>O343*H343</f>
        <v>0</v>
      </c>
      <c r="Q343" s="142">
        <v>3.4000000000000002E-4</v>
      </c>
      <c r="R343" s="142">
        <f>Q343*H343</f>
        <v>3.4000000000000002E-4</v>
      </c>
      <c r="S343" s="142">
        <v>0</v>
      </c>
      <c r="T343" s="143">
        <f>S343*H343</f>
        <v>0</v>
      </c>
      <c r="AR343" s="144" t="s">
        <v>246</v>
      </c>
      <c r="AT343" s="144" t="s">
        <v>142</v>
      </c>
      <c r="AU343" s="144" t="s">
        <v>86</v>
      </c>
      <c r="AY343" s="16" t="s">
        <v>139</v>
      </c>
      <c r="BE343" s="145">
        <f>IF(N343="základní",J343,0)</f>
        <v>0</v>
      </c>
      <c r="BF343" s="145">
        <f>IF(N343="snížená",J343,0)</f>
        <v>0</v>
      </c>
      <c r="BG343" s="145">
        <f>IF(N343="zákl. přenesená",J343,0)</f>
        <v>0</v>
      </c>
      <c r="BH343" s="145">
        <f>IF(N343="sníž. přenesená",J343,0)</f>
        <v>0</v>
      </c>
      <c r="BI343" s="145">
        <f>IF(N343="nulová",J343,0)</f>
        <v>0</v>
      </c>
      <c r="BJ343" s="16" t="s">
        <v>84</v>
      </c>
      <c r="BK343" s="145">
        <f>ROUND(I343*H343,2)</f>
        <v>0</v>
      </c>
      <c r="BL343" s="16" t="s">
        <v>246</v>
      </c>
      <c r="BM343" s="144" t="s">
        <v>373</v>
      </c>
    </row>
    <row r="344" spans="2:65" s="12" customFormat="1" ht="11.25">
      <c r="B344" s="150"/>
      <c r="D344" s="151" t="s">
        <v>150</v>
      </c>
      <c r="E344" s="152" t="s">
        <v>1</v>
      </c>
      <c r="F344" s="153" t="s">
        <v>212</v>
      </c>
      <c r="H344" s="152" t="s">
        <v>1</v>
      </c>
      <c r="I344" s="154"/>
      <c r="L344" s="150"/>
      <c r="M344" s="155"/>
      <c r="T344" s="156"/>
      <c r="AT344" s="152" t="s">
        <v>150</v>
      </c>
      <c r="AU344" s="152" t="s">
        <v>86</v>
      </c>
      <c r="AV344" s="12" t="s">
        <v>84</v>
      </c>
      <c r="AW344" s="12" t="s">
        <v>32</v>
      </c>
      <c r="AX344" s="12" t="s">
        <v>76</v>
      </c>
      <c r="AY344" s="152" t="s">
        <v>139</v>
      </c>
    </row>
    <row r="345" spans="2:65" s="12" customFormat="1" ht="11.25">
      <c r="B345" s="150"/>
      <c r="D345" s="151" t="s">
        <v>150</v>
      </c>
      <c r="E345" s="152" t="s">
        <v>1</v>
      </c>
      <c r="F345" s="153" t="s">
        <v>203</v>
      </c>
      <c r="H345" s="152" t="s">
        <v>1</v>
      </c>
      <c r="I345" s="154"/>
      <c r="L345" s="150"/>
      <c r="M345" s="155"/>
      <c r="T345" s="156"/>
      <c r="AT345" s="152" t="s">
        <v>150</v>
      </c>
      <c r="AU345" s="152" t="s">
        <v>86</v>
      </c>
      <c r="AV345" s="12" t="s">
        <v>84</v>
      </c>
      <c r="AW345" s="12" t="s">
        <v>32</v>
      </c>
      <c r="AX345" s="12" t="s">
        <v>76</v>
      </c>
      <c r="AY345" s="152" t="s">
        <v>139</v>
      </c>
    </row>
    <row r="346" spans="2:65" s="13" customFormat="1" ht="11.25">
      <c r="B346" s="157"/>
      <c r="D346" s="151" t="s">
        <v>150</v>
      </c>
      <c r="E346" s="158" t="s">
        <v>1</v>
      </c>
      <c r="F346" s="159" t="s">
        <v>168</v>
      </c>
      <c r="H346" s="160">
        <v>1</v>
      </c>
      <c r="I346" s="161"/>
      <c r="L346" s="157"/>
      <c r="M346" s="162"/>
      <c r="T346" s="163"/>
      <c r="AT346" s="158" t="s">
        <v>150</v>
      </c>
      <c r="AU346" s="158" t="s">
        <v>86</v>
      </c>
      <c r="AV346" s="13" t="s">
        <v>86</v>
      </c>
      <c r="AW346" s="13" t="s">
        <v>32</v>
      </c>
      <c r="AX346" s="13" t="s">
        <v>76</v>
      </c>
      <c r="AY346" s="158" t="s">
        <v>139</v>
      </c>
    </row>
    <row r="347" spans="2:65" s="14" customFormat="1" ht="11.25">
      <c r="B347" s="164"/>
      <c r="D347" s="151" t="s">
        <v>150</v>
      </c>
      <c r="E347" s="165" t="s">
        <v>1</v>
      </c>
      <c r="F347" s="166" t="s">
        <v>154</v>
      </c>
      <c r="H347" s="167">
        <v>1</v>
      </c>
      <c r="I347" s="168"/>
      <c r="L347" s="164"/>
      <c r="M347" s="169"/>
      <c r="T347" s="170"/>
      <c r="AT347" s="165" t="s">
        <v>150</v>
      </c>
      <c r="AU347" s="165" t="s">
        <v>86</v>
      </c>
      <c r="AV347" s="14" t="s">
        <v>146</v>
      </c>
      <c r="AW347" s="14" t="s">
        <v>32</v>
      </c>
      <c r="AX347" s="14" t="s">
        <v>84</v>
      </c>
      <c r="AY347" s="165" t="s">
        <v>139</v>
      </c>
    </row>
    <row r="348" spans="2:65" s="11" customFormat="1" ht="22.9" customHeight="1">
      <c r="B348" s="120"/>
      <c r="D348" s="121" t="s">
        <v>75</v>
      </c>
      <c r="E348" s="130" t="s">
        <v>374</v>
      </c>
      <c r="F348" s="130" t="s">
        <v>375</v>
      </c>
      <c r="I348" s="123"/>
      <c r="J348" s="131">
        <f>BK348</f>
        <v>0</v>
      </c>
      <c r="L348" s="120"/>
      <c r="M348" s="125"/>
      <c r="P348" s="126">
        <f>SUM(P349:P368)</f>
        <v>0</v>
      </c>
      <c r="R348" s="126">
        <f>SUM(R349:R368)</f>
        <v>0</v>
      </c>
      <c r="T348" s="127">
        <f>SUM(T349:T368)</f>
        <v>0</v>
      </c>
      <c r="AR348" s="121" t="s">
        <v>86</v>
      </c>
      <c r="AT348" s="128" t="s">
        <v>75</v>
      </c>
      <c r="AU348" s="128" t="s">
        <v>84</v>
      </c>
      <c r="AY348" s="121" t="s">
        <v>139</v>
      </c>
      <c r="BK348" s="129">
        <f>SUM(BK349:BK368)</f>
        <v>0</v>
      </c>
    </row>
    <row r="349" spans="2:65" s="1" customFormat="1" ht="19.899999999999999" customHeight="1">
      <c r="B349" s="31"/>
      <c r="C349" s="132" t="s">
        <v>376</v>
      </c>
      <c r="D349" s="132" t="s">
        <v>142</v>
      </c>
      <c r="E349" s="133" t="s">
        <v>377</v>
      </c>
      <c r="F349" s="134" t="s">
        <v>378</v>
      </c>
      <c r="G349" s="135" t="s">
        <v>163</v>
      </c>
      <c r="H349" s="136">
        <v>1</v>
      </c>
      <c r="I349" s="137"/>
      <c r="J349" s="138">
        <f>ROUND(I349*H349,2)</f>
        <v>0</v>
      </c>
      <c r="K349" s="139"/>
      <c r="L349" s="31"/>
      <c r="M349" s="140" t="s">
        <v>1</v>
      </c>
      <c r="N349" s="141" t="s">
        <v>41</v>
      </c>
      <c r="P349" s="142">
        <f>O349*H349</f>
        <v>0</v>
      </c>
      <c r="Q349" s="142">
        <v>0</v>
      </c>
      <c r="R349" s="142">
        <f>Q349*H349</f>
        <v>0</v>
      </c>
      <c r="S349" s="142">
        <v>0</v>
      </c>
      <c r="T349" s="143">
        <f>S349*H349</f>
        <v>0</v>
      </c>
      <c r="AR349" s="144" t="s">
        <v>246</v>
      </c>
      <c r="AT349" s="144" t="s">
        <v>142</v>
      </c>
      <c r="AU349" s="144" t="s">
        <v>86</v>
      </c>
      <c r="AY349" s="16" t="s">
        <v>139</v>
      </c>
      <c r="BE349" s="145">
        <f>IF(N349="základní",J349,0)</f>
        <v>0</v>
      </c>
      <c r="BF349" s="145">
        <f>IF(N349="snížená",J349,0)</f>
        <v>0</v>
      </c>
      <c r="BG349" s="145">
        <f>IF(N349="zákl. přenesená",J349,0)</f>
        <v>0</v>
      </c>
      <c r="BH349" s="145">
        <f>IF(N349="sníž. přenesená",J349,0)</f>
        <v>0</v>
      </c>
      <c r="BI349" s="145">
        <f>IF(N349="nulová",J349,0)</f>
        <v>0</v>
      </c>
      <c r="BJ349" s="16" t="s">
        <v>84</v>
      </c>
      <c r="BK349" s="145">
        <f>ROUND(I349*H349,2)</f>
        <v>0</v>
      </c>
      <c r="BL349" s="16" t="s">
        <v>246</v>
      </c>
      <c r="BM349" s="144" t="s">
        <v>379</v>
      </c>
    </row>
    <row r="350" spans="2:65" s="1" customFormat="1" ht="11.25">
      <c r="B350" s="31"/>
      <c r="D350" s="146" t="s">
        <v>148</v>
      </c>
      <c r="F350" s="147" t="s">
        <v>380</v>
      </c>
      <c r="I350" s="148"/>
      <c r="L350" s="31"/>
      <c r="M350" s="149"/>
      <c r="T350" s="55"/>
      <c r="AT350" s="16" t="s">
        <v>148</v>
      </c>
      <c r="AU350" s="16" t="s">
        <v>86</v>
      </c>
    </row>
    <row r="351" spans="2:65" s="12" customFormat="1" ht="11.25">
      <c r="B351" s="150"/>
      <c r="D351" s="151" t="s">
        <v>150</v>
      </c>
      <c r="E351" s="152" t="s">
        <v>1</v>
      </c>
      <c r="F351" s="153" t="s">
        <v>306</v>
      </c>
      <c r="H351" s="152" t="s">
        <v>1</v>
      </c>
      <c r="I351" s="154"/>
      <c r="L351" s="150"/>
      <c r="M351" s="155"/>
      <c r="T351" s="156"/>
      <c r="AT351" s="152" t="s">
        <v>150</v>
      </c>
      <c r="AU351" s="152" t="s">
        <v>86</v>
      </c>
      <c r="AV351" s="12" t="s">
        <v>84</v>
      </c>
      <c r="AW351" s="12" t="s">
        <v>32</v>
      </c>
      <c r="AX351" s="12" t="s">
        <v>76</v>
      </c>
      <c r="AY351" s="152" t="s">
        <v>139</v>
      </c>
    </row>
    <row r="352" spans="2:65" s="12" customFormat="1" ht="11.25">
      <c r="B352" s="150"/>
      <c r="D352" s="151" t="s">
        <v>150</v>
      </c>
      <c r="E352" s="152" t="s">
        <v>1</v>
      </c>
      <c r="F352" s="153" t="s">
        <v>260</v>
      </c>
      <c r="H352" s="152" t="s">
        <v>1</v>
      </c>
      <c r="I352" s="154"/>
      <c r="L352" s="150"/>
      <c r="M352" s="155"/>
      <c r="T352" s="156"/>
      <c r="AT352" s="152" t="s">
        <v>150</v>
      </c>
      <c r="AU352" s="152" t="s">
        <v>86</v>
      </c>
      <c r="AV352" s="12" t="s">
        <v>84</v>
      </c>
      <c r="AW352" s="12" t="s">
        <v>32</v>
      </c>
      <c r="AX352" s="12" t="s">
        <v>76</v>
      </c>
      <c r="AY352" s="152" t="s">
        <v>139</v>
      </c>
    </row>
    <row r="353" spans="2:65" s="12" customFormat="1" ht="11.25">
      <c r="B353" s="150"/>
      <c r="D353" s="151" t="s">
        <v>150</v>
      </c>
      <c r="E353" s="152" t="s">
        <v>1</v>
      </c>
      <c r="F353" s="153" t="s">
        <v>381</v>
      </c>
      <c r="H353" s="152" t="s">
        <v>1</v>
      </c>
      <c r="I353" s="154"/>
      <c r="L353" s="150"/>
      <c r="M353" s="155"/>
      <c r="T353" s="156"/>
      <c r="AT353" s="152" t="s">
        <v>150</v>
      </c>
      <c r="AU353" s="152" t="s">
        <v>86</v>
      </c>
      <c r="AV353" s="12" t="s">
        <v>84</v>
      </c>
      <c r="AW353" s="12" t="s">
        <v>32</v>
      </c>
      <c r="AX353" s="12" t="s">
        <v>76</v>
      </c>
      <c r="AY353" s="152" t="s">
        <v>139</v>
      </c>
    </row>
    <row r="354" spans="2:65" s="13" customFormat="1" ht="11.25">
      <c r="B354" s="157"/>
      <c r="D354" s="151" t="s">
        <v>150</v>
      </c>
      <c r="E354" s="158" t="s">
        <v>1</v>
      </c>
      <c r="F354" s="159" t="s">
        <v>168</v>
      </c>
      <c r="H354" s="160">
        <v>1</v>
      </c>
      <c r="I354" s="161"/>
      <c r="L354" s="157"/>
      <c r="M354" s="162"/>
      <c r="T354" s="163"/>
      <c r="AT354" s="158" t="s">
        <v>150</v>
      </c>
      <c r="AU354" s="158" t="s">
        <v>86</v>
      </c>
      <c r="AV354" s="13" t="s">
        <v>86</v>
      </c>
      <c r="AW354" s="13" t="s">
        <v>32</v>
      </c>
      <c r="AX354" s="13" t="s">
        <v>76</v>
      </c>
      <c r="AY354" s="158" t="s">
        <v>139</v>
      </c>
    </row>
    <row r="355" spans="2:65" s="14" customFormat="1" ht="11.25">
      <c r="B355" s="164"/>
      <c r="D355" s="151" t="s">
        <v>150</v>
      </c>
      <c r="E355" s="165" t="s">
        <v>1</v>
      </c>
      <c r="F355" s="166" t="s">
        <v>154</v>
      </c>
      <c r="H355" s="167">
        <v>1</v>
      </c>
      <c r="I355" s="168"/>
      <c r="L355" s="164"/>
      <c r="M355" s="169"/>
      <c r="T355" s="170"/>
      <c r="AT355" s="165" t="s">
        <v>150</v>
      </c>
      <c r="AU355" s="165" t="s">
        <v>86</v>
      </c>
      <c r="AV355" s="14" t="s">
        <v>146</v>
      </c>
      <c r="AW355" s="14" t="s">
        <v>32</v>
      </c>
      <c r="AX355" s="14" t="s">
        <v>84</v>
      </c>
      <c r="AY355" s="165" t="s">
        <v>139</v>
      </c>
    </row>
    <row r="356" spans="2:65" s="1" customFormat="1" ht="22.15" customHeight="1">
      <c r="B356" s="31"/>
      <c r="C356" s="132" t="s">
        <v>382</v>
      </c>
      <c r="D356" s="132" t="s">
        <v>142</v>
      </c>
      <c r="E356" s="133" t="s">
        <v>383</v>
      </c>
      <c r="F356" s="134" t="s">
        <v>384</v>
      </c>
      <c r="G356" s="135" t="s">
        <v>218</v>
      </c>
      <c r="H356" s="136">
        <v>1</v>
      </c>
      <c r="I356" s="137"/>
      <c r="J356" s="138">
        <f>ROUND(I356*H356,2)</f>
        <v>0</v>
      </c>
      <c r="K356" s="139"/>
      <c r="L356" s="31"/>
      <c r="M356" s="140" t="s">
        <v>1</v>
      </c>
      <c r="N356" s="141" t="s">
        <v>41</v>
      </c>
      <c r="P356" s="142">
        <f>O356*H356</f>
        <v>0</v>
      </c>
      <c r="Q356" s="142">
        <v>0</v>
      </c>
      <c r="R356" s="142">
        <f>Q356*H356</f>
        <v>0</v>
      </c>
      <c r="S356" s="142">
        <v>0</v>
      </c>
      <c r="T356" s="143">
        <f>S356*H356</f>
        <v>0</v>
      </c>
      <c r="AR356" s="144" t="s">
        <v>246</v>
      </c>
      <c r="AT356" s="144" t="s">
        <v>142</v>
      </c>
      <c r="AU356" s="144" t="s">
        <v>86</v>
      </c>
      <c r="AY356" s="16" t="s">
        <v>139</v>
      </c>
      <c r="BE356" s="145">
        <f>IF(N356="základní",J356,0)</f>
        <v>0</v>
      </c>
      <c r="BF356" s="145">
        <f>IF(N356="snížená",J356,0)</f>
        <v>0</v>
      </c>
      <c r="BG356" s="145">
        <f>IF(N356="zákl. přenesená",J356,0)</f>
        <v>0</v>
      </c>
      <c r="BH356" s="145">
        <f>IF(N356="sníž. přenesená",J356,0)</f>
        <v>0</v>
      </c>
      <c r="BI356" s="145">
        <f>IF(N356="nulová",J356,0)</f>
        <v>0</v>
      </c>
      <c r="BJ356" s="16" t="s">
        <v>84</v>
      </c>
      <c r="BK356" s="145">
        <f>ROUND(I356*H356,2)</f>
        <v>0</v>
      </c>
      <c r="BL356" s="16" t="s">
        <v>246</v>
      </c>
      <c r="BM356" s="144" t="s">
        <v>385</v>
      </c>
    </row>
    <row r="357" spans="2:65" s="12" customFormat="1" ht="11.25">
      <c r="B357" s="150"/>
      <c r="D357" s="151" t="s">
        <v>150</v>
      </c>
      <c r="E357" s="152" t="s">
        <v>1</v>
      </c>
      <c r="F357" s="153" t="s">
        <v>306</v>
      </c>
      <c r="H357" s="152" t="s">
        <v>1</v>
      </c>
      <c r="I357" s="154"/>
      <c r="L357" s="150"/>
      <c r="M357" s="155"/>
      <c r="T357" s="156"/>
      <c r="AT357" s="152" t="s">
        <v>150</v>
      </c>
      <c r="AU357" s="152" t="s">
        <v>86</v>
      </c>
      <c r="AV357" s="12" t="s">
        <v>84</v>
      </c>
      <c r="AW357" s="12" t="s">
        <v>32</v>
      </c>
      <c r="AX357" s="12" t="s">
        <v>76</v>
      </c>
      <c r="AY357" s="152" t="s">
        <v>139</v>
      </c>
    </row>
    <row r="358" spans="2:65" s="12" customFormat="1" ht="11.25">
      <c r="B358" s="150"/>
      <c r="D358" s="151" t="s">
        <v>150</v>
      </c>
      <c r="E358" s="152" t="s">
        <v>1</v>
      </c>
      <c r="F358" s="153" t="s">
        <v>260</v>
      </c>
      <c r="H358" s="152" t="s">
        <v>1</v>
      </c>
      <c r="I358" s="154"/>
      <c r="L358" s="150"/>
      <c r="M358" s="155"/>
      <c r="T358" s="156"/>
      <c r="AT358" s="152" t="s">
        <v>150</v>
      </c>
      <c r="AU358" s="152" t="s">
        <v>86</v>
      </c>
      <c r="AV358" s="12" t="s">
        <v>84</v>
      </c>
      <c r="AW358" s="12" t="s">
        <v>32</v>
      </c>
      <c r="AX358" s="12" t="s">
        <v>76</v>
      </c>
      <c r="AY358" s="152" t="s">
        <v>139</v>
      </c>
    </row>
    <row r="359" spans="2:65" s="12" customFormat="1" ht="11.25">
      <c r="B359" s="150"/>
      <c r="D359" s="151" t="s">
        <v>150</v>
      </c>
      <c r="E359" s="152" t="s">
        <v>1</v>
      </c>
      <c r="F359" s="153" t="s">
        <v>386</v>
      </c>
      <c r="H359" s="152" t="s">
        <v>1</v>
      </c>
      <c r="I359" s="154"/>
      <c r="L359" s="150"/>
      <c r="M359" s="155"/>
      <c r="T359" s="156"/>
      <c r="AT359" s="152" t="s">
        <v>150</v>
      </c>
      <c r="AU359" s="152" t="s">
        <v>86</v>
      </c>
      <c r="AV359" s="12" t="s">
        <v>84</v>
      </c>
      <c r="AW359" s="12" t="s">
        <v>32</v>
      </c>
      <c r="AX359" s="12" t="s">
        <v>76</v>
      </c>
      <c r="AY359" s="152" t="s">
        <v>139</v>
      </c>
    </row>
    <row r="360" spans="2:65" s="13" customFormat="1" ht="11.25">
      <c r="B360" s="157"/>
      <c r="D360" s="151" t="s">
        <v>150</v>
      </c>
      <c r="E360" s="158" t="s">
        <v>1</v>
      </c>
      <c r="F360" s="159" t="s">
        <v>168</v>
      </c>
      <c r="H360" s="160">
        <v>1</v>
      </c>
      <c r="I360" s="161"/>
      <c r="L360" s="157"/>
      <c r="M360" s="162"/>
      <c r="T360" s="163"/>
      <c r="AT360" s="158" t="s">
        <v>150</v>
      </c>
      <c r="AU360" s="158" t="s">
        <v>86</v>
      </c>
      <c r="AV360" s="13" t="s">
        <v>86</v>
      </c>
      <c r="AW360" s="13" t="s">
        <v>32</v>
      </c>
      <c r="AX360" s="13" t="s">
        <v>76</v>
      </c>
      <c r="AY360" s="158" t="s">
        <v>139</v>
      </c>
    </row>
    <row r="361" spans="2:65" s="14" customFormat="1" ht="11.25">
      <c r="B361" s="164"/>
      <c r="D361" s="151" t="s">
        <v>150</v>
      </c>
      <c r="E361" s="165" t="s">
        <v>1</v>
      </c>
      <c r="F361" s="166" t="s">
        <v>154</v>
      </c>
      <c r="H361" s="167">
        <v>1</v>
      </c>
      <c r="I361" s="168"/>
      <c r="L361" s="164"/>
      <c r="M361" s="169"/>
      <c r="T361" s="170"/>
      <c r="AT361" s="165" t="s">
        <v>150</v>
      </c>
      <c r="AU361" s="165" t="s">
        <v>86</v>
      </c>
      <c r="AV361" s="14" t="s">
        <v>146</v>
      </c>
      <c r="AW361" s="14" t="s">
        <v>32</v>
      </c>
      <c r="AX361" s="14" t="s">
        <v>84</v>
      </c>
      <c r="AY361" s="165" t="s">
        <v>139</v>
      </c>
    </row>
    <row r="362" spans="2:65" s="1" customFormat="1" ht="34.9" customHeight="1">
      <c r="B362" s="31"/>
      <c r="C362" s="132" t="s">
        <v>387</v>
      </c>
      <c r="D362" s="132" t="s">
        <v>142</v>
      </c>
      <c r="E362" s="133" t="s">
        <v>388</v>
      </c>
      <c r="F362" s="134" t="s">
        <v>389</v>
      </c>
      <c r="G362" s="135" t="s">
        <v>163</v>
      </c>
      <c r="H362" s="136">
        <v>1</v>
      </c>
      <c r="I362" s="137"/>
      <c r="J362" s="138">
        <f>ROUND(I362*H362,2)</f>
        <v>0</v>
      </c>
      <c r="K362" s="139"/>
      <c r="L362" s="31"/>
      <c r="M362" s="140" t="s">
        <v>1</v>
      </c>
      <c r="N362" s="141" t="s">
        <v>41</v>
      </c>
      <c r="P362" s="142">
        <f>O362*H362</f>
        <v>0</v>
      </c>
      <c r="Q362" s="142">
        <v>0</v>
      </c>
      <c r="R362" s="142">
        <f>Q362*H362</f>
        <v>0</v>
      </c>
      <c r="S362" s="142">
        <v>0</v>
      </c>
      <c r="T362" s="143">
        <f>S362*H362</f>
        <v>0</v>
      </c>
      <c r="AR362" s="144" t="s">
        <v>246</v>
      </c>
      <c r="AT362" s="144" t="s">
        <v>142</v>
      </c>
      <c r="AU362" s="144" t="s">
        <v>86</v>
      </c>
      <c r="AY362" s="16" t="s">
        <v>139</v>
      </c>
      <c r="BE362" s="145">
        <f>IF(N362="základní",J362,0)</f>
        <v>0</v>
      </c>
      <c r="BF362" s="145">
        <f>IF(N362="snížená",J362,0)</f>
        <v>0</v>
      </c>
      <c r="BG362" s="145">
        <f>IF(N362="zákl. přenesená",J362,0)</f>
        <v>0</v>
      </c>
      <c r="BH362" s="145">
        <f>IF(N362="sníž. přenesená",J362,0)</f>
        <v>0</v>
      </c>
      <c r="BI362" s="145">
        <f>IF(N362="nulová",J362,0)</f>
        <v>0</v>
      </c>
      <c r="BJ362" s="16" t="s">
        <v>84</v>
      </c>
      <c r="BK362" s="145">
        <f>ROUND(I362*H362,2)</f>
        <v>0</v>
      </c>
      <c r="BL362" s="16" t="s">
        <v>246</v>
      </c>
      <c r="BM362" s="144" t="s">
        <v>390</v>
      </c>
    </row>
    <row r="363" spans="2:65" s="1" customFormat="1" ht="11.25">
      <c r="B363" s="31"/>
      <c r="D363" s="146" t="s">
        <v>148</v>
      </c>
      <c r="F363" s="147" t="s">
        <v>391</v>
      </c>
      <c r="I363" s="148"/>
      <c r="L363" s="31"/>
      <c r="M363" s="149"/>
      <c r="T363" s="55"/>
      <c r="AT363" s="16" t="s">
        <v>148</v>
      </c>
      <c r="AU363" s="16" t="s">
        <v>86</v>
      </c>
    </row>
    <row r="364" spans="2:65" s="12" customFormat="1" ht="11.25">
      <c r="B364" s="150"/>
      <c r="D364" s="151" t="s">
        <v>150</v>
      </c>
      <c r="E364" s="152" t="s">
        <v>1</v>
      </c>
      <c r="F364" s="153" t="s">
        <v>306</v>
      </c>
      <c r="H364" s="152" t="s">
        <v>1</v>
      </c>
      <c r="I364" s="154"/>
      <c r="L364" s="150"/>
      <c r="M364" s="155"/>
      <c r="T364" s="156"/>
      <c r="AT364" s="152" t="s">
        <v>150</v>
      </c>
      <c r="AU364" s="152" t="s">
        <v>86</v>
      </c>
      <c r="AV364" s="12" t="s">
        <v>84</v>
      </c>
      <c r="AW364" s="12" t="s">
        <v>32</v>
      </c>
      <c r="AX364" s="12" t="s">
        <v>76</v>
      </c>
      <c r="AY364" s="152" t="s">
        <v>139</v>
      </c>
    </row>
    <row r="365" spans="2:65" s="12" customFormat="1" ht="11.25">
      <c r="B365" s="150"/>
      <c r="D365" s="151" t="s">
        <v>150</v>
      </c>
      <c r="E365" s="152" t="s">
        <v>1</v>
      </c>
      <c r="F365" s="153" t="s">
        <v>260</v>
      </c>
      <c r="H365" s="152" t="s">
        <v>1</v>
      </c>
      <c r="I365" s="154"/>
      <c r="L365" s="150"/>
      <c r="M365" s="155"/>
      <c r="T365" s="156"/>
      <c r="AT365" s="152" t="s">
        <v>150</v>
      </c>
      <c r="AU365" s="152" t="s">
        <v>86</v>
      </c>
      <c r="AV365" s="12" t="s">
        <v>84</v>
      </c>
      <c r="AW365" s="12" t="s">
        <v>32</v>
      </c>
      <c r="AX365" s="12" t="s">
        <v>76</v>
      </c>
      <c r="AY365" s="152" t="s">
        <v>139</v>
      </c>
    </row>
    <row r="366" spans="2:65" s="12" customFormat="1" ht="11.25">
      <c r="B366" s="150"/>
      <c r="D366" s="151" t="s">
        <v>150</v>
      </c>
      <c r="E366" s="152" t="s">
        <v>1</v>
      </c>
      <c r="F366" s="153" t="s">
        <v>392</v>
      </c>
      <c r="H366" s="152" t="s">
        <v>1</v>
      </c>
      <c r="I366" s="154"/>
      <c r="L366" s="150"/>
      <c r="M366" s="155"/>
      <c r="T366" s="156"/>
      <c r="AT366" s="152" t="s">
        <v>150</v>
      </c>
      <c r="AU366" s="152" t="s">
        <v>86</v>
      </c>
      <c r="AV366" s="12" t="s">
        <v>84</v>
      </c>
      <c r="AW366" s="12" t="s">
        <v>32</v>
      </c>
      <c r="AX366" s="12" t="s">
        <v>76</v>
      </c>
      <c r="AY366" s="152" t="s">
        <v>139</v>
      </c>
    </row>
    <row r="367" spans="2:65" s="13" customFormat="1" ht="11.25">
      <c r="B367" s="157"/>
      <c r="D367" s="151" t="s">
        <v>150</v>
      </c>
      <c r="E367" s="158" t="s">
        <v>1</v>
      </c>
      <c r="F367" s="159" t="s">
        <v>168</v>
      </c>
      <c r="H367" s="160">
        <v>1</v>
      </c>
      <c r="I367" s="161"/>
      <c r="L367" s="157"/>
      <c r="M367" s="162"/>
      <c r="T367" s="163"/>
      <c r="AT367" s="158" t="s">
        <v>150</v>
      </c>
      <c r="AU367" s="158" t="s">
        <v>86</v>
      </c>
      <c r="AV367" s="13" t="s">
        <v>86</v>
      </c>
      <c r="AW367" s="13" t="s">
        <v>32</v>
      </c>
      <c r="AX367" s="13" t="s">
        <v>76</v>
      </c>
      <c r="AY367" s="158" t="s">
        <v>139</v>
      </c>
    </row>
    <row r="368" spans="2:65" s="14" customFormat="1" ht="11.25">
      <c r="B368" s="164"/>
      <c r="D368" s="151" t="s">
        <v>150</v>
      </c>
      <c r="E368" s="165" t="s">
        <v>1</v>
      </c>
      <c r="F368" s="166" t="s">
        <v>154</v>
      </c>
      <c r="H368" s="167">
        <v>1</v>
      </c>
      <c r="I368" s="168"/>
      <c r="L368" s="164"/>
      <c r="M368" s="169"/>
      <c r="T368" s="170"/>
      <c r="AT368" s="165" t="s">
        <v>150</v>
      </c>
      <c r="AU368" s="165" t="s">
        <v>86</v>
      </c>
      <c r="AV368" s="14" t="s">
        <v>146</v>
      </c>
      <c r="AW368" s="14" t="s">
        <v>32</v>
      </c>
      <c r="AX368" s="14" t="s">
        <v>84</v>
      </c>
      <c r="AY368" s="165" t="s">
        <v>139</v>
      </c>
    </row>
    <row r="369" spans="2:65" s="11" customFormat="1" ht="22.9" customHeight="1">
      <c r="B369" s="120"/>
      <c r="D369" s="121" t="s">
        <v>75</v>
      </c>
      <c r="E369" s="130" t="s">
        <v>393</v>
      </c>
      <c r="F369" s="130" t="s">
        <v>394</v>
      </c>
      <c r="I369" s="123"/>
      <c r="J369" s="131">
        <f>BK369</f>
        <v>0</v>
      </c>
      <c r="L369" s="120"/>
      <c r="M369" s="125"/>
      <c r="P369" s="126">
        <f>SUM(P370:P467)</f>
        <v>0</v>
      </c>
      <c r="R369" s="126">
        <f>SUM(R370:R467)</f>
        <v>1.8760482500000002</v>
      </c>
      <c r="T369" s="127">
        <f>SUM(T370:T467)</f>
        <v>2.299E-2</v>
      </c>
      <c r="AR369" s="121" t="s">
        <v>86</v>
      </c>
      <c r="AT369" s="128" t="s">
        <v>75</v>
      </c>
      <c r="AU369" s="128" t="s">
        <v>84</v>
      </c>
      <c r="AY369" s="121" t="s">
        <v>139</v>
      </c>
      <c r="BK369" s="129">
        <f>SUM(BK370:BK467)</f>
        <v>0</v>
      </c>
    </row>
    <row r="370" spans="2:65" s="1" customFormat="1" ht="22.15" customHeight="1">
      <c r="B370" s="31"/>
      <c r="C370" s="132" t="s">
        <v>395</v>
      </c>
      <c r="D370" s="132" t="s">
        <v>142</v>
      </c>
      <c r="E370" s="133" t="s">
        <v>396</v>
      </c>
      <c r="F370" s="134" t="s">
        <v>397</v>
      </c>
      <c r="G370" s="135" t="s">
        <v>171</v>
      </c>
      <c r="H370" s="136">
        <v>12.835000000000001</v>
      </c>
      <c r="I370" s="137"/>
      <c r="J370" s="138">
        <f>ROUND(I370*H370,2)</f>
        <v>0</v>
      </c>
      <c r="K370" s="139"/>
      <c r="L370" s="31"/>
      <c r="M370" s="140" t="s">
        <v>1</v>
      </c>
      <c r="N370" s="141" t="s">
        <v>41</v>
      </c>
      <c r="P370" s="142">
        <f>O370*H370</f>
        <v>0</v>
      </c>
      <c r="Q370" s="142">
        <v>4.8939999999999997E-2</v>
      </c>
      <c r="R370" s="142">
        <f>Q370*H370</f>
        <v>0.62814490000000001</v>
      </c>
      <c r="S370" s="142">
        <v>0</v>
      </c>
      <c r="T370" s="143">
        <f>S370*H370</f>
        <v>0</v>
      </c>
      <c r="AR370" s="144" t="s">
        <v>246</v>
      </c>
      <c r="AT370" s="144" t="s">
        <v>142</v>
      </c>
      <c r="AU370" s="144" t="s">
        <v>86</v>
      </c>
      <c r="AY370" s="16" t="s">
        <v>139</v>
      </c>
      <c r="BE370" s="145">
        <f>IF(N370="základní",J370,0)</f>
        <v>0</v>
      </c>
      <c r="BF370" s="145">
        <f>IF(N370="snížená",J370,0)</f>
        <v>0</v>
      </c>
      <c r="BG370" s="145">
        <f>IF(N370="zákl. přenesená",J370,0)</f>
        <v>0</v>
      </c>
      <c r="BH370" s="145">
        <f>IF(N370="sníž. přenesená",J370,0)</f>
        <v>0</v>
      </c>
      <c r="BI370" s="145">
        <f>IF(N370="nulová",J370,0)</f>
        <v>0</v>
      </c>
      <c r="BJ370" s="16" t="s">
        <v>84</v>
      </c>
      <c r="BK370" s="145">
        <f>ROUND(I370*H370,2)</f>
        <v>0</v>
      </c>
      <c r="BL370" s="16" t="s">
        <v>246</v>
      </c>
      <c r="BM370" s="144" t="s">
        <v>398</v>
      </c>
    </row>
    <row r="371" spans="2:65" s="1" customFormat="1" ht="11.25">
      <c r="B371" s="31"/>
      <c r="D371" s="146" t="s">
        <v>148</v>
      </c>
      <c r="F371" s="147" t="s">
        <v>399</v>
      </c>
      <c r="I371" s="148"/>
      <c r="L371" s="31"/>
      <c r="M371" s="149"/>
      <c r="T371" s="55"/>
      <c r="AT371" s="16" t="s">
        <v>148</v>
      </c>
      <c r="AU371" s="16" t="s">
        <v>86</v>
      </c>
    </row>
    <row r="372" spans="2:65" s="12" customFormat="1" ht="11.25">
      <c r="B372" s="150"/>
      <c r="D372" s="151" t="s">
        <v>150</v>
      </c>
      <c r="E372" s="152" t="s">
        <v>1</v>
      </c>
      <c r="F372" s="153" t="s">
        <v>294</v>
      </c>
      <c r="H372" s="152" t="s">
        <v>1</v>
      </c>
      <c r="I372" s="154"/>
      <c r="L372" s="150"/>
      <c r="M372" s="155"/>
      <c r="T372" s="156"/>
      <c r="AT372" s="152" t="s">
        <v>150</v>
      </c>
      <c r="AU372" s="152" t="s">
        <v>86</v>
      </c>
      <c r="AV372" s="12" t="s">
        <v>84</v>
      </c>
      <c r="AW372" s="12" t="s">
        <v>32</v>
      </c>
      <c r="AX372" s="12" t="s">
        <v>76</v>
      </c>
      <c r="AY372" s="152" t="s">
        <v>139</v>
      </c>
    </row>
    <row r="373" spans="2:65" s="12" customFormat="1" ht="11.25">
      <c r="B373" s="150"/>
      <c r="D373" s="151" t="s">
        <v>150</v>
      </c>
      <c r="E373" s="152" t="s">
        <v>1</v>
      </c>
      <c r="F373" s="153" t="s">
        <v>260</v>
      </c>
      <c r="H373" s="152" t="s">
        <v>1</v>
      </c>
      <c r="I373" s="154"/>
      <c r="L373" s="150"/>
      <c r="M373" s="155"/>
      <c r="T373" s="156"/>
      <c r="AT373" s="152" t="s">
        <v>150</v>
      </c>
      <c r="AU373" s="152" t="s">
        <v>86</v>
      </c>
      <c r="AV373" s="12" t="s">
        <v>84</v>
      </c>
      <c r="AW373" s="12" t="s">
        <v>32</v>
      </c>
      <c r="AX373" s="12" t="s">
        <v>76</v>
      </c>
      <c r="AY373" s="152" t="s">
        <v>139</v>
      </c>
    </row>
    <row r="374" spans="2:65" s="12" customFormat="1" ht="11.25">
      <c r="B374" s="150"/>
      <c r="D374" s="151" t="s">
        <v>150</v>
      </c>
      <c r="E374" s="152" t="s">
        <v>1</v>
      </c>
      <c r="F374" s="153" t="s">
        <v>400</v>
      </c>
      <c r="H374" s="152" t="s">
        <v>1</v>
      </c>
      <c r="I374" s="154"/>
      <c r="L374" s="150"/>
      <c r="M374" s="155"/>
      <c r="T374" s="156"/>
      <c r="AT374" s="152" t="s">
        <v>150</v>
      </c>
      <c r="AU374" s="152" t="s">
        <v>86</v>
      </c>
      <c r="AV374" s="12" t="s">
        <v>84</v>
      </c>
      <c r="AW374" s="12" t="s">
        <v>32</v>
      </c>
      <c r="AX374" s="12" t="s">
        <v>76</v>
      </c>
      <c r="AY374" s="152" t="s">
        <v>139</v>
      </c>
    </row>
    <row r="375" spans="2:65" s="13" customFormat="1" ht="11.25">
      <c r="B375" s="157"/>
      <c r="D375" s="151" t="s">
        <v>150</v>
      </c>
      <c r="E375" s="158" t="s">
        <v>1</v>
      </c>
      <c r="F375" s="159" t="s">
        <v>401</v>
      </c>
      <c r="H375" s="160">
        <v>1.897</v>
      </c>
      <c r="I375" s="161"/>
      <c r="L375" s="157"/>
      <c r="M375" s="162"/>
      <c r="T375" s="163"/>
      <c r="AT375" s="158" t="s">
        <v>150</v>
      </c>
      <c r="AU375" s="158" t="s">
        <v>86</v>
      </c>
      <c r="AV375" s="13" t="s">
        <v>86</v>
      </c>
      <c r="AW375" s="13" t="s">
        <v>32</v>
      </c>
      <c r="AX375" s="13" t="s">
        <v>76</v>
      </c>
      <c r="AY375" s="158" t="s">
        <v>139</v>
      </c>
    </row>
    <row r="376" spans="2:65" s="12" customFormat="1" ht="11.25">
      <c r="B376" s="150"/>
      <c r="D376" s="151" t="s">
        <v>150</v>
      </c>
      <c r="E376" s="152" t="s">
        <v>1</v>
      </c>
      <c r="F376" s="153" t="s">
        <v>166</v>
      </c>
      <c r="H376" s="152" t="s">
        <v>1</v>
      </c>
      <c r="I376" s="154"/>
      <c r="L376" s="150"/>
      <c r="M376" s="155"/>
      <c r="T376" s="156"/>
      <c r="AT376" s="152" t="s">
        <v>150</v>
      </c>
      <c r="AU376" s="152" t="s">
        <v>86</v>
      </c>
      <c r="AV376" s="12" t="s">
        <v>84</v>
      </c>
      <c r="AW376" s="12" t="s">
        <v>32</v>
      </c>
      <c r="AX376" s="12" t="s">
        <v>76</v>
      </c>
      <c r="AY376" s="152" t="s">
        <v>139</v>
      </c>
    </row>
    <row r="377" spans="2:65" s="12" customFormat="1" ht="11.25">
      <c r="B377" s="150"/>
      <c r="D377" s="151" t="s">
        <v>150</v>
      </c>
      <c r="E377" s="152" t="s">
        <v>1</v>
      </c>
      <c r="F377" s="153" t="s">
        <v>402</v>
      </c>
      <c r="H377" s="152" t="s">
        <v>1</v>
      </c>
      <c r="I377" s="154"/>
      <c r="L377" s="150"/>
      <c r="M377" s="155"/>
      <c r="T377" s="156"/>
      <c r="AT377" s="152" t="s">
        <v>150</v>
      </c>
      <c r="AU377" s="152" t="s">
        <v>86</v>
      </c>
      <c r="AV377" s="12" t="s">
        <v>84</v>
      </c>
      <c r="AW377" s="12" t="s">
        <v>32</v>
      </c>
      <c r="AX377" s="12" t="s">
        <v>76</v>
      </c>
      <c r="AY377" s="152" t="s">
        <v>139</v>
      </c>
    </row>
    <row r="378" spans="2:65" s="13" customFormat="1" ht="11.25">
      <c r="B378" s="157"/>
      <c r="D378" s="151" t="s">
        <v>150</v>
      </c>
      <c r="E378" s="158" t="s">
        <v>1</v>
      </c>
      <c r="F378" s="159" t="s">
        <v>403</v>
      </c>
      <c r="H378" s="160">
        <v>10.938000000000001</v>
      </c>
      <c r="I378" s="161"/>
      <c r="L378" s="157"/>
      <c r="M378" s="162"/>
      <c r="T378" s="163"/>
      <c r="AT378" s="158" t="s">
        <v>150</v>
      </c>
      <c r="AU378" s="158" t="s">
        <v>86</v>
      </c>
      <c r="AV378" s="13" t="s">
        <v>86</v>
      </c>
      <c r="AW378" s="13" t="s">
        <v>32</v>
      </c>
      <c r="AX378" s="13" t="s">
        <v>76</v>
      </c>
      <c r="AY378" s="158" t="s">
        <v>139</v>
      </c>
    </row>
    <row r="379" spans="2:65" s="14" customFormat="1" ht="11.25">
      <c r="B379" s="164"/>
      <c r="D379" s="151" t="s">
        <v>150</v>
      </c>
      <c r="E379" s="165" t="s">
        <v>1</v>
      </c>
      <c r="F379" s="166" t="s">
        <v>154</v>
      </c>
      <c r="H379" s="167">
        <v>12.835000000000001</v>
      </c>
      <c r="I379" s="168"/>
      <c r="L379" s="164"/>
      <c r="M379" s="169"/>
      <c r="T379" s="170"/>
      <c r="AT379" s="165" t="s">
        <v>150</v>
      </c>
      <c r="AU379" s="165" t="s">
        <v>86</v>
      </c>
      <c r="AV379" s="14" t="s">
        <v>146</v>
      </c>
      <c r="AW379" s="14" t="s">
        <v>32</v>
      </c>
      <c r="AX379" s="14" t="s">
        <v>84</v>
      </c>
      <c r="AY379" s="165" t="s">
        <v>139</v>
      </c>
    </row>
    <row r="380" spans="2:65" s="1" customFormat="1" ht="14.45" customHeight="1">
      <c r="B380" s="31"/>
      <c r="C380" s="132" t="s">
        <v>404</v>
      </c>
      <c r="D380" s="132" t="s">
        <v>142</v>
      </c>
      <c r="E380" s="133" t="s">
        <v>405</v>
      </c>
      <c r="F380" s="134" t="s">
        <v>406</v>
      </c>
      <c r="G380" s="135" t="s">
        <v>171</v>
      </c>
      <c r="H380" s="136">
        <v>12.835000000000001</v>
      </c>
      <c r="I380" s="137"/>
      <c r="J380" s="138">
        <f>ROUND(I380*H380,2)</f>
        <v>0</v>
      </c>
      <c r="K380" s="139"/>
      <c r="L380" s="31"/>
      <c r="M380" s="140" t="s">
        <v>1</v>
      </c>
      <c r="N380" s="141" t="s">
        <v>41</v>
      </c>
      <c r="P380" s="142">
        <f>O380*H380</f>
        <v>0</v>
      </c>
      <c r="Q380" s="142">
        <v>2.0000000000000001E-4</v>
      </c>
      <c r="R380" s="142">
        <f>Q380*H380</f>
        <v>2.5670000000000003E-3</v>
      </c>
      <c r="S380" s="142">
        <v>0</v>
      </c>
      <c r="T380" s="143">
        <f>S380*H380</f>
        <v>0</v>
      </c>
      <c r="AR380" s="144" t="s">
        <v>246</v>
      </c>
      <c r="AT380" s="144" t="s">
        <v>142</v>
      </c>
      <c r="AU380" s="144" t="s">
        <v>86</v>
      </c>
      <c r="AY380" s="16" t="s">
        <v>139</v>
      </c>
      <c r="BE380" s="145">
        <f>IF(N380="základní",J380,0)</f>
        <v>0</v>
      </c>
      <c r="BF380" s="145">
        <f>IF(N380="snížená",J380,0)</f>
        <v>0</v>
      </c>
      <c r="BG380" s="145">
        <f>IF(N380="zákl. přenesená",J380,0)</f>
        <v>0</v>
      </c>
      <c r="BH380" s="145">
        <f>IF(N380="sníž. přenesená",J380,0)</f>
        <v>0</v>
      </c>
      <c r="BI380" s="145">
        <f>IF(N380="nulová",J380,0)</f>
        <v>0</v>
      </c>
      <c r="BJ380" s="16" t="s">
        <v>84</v>
      </c>
      <c r="BK380" s="145">
        <f>ROUND(I380*H380,2)</f>
        <v>0</v>
      </c>
      <c r="BL380" s="16" t="s">
        <v>246</v>
      </c>
      <c r="BM380" s="144" t="s">
        <v>407</v>
      </c>
    </row>
    <row r="381" spans="2:65" s="1" customFormat="1" ht="11.25">
      <c r="B381" s="31"/>
      <c r="D381" s="146" t="s">
        <v>148</v>
      </c>
      <c r="F381" s="147" t="s">
        <v>408</v>
      </c>
      <c r="I381" s="148"/>
      <c r="L381" s="31"/>
      <c r="M381" s="149"/>
      <c r="T381" s="55"/>
      <c r="AT381" s="16" t="s">
        <v>148</v>
      </c>
      <c r="AU381" s="16" t="s">
        <v>86</v>
      </c>
    </row>
    <row r="382" spans="2:65" s="1" customFormat="1" ht="14.45" customHeight="1">
      <c r="B382" s="31"/>
      <c r="C382" s="132" t="s">
        <v>409</v>
      </c>
      <c r="D382" s="132" t="s">
        <v>142</v>
      </c>
      <c r="E382" s="133" t="s">
        <v>410</v>
      </c>
      <c r="F382" s="134" t="s">
        <v>411</v>
      </c>
      <c r="G382" s="135" t="s">
        <v>171</v>
      </c>
      <c r="H382" s="136">
        <v>12.835000000000001</v>
      </c>
      <c r="I382" s="137"/>
      <c r="J382" s="138">
        <f>ROUND(I382*H382,2)</f>
        <v>0</v>
      </c>
      <c r="K382" s="139"/>
      <c r="L382" s="31"/>
      <c r="M382" s="140" t="s">
        <v>1</v>
      </c>
      <c r="N382" s="141" t="s">
        <v>41</v>
      </c>
      <c r="P382" s="142">
        <f>O382*H382</f>
        <v>0</v>
      </c>
      <c r="Q382" s="142">
        <v>1.4E-3</v>
      </c>
      <c r="R382" s="142">
        <f>Q382*H382</f>
        <v>1.7969000000000002E-2</v>
      </c>
      <c r="S382" s="142">
        <v>0</v>
      </c>
      <c r="T382" s="143">
        <f>S382*H382</f>
        <v>0</v>
      </c>
      <c r="AR382" s="144" t="s">
        <v>246</v>
      </c>
      <c r="AT382" s="144" t="s">
        <v>142</v>
      </c>
      <c r="AU382" s="144" t="s">
        <v>86</v>
      </c>
      <c r="AY382" s="16" t="s">
        <v>139</v>
      </c>
      <c r="BE382" s="145">
        <f>IF(N382="základní",J382,0)</f>
        <v>0</v>
      </c>
      <c r="BF382" s="145">
        <f>IF(N382="snížená",J382,0)</f>
        <v>0</v>
      </c>
      <c r="BG382" s="145">
        <f>IF(N382="zákl. přenesená",J382,0)</f>
        <v>0</v>
      </c>
      <c r="BH382" s="145">
        <f>IF(N382="sníž. přenesená",J382,0)</f>
        <v>0</v>
      </c>
      <c r="BI382" s="145">
        <f>IF(N382="nulová",J382,0)</f>
        <v>0</v>
      </c>
      <c r="BJ382" s="16" t="s">
        <v>84</v>
      </c>
      <c r="BK382" s="145">
        <f>ROUND(I382*H382,2)</f>
        <v>0</v>
      </c>
      <c r="BL382" s="16" t="s">
        <v>246</v>
      </c>
      <c r="BM382" s="144" t="s">
        <v>412</v>
      </c>
    </row>
    <row r="383" spans="2:65" s="1" customFormat="1" ht="11.25">
      <c r="B383" s="31"/>
      <c r="D383" s="146" t="s">
        <v>148</v>
      </c>
      <c r="F383" s="147" t="s">
        <v>413</v>
      </c>
      <c r="I383" s="148"/>
      <c r="L383" s="31"/>
      <c r="M383" s="149"/>
      <c r="T383" s="55"/>
      <c r="AT383" s="16" t="s">
        <v>148</v>
      </c>
      <c r="AU383" s="16" t="s">
        <v>86</v>
      </c>
    </row>
    <row r="384" spans="2:65" s="1" customFormat="1" ht="22.15" customHeight="1">
      <c r="B384" s="31"/>
      <c r="C384" s="132" t="s">
        <v>414</v>
      </c>
      <c r="D384" s="132" t="s">
        <v>142</v>
      </c>
      <c r="E384" s="133" t="s">
        <v>415</v>
      </c>
      <c r="F384" s="134" t="s">
        <v>416</v>
      </c>
      <c r="G384" s="135" t="s">
        <v>171</v>
      </c>
      <c r="H384" s="136">
        <v>56.13</v>
      </c>
      <c r="I384" s="137"/>
      <c r="J384" s="138">
        <f>ROUND(I384*H384,2)</f>
        <v>0</v>
      </c>
      <c r="K384" s="139"/>
      <c r="L384" s="31"/>
      <c r="M384" s="140" t="s">
        <v>1</v>
      </c>
      <c r="N384" s="141" t="s">
        <v>41</v>
      </c>
      <c r="P384" s="142">
        <f>O384*H384</f>
        <v>0</v>
      </c>
      <c r="Q384" s="142">
        <v>1.932E-2</v>
      </c>
      <c r="R384" s="142">
        <f>Q384*H384</f>
        <v>1.0844316000000001</v>
      </c>
      <c r="S384" s="142">
        <v>0</v>
      </c>
      <c r="T384" s="143">
        <f>S384*H384</f>
        <v>0</v>
      </c>
      <c r="AR384" s="144" t="s">
        <v>246</v>
      </c>
      <c r="AT384" s="144" t="s">
        <v>142</v>
      </c>
      <c r="AU384" s="144" t="s">
        <v>86</v>
      </c>
      <c r="AY384" s="16" t="s">
        <v>139</v>
      </c>
      <c r="BE384" s="145">
        <f>IF(N384="základní",J384,0)</f>
        <v>0</v>
      </c>
      <c r="BF384" s="145">
        <f>IF(N384="snížená",J384,0)</f>
        <v>0</v>
      </c>
      <c r="BG384" s="145">
        <f>IF(N384="zákl. přenesená",J384,0)</f>
        <v>0</v>
      </c>
      <c r="BH384" s="145">
        <f>IF(N384="sníž. přenesená",J384,0)</f>
        <v>0</v>
      </c>
      <c r="BI384" s="145">
        <f>IF(N384="nulová",J384,0)</f>
        <v>0</v>
      </c>
      <c r="BJ384" s="16" t="s">
        <v>84</v>
      </c>
      <c r="BK384" s="145">
        <f>ROUND(I384*H384,2)</f>
        <v>0</v>
      </c>
      <c r="BL384" s="16" t="s">
        <v>246</v>
      </c>
      <c r="BM384" s="144" t="s">
        <v>417</v>
      </c>
    </row>
    <row r="385" spans="2:65" s="1" customFormat="1" ht="11.25">
      <c r="B385" s="31"/>
      <c r="D385" s="146" t="s">
        <v>148</v>
      </c>
      <c r="F385" s="147" t="s">
        <v>418</v>
      </c>
      <c r="I385" s="148"/>
      <c r="L385" s="31"/>
      <c r="M385" s="149"/>
      <c r="T385" s="55"/>
      <c r="AT385" s="16" t="s">
        <v>148</v>
      </c>
      <c r="AU385" s="16" t="s">
        <v>86</v>
      </c>
    </row>
    <row r="386" spans="2:65" s="12" customFormat="1" ht="11.25">
      <c r="B386" s="150"/>
      <c r="D386" s="151" t="s">
        <v>150</v>
      </c>
      <c r="E386" s="152" t="s">
        <v>1</v>
      </c>
      <c r="F386" s="153" t="s">
        <v>294</v>
      </c>
      <c r="H386" s="152" t="s">
        <v>1</v>
      </c>
      <c r="I386" s="154"/>
      <c r="L386" s="150"/>
      <c r="M386" s="155"/>
      <c r="T386" s="156"/>
      <c r="AT386" s="152" t="s">
        <v>150</v>
      </c>
      <c r="AU386" s="152" t="s">
        <v>86</v>
      </c>
      <c r="AV386" s="12" t="s">
        <v>84</v>
      </c>
      <c r="AW386" s="12" t="s">
        <v>32</v>
      </c>
      <c r="AX386" s="12" t="s">
        <v>76</v>
      </c>
      <c r="AY386" s="152" t="s">
        <v>139</v>
      </c>
    </row>
    <row r="387" spans="2:65" s="12" customFormat="1" ht="11.25">
      <c r="B387" s="150"/>
      <c r="D387" s="151" t="s">
        <v>150</v>
      </c>
      <c r="E387" s="152" t="s">
        <v>1</v>
      </c>
      <c r="F387" s="153" t="s">
        <v>260</v>
      </c>
      <c r="H387" s="152" t="s">
        <v>1</v>
      </c>
      <c r="I387" s="154"/>
      <c r="L387" s="150"/>
      <c r="M387" s="155"/>
      <c r="T387" s="156"/>
      <c r="AT387" s="152" t="s">
        <v>150</v>
      </c>
      <c r="AU387" s="152" t="s">
        <v>86</v>
      </c>
      <c r="AV387" s="12" t="s">
        <v>84</v>
      </c>
      <c r="AW387" s="12" t="s">
        <v>32</v>
      </c>
      <c r="AX387" s="12" t="s">
        <v>76</v>
      </c>
      <c r="AY387" s="152" t="s">
        <v>139</v>
      </c>
    </row>
    <row r="388" spans="2:65" s="12" customFormat="1" ht="11.25">
      <c r="B388" s="150"/>
      <c r="D388" s="151" t="s">
        <v>150</v>
      </c>
      <c r="E388" s="152" t="s">
        <v>1</v>
      </c>
      <c r="F388" s="153" t="s">
        <v>419</v>
      </c>
      <c r="H388" s="152" t="s">
        <v>1</v>
      </c>
      <c r="I388" s="154"/>
      <c r="L388" s="150"/>
      <c r="M388" s="155"/>
      <c r="T388" s="156"/>
      <c r="AT388" s="152" t="s">
        <v>150</v>
      </c>
      <c r="AU388" s="152" t="s">
        <v>86</v>
      </c>
      <c r="AV388" s="12" t="s">
        <v>84</v>
      </c>
      <c r="AW388" s="12" t="s">
        <v>32</v>
      </c>
      <c r="AX388" s="12" t="s">
        <v>76</v>
      </c>
      <c r="AY388" s="152" t="s">
        <v>139</v>
      </c>
    </row>
    <row r="389" spans="2:65" s="13" customFormat="1" ht="11.25">
      <c r="B389" s="157"/>
      <c r="D389" s="151" t="s">
        <v>150</v>
      </c>
      <c r="E389" s="158" t="s">
        <v>1</v>
      </c>
      <c r="F389" s="159" t="s">
        <v>420</v>
      </c>
      <c r="H389" s="160">
        <v>1.855</v>
      </c>
      <c r="I389" s="161"/>
      <c r="L389" s="157"/>
      <c r="M389" s="162"/>
      <c r="T389" s="163"/>
      <c r="AT389" s="158" t="s">
        <v>150</v>
      </c>
      <c r="AU389" s="158" t="s">
        <v>86</v>
      </c>
      <c r="AV389" s="13" t="s">
        <v>86</v>
      </c>
      <c r="AW389" s="13" t="s">
        <v>32</v>
      </c>
      <c r="AX389" s="13" t="s">
        <v>76</v>
      </c>
      <c r="AY389" s="158" t="s">
        <v>139</v>
      </c>
    </row>
    <row r="390" spans="2:65" s="12" customFormat="1" ht="11.25">
      <c r="B390" s="150"/>
      <c r="D390" s="151" t="s">
        <v>150</v>
      </c>
      <c r="E390" s="152" t="s">
        <v>1</v>
      </c>
      <c r="F390" s="153" t="s">
        <v>295</v>
      </c>
      <c r="H390" s="152" t="s">
        <v>1</v>
      </c>
      <c r="I390" s="154"/>
      <c r="L390" s="150"/>
      <c r="M390" s="155"/>
      <c r="T390" s="156"/>
      <c r="AT390" s="152" t="s">
        <v>150</v>
      </c>
      <c r="AU390" s="152" t="s">
        <v>86</v>
      </c>
      <c r="AV390" s="12" t="s">
        <v>84</v>
      </c>
      <c r="AW390" s="12" t="s">
        <v>32</v>
      </c>
      <c r="AX390" s="12" t="s">
        <v>76</v>
      </c>
      <c r="AY390" s="152" t="s">
        <v>139</v>
      </c>
    </row>
    <row r="391" spans="2:65" s="12" customFormat="1" ht="11.25">
      <c r="B391" s="150"/>
      <c r="D391" s="151" t="s">
        <v>150</v>
      </c>
      <c r="E391" s="152" t="s">
        <v>1</v>
      </c>
      <c r="F391" s="153" t="s">
        <v>296</v>
      </c>
      <c r="H391" s="152" t="s">
        <v>1</v>
      </c>
      <c r="I391" s="154"/>
      <c r="L391" s="150"/>
      <c r="M391" s="155"/>
      <c r="T391" s="156"/>
      <c r="AT391" s="152" t="s">
        <v>150</v>
      </c>
      <c r="AU391" s="152" t="s">
        <v>86</v>
      </c>
      <c r="AV391" s="12" t="s">
        <v>84</v>
      </c>
      <c r="AW391" s="12" t="s">
        <v>32</v>
      </c>
      <c r="AX391" s="12" t="s">
        <v>76</v>
      </c>
      <c r="AY391" s="152" t="s">
        <v>139</v>
      </c>
    </row>
    <row r="392" spans="2:65" s="13" customFormat="1" ht="11.25">
      <c r="B392" s="157"/>
      <c r="D392" s="151" t="s">
        <v>150</v>
      </c>
      <c r="E392" s="158" t="s">
        <v>1</v>
      </c>
      <c r="F392" s="159" t="s">
        <v>421</v>
      </c>
      <c r="H392" s="160">
        <v>7.42</v>
      </c>
      <c r="I392" s="161"/>
      <c r="L392" s="157"/>
      <c r="M392" s="162"/>
      <c r="T392" s="163"/>
      <c r="AT392" s="158" t="s">
        <v>150</v>
      </c>
      <c r="AU392" s="158" t="s">
        <v>86</v>
      </c>
      <c r="AV392" s="13" t="s">
        <v>86</v>
      </c>
      <c r="AW392" s="13" t="s">
        <v>32</v>
      </c>
      <c r="AX392" s="13" t="s">
        <v>76</v>
      </c>
      <c r="AY392" s="158" t="s">
        <v>139</v>
      </c>
    </row>
    <row r="393" spans="2:65" s="12" customFormat="1" ht="11.25">
      <c r="B393" s="150"/>
      <c r="D393" s="151" t="s">
        <v>150</v>
      </c>
      <c r="E393" s="152" t="s">
        <v>1</v>
      </c>
      <c r="F393" s="153" t="s">
        <v>275</v>
      </c>
      <c r="H393" s="152" t="s">
        <v>1</v>
      </c>
      <c r="I393" s="154"/>
      <c r="L393" s="150"/>
      <c r="M393" s="155"/>
      <c r="T393" s="156"/>
      <c r="AT393" s="152" t="s">
        <v>150</v>
      </c>
      <c r="AU393" s="152" t="s">
        <v>86</v>
      </c>
      <c r="AV393" s="12" t="s">
        <v>84</v>
      </c>
      <c r="AW393" s="12" t="s">
        <v>32</v>
      </c>
      <c r="AX393" s="12" t="s">
        <v>76</v>
      </c>
      <c r="AY393" s="152" t="s">
        <v>139</v>
      </c>
    </row>
    <row r="394" spans="2:65" s="12" customFormat="1" ht="11.25">
      <c r="B394" s="150"/>
      <c r="D394" s="151" t="s">
        <v>150</v>
      </c>
      <c r="E394" s="152" t="s">
        <v>1</v>
      </c>
      <c r="F394" s="153" t="s">
        <v>276</v>
      </c>
      <c r="H394" s="152" t="s">
        <v>1</v>
      </c>
      <c r="I394" s="154"/>
      <c r="L394" s="150"/>
      <c r="M394" s="155"/>
      <c r="T394" s="156"/>
      <c r="AT394" s="152" t="s">
        <v>150</v>
      </c>
      <c r="AU394" s="152" t="s">
        <v>86</v>
      </c>
      <c r="AV394" s="12" t="s">
        <v>84</v>
      </c>
      <c r="AW394" s="12" t="s">
        <v>32</v>
      </c>
      <c r="AX394" s="12" t="s">
        <v>76</v>
      </c>
      <c r="AY394" s="152" t="s">
        <v>139</v>
      </c>
    </row>
    <row r="395" spans="2:65" s="13" customFormat="1" ht="11.25">
      <c r="B395" s="157"/>
      <c r="D395" s="151" t="s">
        <v>150</v>
      </c>
      <c r="E395" s="158" t="s">
        <v>1</v>
      </c>
      <c r="F395" s="159" t="s">
        <v>420</v>
      </c>
      <c r="H395" s="160">
        <v>1.855</v>
      </c>
      <c r="I395" s="161"/>
      <c r="L395" s="157"/>
      <c r="M395" s="162"/>
      <c r="T395" s="163"/>
      <c r="AT395" s="158" t="s">
        <v>150</v>
      </c>
      <c r="AU395" s="158" t="s">
        <v>86</v>
      </c>
      <c r="AV395" s="13" t="s">
        <v>86</v>
      </c>
      <c r="AW395" s="13" t="s">
        <v>32</v>
      </c>
      <c r="AX395" s="13" t="s">
        <v>76</v>
      </c>
      <c r="AY395" s="158" t="s">
        <v>139</v>
      </c>
    </row>
    <row r="396" spans="2:65" s="12" customFormat="1" ht="11.25">
      <c r="B396" s="150"/>
      <c r="D396" s="151" t="s">
        <v>150</v>
      </c>
      <c r="E396" s="152" t="s">
        <v>1</v>
      </c>
      <c r="F396" s="153" t="s">
        <v>152</v>
      </c>
      <c r="H396" s="152" t="s">
        <v>1</v>
      </c>
      <c r="I396" s="154"/>
      <c r="L396" s="150"/>
      <c r="M396" s="155"/>
      <c r="T396" s="156"/>
      <c r="AT396" s="152" t="s">
        <v>150</v>
      </c>
      <c r="AU396" s="152" t="s">
        <v>86</v>
      </c>
      <c r="AV396" s="12" t="s">
        <v>84</v>
      </c>
      <c r="AW396" s="12" t="s">
        <v>32</v>
      </c>
      <c r="AX396" s="12" t="s">
        <v>76</v>
      </c>
      <c r="AY396" s="152" t="s">
        <v>139</v>
      </c>
    </row>
    <row r="397" spans="2:65" s="12" customFormat="1" ht="11.25">
      <c r="B397" s="150"/>
      <c r="D397" s="151" t="s">
        <v>150</v>
      </c>
      <c r="E397" s="152" t="s">
        <v>1</v>
      </c>
      <c r="F397" s="153" t="s">
        <v>422</v>
      </c>
      <c r="H397" s="152" t="s">
        <v>1</v>
      </c>
      <c r="I397" s="154"/>
      <c r="L397" s="150"/>
      <c r="M397" s="155"/>
      <c r="T397" s="156"/>
      <c r="AT397" s="152" t="s">
        <v>150</v>
      </c>
      <c r="AU397" s="152" t="s">
        <v>86</v>
      </c>
      <c r="AV397" s="12" t="s">
        <v>84</v>
      </c>
      <c r="AW397" s="12" t="s">
        <v>32</v>
      </c>
      <c r="AX397" s="12" t="s">
        <v>76</v>
      </c>
      <c r="AY397" s="152" t="s">
        <v>139</v>
      </c>
    </row>
    <row r="398" spans="2:65" s="13" customFormat="1" ht="11.25">
      <c r="B398" s="157"/>
      <c r="D398" s="151" t="s">
        <v>150</v>
      </c>
      <c r="E398" s="158" t="s">
        <v>1</v>
      </c>
      <c r="F398" s="159" t="s">
        <v>423</v>
      </c>
      <c r="H398" s="160">
        <v>45</v>
      </c>
      <c r="I398" s="161"/>
      <c r="L398" s="157"/>
      <c r="M398" s="162"/>
      <c r="T398" s="163"/>
      <c r="AT398" s="158" t="s">
        <v>150</v>
      </c>
      <c r="AU398" s="158" t="s">
        <v>86</v>
      </c>
      <c r="AV398" s="13" t="s">
        <v>86</v>
      </c>
      <c r="AW398" s="13" t="s">
        <v>32</v>
      </c>
      <c r="AX398" s="13" t="s">
        <v>76</v>
      </c>
      <c r="AY398" s="158" t="s">
        <v>139</v>
      </c>
    </row>
    <row r="399" spans="2:65" s="14" customFormat="1" ht="11.25">
      <c r="B399" s="164"/>
      <c r="D399" s="151" t="s">
        <v>150</v>
      </c>
      <c r="E399" s="165" t="s">
        <v>1</v>
      </c>
      <c r="F399" s="166" t="s">
        <v>154</v>
      </c>
      <c r="H399" s="167">
        <v>56.13</v>
      </c>
      <c r="I399" s="168"/>
      <c r="L399" s="164"/>
      <c r="M399" s="169"/>
      <c r="T399" s="170"/>
      <c r="AT399" s="165" t="s">
        <v>150</v>
      </c>
      <c r="AU399" s="165" t="s">
        <v>86</v>
      </c>
      <c r="AV399" s="14" t="s">
        <v>146</v>
      </c>
      <c r="AW399" s="14" t="s">
        <v>32</v>
      </c>
      <c r="AX399" s="14" t="s">
        <v>84</v>
      </c>
      <c r="AY399" s="165" t="s">
        <v>139</v>
      </c>
    </row>
    <row r="400" spans="2:65" s="1" customFormat="1" ht="22.15" customHeight="1">
      <c r="B400" s="31"/>
      <c r="C400" s="132" t="s">
        <v>424</v>
      </c>
      <c r="D400" s="132" t="s">
        <v>142</v>
      </c>
      <c r="E400" s="133" t="s">
        <v>425</v>
      </c>
      <c r="F400" s="134" t="s">
        <v>426</v>
      </c>
      <c r="G400" s="135" t="s">
        <v>171</v>
      </c>
      <c r="H400" s="136">
        <v>5.1870000000000003</v>
      </c>
      <c r="I400" s="137"/>
      <c r="J400" s="138">
        <f>ROUND(I400*H400,2)</f>
        <v>0</v>
      </c>
      <c r="K400" s="139"/>
      <c r="L400" s="31"/>
      <c r="M400" s="140" t="s">
        <v>1</v>
      </c>
      <c r="N400" s="141" t="s">
        <v>41</v>
      </c>
      <c r="P400" s="142">
        <f>O400*H400</f>
        <v>0</v>
      </c>
      <c r="Q400" s="142">
        <v>1.3849999999999999E-2</v>
      </c>
      <c r="R400" s="142">
        <f>Q400*H400</f>
        <v>7.183995E-2</v>
      </c>
      <c r="S400" s="142">
        <v>0</v>
      </c>
      <c r="T400" s="143">
        <f>S400*H400</f>
        <v>0</v>
      </c>
      <c r="AR400" s="144" t="s">
        <v>246</v>
      </c>
      <c r="AT400" s="144" t="s">
        <v>142</v>
      </c>
      <c r="AU400" s="144" t="s">
        <v>86</v>
      </c>
      <c r="AY400" s="16" t="s">
        <v>139</v>
      </c>
      <c r="BE400" s="145">
        <f>IF(N400="základní",J400,0)</f>
        <v>0</v>
      </c>
      <c r="BF400" s="145">
        <f>IF(N400="snížená",J400,0)</f>
        <v>0</v>
      </c>
      <c r="BG400" s="145">
        <f>IF(N400="zákl. přenesená",J400,0)</f>
        <v>0</v>
      </c>
      <c r="BH400" s="145">
        <f>IF(N400="sníž. přenesená",J400,0)</f>
        <v>0</v>
      </c>
      <c r="BI400" s="145">
        <f>IF(N400="nulová",J400,0)</f>
        <v>0</v>
      </c>
      <c r="BJ400" s="16" t="s">
        <v>84</v>
      </c>
      <c r="BK400" s="145">
        <f>ROUND(I400*H400,2)</f>
        <v>0</v>
      </c>
      <c r="BL400" s="16" t="s">
        <v>246</v>
      </c>
      <c r="BM400" s="144" t="s">
        <v>427</v>
      </c>
    </row>
    <row r="401" spans="2:65" s="1" customFormat="1" ht="11.25">
      <c r="B401" s="31"/>
      <c r="D401" s="146" t="s">
        <v>148</v>
      </c>
      <c r="F401" s="147" t="s">
        <v>428</v>
      </c>
      <c r="I401" s="148"/>
      <c r="L401" s="31"/>
      <c r="M401" s="149"/>
      <c r="T401" s="55"/>
      <c r="AT401" s="16" t="s">
        <v>148</v>
      </c>
      <c r="AU401" s="16" t="s">
        <v>86</v>
      </c>
    </row>
    <row r="402" spans="2:65" s="12" customFormat="1" ht="11.25">
      <c r="B402" s="150"/>
      <c r="D402" s="151" t="s">
        <v>150</v>
      </c>
      <c r="E402" s="152" t="s">
        <v>1</v>
      </c>
      <c r="F402" s="153" t="s">
        <v>268</v>
      </c>
      <c r="H402" s="152" t="s">
        <v>1</v>
      </c>
      <c r="I402" s="154"/>
      <c r="L402" s="150"/>
      <c r="M402" s="155"/>
      <c r="T402" s="156"/>
      <c r="AT402" s="152" t="s">
        <v>150</v>
      </c>
      <c r="AU402" s="152" t="s">
        <v>86</v>
      </c>
      <c r="AV402" s="12" t="s">
        <v>84</v>
      </c>
      <c r="AW402" s="12" t="s">
        <v>32</v>
      </c>
      <c r="AX402" s="12" t="s">
        <v>76</v>
      </c>
      <c r="AY402" s="152" t="s">
        <v>139</v>
      </c>
    </row>
    <row r="403" spans="2:65" s="12" customFormat="1" ht="11.25">
      <c r="B403" s="150"/>
      <c r="D403" s="151" t="s">
        <v>150</v>
      </c>
      <c r="E403" s="152" t="s">
        <v>1</v>
      </c>
      <c r="F403" s="153" t="s">
        <v>258</v>
      </c>
      <c r="H403" s="152" t="s">
        <v>1</v>
      </c>
      <c r="I403" s="154"/>
      <c r="L403" s="150"/>
      <c r="M403" s="155"/>
      <c r="T403" s="156"/>
      <c r="AT403" s="152" t="s">
        <v>150</v>
      </c>
      <c r="AU403" s="152" t="s">
        <v>86</v>
      </c>
      <c r="AV403" s="12" t="s">
        <v>84</v>
      </c>
      <c r="AW403" s="12" t="s">
        <v>32</v>
      </c>
      <c r="AX403" s="12" t="s">
        <v>76</v>
      </c>
      <c r="AY403" s="152" t="s">
        <v>139</v>
      </c>
    </row>
    <row r="404" spans="2:65" s="12" customFormat="1" ht="11.25">
      <c r="B404" s="150"/>
      <c r="D404" s="151" t="s">
        <v>150</v>
      </c>
      <c r="E404" s="152" t="s">
        <v>1</v>
      </c>
      <c r="F404" s="153" t="s">
        <v>429</v>
      </c>
      <c r="H404" s="152" t="s">
        <v>1</v>
      </c>
      <c r="I404" s="154"/>
      <c r="L404" s="150"/>
      <c r="M404" s="155"/>
      <c r="T404" s="156"/>
      <c r="AT404" s="152" t="s">
        <v>150</v>
      </c>
      <c r="AU404" s="152" t="s">
        <v>86</v>
      </c>
      <c r="AV404" s="12" t="s">
        <v>84</v>
      </c>
      <c r="AW404" s="12" t="s">
        <v>32</v>
      </c>
      <c r="AX404" s="12" t="s">
        <v>76</v>
      </c>
      <c r="AY404" s="152" t="s">
        <v>139</v>
      </c>
    </row>
    <row r="405" spans="2:65" s="13" customFormat="1" ht="11.25">
      <c r="B405" s="157"/>
      <c r="D405" s="151" t="s">
        <v>150</v>
      </c>
      <c r="E405" s="158" t="s">
        <v>1</v>
      </c>
      <c r="F405" s="159" t="s">
        <v>430</v>
      </c>
      <c r="H405" s="160">
        <v>1.33</v>
      </c>
      <c r="I405" s="161"/>
      <c r="L405" s="157"/>
      <c r="M405" s="162"/>
      <c r="T405" s="163"/>
      <c r="AT405" s="158" t="s">
        <v>150</v>
      </c>
      <c r="AU405" s="158" t="s">
        <v>86</v>
      </c>
      <c r="AV405" s="13" t="s">
        <v>86</v>
      </c>
      <c r="AW405" s="13" t="s">
        <v>32</v>
      </c>
      <c r="AX405" s="13" t="s">
        <v>76</v>
      </c>
      <c r="AY405" s="158" t="s">
        <v>139</v>
      </c>
    </row>
    <row r="406" spans="2:65" s="12" customFormat="1" ht="11.25">
      <c r="B406" s="150"/>
      <c r="D406" s="151" t="s">
        <v>150</v>
      </c>
      <c r="E406" s="152" t="s">
        <v>1</v>
      </c>
      <c r="F406" s="153" t="s">
        <v>306</v>
      </c>
      <c r="H406" s="152" t="s">
        <v>1</v>
      </c>
      <c r="I406" s="154"/>
      <c r="L406" s="150"/>
      <c r="M406" s="155"/>
      <c r="T406" s="156"/>
      <c r="AT406" s="152" t="s">
        <v>150</v>
      </c>
      <c r="AU406" s="152" t="s">
        <v>86</v>
      </c>
      <c r="AV406" s="12" t="s">
        <v>84</v>
      </c>
      <c r="AW406" s="12" t="s">
        <v>32</v>
      </c>
      <c r="AX406" s="12" t="s">
        <v>76</v>
      </c>
      <c r="AY406" s="152" t="s">
        <v>139</v>
      </c>
    </row>
    <row r="407" spans="2:65" s="12" customFormat="1" ht="11.25">
      <c r="B407" s="150"/>
      <c r="D407" s="151" t="s">
        <v>150</v>
      </c>
      <c r="E407" s="152" t="s">
        <v>1</v>
      </c>
      <c r="F407" s="153" t="s">
        <v>429</v>
      </c>
      <c r="H407" s="152" t="s">
        <v>1</v>
      </c>
      <c r="I407" s="154"/>
      <c r="L407" s="150"/>
      <c r="M407" s="155"/>
      <c r="T407" s="156"/>
      <c r="AT407" s="152" t="s">
        <v>150</v>
      </c>
      <c r="AU407" s="152" t="s">
        <v>86</v>
      </c>
      <c r="AV407" s="12" t="s">
        <v>84</v>
      </c>
      <c r="AW407" s="12" t="s">
        <v>32</v>
      </c>
      <c r="AX407" s="12" t="s">
        <v>76</v>
      </c>
      <c r="AY407" s="152" t="s">
        <v>139</v>
      </c>
    </row>
    <row r="408" spans="2:65" s="13" customFormat="1" ht="11.25">
      <c r="B408" s="157"/>
      <c r="D408" s="151" t="s">
        <v>150</v>
      </c>
      <c r="E408" s="158" t="s">
        <v>1</v>
      </c>
      <c r="F408" s="159" t="s">
        <v>431</v>
      </c>
      <c r="H408" s="160">
        <v>3.8570000000000002</v>
      </c>
      <c r="I408" s="161"/>
      <c r="L408" s="157"/>
      <c r="M408" s="162"/>
      <c r="T408" s="163"/>
      <c r="AT408" s="158" t="s">
        <v>150</v>
      </c>
      <c r="AU408" s="158" t="s">
        <v>86</v>
      </c>
      <c r="AV408" s="13" t="s">
        <v>86</v>
      </c>
      <c r="AW408" s="13" t="s">
        <v>32</v>
      </c>
      <c r="AX408" s="13" t="s">
        <v>76</v>
      </c>
      <c r="AY408" s="158" t="s">
        <v>139</v>
      </c>
    </row>
    <row r="409" spans="2:65" s="14" customFormat="1" ht="11.25">
      <c r="B409" s="164"/>
      <c r="D409" s="151" t="s">
        <v>150</v>
      </c>
      <c r="E409" s="165" t="s">
        <v>1</v>
      </c>
      <c r="F409" s="166" t="s">
        <v>154</v>
      </c>
      <c r="H409" s="167">
        <v>5.1870000000000003</v>
      </c>
      <c r="I409" s="168"/>
      <c r="L409" s="164"/>
      <c r="M409" s="169"/>
      <c r="T409" s="170"/>
      <c r="AT409" s="165" t="s">
        <v>150</v>
      </c>
      <c r="AU409" s="165" t="s">
        <v>86</v>
      </c>
      <c r="AV409" s="14" t="s">
        <v>146</v>
      </c>
      <c r="AW409" s="14" t="s">
        <v>32</v>
      </c>
      <c r="AX409" s="14" t="s">
        <v>84</v>
      </c>
      <c r="AY409" s="165" t="s">
        <v>139</v>
      </c>
    </row>
    <row r="410" spans="2:65" s="1" customFormat="1" ht="14.45" customHeight="1">
      <c r="B410" s="31"/>
      <c r="C410" s="132" t="s">
        <v>432</v>
      </c>
      <c r="D410" s="132" t="s">
        <v>142</v>
      </c>
      <c r="E410" s="133" t="s">
        <v>433</v>
      </c>
      <c r="F410" s="134" t="s">
        <v>434</v>
      </c>
      <c r="G410" s="135" t="s">
        <v>209</v>
      </c>
      <c r="H410" s="136">
        <v>7.41</v>
      </c>
      <c r="I410" s="137"/>
      <c r="J410" s="138">
        <f>ROUND(I410*H410,2)</f>
        <v>0</v>
      </c>
      <c r="K410" s="139"/>
      <c r="L410" s="31"/>
      <c r="M410" s="140" t="s">
        <v>1</v>
      </c>
      <c r="N410" s="141" t="s">
        <v>41</v>
      </c>
      <c r="P410" s="142">
        <f>O410*H410</f>
        <v>0</v>
      </c>
      <c r="Q410" s="142">
        <v>4.3800000000000002E-3</v>
      </c>
      <c r="R410" s="142">
        <f>Q410*H410</f>
        <v>3.24558E-2</v>
      </c>
      <c r="S410" s="142">
        <v>0</v>
      </c>
      <c r="T410" s="143">
        <f>S410*H410</f>
        <v>0</v>
      </c>
      <c r="AR410" s="144" t="s">
        <v>246</v>
      </c>
      <c r="AT410" s="144" t="s">
        <v>142</v>
      </c>
      <c r="AU410" s="144" t="s">
        <v>86</v>
      </c>
      <c r="AY410" s="16" t="s">
        <v>139</v>
      </c>
      <c r="BE410" s="145">
        <f>IF(N410="základní",J410,0)</f>
        <v>0</v>
      </c>
      <c r="BF410" s="145">
        <f>IF(N410="snížená",J410,0)</f>
        <v>0</v>
      </c>
      <c r="BG410" s="145">
        <f>IF(N410="zákl. přenesená",J410,0)</f>
        <v>0</v>
      </c>
      <c r="BH410" s="145">
        <f>IF(N410="sníž. přenesená",J410,0)</f>
        <v>0</v>
      </c>
      <c r="BI410" s="145">
        <f>IF(N410="nulová",J410,0)</f>
        <v>0</v>
      </c>
      <c r="BJ410" s="16" t="s">
        <v>84</v>
      </c>
      <c r="BK410" s="145">
        <f>ROUND(I410*H410,2)</f>
        <v>0</v>
      </c>
      <c r="BL410" s="16" t="s">
        <v>246</v>
      </c>
      <c r="BM410" s="144" t="s">
        <v>435</v>
      </c>
    </row>
    <row r="411" spans="2:65" s="1" customFormat="1" ht="11.25">
      <c r="B411" s="31"/>
      <c r="D411" s="146" t="s">
        <v>148</v>
      </c>
      <c r="F411" s="147" t="s">
        <v>436</v>
      </c>
      <c r="I411" s="148"/>
      <c r="L411" s="31"/>
      <c r="M411" s="149"/>
      <c r="T411" s="55"/>
      <c r="AT411" s="16" t="s">
        <v>148</v>
      </c>
      <c r="AU411" s="16" t="s">
        <v>86</v>
      </c>
    </row>
    <row r="412" spans="2:65" s="12" customFormat="1" ht="11.25">
      <c r="B412" s="150"/>
      <c r="D412" s="151" t="s">
        <v>150</v>
      </c>
      <c r="E412" s="152" t="s">
        <v>1</v>
      </c>
      <c r="F412" s="153" t="s">
        <v>268</v>
      </c>
      <c r="H412" s="152" t="s">
        <v>1</v>
      </c>
      <c r="I412" s="154"/>
      <c r="L412" s="150"/>
      <c r="M412" s="155"/>
      <c r="T412" s="156"/>
      <c r="AT412" s="152" t="s">
        <v>150</v>
      </c>
      <c r="AU412" s="152" t="s">
        <v>86</v>
      </c>
      <c r="AV412" s="12" t="s">
        <v>84</v>
      </c>
      <c r="AW412" s="12" t="s">
        <v>32</v>
      </c>
      <c r="AX412" s="12" t="s">
        <v>76</v>
      </c>
      <c r="AY412" s="152" t="s">
        <v>139</v>
      </c>
    </row>
    <row r="413" spans="2:65" s="12" customFormat="1" ht="11.25">
      <c r="B413" s="150"/>
      <c r="D413" s="151" t="s">
        <v>150</v>
      </c>
      <c r="E413" s="152" t="s">
        <v>1</v>
      </c>
      <c r="F413" s="153" t="s">
        <v>258</v>
      </c>
      <c r="H413" s="152" t="s">
        <v>1</v>
      </c>
      <c r="I413" s="154"/>
      <c r="L413" s="150"/>
      <c r="M413" s="155"/>
      <c r="T413" s="156"/>
      <c r="AT413" s="152" t="s">
        <v>150</v>
      </c>
      <c r="AU413" s="152" t="s">
        <v>86</v>
      </c>
      <c r="AV413" s="12" t="s">
        <v>84</v>
      </c>
      <c r="AW413" s="12" t="s">
        <v>32</v>
      </c>
      <c r="AX413" s="12" t="s">
        <v>76</v>
      </c>
      <c r="AY413" s="152" t="s">
        <v>139</v>
      </c>
    </row>
    <row r="414" spans="2:65" s="12" customFormat="1" ht="11.25">
      <c r="B414" s="150"/>
      <c r="D414" s="151" t="s">
        <v>150</v>
      </c>
      <c r="E414" s="152" t="s">
        <v>1</v>
      </c>
      <c r="F414" s="153" t="s">
        <v>429</v>
      </c>
      <c r="H414" s="152" t="s">
        <v>1</v>
      </c>
      <c r="I414" s="154"/>
      <c r="L414" s="150"/>
      <c r="M414" s="155"/>
      <c r="T414" s="156"/>
      <c r="AT414" s="152" t="s">
        <v>150</v>
      </c>
      <c r="AU414" s="152" t="s">
        <v>86</v>
      </c>
      <c r="AV414" s="12" t="s">
        <v>84</v>
      </c>
      <c r="AW414" s="12" t="s">
        <v>32</v>
      </c>
      <c r="AX414" s="12" t="s">
        <v>76</v>
      </c>
      <c r="AY414" s="152" t="s">
        <v>139</v>
      </c>
    </row>
    <row r="415" spans="2:65" s="13" customFormat="1" ht="11.25">
      <c r="B415" s="157"/>
      <c r="D415" s="151" t="s">
        <v>150</v>
      </c>
      <c r="E415" s="158" t="s">
        <v>1</v>
      </c>
      <c r="F415" s="159" t="s">
        <v>437</v>
      </c>
      <c r="H415" s="160">
        <v>1.9</v>
      </c>
      <c r="I415" s="161"/>
      <c r="L415" s="157"/>
      <c r="M415" s="162"/>
      <c r="T415" s="163"/>
      <c r="AT415" s="158" t="s">
        <v>150</v>
      </c>
      <c r="AU415" s="158" t="s">
        <v>86</v>
      </c>
      <c r="AV415" s="13" t="s">
        <v>86</v>
      </c>
      <c r="AW415" s="13" t="s">
        <v>32</v>
      </c>
      <c r="AX415" s="13" t="s">
        <v>76</v>
      </c>
      <c r="AY415" s="158" t="s">
        <v>139</v>
      </c>
    </row>
    <row r="416" spans="2:65" s="12" customFormat="1" ht="11.25">
      <c r="B416" s="150"/>
      <c r="D416" s="151" t="s">
        <v>150</v>
      </c>
      <c r="E416" s="152" t="s">
        <v>1</v>
      </c>
      <c r="F416" s="153" t="s">
        <v>306</v>
      </c>
      <c r="H416" s="152" t="s">
        <v>1</v>
      </c>
      <c r="I416" s="154"/>
      <c r="L416" s="150"/>
      <c r="M416" s="155"/>
      <c r="T416" s="156"/>
      <c r="AT416" s="152" t="s">
        <v>150</v>
      </c>
      <c r="AU416" s="152" t="s">
        <v>86</v>
      </c>
      <c r="AV416" s="12" t="s">
        <v>84</v>
      </c>
      <c r="AW416" s="12" t="s">
        <v>32</v>
      </c>
      <c r="AX416" s="12" t="s">
        <v>76</v>
      </c>
      <c r="AY416" s="152" t="s">
        <v>139</v>
      </c>
    </row>
    <row r="417" spans="2:65" s="12" customFormat="1" ht="11.25">
      <c r="B417" s="150"/>
      <c r="D417" s="151" t="s">
        <v>150</v>
      </c>
      <c r="E417" s="152" t="s">
        <v>1</v>
      </c>
      <c r="F417" s="153" t="s">
        <v>429</v>
      </c>
      <c r="H417" s="152" t="s">
        <v>1</v>
      </c>
      <c r="I417" s="154"/>
      <c r="L417" s="150"/>
      <c r="M417" s="155"/>
      <c r="T417" s="156"/>
      <c r="AT417" s="152" t="s">
        <v>150</v>
      </c>
      <c r="AU417" s="152" t="s">
        <v>86</v>
      </c>
      <c r="AV417" s="12" t="s">
        <v>84</v>
      </c>
      <c r="AW417" s="12" t="s">
        <v>32</v>
      </c>
      <c r="AX417" s="12" t="s">
        <v>76</v>
      </c>
      <c r="AY417" s="152" t="s">
        <v>139</v>
      </c>
    </row>
    <row r="418" spans="2:65" s="13" customFormat="1" ht="11.25">
      <c r="B418" s="157"/>
      <c r="D418" s="151" t="s">
        <v>150</v>
      </c>
      <c r="E418" s="158" t="s">
        <v>1</v>
      </c>
      <c r="F418" s="159" t="s">
        <v>438</v>
      </c>
      <c r="H418" s="160">
        <v>5.51</v>
      </c>
      <c r="I418" s="161"/>
      <c r="L418" s="157"/>
      <c r="M418" s="162"/>
      <c r="T418" s="163"/>
      <c r="AT418" s="158" t="s">
        <v>150</v>
      </c>
      <c r="AU418" s="158" t="s">
        <v>86</v>
      </c>
      <c r="AV418" s="13" t="s">
        <v>86</v>
      </c>
      <c r="AW418" s="13" t="s">
        <v>32</v>
      </c>
      <c r="AX418" s="13" t="s">
        <v>76</v>
      </c>
      <c r="AY418" s="158" t="s">
        <v>139</v>
      </c>
    </row>
    <row r="419" spans="2:65" s="14" customFormat="1" ht="11.25">
      <c r="B419" s="164"/>
      <c r="D419" s="151" t="s">
        <v>150</v>
      </c>
      <c r="E419" s="165" t="s">
        <v>1</v>
      </c>
      <c r="F419" s="166" t="s">
        <v>154</v>
      </c>
      <c r="H419" s="167">
        <v>7.41</v>
      </c>
      <c r="I419" s="168"/>
      <c r="L419" s="164"/>
      <c r="M419" s="169"/>
      <c r="T419" s="170"/>
      <c r="AT419" s="165" t="s">
        <v>150</v>
      </c>
      <c r="AU419" s="165" t="s">
        <v>86</v>
      </c>
      <c r="AV419" s="14" t="s">
        <v>146</v>
      </c>
      <c r="AW419" s="14" t="s">
        <v>32</v>
      </c>
      <c r="AX419" s="14" t="s">
        <v>84</v>
      </c>
      <c r="AY419" s="165" t="s">
        <v>139</v>
      </c>
    </row>
    <row r="420" spans="2:65" s="1" customFormat="1" ht="19.899999999999999" customHeight="1">
      <c r="B420" s="31"/>
      <c r="C420" s="132" t="s">
        <v>439</v>
      </c>
      <c r="D420" s="132" t="s">
        <v>142</v>
      </c>
      <c r="E420" s="133" t="s">
        <v>440</v>
      </c>
      <c r="F420" s="134" t="s">
        <v>441</v>
      </c>
      <c r="G420" s="135" t="s">
        <v>163</v>
      </c>
      <c r="H420" s="136">
        <v>1</v>
      </c>
      <c r="I420" s="137"/>
      <c r="J420" s="138">
        <f>ROUND(I420*H420,2)</f>
        <v>0</v>
      </c>
      <c r="K420" s="139"/>
      <c r="L420" s="31"/>
      <c r="M420" s="140" t="s">
        <v>1</v>
      </c>
      <c r="N420" s="141" t="s">
        <v>41</v>
      </c>
      <c r="P420" s="142">
        <f>O420*H420</f>
        <v>0</v>
      </c>
      <c r="Q420" s="142">
        <v>2.2000000000000001E-4</v>
      </c>
      <c r="R420" s="142">
        <f>Q420*H420</f>
        <v>2.2000000000000001E-4</v>
      </c>
      <c r="S420" s="142">
        <v>0</v>
      </c>
      <c r="T420" s="143">
        <f>S420*H420</f>
        <v>0</v>
      </c>
      <c r="AR420" s="144" t="s">
        <v>246</v>
      </c>
      <c r="AT420" s="144" t="s">
        <v>142</v>
      </c>
      <c r="AU420" s="144" t="s">
        <v>86</v>
      </c>
      <c r="AY420" s="16" t="s">
        <v>139</v>
      </c>
      <c r="BE420" s="145">
        <f>IF(N420="základní",J420,0)</f>
        <v>0</v>
      </c>
      <c r="BF420" s="145">
        <f>IF(N420="snížená",J420,0)</f>
        <v>0</v>
      </c>
      <c r="BG420" s="145">
        <f>IF(N420="zákl. přenesená",J420,0)</f>
        <v>0</v>
      </c>
      <c r="BH420" s="145">
        <f>IF(N420="sníž. přenesená",J420,0)</f>
        <v>0</v>
      </c>
      <c r="BI420" s="145">
        <f>IF(N420="nulová",J420,0)</f>
        <v>0</v>
      </c>
      <c r="BJ420" s="16" t="s">
        <v>84</v>
      </c>
      <c r="BK420" s="145">
        <f>ROUND(I420*H420,2)</f>
        <v>0</v>
      </c>
      <c r="BL420" s="16" t="s">
        <v>246</v>
      </c>
      <c r="BM420" s="144" t="s">
        <v>442</v>
      </c>
    </row>
    <row r="421" spans="2:65" s="1" customFormat="1" ht="11.25">
      <c r="B421" s="31"/>
      <c r="D421" s="146" t="s">
        <v>148</v>
      </c>
      <c r="F421" s="147" t="s">
        <v>443</v>
      </c>
      <c r="I421" s="148"/>
      <c r="L421" s="31"/>
      <c r="M421" s="149"/>
      <c r="T421" s="55"/>
      <c r="AT421" s="16" t="s">
        <v>148</v>
      </c>
      <c r="AU421" s="16" t="s">
        <v>86</v>
      </c>
    </row>
    <row r="422" spans="2:65" s="12" customFormat="1" ht="11.25">
      <c r="B422" s="150"/>
      <c r="D422" s="151" t="s">
        <v>150</v>
      </c>
      <c r="E422" s="152" t="s">
        <v>1</v>
      </c>
      <c r="F422" s="153" t="s">
        <v>294</v>
      </c>
      <c r="H422" s="152" t="s">
        <v>1</v>
      </c>
      <c r="I422" s="154"/>
      <c r="L422" s="150"/>
      <c r="M422" s="155"/>
      <c r="T422" s="156"/>
      <c r="AT422" s="152" t="s">
        <v>150</v>
      </c>
      <c r="AU422" s="152" t="s">
        <v>86</v>
      </c>
      <c r="AV422" s="12" t="s">
        <v>84</v>
      </c>
      <c r="AW422" s="12" t="s">
        <v>32</v>
      </c>
      <c r="AX422" s="12" t="s">
        <v>76</v>
      </c>
      <c r="AY422" s="152" t="s">
        <v>139</v>
      </c>
    </row>
    <row r="423" spans="2:65" s="12" customFormat="1" ht="11.25">
      <c r="B423" s="150"/>
      <c r="D423" s="151" t="s">
        <v>150</v>
      </c>
      <c r="E423" s="152" t="s">
        <v>1</v>
      </c>
      <c r="F423" s="153" t="s">
        <v>260</v>
      </c>
      <c r="H423" s="152" t="s">
        <v>1</v>
      </c>
      <c r="I423" s="154"/>
      <c r="L423" s="150"/>
      <c r="M423" s="155"/>
      <c r="T423" s="156"/>
      <c r="AT423" s="152" t="s">
        <v>150</v>
      </c>
      <c r="AU423" s="152" t="s">
        <v>86</v>
      </c>
      <c r="AV423" s="12" t="s">
        <v>84</v>
      </c>
      <c r="AW423" s="12" t="s">
        <v>32</v>
      </c>
      <c r="AX423" s="12" t="s">
        <v>76</v>
      </c>
      <c r="AY423" s="152" t="s">
        <v>139</v>
      </c>
    </row>
    <row r="424" spans="2:65" s="12" customFormat="1" ht="11.25">
      <c r="B424" s="150"/>
      <c r="D424" s="151" t="s">
        <v>150</v>
      </c>
      <c r="E424" s="152" t="s">
        <v>1</v>
      </c>
      <c r="F424" s="153" t="s">
        <v>400</v>
      </c>
      <c r="H424" s="152" t="s">
        <v>1</v>
      </c>
      <c r="I424" s="154"/>
      <c r="L424" s="150"/>
      <c r="M424" s="155"/>
      <c r="T424" s="156"/>
      <c r="AT424" s="152" t="s">
        <v>150</v>
      </c>
      <c r="AU424" s="152" t="s">
        <v>86</v>
      </c>
      <c r="AV424" s="12" t="s">
        <v>84</v>
      </c>
      <c r="AW424" s="12" t="s">
        <v>32</v>
      </c>
      <c r="AX424" s="12" t="s">
        <v>76</v>
      </c>
      <c r="AY424" s="152" t="s">
        <v>139</v>
      </c>
    </row>
    <row r="425" spans="2:65" s="13" customFormat="1" ht="11.25">
      <c r="B425" s="157"/>
      <c r="D425" s="151" t="s">
        <v>150</v>
      </c>
      <c r="E425" s="158" t="s">
        <v>1</v>
      </c>
      <c r="F425" s="159" t="s">
        <v>168</v>
      </c>
      <c r="H425" s="160">
        <v>1</v>
      </c>
      <c r="I425" s="161"/>
      <c r="L425" s="157"/>
      <c r="M425" s="162"/>
      <c r="T425" s="163"/>
      <c r="AT425" s="158" t="s">
        <v>150</v>
      </c>
      <c r="AU425" s="158" t="s">
        <v>86</v>
      </c>
      <c r="AV425" s="13" t="s">
        <v>86</v>
      </c>
      <c r="AW425" s="13" t="s">
        <v>32</v>
      </c>
      <c r="AX425" s="13" t="s">
        <v>76</v>
      </c>
      <c r="AY425" s="158" t="s">
        <v>139</v>
      </c>
    </row>
    <row r="426" spans="2:65" s="14" customFormat="1" ht="11.25">
      <c r="B426" s="164"/>
      <c r="D426" s="151" t="s">
        <v>150</v>
      </c>
      <c r="E426" s="165" t="s">
        <v>1</v>
      </c>
      <c r="F426" s="166" t="s">
        <v>154</v>
      </c>
      <c r="H426" s="167">
        <v>1</v>
      </c>
      <c r="I426" s="168"/>
      <c r="L426" s="164"/>
      <c r="M426" s="169"/>
      <c r="T426" s="170"/>
      <c r="AT426" s="165" t="s">
        <v>150</v>
      </c>
      <c r="AU426" s="165" t="s">
        <v>86</v>
      </c>
      <c r="AV426" s="14" t="s">
        <v>146</v>
      </c>
      <c r="AW426" s="14" t="s">
        <v>32</v>
      </c>
      <c r="AX426" s="14" t="s">
        <v>84</v>
      </c>
      <c r="AY426" s="165" t="s">
        <v>139</v>
      </c>
    </row>
    <row r="427" spans="2:65" s="1" customFormat="1" ht="34.9" customHeight="1">
      <c r="B427" s="31"/>
      <c r="C427" s="171" t="s">
        <v>444</v>
      </c>
      <c r="D427" s="171" t="s">
        <v>247</v>
      </c>
      <c r="E427" s="172" t="s">
        <v>445</v>
      </c>
      <c r="F427" s="173" t="s">
        <v>446</v>
      </c>
      <c r="G427" s="174" t="s">
        <v>163</v>
      </c>
      <c r="H427" s="175">
        <v>1</v>
      </c>
      <c r="I427" s="176"/>
      <c r="J427" s="177">
        <f>ROUND(I427*H427,2)</f>
        <v>0</v>
      </c>
      <c r="K427" s="178"/>
      <c r="L427" s="179"/>
      <c r="M427" s="180" t="s">
        <v>1</v>
      </c>
      <c r="N427" s="181" t="s">
        <v>41</v>
      </c>
      <c r="P427" s="142">
        <f>O427*H427</f>
        <v>0</v>
      </c>
      <c r="Q427" s="142">
        <v>1.553E-2</v>
      </c>
      <c r="R427" s="142">
        <f>Q427*H427</f>
        <v>1.553E-2</v>
      </c>
      <c r="S427" s="142">
        <v>0</v>
      </c>
      <c r="T427" s="143">
        <f>S427*H427</f>
        <v>0</v>
      </c>
      <c r="AR427" s="144" t="s">
        <v>370</v>
      </c>
      <c r="AT427" s="144" t="s">
        <v>247</v>
      </c>
      <c r="AU427" s="144" t="s">
        <v>86</v>
      </c>
      <c r="AY427" s="16" t="s">
        <v>139</v>
      </c>
      <c r="BE427" s="145">
        <f>IF(N427="základní",J427,0)</f>
        <v>0</v>
      </c>
      <c r="BF427" s="145">
        <f>IF(N427="snížená",J427,0)</f>
        <v>0</v>
      </c>
      <c r="BG427" s="145">
        <f>IF(N427="zákl. přenesená",J427,0)</f>
        <v>0</v>
      </c>
      <c r="BH427" s="145">
        <f>IF(N427="sníž. přenesená",J427,0)</f>
        <v>0</v>
      </c>
      <c r="BI427" s="145">
        <f>IF(N427="nulová",J427,0)</f>
        <v>0</v>
      </c>
      <c r="BJ427" s="16" t="s">
        <v>84</v>
      </c>
      <c r="BK427" s="145">
        <f>ROUND(I427*H427,2)</f>
        <v>0</v>
      </c>
      <c r="BL427" s="16" t="s">
        <v>246</v>
      </c>
      <c r="BM427" s="144" t="s">
        <v>447</v>
      </c>
    </row>
    <row r="428" spans="2:65" s="1" customFormat="1" ht="19.5">
      <c r="B428" s="31"/>
      <c r="D428" s="151" t="s">
        <v>448</v>
      </c>
      <c r="F428" s="182" t="s">
        <v>449</v>
      </c>
      <c r="I428" s="148"/>
      <c r="L428" s="31"/>
      <c r="M428" s="149"/>
      <c r="T428" s="55"/>
      <c r="AT428" s="16" t="s">
        <v>448</v>
      </c>
      <c r="AU428" s="16" t="s">
        <v>86</v>
      </c>
    </row>
    <row r="429" spans="2:65" s="1" customFormat="1" ht="19.899999999999999" customHeight="1">
      <c r="B429" s="31"/>
      <c r="C429" s="132" t="s">
        <v>450</v>
      </c>
      <c r="D429" s="132" t="s">
        <v>142</v>
      </c>
      <c r="E429" s="133" t="s">
        <v>451</v>
      </c>
      <c r="F429" s="134" t="s">
        <v>452</v>
      </c>
      <c r="G429" s="135" t="s">
        <v>163</v>
      </c>
      <c r="H429" s="136">
        <v>1</v>
      </c>
      <c r="I429" s="137"/>
      <c r="J429" s="138">
        <f>ROUND(I429*H429,2)</f>
        <v>0</v>
      </c>
      <c r="K429" s="139"/>
      <c r="L429" s="31"/>
      <c r="M429" s="140" t="s">
        <v>1</v>
      </c>
      <c r="N429" s="141" t="s">
        <v>41</v>
      </c>
      <c r="P429" s="142">
        <f>O429*H429</f>
        <v>0</v>
      </c>
      <c r="Q429" s="142">
        <v>2.2000000000000001E-4</v>
      </c>
      <c r="R429" s="142">
        <f>Q429*H429</f>
        <v>2.2000000000000001E-4</v>
      </c>
      <c r="S429" s="142">
        <v>0</v>
      </c>
      <c r="T429" s="143">
        <f>S429*H429</f>
        <v>0</v>
      </c>
      <c r="AR429" s="144" t="s">
        <v>246</v>
      </c>
      <c r="AT429" s="144" t="s">
        <v>142</v>
      </c>
      <c r="AU429" s="144" t="s">
        <v>86</v>
      </c>
      <c r="AY429" s="16" t="s">
        <v>139</v>
      </c>
      <c r="BE429" s="145">
        <f>IF(N429="základní",J429,0)</f>
        <v>0</v>
      </c>
      <c r="BF429" s="145">
        <f>IF(N429="snížená",J429,0)</f>
        <v>0</v>
      </c>
      <c r="BG429" s="145">
        <f>IF(N429="zákl. přenesená",J429,0)</f>
        <v>0</v>
      </c>
      <c r="BH429" s="145">
        <f>IF(N429="sníž. přenesená",J429,0)</f>
        <v>0</v>
      </c>
      <c r="BI429" s="145">
        <f>IF(N429="nulová",J429,0)</f>
        <v>0</v>
      </c>
      <c r="BJ429" s="16" t="s">
        <v>84</v>
      </c>
      <c r="BK429" s="145">
        <f>ROUND(I429*H429,2)</f>
        <v>0</v>
      </c>
      <c r="BL429" s="16" t="s">
        <v>246</v>
      </c>
      <c r="BM429" s="144" t="s">
        <v>453</v>
      </c>
    </row>
    <row r="430" spans="2:65" s="1" customFormat="1" ht="11.25">
      <c r="B430" s="31"/>
      <c r="D430" s="146" t="s">
        <v>148</v>
      </c>
      <c r="F430" s="147" t="s">
        <v>454</v>
      </c>
      <c r="I430" s="148"/>
      <c r="L430" s="31"/>
      <c r="M430" s="149"/>
      <c r="T430" s="55"/>
      <c r="AT430" s="16" t="s">
        <v>148</v>
      </c>
      <c r="AU430" s="16" t="s">
        <v>86</v>
      </c>
    </row>
    <row r="431" spans="2:65" s="12" customFormat="1" ht="11.25">
      <c r="B431" s="150"/>
      <c r="D431" s="151" t="s">
        <v>150</v>
      </c>
      <c r="E431" s="152" t="s">
        <v>1</v>
      </c>
      <c r="F431" s="153" t="s">
        <v>166</v>
      </c>
      <c r="H431" s="152" t="s">
        <v>1</v>
      </c>
      <c r="I431" s="154"/>
      <c r="L431" s="150"/>
      <c r="M431" s="155"/>
      <c r="T431" s="156"/>
      <c r="AT431" s="152" t="s">
        <v>150</v>
      </c>
      <c r="AU431" s="152" t="s">
        <v>86</v>
      </c>
      <c r="AV431" s="12" t="s">
        <v>84</v>
      </c>
      <c r="AW431" s="12" t="s">
        <v>32</v>
      </c>
      <c r="AX431" s="12" t="s">
        <v>76</v>
      </c>
      <c r="AY431" s="152" t="s">
        <v>139</v>
      </c>
    </row>
    <row r="432" spans="2:65" s="12" customFormat="1" ht="11.25">
      <c r="B432" s="150"/>
      <c r="D432" s="151" t="s">
        <v>150</v>
      </c>
      <c r="E432" s="152" t="s">
        <v>1</v>
      </c>
      <c r="F432" s="153" t="s">
        <v>402</v>
      </c>
      <c r="H432" s="152" t="s">
        <v>1</v>
      </c>
      <c r="I432" s="154"/>
      <c r="L432" s="150"/>
      <c r="M432" s="155"/>
      <c r="T432" s="156"/>
      <c r="AT432" s="152" t="s">
        <v>150</v>
      </c>
      <c r="AU432" s="152" t="s">
        <v>86</v>
      </c>
      <c r="AV432" s="12" t="s">
        <v>84</v>
      </c>
      <c r="AW432" s="12" t="s">
        <v>32</v>
      </c>
      <c r="AX432" s="12" t="s">
        <v>76</v>
      </c>
      <c r="AY432" s="152" t="s">
        <v>139</v>
      </c>
    </row>
    <row r="433" spans="2:65" s="13" customFormat="1" ht="11.25">
      <c r="B433" s="157"/>
      <c r="D433" s="151" t="s">
        <v>150</v>
      </c>
      <c r="E433" s="158" t="s">
        <v>1</v>
      </c>
      <c r="F433" s="159" t="s">
        <v>168</v>
      </c>
      <c r="H433" s="160">
        <v>1</v>
      </c>
      <c r="I433" s="161"/>
      <c r="L433" s="157"/>
      <c r="M433" s="162"/>
      <c r="T433" s="163"/>
      <c r="AT433" s="158" t="s">
        <v>150</v>
      </c>
      <c r="AU433" s="158" t="s">
        <v>86</v>
      </c>
      <c r="AV433" s="13" t="s">
        <v>86</v>
      </c>
      <c r="AW433" s="13" t="s">
        <v>32</v>
      </c>
      <c r="AX433" s="13" t="s">
        <v>76</v>
      </c>
      <c r="AY433" s="158" t="s">
        <v>139</v>
      </c>
    </row>
    <row r="434" spans="2:65" s="14" customFormat="1" ht="11.25">
      <c r="B434" s="164"/>
      <c r="D434" s="151" t="s">
        <v>150</v>
      </c>
      <c r="E434" s="165" t="s">
        <v>1</v>
      </c>
      <c r="F434" s="166" t="s">
        <v>154</v>
      </c>
      <c r="H434" s="167">
        <v>1</v>
      </c>
      <c r="I434" s="168"/>
      <c r="L434" s="164"/>
      <c r="M434" s="169"/>
      <c r="T434" s="170"/>
      <c r="AT434" s="165" t="s">
        <v>150</v>
      </c>
      <c r="AU434" s="165" t="s">
        <v>86</v>
      </c>
      <c r="AV434" s="14" t="s">
        <v>146</v>
      </c>
      <c r="AW434" s="14" t="s">
        <v>32</v>
      </c>
      <c r="AX434" s="14" t="s">
        <v>84</v>
      </c>
      <c r="AY434" s="165" t="s">
        <v>139</v>
      </c>
    </row>
    <row r="435" spans="2:65" s="1" customFormat="1" ht="34.9" customHeight="1">
      <c r="B435" s="31"/>
      <c r="C435" s="171" t="s">
        <v>455</v>
      </c>
      <c r="D435" s="171" t="s">
        <v>247</v>
      </c>
      <c r="E435" s="172" t="s">
        <v>456</v>
      </c>
      <c r="F435" s="173" t="s">
        <v>457</v>
      </c>
      <c r="G435" s="174" t="s">
        <v>163</v>
      </c>
      <c r="H435" s="175">
        <v>1</v>
      </c>
      <c r="I435" s="176"/>
      <c r="J435" s="177">
        <f>ROUND(I435*H435,2)</f>
        <v>0</v>
      </c>
      <c r="K435" s="178"/>
      <c r="L435" s="179"/>
      <c r="M435" s="180" t="s">
        <v>1</v>
      </c>
      <c r="N435" s="181" t="s">
        <v>41</v>
      </c>
      <c r="P435" s="142">
        <f>O435*H435</f>
        <v>0</v>
      </c>
      <c r="Q435" s="142">
        <v>1.8679999999999999E-2</v>
      </c>
      <c r="R435" s="142">
        <f>Q435*H435</f>
        <v>1.8679999999999999E-2</v>
      </c>
      <c r="S435" s="142">
        <v>0</v>
      </c>
      <c r="T435" s="143">
        <f>S435*H435</f>
        <v>0</v>
      </c>
      <c r="AR435" s="144" t="s">
        <v>370</v>
      </c>
      <c r="AT435" s="144" t="s">
        <v>247</v>
      </c>
      <c r="AU435" s="144" t="s">
        <v>86</v>
      </c>
      <c r="AY435" s="16" t="s">
        <v>139</v>
      </c>
      <c r="BE435" s="145">
        <f>IF(N435="základní",J435,0)</f>
        <v>0</v>
      </c>
      <c r="BF435" s="145">
        <f>IF(N435="snížená",J435,0)</f>
        <v>0</v>
      </c>
      <c r="BG435" s="145">
        <f>IF(N435="zákl. přenesená",J435,0)</f>
        <v>0</v>
      </c>
      <c r="BH435" s="145">
        <f>IF(N435="sníž. přenesená",J435,0)</f>
        <v>0</v>
      </c>
      <c r="BI435" s="145">
        <f>IF(N435="nulová",J435,0)</f>
        <v>0</v>
      </c>
      <c r="BJ435" s="16" t="s">
        <v>84</v>
      </c>
      <c r="BK435" s="145">
        <f>ROUND(I435*H435,2)</f>
        <v>0</v>
      </c>
      <c r="BL435" s="16" t="s">
        <v>246</v>
      </c>
      <c r="BM435" s="144" t="s">
        <v>458</v>
      </c>
    </row>
    <row r="436" spans="2:65" s="1" customFormat="1" ht="19.5">
      <c r="B436" s="31"/>
      <c r="D436" s="151" t="s">
        <v>448</v>
      </c>
      <c r="F436" s="182" t="s">
        <v>449</v>
      </c>
      <c r="I436" s="148"/>
      <c r="L436" s="31"/>
      <c r="M436" s="149"/>
      <c r="T436" s="55"/>
      <c r="AT436" s="16" t="s">
        <v>448</v>
      </c>
      <c r="AU436" s="16" t="s">
        <v>86</v>
      </c>
    </row>
    <row r="437" spans="2:65" s="1" customFormat="1" ht="22.15" customHeight="1">
      <c r="B437" s="31"/>
      <c r="C437" s="132" t="s">
        <v>459</v>
      </c>
      <c r="D437" s="132" t="s">
        <v>142</v>
      </c>
      <c r="E437" s="133" t="s">
        <v>460</v>
      </c>
      <c r="F437" s="134" t="s">
        <v>461</v>
      </c>
      <c r="G437" s="135" t="s">
        <v>171</v>
      </c>
      <c r="H437" s="136">
        <v>19</v>
      </c>
      <c r="I437" s="137"/>
      <c r="J437" s="138">
        <f>ROUND(I437*H437,2)</f>
        <v>0</v>
      </c>
      <c r="K437" s="139"/>
      <c r="L437" s="31"/>
      <c r="M437" s="140" t="s">
        <v>1</v>
      </c>
      <c r="N437" s="141" t="s">
        <v>41</v>
      </c>
      <c r="P437" s="142">
        <f>O437*H437</f>
        <v>0</v>
      </c>
      <c r="Q437" s="142">
        <v>0</v>
      </c>
      <c r="R437" s="142">
        <f>Q437*H437</f>
        <v>0</v>
      </c>
      <c r="S437" s="142">
        <v>0</v>
      </c>
      <c r="T437" s="143">
        <f>S437*H437</f>
        <v>0</v>
      </c>
      <c r="AR437" s="144" t="s">
        <v>246</v>
      </c>
      <c r="AT437" s="144" t="s">
        <v>142</v>
      </c>
      <c r="AU437" s="144" t="s">
        <v>86</v>
      </c>
      <c r="AY437" s="16" t="s">
        <v>139</v>
      </c>
      <c r="BE437" s="145">
        <f>IF(N437="základní",J437,0)</f>
        <v>0</v>
      </c>
      <c r="BF437" s="145">
        <f>IF(N437="snížená",J437,0)</f>
        <v>0</v>
      </c>
      <c r="BG437" s="145">
        <f>IF(N437="zákl. přenesená",J437,0)</f>
        <v>0</v>
      </c>
      <c r="BH437" s="145">
        <f>IF(N437="sníž. přenesená",J437,0)</f>
        <v>0</v>
      </c>
      <c r="BI437" s="145">
        <f>IF(N437="nulová",J437,0)</f>
        <v>0</v>
      </c>
      <c r="BJ437" s="16" t="s">
        <v>84</v>
      </c>
      <c r="BK437" s="145">
        <f>ROUND(I437*H437,2)</f>
        <v>0</v>
      </c>
      <c r="BL437" s="16" t="s">
        <v>246</v>
      </c>
      <c r="BM437" s="144" t="s">
        <v>462</v>
      </c>
    </row>
    <row r="438" spans="2:65" s="1" customFormat="1" ht="11.25">
      <c r="B438" s="31"/>
      <c r="D438" s="146" t="s">
        <v>148</v>
      </c>
      <c r="F438" s="147" t="s">
        <v>463</v>
      </c>
      <c r="I438" s="148"/>
      <c r="L438" s="31"/>
      <c r="M438" s="149"/>
      <c r="T438" s="55"/>
      <c r="AT438" s="16" t="s">
        <v>148</v>
      </c>
      <c r="AU438" s="16" t="s">
        <v>86</v>
      </c>
    </row>
    <row r="439" spans="2:65" s="12" customFormat="1" ht="11.25">
      <c r="B439" s="150"/>
      <c r="D439" s="151" t="s">
        <v>150</v>
      </c>
      <c r="E439" s="152" t="s">
        <v>1</v>
      </c>
      <c r="F439" s="153" t="s">
        <v>306</v>
      </c>
      <c r="H439" s="152" t="s">
        <v>1</v>
      </c>
      <c r="I439" s="154"/>
      <c r="L439" s="150"/>
      <c r="M439" s="155"/>
      <c r="T439" s="156"/>
      <c r="AT439" s="152" t="s">
        <v>150</v>
      </c>
      <c r="AU439" s="152" t="s">
        <v>86</v>
      </c>
      <c r="AV439" s="12" t="s">
        <v>84</v>
      </c>
      <c r="AW439" s="12" t="s">
        <v>32</v>
      </c>
      <c r="AX439" s="12" t="s">
        <v>76</v>
      </c>
      <c r="AY439" s="152" t="s">
        <v>139</v>
      </c>
    </row>
    <row r="440" spans="2:65" s="12" customFormat="1" ht="11.25">
      <c r="B440" s="150"/>
      <c r="D440" s="151" t="s">
        <v>150</v>
      </c>
      <c r="E440" s="152" t="s">
        <v>1</v>
      </c>
      <c r="F440" s="153" t="s">
        <v>464</v>
      </c>
      <c r="H440" s="152" t="s">
        <v>1</v>
      </c>
      <c r="I440" s="154"/>
      <c r="L440" s="150"/>
      <c r="M440" s="155"/>
      <c r="T440" s="156"/>
      <c r="AT440" s="152" t="s">
        <v>150</v>
      </c>
      <c r="AU440" s="152" t="s">
        <v>86</v>
      </c>
      <c r="AV440" s="12" t="s">
        <v>84</v>
      </c>
      <c r="AW440" s="12" t="s">
        <v>32</v>
      </c>
      <c r="AX440" s="12" t="s">
        <v>76</v>
      </c>
      <c r="AY440" s="152" t="s">
        <v>139</v>
      </c>
    </row>
    <row r="441" spans="2:65" s="13" customFormat="1" ht="11.25">
      <c r="B441" s="157"/>
      <c r="D441" s="151" t="s">
        <v>150</v>
      </c>
      <c r="E441" s="158" t="s">
        <v>1</v>
      </c>
      <c r="F441" s="159" t="s">
        <v>465</v>
      </c>
      <c r="H441" s="160">
        <v>9</v>
      </c>
      <c r="I441" s="161"/>
      <c r="L441" s="157"/>
      <c r="M441" s="162"/>
      <c r="T441" s="163"/>
      <c r="AT441" s="158" t="s">
        <v>150</v>
      </c>
      <c r="AU441" s="158" t="s">
        <v>86</v>
      </c>
      <c r="AV441" s="13" t="s">
        <v>86</v>
      </c>
      <c r="AW441" s="13" t="s">
        <v>32</v>
      </c>
      <c r="AX441" s="13" t="s">
        <v>76</v>
      </c>
      <c r="AY441" s="158" t="s">
        <v>139</v>
      </c>
    </row>
    <row r="442" spans="2:65" s="12" customFormat="1" ht="11.25">
      <c r="B442" s="150"/>
      <c r="D442" s="151" t="s">
        <v>150</v>
      </c>
      <c r="E442" s="152" t="s">
        <v>1</v>
      </c>
      <c r="F442" s="153" t="s">
        <v>295</v>
      </c>
      <c r="H442" s="152" t="s">
        <v>1</v>
      </c>
      <c r="I442" s="154"/>
      <c r="L442" s="150"/>
      <c r="M442" s="155"/>
      <c r="T442" s="156"/>
      <c r="AT442" s="152" t="s">
        <v>150</v>
      </c>
      <c r="AU442" s="152" t="s">
        <v>86</v>
      </c>
      <c r="AV442" s="12" t="s">
        <v>84</v>
      </c>
      <c r="AW442" s="12" t="s">
        <v>32</v>
      </c>
      <c r="AX442" s="12" t="s">
        <v>76</v>
      </c>
      <c r="AY442" s="152" t="s">
        <v>139</v>
      </c>
    </row>
    <row r="443" spans="2:65" s="12" customFormat="1" ht="11.25">
      <c r="B443" s="150"/>
      <c r="D443" s="151" t="s">
        <v>150</v>
      </c>
      <c r="E443" s="152" t="s">
        <v>1</v>
      </c>
      <c r="F443" s="153" t="s">
        <v>296</v>
      </c>
      <c r="H443" s="152" t="s">
        <v>1</v>
      </c>
      <c r="I443" s="154"/>
      <c r="L443" s="150"/>
      <c r="M443" s="155"/>
      <c r="T443" s="156"/>
      <c r="AT443" s="152" t="s">
        <v>150</v>
      </c>
      <c r="AU443" s="152" t="s">
        <v>86</v>
      </c>
      <c r="AV443" s="12" t="s">
        <v>84</v>
      </c>
      <c r="AW443" s="12" t="s">
        <v>32</v>
      </c>
      <c r="AX443" s="12" t="s">
        <v>76</v>
      </c>
      <c r="AY443" s="152" t="s">
        <v>139</v>
      </c>
    </row>
    <row r="444" spans="2:65" s="13" customFormat="1" ht="11.25">
      <c r="B444" s="157"/>
      <c r="D444" s="151" t="s">
        <v>150</v>
      </c>
      <c r="E444" s="158" t="s">
        <v>1</v>
      </c>
      <c r="F444" s="159" t="s">
        <v>466</v>
      </c>
      <c r="H444" s="160">
        <v>8</v>
      </c>
      <c r="I444" s="161"/>
      <c r="L444" s="157"/>
      <c r="M444" s="162"/>
      <c r="T444" s="163"/>
      <c r="AT444" s="158" t="s">
        <v>150</v>
      </c>
      <c r="AU444" s="158" t="s">
        <v>86</v>
      </c>
      <c r="AV444" s="13" t="s">
        <v>86</v>
      </c>
      <c r="AW444" s="13" t="s">
        <v>32</v>
      </c>
      <c r="AX444" s="13" t="s">
        <v>76</v>
      </c>
      <c r="AY444" s="158" t="s">
        <v>139</v>
      </c>
    </row>
    <row r="445" spans="2:65" s="12" customFormat="1" ht="11.25">
      <c r="B445" s="150"/>
      <c r="D445" s="151" t="s">
        <v>150</v>
      </c>
      <c r="E445" s="152" t="s">
        <v>1</v>
      </c>
      <c r="F445" s="153" t="s">
        <v>275</v>
      </c>
      <c r="H445" s="152" t="s">
        <v>1</v>
      </c>
      <c r="I445" s="154"/>
      <c r="L445" s="150"/>
      <c r="M445" s="155"/>
      <c r="T445" s="156"/>
      <c r="AT445" s="152" t="s">
        <v>150</v>
      </c>
      <c r="AU445" s="152" t="s">
        <v>86</v>
      </c>
      <c r="AV445" s="12" t="s">
        <v>84</v>
      </c>
      <c r="AW445" s="12" t="s">
        <v>32</v>
      </c>
      <c r="AX445" s="12" t="s">
        <v>76</v>
      </c>
      <c r="AY445" s="152" t="s">
        <v>139</v>
      </c>
    </row>
    <row r="446" spans="2:65" s="12" customFormat="1" ht="11.25">
      <c r="B446" s="150"/>
      <c r="D446" s="151" t="s">
        <v>150</v>
      </c>
      <c r="E446" s="152" t="s">
        <v>1</v>
      </c>
      <c r="F446" s="153" t="s">
        <v>276</v>
      </c>
      <c r="H446" s="152" t="s">
        <v>1</v>
      </c>
      <c r="I446" s="154"/>
      <c r="L446" s="150"/>
      <c r="M446" s="155"/>
      <c r="T446" s="156"/>
      <c r="AT446" s="152" t="s">
        <v>150</v>
      </c>
      <c r="AU446" s="152" t="s">
        <v>86</v>
      </c>
      <c r="AV446" s="12" t="s">
        <v>84</v>
      </c>
      <c r="AW446" s="12" t="s">
        <v>32</v>
      </c>
      <c r="AX446" s="12" t="s">
        <v>76</v>
      </c>
      <c r="AY446" s="152" t="s">
        <v>139</v>
      </c>
    </row>
    <row r="447" spans="2:65" s="13" customFormat="1" ht="11.25">
      <c r="B447" s="157"/>
      <c r="D447" s="151" t="s">
        <v>150</v>
      </c>
      <c r="E447" s="158" t="s">
        <v>1</v>
      </c>
      <c r="F447" s="159" t="s">
        <v>467</v>
      </c>
      <c r="H447" s="160">
        <v>2</v>
      </c>
      <c r="I447" s="161"/>
      <c r="L447" s="157"/>
      <c r="M447" s="162"/>
      <c r="T447" s="163"/>
      <c r="AT447" s="158" t="s">
        <v>150</v>
      </c>
      <c r="AU447" s="158" t="s">
        <v>86</v>
      </c>
      <c r="AV447" s="13" t="s">
        <v>86</v>
      </c>
      <c r="AW447" s="13" t="s">
        <v>32</v>
      </c>
      <c r="AX447" s="13" t="s">
        <v>76</v>
      </c>
      <c r="AY447" s="158" t="s">
        <v>139</v>
      </c>
    </row>
    <row r="448" spans="2:65" s="14" customFormat="1" ht="11.25">
      <c r="B448" s="164"/>
      <c r="D448" s="151" t="s">
        <v>150</v>
      </c>
      <c r="E448" s="165" t="s">
        <v>1</v>
      </c>
      <c r="F448" s="166" t="s">
        <v>154</v>
      </c>
      <c r="H448" s="167">
        <v>19</v>
      </c>
      <c r="I448" s="168"/>
      <c r="L448" s="164"/>
      <c r="M448" s="169"/>
      <c r="T448" s="170"/>
      <c r="AT448" s="165" t="s">
        <v>150</v>
      </c>
      <c r="AU448" s="165" t="s">
        <v>86</v>
      </c>
      <c r="AV448" s="14" t="s">
        <v>146</v>
      </c>
      <c r="AW448" s="14" t="s">
        <v>32</v>
      </c>
      <c r="AX448" s="14" t="s">
        <v>84</v>
      </c>
      <c r="AY448" s="165" t="s">
        <v>139</v>
      </c>
    </row>
    <row r="449" spans="2:65" s="1" customFormat="1" ht="14.45" customHeight="1">
      <c r="B449" s="31"/>
      <c r="C449" s="171" t="s">
        <v>468</v>
      </c>
      <c r="D449" s="171" t="s">
        <v>247</v>
      </c>
      <c r="E449" s="172" t="s">
        <v>469</v>
      </c>
      <c r="F449" s="173" t="s">
        <v>470</v>
      </c>
      <c r="G449" s="174" t="s">
        <v>171</v>
      </c>
      <c r="H449" s="175">
        <v>1.9</v>
      </c>
      <c r="I449" s="176"/>
      <c r="J449" s="177">
        <f>ROUND(I449*H449,2)</f>
        <v>0</v>
      </c>
      <c r="K449" s="178"/>
      <c r="L449" s="179"/>
      <c r="M449" s="180" t="s">
        <v>1</v>
      </c>
      <c r="N449" s="181" t="s">
        <v>41</v>
      </c>
      <c r="P449" s="142">
        <f>O449*H449</f>
        <v>0</v>
      </c>
      <c r="Q449" s="142">
        <v>2.0999999999999999E-3</v>
      </c>
      <c r="R449" s="142">
        <f>Q449*H449</f>
        <v>3.9899999999999996E-3</v>
      </c>
      <c r="S449" s="142">
        <v>0</v>
      </c>
      <c r="T449" s="143">
        <f>S449*H449</f>
        <v>0</v>
      </c>
      <c r="AR449" s="144" t="s">
        <v>370</v>
      </c>
      <c r="AT449" s="144" t="s">
        <v>247</v>
      </c>
      <c r="AU449" s="144" t="s">
        <v>86</v>
      </c>
      <c r="AY449" s="16" t="s">
        <v>139</v>
      </c>
      <c r="BE449" s="145">
        <f>IF(N449="základní",J449,0)</f>
        <v>0</v>
      </c>
      <c r="BF449" s="145">
        <f>IF(N449="snížená",J449,0)</f>
        <v>0</v>
      </c>
      <c r="BG449" s="145">
        <f>IF(N449="zákl. přenesená",J449,0)</f>
        <v>0</v>
      </c>
      <c r="BH449" s="145">
        <f>IF(N449="sníž. přenesená",J449,0)</f>
        <v>0</v>
      </c>
      <c r="BI449" s="145">
        <f>IF(N449="nulová",J449,0)</f>
        <v>0</v>
      </c>
      <c r="BJ449" s="16" t="s">
        <v>84</v>
      </c>
      <c r="BK449" s="145">
        <f>ROUND(I449*H449,2)</f>
        <v>0</v>
      </c>
      <c r="BL449" s="16" t="s">
        <v>246</v>
      </c>
      <c r="BM449" s="144" t="s">
        <v>471</v>
      </c>
    </row>
    <row r="450" spans="2:65" s="1" customFormat="1" ht="19.5">
      <c r="B450" s="31"/>
      <c r="D450" s="151" t="s">
        <v>448</v>
      </c>
      <c r="F450" s="182" t="s">
        <v>472</v>
      </c>
      <c r="I450" s="148"/>
      <c r="L450" s="31"/>
      <c r="M450" s="149"/>
      <c r="T450" s="55"/>
      <c r="AT450" s="16" t="s">
        <v>448</v>
      </c>
      <c r="AU450" s="16" t="s">
        <v>86</v>
      </c>
    </row>
    <row r="451" spans="2:65" s="12" customFormat="1" ht="11.25">
      <c r="B451" s="150"/>
      <c r="D451" s="151" t="s">
        <v>150</v>
      </c>
      <c r="E451" s="152" t="s">
        <v>1</v>
      </c>
      <c r="F451" s="153" t="s">
        <v>473</v>
      </c>
      <c r="H451" s="152" t="s">
        <v>1</v>
      </c>
      <c r="I451" s="154"/>
      <c r="L451" s="150"/>
      <c r="M451" s="155"/>
      <c r="T451" s="156"/>
      <c r="AT451" s="152" t="s">
        <v>150</v>
      </c>
      <c r="AU451" s="152" t="s">
        <v>86</v>
      </c>
      <c r="AV451" s="12" t="s">
        <v>84</v>
      </c>
      <c r="AW451" s="12" t="s">
        <v>32</v>
      </c>
      <c r="AX451" s="12" t="s">
        <v>76</v>
      </c>
      <c r="AY451" s="152" t="s">
        <v>139</v>
      </c>
    </row>
    <row r="452" spans="2:65" s="13" customFormat="1" ht="11.25">
      <c r="B452" s="157"/>
      <c r="D452" s="151" t="s">
        <v>150</v>
      </c>
      <c r="E452" s="158" t="s">
        <v>1</v>
      </c>
      <c r="F452" s="159" t="s">
        <v>474</v>
      </c>
      <c r="H452" s="160">
        <v>1.9</v>
      </c>
      <c r="I452" s="161"/>
      <c r="L452" s="157"/>
      <c r="M452" s="162"/>
      <c r="T452" s="163"/>
      <c r="AT452" s="158" t="s">
        <v>150</v>
      </c>
      <c r="AU452" s="158" t="s">
        <v>86</v>
      </c>
      <c r="AV452" s="13" t="s">
        <v>86</v>
      </c>
      <c r="AW452" s="13" t="s">
        <v>32</v>
      </c>
      <c r="AX452" s="13" t="s">
        <v>76</v>
      </c>
      <c r="AY452" s="158" t="s">
        <v>139</v>
      </c>
    </row>
    <row r="453" spans="2:65" s="14" customFormat="1" ht="11.25">
      <c r="B453" s="164"/>
      <c r="D453" s="151" t="s">
        <v>150</v>
      </c>
      <c r="E453" s="165" t="s">
        <v>1</v>
      </c>
      <c r="F453" s="166" t="s">
        <v>154</v>
      </c>
      <c r="H453" s="167">
        <v>1.9</v>
      </c>
      <c r="I453" s="168"/>
      <c r="L453" s="164"/>
      <c r="M453" s="169"/>
      <c r="T453" s="170"/>
      <c r="AT453" s="165" t="s">
        <v>150</v>
      </c>
      <c r="AU453" s="165" t="s">
        <v>86</v>
      </c>
      <c r="AV453" s="14" t="s">
        <v>146</v>
      </c>
      <c r="AW453" s="14" t="s">
        <v>32</v>
      </c>
      <c r="AX453" s="14" t="s">
        <v>84</v>
      </c>
      <c r="AY453" s="165" t="s">
        <v>139</v>
      </c>
    </row>
    <row r="454" spans="2:65" s="1" customFormat="1" ht="22.15" customHeight="1">
      <c r="B454" s="31"/>
      <c r="C454" s="132" t="s">
        <v>475</v>
      </c>
      <c r="D454" s="132" t="s">
        <v>142</v>
      </c>
      <c r="E454" s="133" t="s">
        <v>476</v>
      </c>
      <c r="F454" s="134" t="s">
        <v>477</v>
      </c>
      <c r="G454" s="135" t="s">
        <v>171</v>
      </c>
      <c r="H454" s="136">
        <v>19</v>
      </c>
      <c r="I454" s="137"/>
      <c r="J454" s="138">
        <f>ROUND(I454*H454,2)</f>
        <v>0</v>
      </c>
      <c r="K454" s="139"/>
      <c r="L454" s="31"/>
      <c r="M454" s="140" t="s">
        <v>1</v>
      </c>
      <c r="N454" s="141" t="s">
        <v>41</v>
      </c>
      <c r="P454" s="142">
        <f>O454*H454</f>
        <v>0</v>
      </c>
      <c r="Q454" s="142">
        <v>0</v>
      </c>
      <c r="R454" s="142">
        <f>Q454*H454</f>
        <v>0</v>
      </c>
      <c r="S454" s="142">
        <v>1.2099999999999999E-3</v>
      </c>
      <c r="T454" s="143">
        <f>S454*H454</f>
        <v>2.299E-2</v>
      </c>
      <c r="AR454" s="144" t="s">
        <v>246</v>
      </c>
      <c r="AT454" s="144" t="s">
        <v>142</v>
      </c>
      <c r="AU454" s="144" t="s">
        <v>86</v>
      </c>
      <c r="AY454" s="16" t="s">
        <v>139</v>
      </c>
      <c r="BE454" s="145">
        <f>IF(N454="základní",J454,0)</f>
        <v>0</v>
      </c>
      <c r="BF454" s="145">
        <f>IF(N454="snížená",J454,0)</f>
        <v>0</v>
      </c>
      <c r="BG454" s="145">
        <f>IF(N454="zákl. přenesená",J454,0)</f>
        <v>0</v>
      </c>
      <c r="BH454" s="145">
        <f>IF(N454="sníž. přenesená",J454,0)</f>
        <v>0</v>
      </c>
      <c r="BI454" s="145">
        <f>IF(N454="nulová",J454,0)</f>
        <v>0</v>
      </c>
      <c r="BJ454" s="16" t="s">
        <v>84</v>
      </c>
      <c r="BK454" s="145">
        <f>ROUND(I454*H454,2)</f>
        <v>0</v>
      </c>
      <c r="BL454" s="16" t="s">
        <v>246</v>
      </c>
      <c r="BM454" s="144" t="s">
        <v>478</v>
      </c>
    </row>
    <row r="455" spans="2:65" s="1" customFormat="1" ht="11.25">
      <c r="B455" s="31"/>
      <c r="D455" s="146" t="s">
        <v>148</v>
      </c>
      <c r="F455" s="147" t="s">
        <v>479</v>
      </c>
      <c r="I455" s="148"/>
      <c r="L455" s="31"/>
      <c r="M455" s="149"/>
      <c r="T455" s="55"/>
      <c r="AT455" s="16" t="s">
        <v>148</v>
      </c>
      <c r="AU455" s="16" t="s">
        <v>86</v>
      </c>
    </row>
    <row r="456" spans="2:65" s="12" customFormat="1" ht="11.25">
      <c r="B456" s="150"/>
      <c r="D456" s="151" t="s">
        <v>150</v>
      </c>
      <c r="E456" s="152" t="s">
        <v>1</v>
      </c>
      <c r="F456" s="153" t="s">
        <v>306</v>
      </c>
      <c r="H456" s="152" t="s">
        <v>1</v>
      </c>
      <c r="I456" s="154"/>
      <c r="L456" s="150"/>
      <c r="M456" s="155"/>
      <c r="T456" s="156"/>
      <c r="AT456" s="152" t="s">
        <v>150</v>
      </c>
      <c r="AU456" s="152" t="s">
        <v>86</v>
      </c>
      <c r="AV456" s="12" t="s">
        <v>84</v>
      </c>
      <c r="AW456" s="12" t="s">
        <v>32</v>
      </c>
      <c r="AX456" s="12" t="s">
        <v>76</v>
      </c>
      <c r="AY456" s="152" t="s">
        <v>139</v>
      </c>
    </row>
    <row r="457" spans="2:65" s="12" customFormat="1" ht="11.25">
      <c r="B457" s="150"/>
      <c r="D457" s="151" t="s">
        <v>150</v>
      </c>
      <c r="E457" s="152" t="s">
        <v>1</v>
      </c>
      <c r="F457" s="153" t="s">
        <v>464</v>
      </c>
      <c r="H457" s="152" t="s">
        <v>1</v>
      </c>
      <c r="I457" s="154"/>
      <c r="L457" s="150"/>
      <c r="M457" s="155"/>
      <c r="T457" s="156"/>
      <c r="AT457" s="152" t="s">
        <v>150</v>
      </c>
      <c r="AU457" s="152" t="s">
        <v>86</v>
      </c>
      <c r="AV457" s="12" t="s">
        <v>84</v>
      </c>
      <c r="AW457" s="12" t="s">
        <v>32</v>
      </c>
      <c r="AX457" s="12" t="s">
        <v>76</v>
      </c>
      <c r="AY457" s="152" t="s">
        <v>139</v>
      </c>
    </row>
    <row r="458" spans="2:65" s="13" customFormat="1" ht="11.25">
      <c r="B458" s="157"/>
      <c r="D458" s="151" t="s">
        <v>150</v>
      </c>
      <c r="E458" s="158" t="s">
        <v>1</v>
      </c>
      <c r="F458" s="159" t="s">
        <v>465</v>
      </c>
      <c r="H458" s="160">
        <v>9</v>
      </c>
      <c r="I458" s="161"/>
      <c r="L458" s="157"/>
      <c r="M458" s="162"/>
      <c r="T458" s="163"/>
      <c r="AT458" s="158" t="s">
        <v>150</v>
      </c>
      <c r="AU458" s="158" t="s">
        <v>86</v>
      </c>
      <c r="AV458" s="13" t="s">
        <v>86</v>
      </c>
      <c r="AW458" s="13" t="s">
        <v>32</v>
      </c>
      <c r="AX458" s="13" t="s">
        <v>76</v>
      </c>
      <c r="AY458" s="158" t="s">
        <v>139</v>
      </c>
    </row>
    <row r="459" spans="2:65" s="12" customFormat="1" ht="11.25">
      <c r="B459" s="150"/>
      <c r="D459" s="151" t="s">
        <v>150</v>
      </c>
      <c r="E459" s="152" t="s">
        <v>1</v>
      </c>
      <c r="F459" s="153" t="s">
        <v>295</v>
      </c>
      <c r="H459" s="152" t="s">
        <v>1</v>
      </c>
      <c r="I459" s="154"/>
      <c r="L459" s="150"/>
      <c r="M459" s="155"/>
      <c r="T459" s="156"/>
      <c r="AT459" s="152" t="s">
        <v>150</v>
      </c>
      <c r="AU459" s="152" t="s">
        <v>86</v>
      </c>
      <c r="AV459" s="12" t="s">
        <v>84</v>
      </c>
      <c r="AW459" s="12" t="s">
        <v>32</v>
      </c>
      <c r="AX459" s="12" t="s">
        <v>76</v>
      </c>
      <c r="AY459" s="152" t="s">
        <v>139</v>
      </c>
    </row>
    <row r="460" spans="2:65" s="12" customFormat="1" ht="11.25">
      <c r="B460" s="150"/>
      <c r="D460" s="151" t="s">
        <v>150</v>
      </c>
      <c r="E460" s="152" t="s">
        <v>1</v>
      </c>
      <c r="F460" s="153" t="s">
        <v>296</v>
      </c>
      <c r="H460" s="152" t="s">
        <v>1</v>
      </c>
      <c r="I460" s="154"/>
      <c r="L460" s="150"/>
      <c r="M460" s="155"/>
      <c r="T460" s="156"/>
      <c r="AT460" s="152" t="s">
        <v>150</v>
      </c>
      <c r="AU460" s="152" t="s">
        <v>86</v>
      </c>
      <c r="AV460" s="12" t="s">
        <v>84</v>
      </c>
      <c r="AW460" s="12" t="s">
        <v>32</v>
      </c>
      <c r="AX460" s="12" t="s">
        <v>76</v>
      </c>
      <c r="AY460" s="152" t="s">
        <v>139</v>
      </c>
    </row>
    <row r="461" spans="2:65" s="13" customFormat="1" ht="11.25">
      <c r="B461" s="157"/>
      <c r="D461" s="151" t="s">
        <v>150</v>
      </c>
      <c r="E461" s="158" t="s">
        <v>1</v>
      </c>
      <c r="F461" s="159" t="s">
        <v>466</v>
      </c>
      <c r="H461" s="160">
        <v>8</v>
      </c>
      <c r="I461" s="161"/>
      <c r="L461" s="157"/>
      <c r="M461" s="162"/>
      <c r="T461" s="163"/>
      <c r="AT461" s="158" t="s">
        <v>150</v>
      </c>
      <c r="AU461" s="158" t="s">
        <v>86</v>
      </c>
      <c r="AV461" s="13" t="s">
        <v>86</v>
      </c>
      <c r="AW461" s="13" t="s">
        <v>32</v>
      </c>
      <c r="AX461" s="13" t="s">
        <v>76</v>
      </c>
      <c r="AY461" s="158" t="s">
        <v>139</v>
      </c>
    </row>
    <row r="462" spans="2:65" s="12" customFormat="1" ht="11.25">
      <c r="B462" s="150"/>
      <c r="D462" s="151" t="s">
        <v>150</v>
      </c>
      <c r="E462" s="152" t="s">
        <v>1</v>
      </c>
      <c r="F462" s="153" t="s">
        <v>275</v>
      </c>
      <c r="H462" s="152" t="s">
        <v>1</v>
      </c>
      <c r="I462" s="154"/>
      <c r="L462" s="150"/>
      <c r="M462" s="155"/>
      <c r="T462" s="156"/>
      <c r="AT462" s="152" t="s">
        <v>150</v>
      </c>
      <c r="AU462" s="152" t="s">
        <v>86</v>
      </c>
      <c r="AV462" s="12" t="s">
        <v>84</v>
      </c>
      <c r="AW462" s="12" t="s">
        <v>32</v>
      </c>
      <c r="AX462" s="12" t="s">
        <v>76</v>
      </c>
      <c r="AY462" s="152" t="s">
        <v>139</v>
      </c>
    </row>
    <row r="463" spans="2:65" s="12" customFormat="1" ht="11.25">
      <c r="B463" s="150"/>
      <c r="D463" s="151" t="s">
        <v>150</v>
      </c>
      <c r="E463" s="152" t="s">
        <v>1</v>
      </c>
      <c r="F463" s="153" t="s">
        <v>276</v>
      </c>
      <c r="H463" s="152" t="s">
        <v>1</v>
      </c>
      <c r="I463" s="154"/>
      <c r="L463" s="150"/>
      <c r="M463" s="155"/>
      <c r="T463" s="156"/>
      <c r="AT463" s="152" t="s">
        <v>150</v>
      </c>
      <c r="AU463" s="152" t="s">
        <v>86</v>
      </c>
      <c r="AV463" s="12" t="s">
        <v>84</v>
      </c>
      <c r="AW463" s="12" t="s">
        <v>32</v>
      </c>
      <c r="AX463" s="12" t="s">
        <v>76</v>
      </c>
      <c r="AY463" s="152" t="s">
        <v>139</v>
      </c>
    </row>
    <row r="464" spans="2:65" s="13" customFormat="1" ht="11.25">
      <c r="B464" s="157"/>
      <c r="D464" s="151" t="s">
        <v>150</v>
      </c>
      <c r="E464" s="158" t="s">
        <v>1</v>
      </c>
      <c r="F464" s="159" t="s">
        <v>467</v>
      </c>
      <c r="H464" s="160">
        <v>2</v>
      </c>
      <c r="I464" s="161"/>
      <c r="L464" s="157"/>
      <c r="M464" s="162"/>
      <c r="T464" s="163"/>
      <c r="AT464" s="158" t="s">
        <v>150</v>
      </c>
      <c r="AU464" s="158" t="s">
        <v>86</v>
      </c>
      <c r="AV464" s="13" t="s">
        <v>86</v>
      </c>
      <c r="AW464" s="13" t="s">
        <v>32</v>
      </c>
      <c r="AX464" s="13" t="s">
        <v>76</v>
      </c>
      <c r="AY464" s="158" t="s">
        <v>139</v>
      </c>
    </row>
    <row r="465" spans="2:65" s="14" customFormat="1" ht="11.25">
      <c r="B465" s="164"/>
      <c r="D465" s="151" t="s">
        <v>150</v>
      </c>
      <c r="E465" s="165" t="s">
        <v>1</v>
      </c>
      <c r="F465" s="166" t="s">
        <v>154</v>
      </c>
      <c r="H465" s="167">
        <v>19</v>
      </c>
      <c r="I465" s="168"/>
      <c r="L465" s="164"/>
      <c r="M465" s="169"/>
      <c r="T465" s="170"/>
      <c r="AT465" s="165" t="s">
        <v>150</v>
      </c>
      <c r="AU465" s="165" t="s">
        <v>86</v>
      </c>
      <c r="AV465" s="14" t="s">
        <v>146</v>
      </c>
      <c r="AW465" s="14" t="s">
        <v>32</v>
      </c>
      <c r="AX465" s="14" t="s">
        <v>84</v>
      </c>
      <c r="AY465" s="165" t="s">
        <v>139</v>
      </c>
    </row>
    <row r="466" spans="2:65" s="1" customFormat="1" ht="22.15" customHeight="1">
      <c r="B466" s="31"/>
      <c r="C466" s="132" t="s">
        <v>480</v>
      </c>
      <c r="D466" s="132" t="s">
        <v>142</v>
      </c>
      <c r="E466" s="133" t="s">
        <v>481</v>
      </c>
      <c r="F466" s="134" t="s">
        <v>482</v>
      </c>
      <c r="G466" s="135" t="s">
        <v>483</v>
      </c>
      <c r="H466" s="183"/>
      <c r="I466" s="137"/>
      <c r="J466" s="138">
        <f>ROUND(I466*H466,2)</f>
        <v>0</v>
      </c>
      <c r="K466" s="139"/>
      <c r="L466" s="31"/>
      <c r="M466" s="140" t="s">
        <v>1</v>
      </c>
      <c r="N466" s="141" t="s">
        <v>41</v>
      </c>
      <c r="P466" s="142">
        <f>O466*H466</f>
        <v>0</v>
      </c>
      <c r="Q466" s="142">
        <v>0</v>
      </c>
      <c r="R466" s="142">
        <f>Q466*H466</f>
        <v>0</v>
      </c>
      <c r="S466" s="142">
        <v>0</v>
      </c>
      <c r="T466" s="143">
        <f>S466*H466</f>
        <v>0</v>
      </c>
      <c r="AR466" s="144" t="s">
        <v>246</v>
      </c>
      <c r="AT466" s="144" t="s">
        <v>142</v>
      </c>
      <c r="AU466" s="144" t="s">
        <v>86</v>
      </c>
      <c r="AY466" s="16" t="s">
        <v>139</v>
      </c>
      <c r="BE466" s="145">
        <f>IF(N466="základní",J466,0)</f>
        <v>0</v>
      </c>
      <c r="BF466" s="145">
        <f>IF(N466="snížená",J466,0)</f>
        <v>0</v>
      </c>
      <c r="BG466" s="145">
        <f>IF(N466="zákl. přenesená",J466,0)</f>
        <v>0</v>
      </c>
      <c r="BH466" s="145">
        <f>IF(N466="sníž. přenesená",J466,0)</f>
        <v>0</v>
      </c>
      <c r="BI466" s="145">
        <f>IF(N466="nulová",J466,0)</f>
        <v>0</v>
      </c>
      <c r="BJ466" s="16" t="s">
        <v>84</v>
      </c>
      <c r="BK466" s="145">
        <f>ROUND(I466*H466,2)</f>
        <v>0</v>
      </c>
      <c r="BL466" s="16" t="s">
        <v>246</v>
      </c>
      <c r="BM466" s="144" t="s">
        <v>484</v>
      </c>
    </row>
    <row r="467" spans="2:65" s="1" customFormat="1" ht="11.25">
      <c r="B467" s="31"/>
      <c r="D467" s="146" t="s">
        <v>148</v>
      </c>
      <c r="F467" s="147" t="s">
        <v>485</v>
      </c>
      <c r="I467" s="148"/>
      <c r="L467" s="31"/>
      <c r="M467" s="149"/>
      <c r="T467" s="55"/>
      <c r="AT467" s="16" t="s">
        <v>148</v>
      </c>
      <c r="AU467" s="16" t="s">
        <v>86</v>
      </c>
    </row>
    <row r="468" spans="2:65" s="11" customFormat="1" ht="22.9" customHeight="1">
      <c r="B468" s="120"/>
      <c r="D468" s="121" t="s">
        <v>75</v>
      </c>
      <c r="E468" s="130" t="s">
        <v>486</v>
      </c>
      <c r="F468" s="130" t="s">
        <v>487</v>
      </c>
      <c r="I468" s="123"/>
      <c r="J468" s="131">
        <f>BK468</f>
        <v>0</v>
      </c>
      <c r="L468" s="120"/>
      <c r="M468" s="125"/>
      <c r="P468" s="126">
        <f>SUM(P469:P511)</f>
        <v>0</v>
      </c>
      <c r="R468" s="126">
        <f>SUM(R469:R511)</f>
        <v>0.15365999999999999</v>
      </c>
      <c r="T468" s="127">
        <f>SUM(T469:T511)</f>
        <v>4.8000000000000001E-2</v>
      </c>
      <c r="AR468" s="121" t="s">
        <v>86</v>
      </c>
      <c r="AT468" s="128" t="s">
        <v>75</v>
      </c>
      <c r="AU468" s="128" t="s">
        <v>84</v>
      </c>
      <c r="AY468" s="121" t="s">
        <v>139</v>
      </c>
      <c r="BK468" s="129">
        <f>SUM(BK469:BK511)</f>
        <v>0</v>
      </c>
    </row>
    <row r="469" spans="2:65" s="1" customFormat="1" ht="22.15" customHeight="1">
      <c r="B469" s="31"/>
      <c r="C469" s="132" t="s">
        <v>488</v>
      </c>
      <c r="D469" s="132" t="s">
        <v>142</v>
      </c>
      <c r="E469" s="133" t="s">
        <v>489</v>
      </c>
      <c r="F469" s="134" t="s">
        <v>490</v>
      </c>
      <c r="G469" s="135" t="s">
        <v>163</v>
      </c>
      <c r="H469" s="136">
        <v>1</v>
      </c>
      <c r="I469" s="137"/>
      <c r="J469" s="138">
        <f>ROUND(I469*H469,2)</f>
        <v>0</v>
      </c>
      <c r="K469" s="139"/>
      <c r="L469" s="31"/>
      <c r="M469" s="140" t="s">
        <v>1</v>
      </c>
      <c r="N469" s="141" t="s">
        <v>41</v>
      </c>
      <c r="P469" s="142">
        <f>O469*H469</f>
        <v>0</v>
      </c>
      <c r="Q469" s="142">
        <v>0</v>
      </c>
      <c r="R469" s="142">
        <f>Q469*H469</f>
        <v>0</v>
      </c>
      <c r="S469" s="142">
        <v>0</v>
      </c>
      <c r="T469" s="143">
        <f>S469*H469</f>
        <v>0</v>
      </c>
      <c r="AR469" s="144" t="s">
        <v>246</v>
      </c>
      <c r="AT469" s="144" t="s">
        <v>142</v>
      </c>
      <c r="AU469" s="144" t="s">
        <v>86</v>
      </c>
      <c r="AY469" s="16" t="s">
        <v>139</v>
      </c>
      <c r="BE469" s="145">
        <f>IF(N469="základní",J469,0)</f>
        <v>0</v>
      </c>
      <c r="BF469" s="145">
        <f>IF(N469="snížená",J469,0)</f>
        <v>0</v>
      </c>
      <c r="BG469" s="145">
        <f>IF(N469="zákl. přenesená",J469,0)</f>
        <v>0</v>
      </c>
      <c r="BH469" s="145">
        <f>IF(N469="sníž. přenesená",J469,0)</f>
        <v>0</v>
      </c>
      <c r="BI469" s="145">
        <f>IF(N469="nulová",J469,0)</f>
        <v>0</v>
      </c>
      <c r="BJ469" s="16" t="s">
        <v>84</v>
      </c>
      <c r="BK469" s="145">
        <f>ROUND(I469*H469,2)</f>
        <v>0</v>
      </c>
      <c r="BL469" s="16" t="s">
        <v>246</v>
      </c>
      <c r="BM469" s="144" t="s">
        <v>491</v>
      </c>
    </row>
    <row r="470" spans="2:65" s="1" customFormat="1" ht="11.25">
      <c r="B470" s="31"/>
      <c r="D470" s="146" t="s">
        <v>148</v>
      </c>
      <c r="F470" s="147" t="s">
        <v>492</v>
      </c>
      <c r="I470" s="148"/>
      <c r="L470" s="31"/>
      <c r="M470" s="149"/>
      <c r="T470" s="55"/>
      <c r="AT470" s="16" t="s">
        <v>148</v>
      </c>
      <c r="AU470" s="16" t="s">
        <v>86</v>
      </c>
    </row>
    <row r="471" spans="2:65" s="12" customFormat="1" ht="11.25">
      <c r="B471" s="150"/>
      <c r="D471" s="151" t="s">
        <v>150</v>
      </c>
      <c r="E471" s="152" t="s">
        <v>1</v>
      </c>
      <c r="F471" s="153" t="s">
        <v>202</v>
      </c>
      <c r="H471" s="152" t="s">
        <v>1</v>
      </c>
      <c r="I471" s="154"/>
      <c r="L471" s="150"/>
      <c r="M471" s="155"/>
      <c r="T471" s="156"/>
      <c r="AT471" s="152" t="s">
        <v>150</v>
      </c>
      <c r="AU471" s="152" t="s">
        <v>86</v>
      </c>
      <c r="AV471" s="12" t="s">
        <v>84</v>
      </c>
      <c r="AW471" s="12" t="s">
        <v>32</v>
      </c>
      <c r="AX471" s="12" t="s">
        <v>76</v>
      </c>
      <c r="AY471" s="152" t="s">
        <v>139</v>
      </c>
    </row>
    <row r="472" spans="2:65" s="13" customFormat="1" ht="11.25">
      <c r="B472" s="157"/>
      <c r="D472" s="151" t="s">
        <v>150</v>
      </c>
      <c r="E472" s="158" t="s">
        <v>1</v>
      </c>
      <c r="F472" s="159" t="s">
        <v>493</v>
      </c>
      <c r="H472" s="160">
        <v>1</v>
      </c>
      <c r="I472" s="161"/>
      <c r="L472" s="157"/>
      <c r="M472" s="162"/>
      <c r="T472" s="163"/>
      <c r="AT472" s="158" t="s">
        <v>150</v>
      </c>
      <c r="AU472" s="158" t="s">
        <v>86</v>
      </c>
      <c r="AV472" s="13" t="s">
        <v>86</v>
      </c>
      <c r="AW472" s="13" t="s">
        <v>32</v>
      </c>
      <c r="AX472" s="13" t="s">
        <v>76</v>
      </c>
      <c r="AY472" s="158" t="s">
        <v>139</v>
      </c>
    </row>
    <row r="473" spans="2:65" s="14" customFormat="1" ht="11.25">
      <c r="B473" s="164"/>
      <c r="D473" s="151" t="s">
        <v>150</v>
      </c>
      <c r="E473" s="165" t="s">
        <v>1</v>
      </c>
      <c r="F473" s="166" t="s">
        <v>154</v>
      </c>
      <c r="H473" s="167">
        <v>1</v>
      </c>
      <c r="I473" s="168"/>
      <c r="L473" s="164"/>
      <c r="M473" s="169"/>
      <c r="T473" s="170"/>
      <c r="AT473" s="165" t="s">
        <v>150</v>
      </c>
      <c r="AU473" s="165" t="s">
        <v>86</v>
      </c>
      <c r="AV473" s="14" t="s">
        <v>146</v>
      </c>
      <c r="AW473" s="14" t="s">
        <v>32</v>
      </c>
      <c r="AX473" s="14" t="s">
        <v>84</v>
      </c>
      <c r="AY473" s="165" t="s">
        <v>139</v>
      </c>
    </row>
    <row r="474" spans="2:65" s="1" customFormat="1" ht="50.45" customHeight="1">
      <c r="B474" s="31"/>
      <c r="C474" s="171" t="s">
        <v>494</v>
      </c>
      <c r="D474" s="171" t="s">
        <v>247</v>
      </c>
      <c r="E474" s="172" t="s">
        <v>495</v>
      </c>
      <c r="F474" s="173" t="s">
        <v>496</v>
      </c>
      <c r="G474" s="174" t="s">
        <v>163</v>
      </c>
      <c r="H474" s="175">
        <v>1</v>
      </c>
      <c r="I474" s="176"/>
      <c r="J474" s="177">
        <f>ROUND(I474*H474,2)</f>
        <v>0</v>
      </c>
      <c r="K474" s="178"/>
      <c r="L474" s="179"/>
      <c r="M474" s="180" t="s">
        <v>1</v>
      </c>
      <c r="N474" s="181" t="s">
        <v>41</v>
      </c>
      <c r="P474" s="142">
        <f>O474*H474</f>
        <v>0</v>
      </c>
      <c r="Q474" s="142">
        <v>2.0500000000000001E-2</v>
      </c>
      <c r="R474" s="142">
        <f>Q474*H474</f>
        <v>2.0500000000000001E-2</v>
      </c>
      <c r="S474" s="142">
        <v>0</v>
      </c>
      <c r="T474" s="143">
        <f>S474*H474</f>
        <v>0</v>
      </c>
      <c r="AR474" s="144" t="s">
        <v>370</v>
      </c>
      <c r="AT474" s="144" t="s">
        <v>247</v>
      </c>
      <c r="AU474" s="144" t="s">
        <v>86</v>
      </c>
      <c r="AY474" s="16" t="s">
        <v>139</v>
      </c>
      <c r="BE474" s="145">
        <f>IF(N474="základní",J474,0)</f>
        <v>0</v>
      </c>
      <c r="BF474" s="145">
        <f>IF(N474="snížená",J474,0)</f>
        <v>0</v>
      </c>
      <c r="BG474" s="145">
        <f>IF(N474="zákl. přenesená",J474,0)</f>
        <v>0</v>
      </c>
      <c r="BH474" s="145">
        <f>IF(N474="sníž. přenesená",J474,0)</f>
        <v>0</v>
      </c>
      <c r="BI474" s="145">
        <f>IF(N474="nulová",J474,0)</f>
        <v>0</v>
      </c>
      <c r="BJ474" s="16" t="s">
        <v>84</v>
      </c>
      <c r="BK474" s="145">
        <f>ROUND(I474*H474,2)</f>
        <v>0</v>
      </c>
      <c r="BL474" s="16" t="s">
        <v>246</v>
      </c>
      <c r="BM474" s="144" t="s">
        <v>497</v>
      </c>
    </row>
    <row r="475" spans="2:65" s="1" customFormat="1" ht="22.15" customHeight="1">
      <c r="B475" s="31"/>
      <c r="C475" s="132" t="s">
        <v>498</v>
      </c>
      <c r="D475" s="132" t="s">
        <v>142</v>
      </c>
      <c r="E475" s="133" t="s">
        <v>499</v>
      </c>
      <c r="F475" s="134" t="s">
        <v>500</v>
      </c>
      <c r="G475" s="135" t="s">
        <v>163</v>
      </c>
      <c r="H475" s="136">
        <v>2</v>
      </c>
      <c r="I475" s="137"/>
      <c r="J475" s="138">
        <f>ROUND(I475*H475,2)</f>
        <v>0</v>
      </c>
      <c r="K475" s="139"/>
      <c r="L475" s="31"/>
      <c r="M475" s="140" t="s">
        <v>1</v>
      </c>
      <c r="N475" s="141" t="s">
        <v>41</v>
      </c>
      <c r="P475" s="142">
        <f>O475*H475</f>
        <v>0</v>
      </c>
      <c r="Q475" s="142">
        <v>0</v>
      </c>
      <c r="R475" s="142">
        <f>Q475*H475</f>
        <v>0</v>
      </c>
      <c r="S475" s="142">
        <v>0</v>
      </c>
      <c r="T475" s="143">
        <f>S475*H475</f>
        <v>0</v>
      </c>
      <c r="AR475" s="144" t="s">
        <v>246</v>
      </c>
      <c r="AT475" s="144" t="s">
        <v>142</v>
      </c>
      <c r="AU475" s="144" t="s">
        <v>86</v>
      </c>
      <c r="AY475" s="16" t="s">
        <v>139</v>
      </c>
      <c r="BE475" s="145">
        <f>IF(N475="základní",J475,0)</f>
        <v>0</v>
      </c>
      <c r="BF475" s="145">
        <f>IF(N475="snížená",J475,0)</f>
        <v>0</v>
      </c>
      <c r="BG475" s="145">
        <f>IF(N475="zákl. přenesená",J475,0)</f>
        <v>0</v>
      </c>
      <c r="BH475" s="145">
        <f>IF(N475="sníž. přenesená",J475,0)</f>
        <v>0</v>
      </c>
      <c r="BI475" s="145">
        <f>IF(N475="nulová",J475,0)</f>
        <v>0</v>
      </c>
      <c r="BJ475" s="16" t="s">
        <v>84</v>
      </c>
      <c r="BK475" s="145">
        <f>ROUND(I475*H475,2)</f>
        <v>0</v>
      </c>
      <c r="BL475" s="16" t="s">
        <v>246</v>
      </c>
      <c r="BM475" s="144" t="s">
        <v>501</v>
      </c>
    </row>
    <row r="476" spans="2:65" s="1" customFormat="1" ht="11.25">
      <c r="B476" s="31"/>
      <c r="D476" s="146" t="s">
        <v>148</v>
      </c>
      <c r="F476" s="147" t="s">
        <v>502</v>
      </c>
      <c r="I476" s="148"/>
      <c r="L476" s="31"/>
      <c r="M476" s="149"/>
      <c r="T476" s="55"/>
      <c r="AT476" s="16" t="s">
        <v>148</v>
      </c>
      <c r="AU476" s="16" t="s">
        <v>86</v>
      </c>
    </row>
    <row r="477" spans="2:65" s="12" customFormat="1" ht="11.25">
      <c r="B477" s="150"/>
      <c r="D477" s="151" t="s">
        <v>150</v>
      </c>
      <c r="E477" s="152" t="s">
        <v>1</v>
      </c>
      <c r="F477" s="153" t="s">
        <v>202</v>
      </c>
      <c r="H477" s="152" t="s">
        <v>1</v>
      </c>
      <c r="I477" s="154"/>
      <c r="L477" s="150"/>
      <c r="M477" s="155"/>
      <c r="T477" s="156"/>
      <c r="AT477" s="152" t="s">
        <v>150</v>
      </c>
      <c r="AU477" s="152" t="s">
        <v>86</v>
      </c>
      <c r="AV477" s="12" t="s">
        <v>84</v>
      </c>
      <c r="AW477" s="12" t="s">
        <v>32</v>
      </c>
      <c r="AX477" s="12" t="s">
        <v>76</v>
      </c>
      <c r="AY477" s="152" t="s">
        <v>139</v>
      </c>
    </row>
    <row r="478" spans="2:65" s="13" customFormat="1" ht="11.25">
      <c r="B478" s="157"/>
      <c r="D478" s="151" t="s">
        <v>150</v>
      </c>
      <c r="E478" s="158" t="s">
        <v>1</v>
      </c>
      <c r="F478" s="159" t="s">
        <v>503</v>
      </c>
      <c r="H478" s="160">
        <v>2</v>
      </c>
      <c r="I478" s="161"/>
      <c r="L478" s="157"/>
      <c r="M478" s="162"/>
      <c r="T478" s="163"/>
      <c r="AT478" s="158" t="s">
        <v>150</v>
      </c>
      <c r="AU478" s="158" t="s">
        <v>86</v>
      </c>
      <c r="AV478" s="13" t="s">
        <v>86</v>
      </c>
      <c r="AW478" s="13" t="s">
        <v>32</v>
      </c>
      <c r="AX478" s="13" t="s">
        <v>76</v>
      </c>
      <c r="AY478" s="158" t="s">
        <v>139</v>
      </c>
    </row>
    <row r="479" spans="2:65" s="14" customFormat="1" ht="11.25">
      <c r="B479" s="164"/>
      <c r="D479" s="151" t="s">
        <v>150</v>
      </c>
      <c r="E479" s="165" t="s">
        <v>1</v>
      </c>
      <c r="F479" s="166" t="s">
        <v>154</v>
      </c>
      <c r="H479" s="167">
        <v>2</v>
      </c>
      <c r="I479" s="168"/>
      <c r="L479" s="164"/>
      <c r="M479" s="169"/>
      <c r="T479" s="170"/>
      <c r="AT479" s="165" t="s">
        <v>150</v>
      </c>
      <c r="AU479" s="165" t="s">
        <v>86</v>
      </c>
      <c r="AV479" s="14" t="s">
        <v>146</v>
      </c>
      <c r="AW479" s="14" t="s">
        <v>32</v>
      </c>
      <c r="AX479" s="14" t="s">
        <v>84</v>
      </c>
      <c r="AY479" s="165" t="s">
        <v>139</v>
      </c>
    </row>
    <row r="480" spans="2:65" s="1" customFormat="1" ht="50.45" customHeight="1">
      <c r="B480" s="31"/>
      <c r="C480" s="171" t="s">
        <v>504</v>
      </c>
      <c r="D480" s="171" t="s">
        <v>247</v>
      </c>
      <c r="E480" s="172" t="s">
        <v>505</v>
      </c>
      <c r="F480" s="173" t="s">
        <v>506</v>
      </c>
      <c r="G480" s="174" t="s">
        <v>163</v>
      </c>
      <c r="H480" s="175">
        <v>2</v>
      </c>
      <c r="I480" s="176"/>
      <c r="J480" s="177">
        <f>ROUND(I480*H480,2)</f>
        <v>0</v>
      </c>
      <c r="K480" s="178"/>
      <c r="L480" s="179"/>
      <c r="M480" s="180" t="s">
        <v>1</v>
      </c>
      <c r="N480" s="181" t="s">
        <v>41</v>
      </c>
      <c r="P480" s="142">
        <f>O480*H480</f>
        <v>0</v>
      </c>
      <c r="Q480" s="142">
        <v>4.2999999999999997E-2</v>
      </c>
      <c r="R480" s="142">
        <f>Q480*H480</f>
        <v>8.5999999999999993E-2</v>
      </c>
      <c r="S480" s="142">
        <v>0</v>
      </c>
      <c r="T480" s="143">
        <f>S480*H480</f>
        <v>0</v>
      </c>
      <c r="AR480" s="144" t="s">
        <v>370</v>
      </c>
      <c r="AT480" s="144" t="s">
        <v>247</v>
      </c>
      <c r="AU480" s="144" t="s">
        <v>86</v>
      </c>
      <c r="AY480" s="16" t="s">
        <v>139</v>
      </c>
      <c r="BE480" s="145">
        <f>IF(N480="základní",J480,0)</f>
        <v>0</v>
      </c>
      <c r="BF480" s="145">
        <f>IF(N480="snížená",J480,0)</f>
        <v>0</v>
      </c>
      <c r="BG480" s="145">
        <f>IF(N480="zákl. přenesená",J480,0)</f>
        <v>0</v>
      </c>
      <c r="BH480" s="145">
        <f>IF(N480="sníž. přenesená",J480,0)</f>
        <v>0</v>
      </c>
      <c r="BI480" s="145">
        <f>IF(N480="nulová",J480,0)</f>
        <v>0</v>
      </c>
      <c r="BJ480" s="16" t="s">
        <v>84</v>
      </c>
      <c r="BK480" s="145">
        <f>ROUND(I480*H480,2)</f>
        <v>0</v>
      </c>
      <c r="BL480" s="16" t="s">
        <v>246</v>
      </c>
      <c r="BM480" s="144" t="s">
        <v>507</v>
      </c>
    </row>
    <row r="481" spans="2:65" s="1" customFormat="1" ht="22.15" customHeight="1">
      <c r="B481" s="31"/>
      <c r="C481" s="132" t="s">
        <v>508</v>
      </c>
      <c r="D481" s="132" t="s">
        <v>142</v>
      </c>
      <c r="E481" s="133" t="s">
        <v>509</v>
      </c>
      <c r="F481" s="134" t="s">
        <v>510</v>
      </c>
      <c r="G481" s="135" t="s">
        <v>163</v>
      </c>
      <c r="H481" s="136">
        <v>1</v>
      </c>
      <c r="I481" s="137"/>
      <c r="J481" s="138">
        <f>ROUND(I481*H481,2)</f>
        <v>0</v>
      </c>
      <c r="K481" s="139"/>
      <c r="L481" s="31"/>
      <c r="M481" s="140" t="s">
        <v>1</v>
      </c>
      <c r="N481" s="141" t="s">
        <v>41</v>
      </c>
      <c r="P481" s="142">
        <f>O481*H481</f>
        <v>0</v>
      </c>
      <c r="Q481" s="142">
        <v>0</v>
      </c>
      <c r="R481" s="142">
        <f>Q481*H481</f>
        <v>0</v>
      </c>
      <c r="S481" s="142">
        <v>0</v>
      </c>
      <c r="T481" s="143">
        <f>S481*H481</f>
        <v>0</v>
      </c>
      <c r="AR481" s="144" t="s">
        <v>246</v>
      </c>
      <c r="AT481" s="144" t="s">
        <v>142</v>
      </c>
      <c r="AU481" s="144" t="s">
        <v>86</v>
      </c>
      <c r="AY481" s="16" t="s">
        <v>139</v>
      </c>
      <c r="BE481" s="145">
        <f>IF(N481="základní",J481,0)</f>
        <v>0</v>
      </c>
      <c r="BF481" s="145">
        <f>IF(N481="snížená",J481,0)</f>
        <v>0</v>
      </c>
      <c r="BG481" s="145">
        <f>IF(N481="zákl. přenesená",J481,0)</f>
        <v>0</v>
      </c>
      <c r="BH481" s="145">
        <f>IF(N481="sníž. přenesená",J481,0)</f>
        <v>0</v>
      </c>
      <c r="BI481" s="145">
        <f>IF(N481="nulová",J481,0)</f>
        <v>0</v>
      </c>
      <c r="BJ481" s="16" t="s">
        <v>84</v>
      </c>
      <c r="BK481" s="145">
        <f>ROUND(I481*H481,2)</f>
        <v>0</v>
      </c>
      <c r="BL481" s="16" t="s">
        <v>246</v>
      </c>
      <c r="BM481" s="144" t="s">
        <v>511</v>
      </c>
    </row>
    <row r="482" spans="2:65" s="1" customFormat="1" ht="11.25">
      <c r="B482" s="31"/>
      <c r="D482" s="146" t="s">
        <v>148</v>
      </c>
      <c r="F482" s="147" t="s">
        <v>512</v>
      </c>
      <c r="I482" s="148"/>
      <c r="L482" s="31"/>
      <c r="M482" s="149"/>
      <c r="T482" s="55"/>
      <c r="AT482" s="16" t="s">
        <v>148</v>
      </c>
      <c r="AU482" s="16" t="s">
        <v>86</v>
      </c>
    </row>
    <row r="483" spans="2:65" s="12" customFormat="1" ht="11.25">
      <c r="B483" s="150"/>
      <c r="D483" s="151" t="s">
        <v>150</v>
      </c>
      <c r="E483" s="152" t="s">
        <v>1</v>
      </c>
      <c r="F483" s="153" t="s">
        <v>202</v>
      </c>
      <c r="H483" s="152" t="s">
        <v>1</v>
      </c>
      <c r="I483" s="154"/>
      <c r="L483" s="150"/>
      <c r="M483" s="155"/>
      <c r="T483" s="156"/>
      <c r="AT483" s="152" t="s">
        <v>150</v>
      </c>
      <c r="AU483" s="152" t="s">
        <v>86</v>
      </c>
      <c r="AV483" s="12" t="s">
        <v>84</v>
      </c>
      <c r="AW483" s="12" t="s">
        <v>32</v>
      </c>
      <c r="AX483" s="12" t="s">
        <v>76</v>
      </c>
      <c r="AY483" s="152" t="s">
        <v>139</v>
      </c>
    </row>
    <row r="484" spans="2:65" s="13" customFormat="1" ht="11.25">
      <c r="B484" s="157"/>
      <c r="D484" s="151" t="s">
        <v>150</v>
      </c>
      <c r="E484" s="158" t="s">
        <v>1</v>
      </c>
      <c r="F484" s="159" t="s">
        <v>513</v>
      </c>
      <c r="H484" s="160">
        <v>1</v>
      </c>
      <c r="I484" s="161"/>
      <c r="L484" s="157"/>
      <c r="M484" s="162"/>
      <c r="T484" s="163"/>
      <c r="AT484" s="158" t="s">
        <v>150</v>
      </c>
      <c r="AU484" s="158" t="s">
        <v>86</v>
      </c>
      <c r="AV484" s="13" t="s">
        <v>86</v>
      </c>
      <c r="AW484" s="13" t="s">
        <v>32</v>
      </c>
      <c r="AX484" s="13" t="s">
        <v>76</v>
      </c>
      <c r="AY484" s="158" t="s">
        <v>139</v>
      </c>
    </row>
    <row r="485" spans="2:65" s="14" customFormat="1" ht="11.25">
      <c r="B485" s="164"/>
      <c r="D485" s="151" t="s">
        <v>150</v>
      </c>
      <c r="E485" s="165" t="s">
        <v>1</v>
      </c>
      <c r="F485" s="166" t="s">
        <v>154</v>
      </c>
      <c r="H485" s="167">
        <v>1</v>
      </c>
      <c r="I485" s="168"/>
      <c r="L485" s="164"/>
      <c r="M485" s="169"/>
      <c r="T485" s="170"/>
      <c r="AT485" s="165" t="s">
        <v>150</v>
      </c>
      <c r="AU485" s="165" t="s">
        <v>86</v>
      </c>
      <c r="AV485" s="14" t="s">
        <v>146</v>
      </c>
      <c r="AW485" s="14" t="s">
        <v>32</v>
      </c>
      <c r="AX485" s="14" t="s">
        <v>84</v>
      </c>
      <c r="AY485" s="165" t="s">
        <v>139</v>
      </c>
    </row>
    <row r="486" spans="2:65" s="1" customFormat="1" ht="57.6" customHeight="1">
      <c r="B486" s="31"/>
      <c r="C486" s="171" t="s">
        <v>514</v>
      </c>
      <c r="D486" s="171" t="s">
        <v>247</v>
      </c>
      <c r="E486" s="172" t="s">
        <v>515</v>
      </c>
      <c r="F486" s="173" t="s">
        <v>516</v>
      </c>
      <c r="G486" s="174" t="s">
        <v>163</v>
      </c>
      <c r="H486" s="175">
        <v>1</v>
      </c>
      <c r="I486" s="176"/>
      <c r="J486" s="177">
        <f>ROUND(I486*H486,2)</f>
        <v>0</v>
      </c>
      <c r="K486" s="178"/>
      <c r="L486" s="179"/>
      <c r="M486" s="180" t="s">
        <v>1</v>
      </c>
      <c r="N486" s="181" t="s">
        <v>41</v>
      </c>
      <c r="P486" s="142">
        <f>O486*H486</f>
        <v>0</v>
      </c>
      <c r="Q486" s="142">
        <v>3.5999999999999997E-2</v>
      </c>
      <c r="R486" s="142">
        <f>Q486*H486</f>
        <v>3.5999999999999997E-2</v>
      </c>
      <c r="S486" s="142">
        <v>0</v>
      </c>
      <c r="T486" s="143">
        <f>S486*H486</f>
        <v>0</v>
      </c>
      <c r="AR486" s="144" t="s">
        <v>370</v>
      </c>
      <c r="AT486" s="144" t="s">
        <v>247</v>
      </c>
      <c r="AU486" s="144" t="s">
        <v>86</v>
      </c>
      <c r="AY486" s="16" t="s">
        <v>139</v>
      </c>
      <c r="BE486" s="145">
        <f>IF(N486="základní",J486,0)</f>
        <v>0</v>
      </c>
      <c r="BF486" s="145">
        <f>IF(N486="snížená",J486,0)</f>
        <v>0</v>
      </c>
      <c r="BG486" s="145">
        <f>IF(N486="zákl. přenesená",J486,0)</f>
        <v>0</v>
      </c>
      <c r="BH486" s="145">
        <f>IF(N486="sníž. přenesená",J486,0)</f>
        <v>0</v>
      </c>
      <c r="BI486" s="145">
        <f>IF(N486="nulová",J486,0)</f>
        <v>0</v>
      </c>
      <c r="BJ486" s="16" t="s">
        <v>84</v>
      </c>
      <c r="BK486" s="145">
        <f>ROUND(I486*H486,2)</f>
        <v>0</v>
      </c>
      <c r="BL486" s="16" t="s">
        <v>246</v>
      </c>
      <c r="BM486" s="144" t="s">
        <v>517</v>
      </c>
    </row>
    <row r="487" spans="2:65" s="1" customFormat="1" ht="19.899999999999999" customHeight="1">
      <c r="B487" s="31"/>
      <c r="C487" s="132" t="s">
        <v>518</v>
      </c>
      <c r="D487" s="132" t="s">
        <v>142</v>
      </c>
      <c r="E487" s="133" t="s">
        <v>519</v>
      </c>
      <c r="F487" s="134" t="s">
        <v>520</v>
      </c>
      <c r="G487" s="135" t="s">
        <v>163</v>
      </c>
      <c r="H487" s="136">
        <v>4</v>
      </c>
      <c r="I487" s="137"/>
      <c r="J487" s="138">
        <f>ROUND(I487*H487,2)</f>
        <v>0</v>
      </c>
      <c r="K487" s="139"/>
      <c r="L487" s="31"/>
      <c r="M487" s="140" t="s">
        <v>1</v>
      </c>
      <c r="N487" s="141" t="s">
        <v>41</v>
      </c>
      <c r="P487" s="142">
        <f>O487*H487</f>
        <v>0</v>
      </c>
      <c r="Q487" s="142">
        <v>0</v>
      </c>
      <c r="R487" s="142">
        <f>Q487*H487</f>
        <v>0</v>
      </c>
      <c r="S487" s="142">
        <v>0</v>
      </c>
      <c r="T487" s="143">
        <f>S487*H487</f>
        <v>0</v>
      </c>
      <c r="AR487" s="144" t="s">
        <v>246</v>
      </c>
      <c r="AT487" s="144" t="s">
        <v>142</v>
      </c>
      <c r="AU487" s="144" t="s">
        <v>86</v>
      </c>
      <c r="AY487" s="16" t="s">
        <v>139</v>
      </c>
      <c r="BE487" s="145">
        <f>IF(N487="základní",J487,0)</f>
        <v>0</v>
      </c>
      <c r="BF487" s="145">
        <f>IF(N487="snížená",J487,0)</f>
        <v>0</v>
      </c>
      <c r="BG487" s="145">
        <f>IF(N487="zákl. přenesená",J487,0)</f>
        <v>0</v>
      </c>
      <c r="BH487" s="145">
        <f>IF(N487="sníž. přenesená",J487,0)</f>
        <v>0</v>
      </c>
      <c r="BI487" s="145">
        <f>IF(N487="nulová",J487,0)</f>
        <v>0</v>
      </c>
      <c r="BJ487" s="16" t="s">
        <v>84</v>
      </c>
      <c r="BK487" s="145">
        <f>ROUND(I487*H487,2)</f>
        <v>0</v>
      </c>
      <c r="BL487" s="16" t="s">
        <v>246</v>
      </c>
      <c r="BM487" s="144" t="s">
        <v>521</v>
      </c>
    </row>
    <row r="488" spans="2:65" s="1" customFormat="1" ht="11.25">
      <c r="B488" s="31"/>
      <c r="D488" s="146" t="s">
        <v>148</v>
      </c>
      <c r="F488" s="147" t="s">
        <v>522</v>
      </c>
      <c r="I488" s="148"/>
      <c r="L488" s="31"/>
      <c r="M488" s="149"/>
      <c r="T488" s="55"/>
      <c r="AT488" s="16" t="s">
        <v>148</v>
      </c>
      <c r="AU488" s="16" t="s">
        <v>86</v>
      </c>
    </row>
    <row r="489" spans="2:65" s="12" customFormat="1" ht="11.25">
      <c r="B489" s="150"/>
      <c r="D489" s="151" t="s">
        <v>150</v>
      </c>
      <c r="E489" s="152" t="s">
        <v>1</v>
      </c>
      <c r="F489" s="153" t="s">
        <v>275</v>
      </c>
      <c r="H489" s="152" t="s">
        <v>1</v>
      </c>
      <c r="I489" s="154"/>
      <c r="L489" s="150"/>
      <c r="M489" s="155"/>
      <c r="T489" s="156"/>
      <c r="AT489" s="152" t="s">
        <v>150</v>
      </c>
      <c r="AU489" s="152" t="s">
        <v>86</v>
      </c>
      <c r="AV489" s="12" t="s">
        <v>84</v>
      </c>
      <c r="AW489" s="12" t="s">
        <v>32</v>
      </c>
      <c r="AX489" s="12" t="s">
        <v>76</v>
      </c>
      <c r="AY489" s="152" t="s">
        <v>139</v>
      </c>
    </row>
    <row r="490" spans="2:65" s="13" customFormat="1" ht="11.25">
      <c r="B490" s="157"/>
      <c r="D490" s="151" t="s">
        <v>150</v>
      </c>
      <c r="E490" s="158" t="s">
        <v>1</v>
      </c>
      <c r="F490" s="159" t="s">
        <v>523</v>
      </c>
      <c r="H490" s="160">
        <v>4</v>
      </c>
      <c r="I490" s="161"/>
      <c r="L490" s="157"/>
      <c r="M490" s="162"/>
      <c r="T490" s="163"/>
      <c r="AT490" s="158" t="s">
        <v>150</v>
      </c>
      <c r="AU490" s="158" t="s">
        <v>86</v>
      </c>
      <c r="AV490" s="13" t="s">
        <v>86</v>
      </c>
      <c r="AW490" s="13" t="s">
        <v>32</v>
      </c>
      <c r="AX490" s="13" t="s">
        <v>76</v>
      </c>
      <c r="AY490" s="158" t="s">
        <v>139</v>
      </c>
    </row>
    <row r="491" spans="2:65" s="14" customFormat="1" ht="11.25">
      <c r="B491" s="164"/>
      <c r="D491" s="151" t="s">
        <v>150</v>
      </c>
      <c r="E491" s="165" t="s">
        <v>1</v>
      </c>
      <c r="F491" s="166" t="s">
        <v>154</v>
      </c>
      <c r="H491" s="167">
        <v>4</v>
      </c>
      <c r="I491" s="168"/>
      <c r="L491" s="164"/>
      <c r="M491" s="169"/>
      <c r="T491" s="170"/>
      <c r="AT491" s="165" t="s">
        <v>150</v>
      </c>
      <c r="AU491" s="165" t="s">
        <v>86</v>
      </c>
      <c r="AV491" s="14" t="s">
        <v>146</v>
      </c>
      <c r="AW491" s="14" t="s">
        <v>32</v>
      </c>
      <c r="AX491" s="14" t="s">
        <v>84</v>
      </c>
      <c r="AY491" s="165" t="s">
        <v>139</v>
      </c>
    </row>
    <row r="492" spans="2:65" s="1" customFormat="1" ht="14.45" customHeight="1">
      <c r="B492" s="31"/>
      <c r="C492" s="171" t="s">
        <v>524</v>
      </c>
      <c r="D492" s="171" t="s">
        <v>247</v>
      </c>
      <c r="E492" s="172" t="s">
        <v>525</v>
      </c>
      <c r="F492" s="173" t="s">
        <v>526</v>
      </c>
      <c r="G492" s="174" t="s">
        <v>163</v>
      </c>
      <c r="H492" s="175">
        <v>2</v>
      </c>
      <c r="I492" s="176"/>
      <c r="J492" s="177">
        <f>ROUND(I492*H492,2)</f>
        <v>0</v>
      </c>
      <c r="K492" s="178"/>
      <c r="L492" s="179"/>
      <c r="M492" s="180" t="s">
        <v>1</v>
      </c>
      <c r="N492" s="181" t="s">
        <v>41</v>
      </c>
      <c r="P492" s="142">
        <f>O492*H492</f>
        <v>0</v>
      </c>
      <c r="Q492" s="142">
        <v>2.3999999999999998E-3</v>
      </c>
      <c r="R492" s="142">
        <f>Q492*H492</f>
        <v>4.7999999999999996E-3</v>
      </c>
      <c r="S492" s="142">
        <v>0</v>
      </c>
      <c r="T492" s="143">
        <f>S492*H492</f>
        <v>0</v>
      </c>
      <c r="AR492" s="144" t="s">
        <v>370</v>
      </c>
      <c r="AT492" s="144" t="s">
        <v>247</v>
      </c>
      <c r="AU492" s="144" t="s">
        <v>86</v>
      </c>
      <c r="AY492" s="16" t="s">
        <v>139</v>
      </c>
      <c r="BE492" s="145">
        <f>IF(N492="základní",J492,0)</f>
        <v>0</v>
      </c>
      <c r="BF492" s="145">
        <f>IF(N492="snížená",J492,0)</f>
        <v>0</v>
      </c>
      <c r="BG492" s="145">
        <f>IF(N492="zákl. přenesená",J492,0)</f>
        <v>0</v>
      </c>
      <c r="BH492" s="145">
        <f>IF(N492="sníž. přenesená",J492,0)</f>
        <v>0</v>
      </c>
      <c r="BI492" s="145">
        <f>IF(N492="nulová",J492,0)</f>
        <v>0</v>
      </c>
      <c r="BJ492" s="16" t="s">
        <v>84</v>
      </c>
      <c r="BK492" s="145">
        <f>ROUND(I492*H492,2)</f>
        <v>0</v>
      </c>
      <c r="BL492" s="16" t="s">
        <v>246</v>
      </c>
      <c r="BM492" s="144" t="s">
        <v>527</v>
      </c>
    </row>
    <row r="493" spans="2:65" s="1" customFormat="1" ht="22.15" customHeight="1">
      <c r="B493" s="31"/>
      <c r="C493" s="171" t="s">
        <v>528</v>
      </c>
      <c r="D493" s="171" t="s">
        <v>247</v>
      </c>
      <c r="E493" s="172" t="s">
        <v>529</v>
      </c>
      <c r="F493" s="173" t="s">
        <v>530</v>
      </c>
      <c r="G493" s="174" t="s">
        <v>163</v>
      </c>
      <c r="H493" s="175">
        <v>2</v>
      </c>
      <c r="I493" s="176"/>
      <c r="J493" s="177">
        <f>ROUND(I493*H493,2)</f>
        <v>0</v>
      </c>
      <c r="K493" s="178"/>
      <c r="L493" s="179"/>
      <c r="M493" s="180" t="s">
        <v>1</v>
      </c>
      <c r="N493" s="181" t="s">
        <v>41</v>
      </c>
      <c r="P493" s="142">
        <f>O493*H493</f>
        <v>0</v>
      </c>
      <c r="Q493" s="142">
        <v>2.3999999999999998E-3</v>
      </c>
      <c r="R493" s="142">
        <f>Q493*H493</f>
        <v>4.7999999999999996E-3</v>
      </c>
      <c r="S493" s="142">
        <v>0</v>
      </c>
      <c r="T493" s="143">
        <f>S493*H493</f>
        <v>0</v>
      </c>
      <c r="AR493" s="144" t="s">
        <v>370</v>
      </c>
      <c r="AT493" s="144" t="s">
        <v>247</v>
      </c>
      <c r="AU493" s="144" t="s">
        <v>86</v>
      </c>
      <c r="AY493" s="16" t="s">
        <v>139</v>
      </c>
      <c r="BE493" s="145">
        <f>IF(N493="základní",J493,0)</f>
        <v>0</v>
      </c>
      <c r="BF493" s="145">
        <f>IF(N493="snížená",J493,0)</f>
        <v>0</v>
      </c>
      <c r="BG493" s="145">
        <f>IF(N493="zákl. přenesená",J493,0)</f>
        <v>0</v>
      </c>
      <c r="BH493" s="145">
        <f>IF(N493="sníž. přenesená",J493,0)</f>
        <v>0</v>
      </c>
      <c r="BI493" s="145">
        <f>IF(N493="nulová",J493,0)</f>
        <v>0</v>
      </c>
      <c r="BJ493" s="16" t="s">
        <v>84</v>
      </c>
      <c r="BK493" s="145">
        <f>ROUND(I493*H493,2)</f>
        <v>0</v>
      </c>
      <c r="BL493" s="16" t="s">
        <v>246</v>
      </c>
      <c r="BM493" s="144" t="s">
        <v>531</v>
      </c>
    </row>
    <row r="494" spans="2:65" s="1" customFormat="1" ht="19.899999999999999" customHeight="1">
      <c r="B494" s="31"/>
      <c r="C494" s="132" t="s">
        <v>532</v>
      </c>
      <c r="D494" s="132" t="s">
        <v>142</v>
      </c>
      <c r="E494" s="133" t="s">
        <v>533</v>
      </c>
      <c r="F494" s="134" t="s">
        <v>534</v>
      </c>
      <c r="G494" s="135" t="s">
        <v>163</v>
      </c>
      <c r="H494" s="136">
        <v>2</v>
      </c>
      <c r="I494" s="137"/>
      <c r="J494" s="138">
        <f>ROUND(I494*H494,2)</f>
        <v>0</v>
      </c>
      <c r="K494" s="139"/>
      <c r="L494" s="31"/>
      <c r="M494" s="140" t="s">
        <v>1</v>
      </c>
      <c r="N494" s="141" t="s">
        <v>41</v>
      </c>
      <c r="P494" s="142">
        <f>O494*H494</f>
        <v>0</v>
      </c>
      <c r="Q494" s="142">
        <v>0</v>
      </c>
      <c r="R494" s="142">
        <f>Q494*H494</f>
        <v>0</v>
      </c>
      <c r="S494" s="142">
        <v>2.4E-2</v>
      </c>
      <c r="T494" s="143">
        <f>S494*H494</f>
        <v>4.8000000000000001E-2</v>
      </c>
      <c r="AR494" s="144" t="s">
        <v>246</v>
      </c>
      <c r="AT494" s="144" t="s">
        <v>142</v>
      </c>
      <c r="AU494" s="144" t="s">
        <v>86</v>
      </c>
      <c r="AY494" s="16" t="s">
        <v>139</v>
      </c>
      <c r="BE494" s="145">
        <f>IF(N494="základní",J494,0)</f>
        <v>0</v>
      </c>
      <c r="BF494" s="145">
        <f>IF(N494="snížená",J494,0)</f>
        <v>0</v>
      </c>
      <c r="BG494" s="145">
        <f>IF(N494="zákl. přenesená",J494,0)</f>
        <v>0</v>
      </c>
      <c r="BH494" s="145">
        <f>IF(N494="sníž. přenesená",J494,0)</f>
        <v>0</v>
      </c>
      <c r="BI494" s="145">
        <f>IF(N494="nulová",J494,0)</f>
        <v>0</v>
      </c>
      <c r="BJ494" s="16" t="s">
        <v>84</v>
      </c>
      <c r="BK494" s="145">
        <f>ROUND(I494*H494,2)</f>
        <v>0</v>
      </c>
      <c r="BL494" s="16" t="s">
        <v>246</v>
      </c>
      <c r="BM494" s="144" t="s">
        <v>535</v>
      </c>
    </row>
    <row r="495" spans="2:65" s="1" customFormat="1" ht="11.25">
      <c r="B495" s="31"/>
      <c r="D495" s="146" t="s">
        <v>148</v>
      </c>
      <c r="F495" s="147" t="s">
        <v>536</v>
      </c>
      <c r="I495" s="148"/>
      <c r="L495" s="31"/>
      <c r="M495" s="149"/>
      <c r="T495" s="55"/>
      <c r="AT495" s="16" t="s">
        <v>148</v>
      </c>
      <c r="AU495" s="16" t="s">
        <v>86</v>
      </c>
    </row>
    <row r="496" spans="2:65" s="12" customFormat="1" ht="11.25">
      <c r="B496" s="150"/>
      <c r="D496" s="151" t="s">
        <v>150</v>
      </c>
      <c r="E496" s="152" t="s">
        <v>1</v>
      </c>
      <c r="F496" s="153" t="s">
        <v>294</v>
      </c>
      <c r="H496" s="152" t="s">
        <v>1</v>
      </c>
      <c r="I496" s="154"/>
      <c r="L496" s="150"/>
      <c r="M496" s="155"/>
      <c r="T496" s="156"/>
      <c r="AT496" s="152" t="s">
        <v>150</v>
      </c>
      <c r="AU496" s="152" t="s">
        <v>86</v>
      </c>
      <c r="AV496" s="12" t="s">
        <v>84</v>
      </c>
      <c r="AW496" s="12" t="s">
        <v>32</v>
      </c>
      <c r="AX496" s="12" t="s">
        <v>76</v>
      </c>
      <c r="AY496" s="152" t="s">
        <v>139</v>
      </c>
    </row>
    <row r="497" spans="2:65" s="12" customFormat="1" ht="11.25">
      <c r="B497" s="150"/>
      <c r="D497" s="151" t="s">
        <v>150</v>
      </c>
      <c r="E497" s="152" t="s">
        <v>1</v>
      </c>
      <c r="F497" s="153" t="s">
        <v>260</v>
      </c>
      <c r="H497" s="152" t="s">
        <v>1</v>
      </c>
      <c r="I497" s="154"/>
      <c r="L497" s="150"/>
      <c r="M497" s="155"/>
      <c r="T497" s="156"/>
      <c r="AT497" s="152" t="s">
        <v>150</v>
      </c>
      <c r="AU497" s="152" t="s">
        <v>86</v>
      </c>
      <c r="AV497" s="12" t="s">
        <v>84</v>
      </c>
      <c r="AW497" s="12" t="s">
        <v>32</v>
      </c>
      <c r="AX497" s="12" t="s">
        <v>76</v>
      </c>
      <c r="AY497" s="152" t="s">
        <v>139</v>
      </c>
    </row>
    <row r="498" spans="2:65" s="12" customFormat="1" ht="11.25">
      <c r="B498" s="150"/>
      <c r="D498" s="151" t="s">
        <v>150</v>
      </c>
      <c r="E498" s="152" t="s">
        <v>1</v>
      </c>
      <c r="F498" s="153" t="s">
        <v>537</v>
      </c>
      <c r="H498" s="152" t="s">
        <v>1</v>
      </c>
      <c r="I498" s="154"/>
      <c r="L498" s="150"/>
      <c r="M498" s="155"/>
      <c r="T498" s="156"/>
      <c r="AT498" s="152" t="s">
        <v>150</v>
      </c>
      <c r="AU498" s="152" t="s">
        <v>86</v>
      </c>
      <c r="AV498" s="12" t="s">
        <v>84</v>
      </c>
      <c r="AW498" s="12" t="s">
        <v>32</v>
      </c>
      <c r="AX498" s="12" t="s">
        <v>76</v>
      </c>
      <c r="AY498" s="152" t="s">
        <v>139</v>
      </c>
    </row>
    <row r="499" spans="2:65" s="13" customFormat="1" ht="11.25">
      <c r="B499" s="157"/>
      <c r="D499" s="151" t="s">
        <v>150</v>
      </c>
      <c r="E499" s="158" t="s">
        <v>1</v>
      </c>
      <c r="F499" s="159" t="s">
        <v>467</v>
      </c>
      <c r="H499" s="160">
        <v>2</v>
      </c>
      <c r="I499" s="161"/>
      <c r="L499" s="157"/>
      <c r="M499" s="162"/>
      <c r="T499" s="163"/>
      <c r="AT499" s="158" t="s">
        <v>150</v>
      </c>
      <c r="AU499" s="158" t="s">
        <v>86</v>
      </c>
      <c r="AV499" s="13" t="s">
        <v>86</v>
      </c>
      <c r="AW499" s="13" t="s">
        <v>32</v>
      </c>
      <c r="AX499" s="13" t="s">
        <v>76</v>
      </c>
      <c r="AY499" s="158" t="s">
        <v>139</v>
      </c>
    </row>
    <row r="500" spans="2:65" s="14" customFormat="1" ht="11.25">
      <c r="B500" s="164"/>
      <c r="D500" s="151" t="s">
        <v>150</v>
      </c>
      <c r="E500" s="165" t="s">
        <v>1</v>
      </c>
      <c r="F500" s="166" t="s">
        <v>154</v>
      </c>
      <c r="H500" s="167">
        <v>2</v>
      </c>
      <c r="I500" s="168"/>
      <c r="L500" s="164"/>
      <c r="M500" s="169"/>
      <c r="T500" s="170"/>
      <c r="AT500" s="165" t="s">
        <v>150</v>
      </c>
      <c r="AU500" s="165" t="s">
        <v>86</v>
      </c>
      <c r="AV500" s="14" t="s">
        <v>146</v>
      </c>
      <c r="AW500" s="14" t="s">
        <v>32</v>
      </c>
      <c r="AX500" s="14" t="s">
        <v>84</v>
      </c>
      <c r="AY500" s="165" t="s">
        <v>139</v>
      </c>
    </row>
    <row r="501" spans="2:65" s="1" customFormat="1" ht="22.15" customHeight="1">
      <c r="B501" s="31"/>
      <c r="C501" s="132" t="s">
        <v>538</v>
      </c>
      <c r="D501" s="132" t="s">
        <v>142</v>
      </c>
      <c r="E501" s="133" t="s">
        <v>539</v>
      </c>
      <c r="F501" s="134" t="s">
        <v>540</v>
      </c>
      <c r="G501" s="135" t="s">
        <v>209</v>
      </c>
      <c r="H501" s="136">
        <v>1.5</v>
      </c>
      <c r="I501" s="137"/>
      <c r="J501" s="138">
        <f>ROUND(I501*H501,2)</f>
        <v>0</v>
      </c>
      <c r="K501" s="139"/>
      <c r="L501" s="31"/>
      <c r="M501" s="140" t="s">
        <v>1</v>
      </c>
      <c r="N501" s="141" t="s">
        <v>41</v>
      </c>
      <c r="P501" s="142">
        <f>O501*H501</f>
        <v>0</v>
      </c>
      <c r="Q501" s="142">
        <v>0</v>
      </c>
      <c r="R501" s="142">
        <f>Q501*H501</f>
        <v>0</v>
      </c>
      <c r="S501" s="142">
        <v>0</v>
      </c>
      <c r="T501" s="143">
        <f>S501*H501</f>
        <v>0</v>
      </c>
      <c r="AR501" s="144" t="s">
        <v>246</v>
      </c>
      <c r="AT501" s="144" t="s">
        <v>142</v>
      </c>
      <c r="AU501" s="144" t="s">
        <v>86</v>
      </c>
      <c r="AY501" s="16" t="s">
        <v>139</v>
      </c>
      <c r="BE501" s="145">
        <f>IF(N501="základní",J501,0)</f>
        <v>0</v>
      </c>
      <c r="BF501" s="145">
        <f>IF(N501="snížená",J501,0)</f>
        <v>0</v>
      </c>
      <c r="BG501" s="145">
        <f>IF(N501="zákl. přenesená",J501,0)</f>
        <v>0</v>
      </c>
      <c r="BH501" s="145">
        <f>IF(N501="sníž. přenesená",J501,0)</f>
        <v>0</v>
      </c>
      <c r="BI501" s="145">
        <f>IF(N501="nulová",J501,0)</f>
        <v>0</v>
      </c>
      <c r="BJ501" s="16" t="s">
        <v>84</v>
      </c>
      <c r="BK501" s="145">
        <f>ROUND(I501*H501,2)</f>
        <v>0</v>
      </c>
      <c r="BL501" s="16" t="s">
        <v>246</v>
      </c>
      <c r="BM501" s="144" t="s">
        <v>541</v>
      </c>
    </row>
    <row r="502" spans="2:65" s="1" customFormat="1" ht="11.25">
      <c r="B502" s="31"/>
      <c r="D502" s="146" t="s">
        <v>148</v>
      </c>
      <c r="F502" s="147" t="s">
        <v>542</v>
      </c>
      <c r="I502" s="148"/>
      <c r="L502" s="31"/>
      <c r="M502" s="149"/>
      <c r="T502" s="55"/>
      <c r="AT502" s="16" t="s">
        <v>148</v>
      </c>
      <c r="AU502" s="16" t="s">
        <v>86</v>
      </c>
    </row>
    <row r="503" spans="2:65" s="12" customFormat="1" ht="11.25">
      <c r="B503" s="150"/>
      <c r="D503" s="151" t="s">
        <v>150</v>
      </c>
      <c r="E503" s="152" t="s">
        <v>1</v>
      </c>
      <c r="F503" s="153" t="s">
        <v>202</v>
      </c>
      <c r="H503" s="152" t="s">
        <v>1</v>
      </c>
      <c r="I503" s="154"/>
      <c r="L503" s="150"/>
      <c r="M503" s="155"/>
      <c r="T503" s="156"/>
      <c r="AT503" s="152" t="s">
        <v>150</v>
      </c>
      <c r="AU503" s="152" t="s">
        <v>86</v>
      </c>
      <c r="AV503" s="12" t="s">
        <v>84</v>
      </c>
      <c r="AW503" s="12" t="s">
        <v>32</v>
      </c>
      <c r="AX503" s="12" t="s">
        <v>76</v>
      </c>
      <c r="AY503" s="152" t="s">
        <v>139</v>
      </c>
    </row>
    <row r="504" spans="2:65" s="12" customFormat="1" ht="11.25">
      <c r="B504" s="150"/>
      <c r="D504" s="151" t="s">
        <v>150</v>
      </c>
      <c r="E504" s="152" t="s">
        <v>1</v>
      </c>
      <c r="F504" s="153" t="s">
        <v>543</v>
      </c>
      <c r="H504" s="152" t="s">
        <v>1</v>
      </c>
      <c r="I504" s="154"/>
      <c r="L504" s="150"/>
      <c r="M504" s="155"/>
      <c r="T504" s="156"/>
      <c r="AT504" s="152" t="s">
        <v>150</v>
      </c>
      <c r="AU504" s="152" t="s">
        <v>86</v>
      </c>
      <c r="AV504" s="12" t="s">
        <v>84</v>
      </c>
      <c r="AW504" s="12" t="s">
        <v>32</v>
      </c>
      <c r="AX504" s="12" t="s">
        <v>76</v>
      </c>
      <c r="AY504" s="152" t="s">
        <v>139</v>
      </c>
    </row>
    <row r="505" spans="2:65" s="12" customFormat="1" ht="11.25">
      <c r="B505" s="150"/>
      <c r="D505" s="151" t="s">
        <v>150</v>
      </c>
      <c r="E505" s="152" t="s">
        <v>1</v>
      </c>
      <c r="F505" s="153" t="s">
        <v>276</v>
      </c>
      <c r="H505" s="152" t="s">
        <v>1</v>
      </c>
      <c r="I505" s="154"/>
      <c r="L505" s="150"/>
      <c r="M505" s="155"/>
      <c r="T505" s="156"/>
      <c r="AT505" s="152" t="s">
        <v>150</v>
      </c>
      <c r="AU505" s="152" t="s">
        <v>86</v>
      </c>
      <c r="AV505" s="12" t="s">
        <v>84</v>
      </c>
      <c r="AW505" s="12" t="s">
        <v>32</v>
      </c>
      <c r="AX505" s="12" t="s">
        <v>76</v>
      </c>
      <c r="AY505" s="152" t="s">
        <v>139</v>
      </c>
    </row>
    <row r="506" spans="2:65" s="13" customFormat="1" ht="11.25">
      <c r="B506" s="157"/>
      <c r="D506" s="151" t="s">
        <v>150</v>
      </c>
      <c r="E506" s="158" t="s">
        <v>1</v>
      </c>
      <c r="F506" s="159" t="s">
        <v>544</v>
      </c>
      <c r="H506" s="160">
        <v>1.5</v>
      </c>
      <c r="I506" s="161"/>
      <c r="L506" s="157"/>
      <c r="M506" s="162"/>
      <c r="T506" s="163"/>
      <c r="AT506" s="158" t="s">
        <v>150</v>
      </c>
      <c r="AU506" s="158" t="s">
        <v>86</v>
      </c>
      <c r="AV506" s="13" t="s">
        <v>86</v>
      </c>
      <c r="AW506" s="13" t="s">
        <v>32</v>
      </c>
      <c r="AX506" s="13" t="s">
        <v>76</v>
      </c>
      <c r="AY506" s="158" t="s">
        <v>139</v>
      </c>
    </row>
    <row r="507" spans="2:65" s="14" customFormat="1" ht="11.25">
      <c r="B507" s="164"/>
      <c r="D507" s="151" t="s">
        <v>150</v>
      </c>
      <c r="E507" s="165" t="s">
        <v>1</v>
      </c>
      <c r="F507" s="166" t="s">
        <v>154</v>
      </c>
      <c r="H507" s="167">
        <v>1.5</v>
      </c>
      <c r="I507" s="168"/>
      <c r="L507" s="164"/>
      <c r="M507" s="169"/>
      <c r="T507" s="170"/>
      <c r="AT507" s="165" t="s">
        <v>150</v>
      </c>
      <c r="AU507" s="165" t="s">
        <v>86</v>
      </c>
      <c r="AV507" s="14" t="s">
        <v>146</v>
      </c>
      <c r="AW507" s="14" t="s">
        <v>32</v>
      </c>
      <c r="AX507" s="14" t="s">
        <v>84</v>
      </c>
      <c r="AY507" s="165" t="s">
        <v>139</v>
      </c>
    </row>
    <row r="508" spans="2:65" s="1" customFormat="1" ht="14.45" customHeight="1">
      <c r="B508" s="31"/>
      <c r="C508" s="171" t="s">
        <v>545</v>
      </c>
      <c r="D508" s="171" t="s">
        <v>247</v>
      </c>
      <c r="E508" s="172" t="s">
        <v>546</v>
      </c>
      <c r="F508" s="173" t="s">
        <v>547</v>
      </c>
      <c r="G508" s="174" t="s">
        <v>209</v>
      </c>
      <c r="H508" s="175">
        <v>1.5</v>
      </c>
      <c r="I508" s="176"/>
      <c r="J508" s="177">
        <f>ROUND(I508*H508,2)</f>
        <v>0</v>
      </c>
      <c r="K508" s="178"/>
      <c r="L508" s="179"/>
      <c r="M508" s="180" t="s">
        <v>1</v>
      </c>
      <c r="N508" s="181" t="s">
        <v>41</v>
      </c>
      <c r="P508" s="142">
        <f>O508*H508</f>
        <v>0</v>
      </c>
      <c r="Q508" s="142">
        <v>1E-3</v>
      </c>
      <c r="R508" s="142">
        <f>Q508*H508</f>
        <v>1.5E-3</v>
      </c>
      <c r="S508" s="142">
        <v>0</v>
      </c>
      <c r="T508" s="143">
        <f>S508*H508</f>
        <v>0</v>
      </c>
      <c r="AR508" s="144" t="s">
        <v>370</v>
      </c>
      <c r="AT508" s="144" t="s">
        <v>247</v>
      </c>
      <c r="AU508" s="144" t="s">
        <v>86</v>
      </c>
      <c r="AY508" s="16" t="s">
        <v>139</v>
      </c>
      <c r="BE508" s="145">
        <f>IF(N508="základní",J508,0)</f>
        <v>0</v>
      </c>
      <c r="BF508" s="145">
        <f>IF(N508="snížená",J508,0)</f>
        <v>0</v>
      </c>
      <c r="BG508" s="145">
        <f>IF(N508="zákl. přenesená",J508,0)</f>
        <v>0</v>
      </c>
      <c r="BH508" s="145">
        <f>IF(N508="sníž. přenesená",J508,0)</f>
        <v>0</v>
      </c>
      <c r="BI508" s="145">
        <f>IF(N508="nulová",J508,0)</f>
        <v>0</v>
      </c>
      <c r="BJ508" s="16" t="s">
        <v>84</v>
      </c>
      <c r="BK508" s="145">
        <f>ROUND(I508*H508,2)</f>
        <v>0</v>
      </c>
      <c r="BL508" s="16" t="s">
        <v>246</v>
      </c>
      <c r="BM508" s="144" t="s">
        <v>548</v>
      </c>
    </row>
    <row r="509" spans="2:65" s="1" customFormat="1" ht="19.899999999999999" customHeight="1">
      <c r="B509" s="31"/>
      <c r="C509" s="171" t="s">
        <v>549</v>
      </c>
      <c r="D509" s="171" t="s">
        <v>247</v>
      </c>
      <c r="E509" s="172" t="s">
        <v>550</v>
      </c>
      <c r="F509" s="173" t="s">
        <v>551</v>
      </c>
      <c r="G509" s="174" t="s">
        <v>163</v>
      </c>
      <c r="H509" s="175">
        <v>1</v>
      </c>
      <c r="I509" s="176"/>
      <c r="J509" s="177">
        <f>ROUND(I509*H509,2)</f>
        <v>0</v>
      </c>
      <c r="K509" s="178"/>
      <c r="L509" s="179"/>
      <c r="M509" s="180" t="s">
        <v>1</v>
      </c>
      <c r="N509" s="181" t="s">
        <v>41</v>
      </c>
      <c r="P509" s="142">
        <f>O509*H509</f>
        <v>0</v>
      </c>
      <c r="Q509" s="142">
        <v>6.0000000000000002E-5</v>
      </c>
      <c r="R509" s="142">
        <f>Q509*H509</f>
        <v>6.0000000000000002E-5</v>
      </c>
      <c r="S509" s="142">
        <v>0</v>
      </c>
      <c r="T509" s="143">
        <f>S509*H509</f>
        <v>0</v>
      </c>
      <c r="AR509" s="144" t="s">
        <v>370</v>
      </c>
      <c r="AT509" s="144" t="s">
        <v>247</v>
      </c>
      <c r="AU509" s="144" t="s">
        <v>86</v>
      </c>
      <c r="AY509" s="16" t="s">
        <v>139</v>
      </c>
      <c r="BE509" s="145">
        <f>IF(N509="základní",J509,0)</f>
        <v>0</v>
      </c>
      <c r="BF509" s="145">
        <f>IF(N509="snížená",J509,0)</f>
        <v>0</v>
      </c>
      <c r="BG509" s="145">
        <f>IF(N509="zákl. přenesená",J509,0)</f>
        <v>0</v>
      </c>
      <c r="BH509" s="145">
        <f>IF(N509="sníž. přenesená",J509,0)</f>
        <v>0</v>
      </c>
      <c r="BI509" s="145">
        <f>IF(N509="nulová",J509,0)</f>
        <v>0</v>
      </c>
      <c r="BJ509" s="16" t="s">
        <v>84</v>
      </c>
      <c r="BK509" s="145">
        <f>ROUND(I509*H509,2)</f>
        <v>0</v>
      </c>
      <c r="BL509" s="16" t="s">
        <v>246</v>
      </c>
      <c r="BM509" s="144" t="s">
        <v>552</v>
      </c>
    </row>
    <row r="510" spans="2:65" s="1" customFormat="1" ht="22.15" customHeight="1">
      <c r="B510" s="31"/>
      <c r="C510" s="132" t="s">
        <v>553</v>
      </c>
      <c r="D510" s="132" t="s">
        <v>142</v>
      </c>
      <c r="E510" s="133" t="s">
        <v>554</v>
      </c>
      <c r="F510" s="134" t="s">
        <v>555</v>
      </c>
      <c r="G510" s="135" t="s">
        <v>483</v>
      </c>
      <c r="H510" s="183"/>
      <c r="I510" s="137"/>
      <c r="J510" s="138">
        <f>ROUND(I510*H510,2)</f>
        <v>0</v>
      </c>
      <c r="K510" s="139"/>
      <c r="L510" s="31"/>
      <c r="M510" s="140" t="s">
        <v>1</v>
      </c>
      <c r="N510" s="141" t="s">
        <v>41</v>
      </c>
      <c r="P510" s="142">
        <f>O510*H510</f>
        <v>0</v>
      </c>
      <c r="Q510" s="142">
        <v>0</v>
      </c>
      <c r="R510" s="142">
        <f>Q510*H510</f>
        <v>0</v>
      </c>
      <c r="S510" s="142">
        <v>0</v>
      </c>
      <c r="T510" s="143">
        <f>S510*H510</f>
        <v>0</v>
      </c>
      <c r="AR510" s="144" t="s">
        <v>246</v>
      </c>
      <c r="AT510" s="144" t="s">
        <v>142</v>
      </c>
      <c r="AU510" s="144" t="s">
        <v>86</v>
      </c>
      <c r="AY510" s="16" t="s">
        <v>139</v>
      </c>
      <c r="BE510" s="145">
        <f>IF(N510="základní",J510,0)</f>
        <v>0</v>
      </c>
      <c r="BF510" s="145">
        <f>IF(N510="snížená",J510,0)</f>
        <v>0</v>
      </c>
      <c r="BG510" s="145">
        <f>IF(N510="zákl. přenesená",J510,0)</f>
        <v>0</v>
      </c>
      <c r="BH510" s="145">
        <f>IF(N510="sníž. přenesená",J510,0)</f>
        <v>0</v>
      </c>
      <c r="BI510" s="145">
        <f>IF(N510="nulová",J510,0)</f>
        <v>0</v>
      </c>
      <c r="BJ510" s="16" t="s">
        <v>84</v>
      </c>
      <c r="BK510" s="145">
        <f>ROUND(I510*H510,2)</f>
        <v>0</v>
      </c>
      <c r="BL510" s="16" t="s">
        <v>246</v>
      </c>
      <c r="BM510" s="144" t="s">
        <v>556</v>
      </c>
    </row>
    <row r="511" spans="2:65" s="1" customFormat="1" ht="11.25">
      <c r="B511" s="31"/>
      <c r="D511" s="146" t="s">
        <v>148</v>
      </c>
      <c r="F511" s="147" t="s">
        <v>557</v>
      </c>
      <c r="I511" s="148"/>
      <c r="L511" s="31"/>
      <c r="M511" s="149"/>
      <c r="T511" s="55"/>
      <c r="AT511" s="16" t="s">
        <v>148</v>
      </c>
      <c r="AU511" s="16" t="s">
        <v>86</v>
      </c>
    </row>
    <row r="512" spans="2:65" s="11" customFormat="1" ht="22.9" customHeight="1">
      <c r="B512" s="120"/>
      <c r="D512" s="121" t="s">
        <v>75</v>
      </c>
      <c r="E512" s="130" t="s">
        <v>558</v>
      </c>
      <c r="F512" s="130" t="s">
        <v>559</v>
      </c>
      <c r="I512" s="123"/>
      <c r="J512" s="131">
        <f>BK512</f>
        <v>0</v>
      </c>
      <c r="L512" s="120"/>
      <c r="M512" s="125"/>
      <c r="P512" s="126">
        <f>SUM(P513:P518)</f>
        <v>0</v>
      </c>
      <c r="R512" s="126">
        <f>SUM(R513:R518)</f>
        <v>0</v>
      </c>
      <c r="T512" s="127">
        <f>SUM(T513:T518)</f>
        <v>4.8000000000000001E-2</v>
      </c>
      <c r="AR512" s="121" t="s">
        <v>86</v>
      </c>
      <c r="AT512" s="128" t="s">
        <v>75</v>
      </c>
      <c r="AU512" s="128" t="s">
        <v>84</v>
      </c>
      <c r="AY512" s="121" t="s">
        <v>139</v>
      </c>
      <c r="BK512" s="129">
        <f>SUM(BK513:BK518)</f>
        <v>0</v>
      </c>
    </row>
    <row r="513" spans="2:65" s="1" customFormat="1" ht="22.15" customHeight="1">
      <c r="B513" s="31"/>
      <c r="C513" s="132" t="s">
        <v>560</v>
      </c>
      <c r="D513" s="132" t="s">
        <v>142</v>
      </c>
      <c r="E513" s="133" t="s">
        <v>561</v>
      </c>
      <c r="F513" s="134" t="s">
        <v>562</v>
      </c>
      <c r="G513" s="135" t="s">
        <v>209</v>
      </c>
      <c r="H513" s="136">
        <v>3</v>
      </c>
      <c r="I513" s="137"/>
      <c r="J513" s="138">
        <f>ROUND(I513*H513,2)</f>
        <v>0</v>
      </c>
      <c r="K513" s="139"/>
      <c r="L513" s="31"/>
      <c r="M513" s="140" t="s">
        <v>1</v>
      </c>
      <c r="N513" s="141" t="s">
        <v>41</v>
      </c>
      <c r="P513" s="142">
        <f>O513*H513</f>
        <v>0</v>
      </c>
      <c r="Q513" s="142">
        <v>0</v>
      </c>
      <c r="R513" s="142">
        <f>Q513*H513</f>
        <v>0</v>
      </c>
      <c r="S513" s="142">
        <v>1.6E-2</v>
      </c>
      <c r="T513" s="143">
        <f>S513*H513</f>
        <v>4.8000000000000001E-2</v>
      </c>
      <c r="AR513" s="144" t="s">
        <v>246</v>
      </c>
      <c r="AT513" s="144" t="s">
        <v>142</v>
      </c>
      <c r="AU513" s="144" t="s">
        <v>86</v>
      </c>
      <c r="AY513" s="16" t="s">
        <v>139</v>
      </c>
      <c r="BE513" s="145">
        <f>IF(N513="základní",J513,0)</f>
        <v>0</v>
      </c>
      <c r="BF513" s="145">
        <f>IF(N513="snížená",J513,0)</f>
        <v>0</v>
      </c>
      <c r="BG513" s="145">
        <f>IF(N513="zákl. přenesená",J513,0)</f>
        <v>0</v>
      </c>
      <c r="BH513" s="145">
        <f>IF(N513="sníž. přenesená",J513,0)</f>
        <v>0</v>
      </c>
      <c r="BI513" s="145">
        <f>IF(N513="nulová",J513,0)</f>
        <v>0</v>
      </c>
      <c r="BJ513" s="16" t="s">
        <v>84</v>
      </c>
      <c r="BK513" s="145">
        <f>ROUND(I513*H513,2)</f>
        <v>0</v>
      </c>
      <c r="BL513" s="16" t="s">
        <v>246</v>
      </c>
      <c r="BM513" s="144" t="s">
        <v>563</v>
      </c>
    </row>
    <row r="514" spans="2:65" s="1" customFormat="1" ht="11.25">
      <c r="B514" s="31"/>
      <c r="D514" s="146" t="s">
        <v>148</v>
      </c>
      <c r="F514" s="147" t="s">
        <v>564</v>
      </c>
      <c r="I514" s="148"/>
      <c r="L514" s="31"/>
      <c r="M514" s="149"/>
      <c r="T514" s="55"/>
      <c r="AT514" s="16" t="s">
        <v>148</v>
      </c>
      <c r="AU514" s="16" t="s">
        <v>86</v>
      </c>
    </row>
    <row r="515" spans="2:65" s="12" customFormat="1" ht="11.25">
      <c r="B515" s="150"/>
      <c r="D515" s="151" t="s">
        <v>150</v>
      </c>
      <c r="E515" s="152" t="s">
        <v>1</v>
      </c>
      <c r="F515" s="153" t="s">
        <v>166</v>
      </c>
      <c r="H515" s="152" t="s">
        <v>1</v>
      </c>
      <c r="I515" s="154"/>
      <c r="L515" s="150"/>
      <c r="M515" s="155"/>
      <c r="T515" s="156"/>
      <c r="AT515" s="152" t="s">
        <v>150</v>
      </c>
      <c r="AU515" s="152" t="s">
        <v>86</v>
      </c>
      <c r="AV515" s="12" t="s">
        <v>84</v>
      </c>
      <c r="AW515" s="12" t="s">
        <v>32</v>
      </c>
      <c r="AX515" s="12" t="s">
        <v>76</v>
      </c>
      <c r="AY515" s="152" t="s">
        <v>139</v>
      </c>
    </row>
    <row r="516" spans="2:65" s="12" customFormat="1" ht="11.25">
      <c r="B516" s="150"/>
      <c r="D516" s="151" t="s">
        <v>150</v>
      </c>
      <c r="E516" s="152" t="s">
        <v>1</v>
      </c>
      <c r="F516" s="153" t="s">
        <v>152</v>
      </c>
      <c r="H516" s="152" t="s">
        <v>1</v>
      </c>
      <c r="I516" s="154"/>
      <c r="L516" s="150"/>
      <c r="M516" s="155"/>
      <c r="T516" s="156"/>
      <c r="AT516" s="152" t="s">
        <v>150</v>
      </c>
      <c r="AU516" s="152" t="s">
        <v>86</v>
      </c>
      <c r="AV516" s="12" t="s">
        <v>84</v>
      </c>
      <c r="AW516" s="12" t="s">
        <v>32</v>
      </c>
      <c r="AX516" s="12" t="s">
        <v>76</v>
      </c>
      <c r="AY516" s="152" t="s">
        <v>139</v>
      </c>
    </row>
    <row r="517" spans="2:65" s="13" customFormat="1" ht="11.25">
      <c r="B517" s="157"/>
      <c r="D517" s="151" t="s">
        <v>150</v>
      </c>
      <c r="E517" s="158" t="s">
        <v>1</v>
      </c>
      <c r="F517" s="159" t="s">
        <v>230</v>
      </c>
      <c r="H517" s="160">
        <v>3</v>
      </c>
      <c r="I517" s="161"/>
      <c r="L517" s="157"/>
      <c r="M517" s="162"/>
      <c r="T517" s="163"/>
      <c r="AT517" s="158" t="s">
        <v>150</v>
      </c>
      <c r="AU517" s="158" t="s">
        <v>86</v>
      </c>
      <c r="AV517" s="13" t="s">
        <v>86</v>
      </c>
      <c r="AW517" s="13" t="s">
        <v>32</v>
      </c>
      <c r="AX517" s="13" t="s">
        <v>76</v>
      </c>
      <c r="AY517" s="158" t="s">
        <v>139</v>
      </c>
    </row>
    <row r="518" spans="2:65" s="14" customFormat="1" ht="11.25">
      <c r="B518" s="164"/>
      <c r="D518" s="151" t="s">
        <v>150</v>
      </c>
      <c r="E518" s="165" t="s">
        <v>1</v>
      </c>
      <c r="F518" s="166" t="s">
        <v>154</v>
      </c>
      <c r="H518" s="167">
        <v>3</v>
      </c>
      <c r="I518" s="168"/>
      <c r="L518" s="164"/>
      <c r="M518" s="169"/>
      <c r="T518" s="170"/>
      <c r="AT518" s="165" t="s">
        <v>150</v>
      </c>
      <c r="AU518" s="165" t="s">
        <v>86</v>
      </c>
      <c r="AV518" s="14" t="s">
        <v>146</v>
      </c>
      <c r="AW518" s="14" t="s">
        <v>32</v>
      </c>
      <c r="AX518" s="14" t="s">
        <v>84</v>
      </c>
      <c r="AY518" s="165" t="s">
        <v>139</v>
      </c>
    </row>
    <row r="519" spans="2:65" s="11" customFormat="1" ht="22.9" customHeight="1">
      <c r="B519" s="120"/>
      <c r="D519" s="121" t="s">
        <v>75</v>
      </c>
      <c r="E519" s="130" t="s">
        <v>565</v>
      </c>
      <c r="F519" s="130" t="s">
        <v>566</v>
      </c>
      <c r="I519" s="123"/>
      <c r="J519" s="131">
        <f>BK519</f>
        <v>0</v>
      </c>
      <c r="L519" s="120"/>
      <c r="M519" s="125"/>
      <c r="P519" s="126">
        <f>SUM(P520:P535)</f>
        <v>0</v>
      </c>
      <c r="R519" s="126">
        <f>SUM(R520:R535)</f>
        <v>1.1296800000000001E-3</v>
      </c>
      <c r="T519" s="127">
        <f>SUM(T520:T535)</f>
        <v>5.0000000000000001E-3</v>
      </c>
      <c r="AR519" s="121" t="s">
        <v>86</v>
      </c>
      <c r="AT519" s="128" t="s">
        <v>75</v>
      </c>
      <c r="AU519" s="128" t="s">
        <v>84</v>
      </c>
      <c r="AY519" s="121" t="s">
        <v>139</v>
      </c>
      <c r="BK519" s="129">
        <f>SUM(BK520:BK535)</f>
        <v>0</v>
      </c>
    </row>
    <row r="520" spans="2:65" s="1" customFormat="1" ht="22.15" customHeight="1">
      <c r="B520" s="31"/>
      <c r="C520" s="132" t="s">
        <v>567</v>
      </c>
      <c r="D520" s="132" t="s">
        <v>142</v>
      </c>
      <c r="E520" s="133" t="s">
        <v>568</v>
      </c>
      <c r="F520" s="134" t="s">
        <v>569</v>
      </c>
      <c r="G520" s="135" t="s">
        <v>171</v>
      </c>
      <c r="H520" s="136">
        <v>9.6000000000000002E-2</v>
      </c>
      <c r="I520" s="137"/>
      <c r="J520" s="138">
        <f>ROUND(I520*H520,2)</f>
        <v>0</v>
      </c>
      <c r="K520" s="139"/>
      <c r="L520" s="31"/>
      <c r="M520" s="140" t="s">
        <v>1</v>
      </c>
      <c r="N520" s="141" t="s">
        <v>41</v>
      </c>
      <c r="P520" s="142">
        <f>O520*H520</f>
        <v>0</v>
      </c>
      <c r="Q520" s="142">
        <v>3.0000000000000001E-5</v>
      </c>
      <c r="R520" s="142">
        <f>Q520*H520</f>
        <v>2.88E-6</v>
      </c>
      <c r="S520" s="142">
        <v>0</v>
      </c>
      <c r="T520" s="143">
        <f>S520*H520</f>
        <v>0</v>
      </c>
      <c r="AR520" s="144" t="s">
        <v>246</v>
      </c>
      <c r="AT520" s="144" t="s">
        <v>142</v>
      </c>
      <c r="AU520" s="144" t="s">
        <v>86</v>
      </c>
      <c r="AY520" s="16" t="s">
        <v>139</v>
      </c>
      <c r="BE520" s="145">
        <f>IF(N520="základní",J520,0)</f>
        <v>0</v>
      </c>
      <c r="BF520" s="145">
        <f>IF(N520="snížená",J520,0)</f>
        <v>0</v>
      </c>
      <c r="BG520" s="145">
        <f>IF(N520="zákl. přenesená",J520,0)</f>
        <v>0</v>
      </c>
      <c r="BH520" s="145">
        <f>IF(N520="sníž. přenesená",J520,0)</f>
        <v>0</v>
      </c>
      <c r="BI520" s="145">
        <f>IF(N520="nulová",J520,0)</f>
        <v>0</v>
      </c>
      <c r="BJ520" s="16" t="s">
        <v>84</v>
      </c>
      <c r="BK520" s="145">
        <f>ROUND(I520*H520,2)</f>
        <v>0</v>
      </c>
      <c r="BL520" s="16" t="s">
        <v>246</v>
      </c>
      <c r="BM520" s="144" t="s">
        <v>570</v>
      </c>
    </row>
    <row r="521" spans="2:65" s="1" customFormat="1" ht="11.25">
      <c r="B521" s="31"/>
      <c r="D521" s="146" t="s">
        <v>148</v>
      </c>
      <c r="F521" s="147" t="s">
        <v>571</v>
      </c>
      <c r="I521" s="148"/>
      <c r="L521" s="31"/>
      <c r="M521" s="149"/>
      <c r="T521" s="55"/>
      <c r="AT521" s="16" t="s">
        <v>148</v>
      </c>
      <c r="AU521" s="16" t="s">
        <v>86</v>
      </c>
    </row>
    <row r="522" spans="2:65" s="12" customFormat="1" ht="11.25">
      <c r="B522" s="150"/>
      <c r="D522" s="151" t="s">
        <v>150</v>
      </c>
      <c r="E522" s="152" t="s">
        <v>1</v>
      </c>
      <c r="F522" s="153" t="s">
        <v>572</v>
      </c>
      <c r="H522" s="152" t="s">
        <v>1</v>
      </c>
      <c r="I522" s="154"/>
      <c r="L522" s="150"/>
      <c r="M522" s="155"/>
      <c r="T522" s="156"/>
      <c r="AT522" s="152" t="s">
        <v>150</v>
      </c>
      <c r="AU522" s="152" t="s">
        <v>86</v>
      </c>
      <c r="AV522" s="12" t="s">
        <v>84</v>
      </c>
      <c r="AW522" s="12" t="s">
        <v>32</v>
      </c>
      <c r="AX522" s="12" t="s">
        <v>76</v>
      </c>
      <c r="AY522" s="152" t="s">
        <v>139</v>
      </c>
    </row>
    <row r="523" spans="2:65" s="12" customFormat="1" ht="11.25">
      <c r="B523" s="150"/>
      <c r="D523" s="151" t="s">
        <v>150</v>
      </c>
      <c r="E523" s="152" t="s">
        <v>1</v>
      </c>
      <c r="F523" s="153" t="s">
        <v>152</v>
      </c>
      <c r="H523" s="152" t="s">
        <v>1</v>
      </c>
      <c r="I523" s="154"/>
      <c r="L523" s="150"/>
      <c r="M523" s="155"/>
      <c r="T523" s="156"/>
      <c r="AT523" s="152" t="s">
        <v>150</v>
      </c>
      <c r="AU523" s="152" t="s">
        <v>86</v>
      </c>
      <c r="AV523" s="12" t="s">
        <v>84</v>
      </c>
      <c r="AW523" s="12" t="s">
        <v>32</v>
      </c>
      <c r="AX523" s="12" t="s">
        <v>76</v>
      </c>
      <c r="AY523" s="152" t="s">
        <v>139</v>
      </c>
    </row>
    <row r="524" spans="2:65" s="13" customFormat="1" ht="11.25">
      <c r="B524" s="157"/>
      <c r="D524" s="151" t="s">
        <v>150</v>
      </c>
      <c r="E524" s="158" t="s">
        <v>1</v>
      </c>
      <c r="F524" s="159" t="s">
        <v>573</v>
      </c>
      <c r="H524" s="160">
        <v>9.6000000000000002E-2</v>
      </c>
      <c r="I524" s="161"/>
      <c r="L524" s="157"/>
      <c r="M524" s="162"/>
      <c r="T524" s="163"/>
      <c r="AT524" s="158" t="s">
        <v>150</v>
      </c>
      <c r="AU524" s="158" t="s">
        <v>86</v>
      </c>
      <c r="AV524" s="13" t="s">
        <v>86</v>
      </c>
      <c r="AW524" s="13" t="s">
        <v>32</v>
      </c>
      <c r="AX524" s="13" t="s">
        <v>76</v>
      </c>
      <c r="AY524" s="158" t="s">
        <v>139</v>
      </c>
    </row>
    <row r="525" spans="2:65" s="14" customFormat="1" ht="11.25">
      <c r="B525" s="164"/>
      <c r="D525" s="151" t="s">
        <v>150</v>
      </c>
      <c r="E525" s="165" t="s">
        <v>1</v>
      </c>
      <c r="F525" s="166" t="s">
        <v>154</v>
      </c>
      <c r="H525" s="167">
        <v>9.6000000000000002E-2</v>
      </c>
      <c r="I525" s="168"/>
      <c r="L525" s="164"/>
      <c r="M525" s="169"/>
      <c r="T525" s="170"/>
      <c r="AT525" s="165" t="s">
        <v>150</v>
      </c>
      <c r="AU525" s="165" t="s">
        <v>86</v>
      </c>
      <c r="AV525" s="14" t="s">
        <v>146</v>
      </c>
      <c r="AW525" s="14" t="s">
        <v>32</v>
      </c>
      <c r="AX525" s="14" t="s">
        <v>84</v>
      </c>
      <c r="AY525" s="165" t="s">
        <v>139</v>
      </c>
    </row>
    <row r="526" spans="2:65" s="1" customFormat="1" ht="30" customHeight="1">
      <c r="B526" s="31"/>
      <c r="C526" s="132" t="s">
        <v>574</v>
      </c>
      <c r="D526" s="132" t="s">
        <v>142</v>
      </c>
      <c r="E526" s="133" t="s">
        <v>575</v>
      </c>
      <c r="F526" s="134" t="s">
        <v>576</v>
      </c>
      <c r="G526" s="135" t="s">
        <v>171</v>
      </c>
      <c r="H526" s="136">
        <v>9.6000000000000002E-2</v>
      </c>
      <c r="I526" s="137"/>
      <c r="J526" s="138">
        <f>ROUND(I526*H526,2)</f>
        <v>0</v>
      </c>
      <c r="K526" s="139"/>
      <c r="L526" s="31"/>
      <c r="M526" s="140" t="s">
        <v>1</v>
      </c>
      <c r="N526" s="141" t="s">
        <v>41</v>
      </c>
      <c r="P526" s="142">
        <f>O526*H526</f>
        <v>0</v>
      </c>
      <c r="Q526" s="142">
        <v>4.5500000000000002E-3</v>
      </c>
      <c r="R526" s="142">
        <f>Q526*H526</f>
        <v>4.3680000000000005E-4</v>
      </c>
      <c r="S526" s="142">
        <v>0</v>
      </c>
      <c r="T526" s="143">
        <f>S526*H526</f>
        <v>0</v>
      </c>
      <c r="AR526" s="144" t="s">
        <v>246</v>
      </c>
      <c r="AT526" s="144" t="s">
        <v>142</v>
      </c>
      <c r="AU526" s="144" t="s">
        <v>86</v>
      </c>
      <c r="AY526" s="16" t="s">
        <v>139</v>
      </c>
      <c r="BE526" s="145">
        <f>IF(N526="základní",J526,0)</f>
        <v>0</v>
      </c>
      <c r="BF526" s="145">
        <f>IF(N526="snížená",J526,0)</f>
        <v>0</v>
      </c>
      <c r="BG526" s="145">
        <f>IF(N526="zákl. přenesená",J526,0)</f>
        <v>0</v>
      </c>
      <c r="BH526" s="145">
        <f>IF(N526="sníž. přenesená",J526,0)</f>
        <v>0</v>
      </c>
      <c r="BI526" s="145">
        <f>IF(N526="nulová",J526,0)</f>
        <v>0</v>
      </c>
      <c r="BJ526" s="16" t="s">
        <v>84</v>
      </c>
      <c r="BK526" s="145">
        <f>ROUND(I526*H526,2)</f>
        <v>0</v>
      </c>
      <c r="BL526" s="16" t="s">
        <v>246</v>
      </c>
      <c r="BM526" s="144" t="s">
        <v>577</v>
      </c>
    </row>
    <row r="527" spans="2:65" s="1" customFormat="1" ht="11.25">
      <c r="B527" s="31"/>
      <c r="D527" s="146" t="s">
        <v>148</v>
      </c>
      <c r="F527" s="147" t="s">
        <v>578</v>
      </c>
      <c r="I527" s="148"/>
      <c r="L527" s="31"/>
      <c r="M527" s="149"/>
      <c r="T527" s="55"/>
      <c r="AT527" s="16" t="s">
        <v>148</v>
      </c>
      <c r="AU527" s="16" t="s">
        <v>86</v>
      </c>
    </row>
    <row r="528" spans="2:65" s="1" customFormat="1" ht="22.15" customHeight="1">
      <c r="B528" s="31"/>
      <c r="C528" s="132" t="s">
        <v>579</v>
      </c>
      <c r="D528" s="132" t="s">
        <v>142</v>
      </c>
      <c r="E528" s="133" t="s">
        <v>580</v>
      </c>
      <c r="F528" s="134" t="s">
        <v>581</v>
      </c>
      <c r="G528" s="135" t="s">
        <v>163</v>
      </c>
      <c r="H528" s="136">
        <v>1</v>
      </c>
      <c r="I528" s="137"/>
      <c r="J528" s="138">
        <f>ROUND(I528*H528,2)</f>
        <v>0</v>
      </c>
      <c r="K528" s="139"/>
      <c r="L528" s="31"/>
      <c r="M528" s="140" t="s">
        <v>1</v>
      </c>
      <c r="N528" s="141" t="s">
        <v>41</v>
      </c>
      <c r="P528" s="142">
        <f>O528*H528</f>
        <v>0</v>
      </c>
      <c r="Q528" s="142">
        <v>6.8999999999999997E-4</v>
      </c>
      <c r="R528" s="142">
        <f>Q528*H528</f>
        <v>6.8999999999999997E-4</v>
      </c>
      <c r="S528" s="142">
        <v>5.0000000000000001E-3</v>
      </c>
      <c r="T528" s="143">
        <f>S528*H528</f>
        <v>5.0000000000000001E-3</v>
      </c>
      <c r="AR528" s="144" t="s">
        <v>246</v>
      </c>
      <c r="AT528" s="144" t="s">
        <v>142</v>
      </c>
      <c r="AU528" s="144" t="s">
        <v>86</v>
      </c>
      <c r="AY528" s="16" t="s">
        <v>139</v>
      </c>
      <c r="BE528" s="145">
        <f>IF(N528="základní",J528,0)</f>
        <v>0</v>
      </c>
      <c r="BF528" s="145">
        <f>IF(N528="snížená",J528,0)</f>
        <v>0</v>
      </c>
      <c r="BG528" s="145">
        <f>IF(N528="zákl. přenesená",J528,0)</f>
        <v>0</v>
      </c>
      <c r="BH528" s="145">
        <f>IF(N528="sníž. přenesená",J528,0)</f>
        <v>0</v>
      </c>
      <c r="BI528" s="145">
        <f>IF(N528="nulová",J528,0)</f>
        <v>0</v>
      </c>
      <c r="BJ528" s="16" t="s">
        <v>84</v>
      </c>
      <c r="BK528" s="145">
        <f>ROUND(I528*H528,2)</f>
        <v>0</v>
      </c>
      <c r="BL528" s="16" t="s">
        <v>246</v>
      </c>
      <c r="BM528" s="144" t="s">
        <v>582</v>
      </c>
    </row>
    <row r="529" spans="2:65" s="1" customFormat="1" ht="11.25">
      <c r="B529" s="31"/>
      <c r="D529" s="146" t="s">
        <v>148</v>
      </c>
      <c r="F529" s="147" t="s">
        <v>583</v>
      </c>
      <c r="I529" s="148"/>
      <c r="L529" s="31"/>
      <c r="M529" s="149"/>
      <c r="T529" s="55"/>
      <c r="AT529" s="16" t="s">
        <v>148</v>
      </c>
      <c r="AU529" s="16" t="s">
        <v>86</v>
      </c>
    </row>
    <row r="530" spans="2:65" s="12" customFormat="1" ht="11.25">
      <c r="B530" s="150"/>
      <c r="D530" s="151" t="s">
        <v>150</v>
      </c>
      <c r="E530" s="152" t="s">
        <v>1</v>
      </c>
      <c r="F530" s="153" t="s">
        <v>572</v>
      </c>
      <c r="H530" s="152" t="s">
        <v>1</v>
      </c>
      <c r="I530" s="154"/>
      <c r="L530" s="150"/>
      <c r="M530" s="155"/>
      <c r="T530" s="156"/>
      <c r="AT530" s="152" t="s">
        <v>150</v>
      </c>
      <c r="AU530" s="152" t="s">
        <v>86</v>
      </c>
      <c r="AV530" s="12" t="s">
        <v>84</v>
      </c>
      <c r="AW530" s="12" t="s">
        <v>32</v>
      </c>
      <c r="AX530" s="12" t="s">
        <v>76</v>
      </c>
      <c r="AY530" s="152" t="s">
        <v>139</v>
      </c>
    </row>
    <row r="531" spans="2:65" s="12" customFormat="1" ht="11.25">
      <c r="B531" s="150"/>
      <c r="D531" s="151" t="s">
        <v>150</v>
      </c>
      <c r="E531" s="152" t="s">
        <v>1</v>
      </c>
      <c r="F531" s="153" t="s">
        <v>276</v>
      </c>
      <c r="H531" s="152" t="s">
        <v>1</v>
      </c>
      <c r="I531" s="154"/>
      <c r="L531" s="150"/>
      <c r="M531" s="155"/>
      <c r="T531" s="156"/>
      <c r="AT531" s="152" t="s">
        <v>150</v>
      </c>
      <c r="AU531" s="152" t="s">
        <v>86</v>
      </c>
      <c r="AV531" s="12" t="s">
        <v>84</v>
      </c>
      <c r="AW531" s="12" t="s">
        <v>32</v>
      </c>
      <c r="AX531" s="12" t="s">
        <v>76</v>
      </c>
      <c r="AY531" s="152" t="s">
        <v>139</v>
      </c>
    </row>
    <row r="532" spans="2:65" s="13" customFormat="1" ht="11.25">
      <c r="B532" s="157"/>
      <c r="D532" s="151" t="s">
        <v>150</v>
      </c>
      <c r="E532" s="158" t="s">
        <v>1</v>
      </c>
      <c r="F532" s="159" t="s">
        <v>584</v>
      </c>
      <c r="H532" s="160">
        <v>1</v>
      </c>
      <c r="I532" s="161"/>
      <c r="L532" s="157"/>
      <c r="M532" s="162"/>
      <c r="T532" s="163"/>
      <c r="AT532" s="158" t="s">
        <v>150</v>
      </c>
      <c r="AU532" s="158" t="s">
        <v>86</v>
      </c>
      <c r="AV532" s="13" t="s">
        <v>86</v>
      </c>
      <c r="AW532" s="13" t="s">
        <v>32</v>
      </c>
      <c r="AX532" s="13" t="s">
        <v>76</v>
      </c>
      <c r="AY532" s="158" t="s">
        <v>139</v>
      </c>
    </row>
    <row r="533" spans="2:65" s="14" customFormat="1" ht="11.25">
      <c r="B533" s="164"/>
      <c r="D533" s="151" t="s">
        <v>150</v>
      </c>
      <c r="E533" s="165" t="s">
        <v>1</v>
      </c>
      <c r="F533" s="166" t="s">
        <v>154</v>
      </c>
      <c r="H533" s="167">
        <v>1</v>
      </c>
      <c r="I533" s="168"/>
      <c r="L533" s="164"/>
      <c r="M533" s="169"/>
      <c r="T533" s="170"/>
      <c r="AT533" s="165" t="s">
        <v>150</v>
      </c>
      <c r="AU533" s="165" t="s">
        <v>86</v>
      </c>
      <c r="AV533" s="14" t="s">
        <v>146</v>
      </c>
      <c r="AW533" s="14" t="s">
        <v>32</v>
      </c>
      <c r="AX533" s="14" t="s">
        <v>84</v>
      </c>
      <c r="AY533" s="165" t="s">
        <v>139</v>
      </c>
    </row>
    <row r="534" spans="2:65" s="1" customFormat="1" ht="22.15" customHeight="1">
      <c r="B534" s="31"/>
      <c r="C534" s="132" t="s">
        <v>585</v>
      </c>
      <c r="D534" s="132" t="s">
        <v>142</v>
      </c>
      <c r="E534" s="133" t="s">
        <v>586</v>
      </c>
      <c r="F534" s="134" t="s">
        <v>587</v>
      </c>
      <c r="G534" s="135" t="s">
        <v>483</v>
      </c>
      <c r="H534" s="183"/>
      <c r="I534" s="137"/>
      <c r="J534" s="138">
        <f>ROUND(I534*H534,2)</f>
        <v>0</v>
      </c>
      <c r="K534" s="139"/>
      <c r="L534" s="31"/>
      <c r="M534" s="140" t="s">
        <v>1</v>
      </c>
      <c r="N534" s="141" t="s">
        <v>41</v>
      </c>
      <c r="P534" s="142">
        <f>O534*H534</f>
        <v>0</v>
      </c>
      <c r="Q534" s="142">
        <v>0</v>
      </c>
      <c r="R534" s="142">
        <f>Q534*H534</f>
        <v>0</v>
      </c>
      <c r="S534" s="142">
        <v>0</v>
      </c>
      <c r="T534" s="143">
        <f>S534*H534</f>
        <v>0</v>
      </c>
      <c r="AR534" s="144" t="s">
        <v>246</v>
      </c>
      <c r="AT534" s="144" t="s">
        <v>142</v>
      </c>
      <c r="AU534" s="144" t="s">
        <v>86</v>
      </c>
      <c r="AY534" s="16" t="s">
        <v>139</v>
      </c>
      <c r="BE534" s="145">
        <f>IF(N534="základní",J534,0)</f>
        <v>0</v>
      </c>
      <c r="BF534" s="145">
        <f>IF(N534="snížená",J534,0)</f>
        <v>0</v>
      </c>
      <c r="BG534" s="145">
        <f>IF(N534="zákl. přenesená",J534,0)</f>
        <v>0</v>
      </c>
      <c r="BH534" s="145">
        <f>IF(N534="sníž. přenesená",J534,0)</f>
        <v>0</v>
      </c>
      <c r="BI534" s="145">
        <f>IF(N534="nulová",J534,0)</f>
        <v>0</v>
      </c>
      <c r="BJ534" s="16" t="s">
        <v>84</v>
      </c>
      <c r="BK534" s="145">
        <f>ROUND(I534*H534,2)</f>
        <v>0</v>
      </c>
      <c r="BL534" s="16" t="s">
        <v>246</v>
      </c>
      <c r="BM534" s="144" t="s">
        <v>588</v>
      </c>
    </row>
    <row r="535" spans="2:65" s="1" customFormat="1" ht="11.25">
      <c r="B535" s="31"/>
      <c r="D535" s="146" t="s">
        <v>148</v>
      </c>
      <c r="F535" s="147" t="s">
        <v>589</v>
      </c>
      <c r="I535" s="148"/>
      <c r="L535" s="31"/>
      <c r="M535" s="149"/>
      <c r="T535" s="55"/>
      <c r="AT535" s="16" t="s">
        <v>148</v>
      </c>
      <c r="AU535" s="16" t="s">
        <v>86</v>
      </c>
    </row>
    <row r="536" spans="2:65" s="11" customFormat="1" ht="22.9" customHeight="1">
      <c r="B536" s="120"/>
      <c r="D536" s="121" t="s">
        <v>75</v>
      </c>
      <c r="E536" s="130" t="s">
        <v>590</v>
      </c>
      <c r="F536" s="130" t="s">
        <v>591</v>
      </c>
      <c r="I536" s="123"/>
      <c r="J536" s="131">
        <f>BK536</f>
        <v>0</v>
      </c>
      <c r="L536" s="120"/>
      <c r="M536" s="125"/>
      <c r="P536" s="126">
        <f>SUM(P537:P560)</f>
        <v>0</v>
      </c>
      <c r="R536" s="126">
        <f>SUM(R537:R560)</f>
        <v>2.1759419999999998E-2</v>
      </c>
      <c r="T536" s="127">
        <f>SUM(T537:T560)</f>
        <v>0</v>
      </c>
      <c r="AR536" s="121" t="s">
        <v>86</v>
      </c>
      <c r="AT536" s="128" t="s">
        <v>75</v>
      </c>
      <c r="AU536" s="128" t="s">
        <v>84</v>
      </c>
      <c r="AY536" s="121" t="s">
        <v>139</v>
      </c>
      <c r="BK536" s="129">
        <f>SUM(BK537:BK560)</f>
        <v>0</v>
      </c>
    </row>
    <row r="537" spans="2:65" s="1" customFormat="1" ht="22.15" customHeight="1">
      <c r="B537" s="31"/>
      <c r="C537" s="132" t="s">
        <v>592</v>
      </c>
      <c r="D537" s="132" t="s">
        <v>142</v>
      </c>
      <c r="E537" s="133" t="s">
        <v>593</v>
      </c>
      <c r="F537" s="134" t="s">
        <v>594</v>
      </c>
      <c r="G537" s="135" t="s">
        <v>171</v>
      </c>
      <c r="H537" s="136">
        <v>3.8130000000000002</v>
      </c>
      <c r="I537" s="137"/>
      <c r="J537" s="138">
        <f>ROUND(I537*H537,2)</f>
        <v>0</v>
      </c>
      <c r="K537" s="139"/>
      <c r="L537" s="31"/>
      <c r="M537" s="140" t="s">
        <v>1</v>
      </c>
      <c r="N537" s="141" t="s">
        <v>41</v>
      </c>
      <c r="P537" s="142">
        <f>O537*H537</f>
        <v>0</v>
      </c>
      <c r="Q537" s="142">
        <v>8.0000000000000007E-5</v>
      </c>
      <c r="R537" s="142">
        <f>Q537*H537</f>
        <v>3.0504000000000002E-4</v>
      </c>
      <c r="S537" s="142">
        <v>0</v>
      </c>
      <c r="T537" s="143">
        <f>S537*H537</f>
        <v>0</v>
      </c>
      <c r="AR537" s="144" t="s">
        <v>246</v>
      </c>
      <c r="AT537" s="144" t="s">
        <v>142</v>
      </c>
      <c r="AU537" s="144" t="s">
        <v>86</v>
      </c>
      <c r="AY537" s="16" t="s">
        <v>139</v>
      </c>
      <c r="BE537" s="145">
        <f>IF(N537="základní",J537,0)</f>
        <v>0</v>
      </c>
      <c r="BF537" s="145">
        <f>IF(N537="snížená",J537,0)</f>
        <v>0</v>
      </c>
      <c r="BG537" s="145">
        <f>IF(N537="zákl. přenesená",J537,0)</f>
        <v>0</v>
      </c>
      <c r="BH537" s="145">
        <f>IF(N537="sníž. přenesená",J537,0)</f>
        <v>0</v>
      </c>
      <c r="BI537" s="145">
        <f>IF(N537="nulová",J537,0)</f>
        <v>0</v>
      </c>
      <c r="BJ537" s="16" t="s">
        <v>84</v>
      </c>
      <c r="BK537" s="145">
        <f>ROUND(I537*H537,2)</f>
        <v>0</v>
      </c>
      <c r="BL537" s="16" t="s">
        <v>246</v>
      </c>
      <c r="BM537" s="144" t="s">
        <v>595</v>
      </c>
    </row>
    <row r="538" spans="2:65" s="1" customFormat="1" ht="11.25">
      <c r="B538" s="31"/>
      <c r="D538" s="146" t="s">
        <v>148</v>
      </c>
      <c r="F538" s="147" t="s">
        <v>596</v>
      </c>
      <c r="I538" s="148"/>
      <c r="L538" s="31"/>
      <c r="M538" s="149"/>
      <c r="T538" s="55"/>
      <c r="AT538" s="16" t="s">
        <v>148</v>
      </c>
      <c r="AU538" s="16" t="s">
        <v>86</v>
      </c>
    </row>
    <row r="539" spans="2:65" s="12" customFormat="1" ht="11.25">
      <c r="B539" s="150"/>
      <c r="D539" s="151" t="s">
        <v>150</v>
      </c>
      <c r="E539" s="152" t="s">
        <v>1</v>
      </c>
      <c r="F539" s="153" t="s">
        <v>294</v>
      </c>
      <c r="H539" s="152" t="s">
        <v>1</v>
      </c>
      <c r="I539" s="154"/>
      <c r="L539" s="150"/>
      <c r="M539" s="155"/>
      <c r="T539" s="156"/>
      <c r="AT539" s="152" t="s">
        <v>150</v>
      </c>
      <c r="AU539" s="152" t="s">
        <v>86</v>
      </c>
      <c r="AV539" s="12" t="s">
        <v>84</v>
      </c>
      <c r="AW539" s="12" t="s">
        <v>32</v>
      </c>
      <c r="AX539" s="12" t="s">
        <v>76</v>
      </c>
      <c r="AY539" s="152" t="s">
        <v>139</v>
      </c>
    </row>
    <row r="540" spans="2:65" s="12" customFormat="1" ht="11.25">
      <c r="B540" s="150"/>
      <c r="D540" s="151" t="s">
        <v>150</v>
      </c>
      <c r="E540" s="152" t="s">
        <v>1</v>
      </c>
      <c r="F540" s="153" t="s">
        <v>597</v>
      </c>
      <c r="H540" s="152" t="s">
        <v>1</v>
      </c>
      <c r="I540" s="154"/>
      <c r="L540" s="150"/>
      <c r="M540" s="155"/>
      <c r="T540" s="156"/>
      <c r="AT540" s="152" t="s">
        <v>150</v>
      </c>
      <c r="AU540" s="152" t="s">
        <v>86</v>
      </c>
      <c r="AV540" s="12" t="s">
        <v>84</v>
      </c>
      <c r="AW540" s="12" t="s">
        <v>32</v>
      </c>
      <c r="AX540" s="12" t="s">
        <v>76</v>
      </c>
      <c r="AY540" s="152" t="s">
        <v>139</v>
      </c>
    </row>
    <row r="541" spans="2:65" s="12" customFormat="1" ht="11.25">
      <c r="B541" s="150"/>
      <c r="D541" s="151" t="s">
        <v>150</v>
      </c>
      <c r="E541" s="152" t="s">
        <v>1</v>
      </c>
      <c r="F541" s="153" t="s">
        <v>260</v>
      </c>
      <c r="H541" s="152" t="s">
        <v>1</v>
      </c>
      <c r="I541" s="154"/>
      <c r="L541" s="150"/>
      <c r="M541" s="155"/>
      <c r="T541" s="156"/>
      <c r="AT541" s="152" t="s">
        <v>150</v>
      </c>
      <c r="AU541" s="152" t="s">
        <v>86</v>
      </c>
      <c r="AV541" s="12" t="s">
        <v>84</v>
      </c>
      <c r="AW541" s="12" t="s">
        <v>32</v>
      </c>
      <c r="AX541" s="12" t="s">
        <v>76</v>
      </c>
      <c r="AY541" s="152" t="s">
        <v>139</v>
      </c>
    </row>
    <row r="542" spans="2:65" s="13" customFormat="1" ht="11.25">
      <c r="B542" s="157"/>
      <c r="D542" s="151" t="s">
        <v>150</v>
      </c>
      <c r="E542" s="158" t="s">
        <v>1</v>
      </c>
      <c r="F542" s="159" t="s">
        <v>598</v>
      </c>
      <c r="H542" s="160">
        <v>2.4500000000000002</v>
      </c>
      <c r="I542" s="161"/>
      <c r="L542" s="157"/>
      <c r="M542" s="162"/>
      <c r="T542" s="163"/>
      <c r="AT542" s="158" t="s">
        <v>150</v>
      </c>
      <c r="AU542" s="158" t="s">
        <v>86</v>
      </c>
      <c r="AV542" s="13" t="s">
        <v>86</v>
      </c>
      <c r="AW542" s="13" t="s">
        <v>32</v>
      </c>
      <c r="AX542" s="13" t="s">
        <v>76</v>
      </c>
      <c r="AY542" s="158" t="s">
        <v>139</v>
      </c>
    </row>
    <row r="543" spans="2:65" s="12" customFormat="1" ht="11.25">
      <c r="B543" s="150"/>
      <c r="D543" s="151" t="s">
        <v>150</v>
      </c>
      <c r="E543" s="152" t="s">
        <v>1</v>
      </c>
      <c r="F543" s="153" t="s">
        <v>152</v>
      </c>
      <c r="H543" s="152" t="s">
        <v>1</v>
      </c>
      <c r="I543" s="154"/>
      <c r="L543" s="150"/>
      <c r="M543" s="155"/>
      <c r="T543" s="156"/>
      <c r="AT543" s="152" t="s">
        <v>150</v>
      </c>
      <c r="AU543" s="152" t="s">
        <v>86</v>
      </c>
      <c r="AV543" s="12" t="s">
        <v>84</v>
      </c>
      <c r="AW543" s="12" t="s">
        <v>32</v>
      </c>
      <c r="AX543" s="12" t="s">
        <v>76</v>
      </c>
      <c r="AY543" s="152" t="s">
        <v>139</v>
      </c>
    </row>
    <row r="544" spans="2:65" s="13" customFormat="1" ht="11.25">
      <c r="B544" s="157"/>
      <c r="D544" s="151" t="s">
        <v>150</v>
      </c>
      <c r="E544" s="158" t="s">
        <v>1</v>
      </c>
      <c r="F544" s="159" t="s">
        <v>599</v>
      </c>
      <c r="H544" s="160">
        <v>1.363</v>
      </c>
      <c r="I544" s="161"/>
      <c r="L544" s="157"/>
      <c r="M544" s="162"/>
      <c r="T544" s="163"/>
      <c r="AT544" s="158" t="s">
        <v>150</v>
      </c>
      <c r="AU544" s="158" t="s">
        <v>86</v>
      </c>
      <c r="AV544" s="13" t="s">
        <v>86</v>
      </c>
      <c r="AW544" s="13" t="s">
        <v>32</v>
      </c>
      <c r="AX544" s="13" t="s">
        <v>76</v>
      </c>
      <c r="AY544" s="158" t="s">
        <v>139</v>
      </c>
    </row>
    <row r="545" spans="2:65" s="14" customFormat="1" ht="11.25">
      <c r="B545" s="164"/>
      <c r="D545" s="151" t="s">
        <v>150</v>
      </c>
      <c r="E545" s="165" t="s">
        <v>1</v>
      </c>
      <c r="F545" s="166" t="s">
        <v>154</v>
      </c>
      <c r="H545" s="167">
        <v>3.8130000000000002</v>
      </c>
      <c r="I545" s="168"/>
      <c r="L545" s="164"/>
      <c r="M545" s="169"/>
      <c r="T545" s="170"/>
      <c r="AT545" s="165" t="s">
        <v>150</v>
      </c>
      <c r="AU545" s="165" t="s">
        <v>86</v>
      </c>
      <c r="AV545" s="14" t="s">
        <v>146</v>
      </c>
      <c r="AW545" s="14" t="s">
        <v>32</v>
      </c>
      <c r="AX545" s="14" t="s">
        <v>84</v>
      </c>
      <c r="AY545" s="165" t="s">
        <v>139</v>
      </c>
    </row>
    <row r="546" spans="2:65" s="1" customFormat="1" ht="22.15" customHeight="1">
      <c r="B546" s="31"/>
      <c r="C546" s="132" t="s">
        <v>600</v>
      </c>
      <c r="D546" s="132" t="s">
        <v>142</v>
      </c>
      <c r="E546" s="133" t="s">
        <v>601</v>
      </c>
      <c r="F546" s="134" t="s">
        <v>602</v>
      </c>
      <c r="G546" s="135" t="s">
        <v>171</v>
      </c>
      <c r="H546" s="136">
        <v>3.8130000000000002</v>
      </c>
      <c r="I546" s="137"/>
      <c r="J546" s="138">
        <f>ROUND(I546*H546,2)</f>
        <v>0</v>
      </c>
      <c r="K546" s="139"/>
      <c r="L546" s="31"/>
      <c r="M546" s="140" t="s">
        <v>1</v>
      </c>
      <c r="N546" s="141" t="s">
        <v>41</v>
      </c>
      <c r="P546" s="142">
        <f>O546*H546</f>
        <v>0</v>
      </c>
      <c r="Q546" s="142">
        <v>1.3999999999999999E-4</v>
      </c>
      <c r="R546" s="142">
        <f>Q546*H546</f>
        <v>5.3381999999999995E-4</v>
      </c>
      <c r="S546" s="142">
        <v>0</v>
      </c>
      <c r="T546" s="143">
        <f>S546*H546</f>
        <v>0</v>
      </c>
      <c r="AR546" s="144" t="s">
        <v>246</v>
      </c>
      <c r="AT546" s="144" t="s">
        <v>142</v>
      </c>
      <c r="AU546" s="144" t="s">
        <v>86</v>
      </c>
      <c r="AY546" s="16" t="s">
        <v>139</v>
      </c>
      <c r="BE546" s="145">
        <f>IF(N546="základní",J546,0)</f>
        <v>0</v>
      </c>
      <c r="BF546" s="145">
        <f>IF(N546="snížená",J546,0)</f>
        <v>0</v>
      </c>
      <c r="BG546" s="145">
        <f>IF(N546="zákl. přenesená",J546,0)</f>
        <v>0</v>
      </c>
      <c r="BH546" s="145">
        <f>IF(N546="sníž. přenesená",J546,0)</f>
        <v>0</v>
      </c>
      <c r="BI546" s="145">
        <f>IF(N546="nulová",J546,0)</f>
        <v>0</v>
      </c>
      <c r="BJ546" s="16" t="s">
        <v>84</v>
      </c>
      <c r="BK546" s="145">
        <f>ROUND(I546*H546,2)</f>
        <v>0</v>
      </c>
      <c r="BL546" s="16" t="s">
        <v>246</v>
      </c>
      <c r="BM546" s="144" t="s">
        <v>603</v>
      </c>
    </row>
    <row r="547" spans="2:65" s="1" customFormat="1" ht="11.25">
      <c r="B547" s="31"/>
      <c r="D547" s="146" t="s">
        <v>148</v>
      </c>
      <c r="F547" s="147" t="s">
        <v>604</v>
      </c>
      <c r="I547" s="148"/>
      <c r="L547" s="31"/>
      <c r="M547" s="149"/>
      <c r="T547" s="55"/>
      <c r="AT547" s="16" t="s">
        <v>148</v>
      </c>
      <c r="AU547" s="16" t="s">
        <v>86</v>
      </c>
    </row>
    <row r="548" spans="2:65" s="1" customFormat="1" ht="22.15" customHeight="1">
      <c r="B548" s="31"/>
      <c r="C548" s="132" t="s">
        <v>605</v>
      </c>
      <c r="D548" s="132" t="s">
        <v>142</v>
      </c>
      <c r="E548" s="133" t="s">
        <v>606</v>
      </c>
      <c r="F548" s="134" t="s">
        <v>607</v>
      </c>
      <c r="G548" s="135" t="s">
        <v>171</v>
      </c>
      <c r="H548" s="136">
        <v>3.8130000000000002</v>
      </c>
      <c r="I548" s="137"/>
      <c r="J548" s="138">
        <f>ROUND(I548*H548,2)</f>
        <v>0</v>
      </c>
      <c r="K548" s="139"/>
      <c r="L548" s="31"/>
      <c r="M548" s="140" t="s">
        <v>1</v>
      </c>
      <c r="N548" s="141" t="s">
        <v>41</v>
      </c>
      <c r="P548" s="142">
        <f>O548*H548</f>
        <v>0</v>
      </c>
      <c r="Q548" s="142">
        <v>1.2E-4</v>
      </c>
      <c r="R548" s="142">
        <f>Q548*H548</f>
        <v>4.5756000000000003E-4</v>
      </c>
      <c r="S548" s="142">
        <v>0</v>
      </c>
      <c r="T548" s="143">
        <f>S548*H548</f>
        <v>0</v>
      </c>
      <c r="AR548" s="144" t="s">
        <v>246</v>
      </c>
      <c r="AT548" s="144" t="s">
        <v>142</v>
      </c>
      <c r="AU548" s="144" t="s">
        <v>86</v>
      </c>
      <c r="AY548" s="16" t="s">
        <v>139</v>
      </c>
      <c r="BE548" s="145">
        <f>IF(N548="základní",J548,0)</f>
        <v>0</v>
      </c>
      <c r="BF548" s="145">
        <f>IF(N548="snížená",J548,0)</f>
        <v>0</v>
      </c>
      <c r="BG548" s="145">
        <f>IF(N548="zákl. přenesená",J548,0)</f>
        <v>0</v>
      </c>
      <c r="BH548" s="145">
        <f>IF(N548="sníž. přenesená",J548,0)</f>
        <v>0</v>
      </c>
      <c r="BI548" s="145">
        <f>IF(N548="nulová",J548,0)</f>
        <v>0</v>
      </c>
      <c r="BJ548" s="16" t="s">
        <v>84</v>
      </c>
      <c r="BK548" s="145">
        <f>ROUND(I548*H548,2)</f>
        <v>0</v>
      </c>
      <c r="BL548" s="16" t="s">
        <v>246</v>
      </c>
      <c r="BM548" s="144" t="s">
        <v>608</v>
      </c>
    </row>
    <row r="549" spans="2:65" s="1" customFormat="1" ht="11.25">
      <c r="B549" s="31"/>
      <c r="D549" s="146" t="s">
        <v>148</v>
      </c>
      <c r="F549" s="147" t="s">
        <v>609</v>
      </c>
      <c r="I549" s="148"/>
      <c r="L549" s="31"/>
      <c r="M549" s="149"/>
      <c r="T549" s="55"/>
      <c r="AT549" s="16" t="s">
        <v>148</v>
      </c>
      <c r="AU549" s="16" t="s">
        <v>86</v>
      </c>
    </row>
    <row r="550" spans="2:65" s="1" customFormat="1" ht="14.45" customHeight="1">
      <c r="B550" s="31"/>
      <c r="C550" s="132" t="s">
        <v>610</v>
      </c>
      <c r="D550" s="132" t="s">
        <v>142</v>
      </c>
      <c r="E550" s="133" t="s">
        <v>611</v>
      </c>
      <c r="F550" s="134" t="s">
        <v>612</v>
      </c>
      <c r="G550" s="135" t="s">
        <v>171</v>
      </c>
      <c r="H550" s="136">
        <v>21.54</v>
      </c>
      <c r="I550" s="137"/>
      <c r="J550" s="138">
        <f>ROUND(I550*H550,2)</f>
        <v>0</v>
      </c>
      <c r="K550" s="139"/>
      <c r="L550" s="31"/>
      <c r="M550" s="140" t="s">
        <v>1</v>
      </c>
      <c r="N550" s="141" t="s">
        <v>41</v>
      </c>
      <c r="P550" s="142">
        <f>O550*H550</f>
        <v>0</v>
      </c>
      <c r="Q550" s="142">
        <v>0</v>
      </c>
      <c r="R550" s="142">
        <f>Q550*H550</f>
        <v>0</v>
      </c>
      <c r="S550" s="142">
        <v>0</v>
      </c>
      <c r="T550" s="143">
        <f>S550*H550</f>
        <v>0</v>
      </c>
      <c r="AR550" s="144" t="s">
        <v>246</v>
      </c>
      <c r="AT550" s="144" t="s">
        <v>142</v>
      </c>
      <c r="AU550" s="144" t="s">
        <v>86</v>
      </c>
      <c r="AY550" s="16" t="s">
        <v>139</v>
      </c>
      <c r="BE550" s="145">
        <f>IF(N550="základní",J550,0)</f>
        <v>0</v>
      </c>
      <c r="BF550" s="145">
        <f>IF(N550="snížená",J550,0)</f>
        <v>0</v>
      </c>
      <c r="BG550" s="145">
        <f>IF(N550="zákl. přenesená",J550,0)</f>
        <v>0</v>
      </c>
      <c r="BH550" s="145">
        <f>IF(N550="sníž. přenesená",J550,0)</f>
        <v>0</v>
      </c>
      <c r="BI550" s="145">
        <f>IF(N550="nulová",J550,0)</f>
        <v>0</v>
      </c>
      <c r="BJ550" s="16" t="s">
        <v>84</v>
      </c>
      <c r="BK550" s="145">
        <f>ROUND(I550*H550,2)</f>
        <v>0</v>
      </c>
      <c r="BL550" s="16" t="s">
        <v>246</v>
      </c>
      <c r="BM550" s="144" t="s">
        <v>613</v>
      </c>
    </row>
    <row r="551" spans="2:65" s="1" customFormat="1" ht="11.25">
      <c r="B551" s="31"/>
      <c r="D551" s="146" t="s">
        <v>148</v>
      </c>
      <c r="F551" s="147" t="s">
        <v>614</v>
      </c>
      <c r="I551" s="148"/>
      <c r="L551" s="31"/>
      <c r="M551" s="149"/>
      <c r="T551" s="55"/>
      <c r="AT551" s="16" t="s">
        <v>148</v>
      </c>
      <c r="AU551" s="16" t="s">
        <v>86</v>
      </c>
    </row>
    <row r="552" spans="2:65" s="12" customFormat="1" ht="11.25">
      <c r="B552" s="150"/>
      <c r="D552" s="151" t="s">
        <v>150</v>
      </c>
      <c r="E552" s="152" t="s">
        <v>1</v>
      </c>
      <c r="F552" s="153" t="s">
        <v>166</v>
      </c>
      <c r="H552" s="152" t="s">
        <v>1</v>
      </c>
      <c r="I552" s="154"/>
      <c r="L552" s="150"/>
      <c r="M552" s="155"/>
      <c r="T552" s="156"/>
      <c r="AT552" s="152" t="s">
        <v>150</v>
      </c>
      <c r="AU552" s="152" t="s">
        <v>86</v>
      </c>
      <c r="AV552" s="12" t="s">
        <v>84</v>
      </c>
      <c r="AW552" s="12" t="s">
        <v>32</v>
      </c>
      <c r="AX552" s="12" t="s">
        <v>76</v>
      </c>
      <c r="AY552" s="152" t="s">
        <v>139</v>
      </c>
    </row>
    <row r="553" spans="2:65" s="12" customFormat="1" ht="11.25">
      <c r="B553" s="150"/>
      <c r="D553" s="151" t="s">
        <v>150</v>
      </c>
      <c r="E553" s="152" t="s">
        <v>1</v>
      </c>
      <c r="F553" s="153" t="s">
        <v>152</v>
      </c>
      <c r="H553" s="152" t="s">
        <v>1</v>
      </c>
      <c r="I553" s="154"/>
      <c r="L553" s="150"/>
      <c r="M553" s="155"/>
      <c r="T553" s="156"/>
      <c r="AT553" s="152" t="s">
        <v>150</v>
      </c>
      <c r="AU553" s="152" t="s">
        <v>86</v>
      </c>
      <c r="AV553" s="12" t="s">
        <v>84</v>
      </c>
      <c r="AW553" s="12" t="s">
        <v>32</v>
      </c>
      <c r="AX553" s="12" t="s">
        <v>76</v>
      </c>
      <c r="AY553" s="152" t="s">
        <v>139</v>
      </c>
    </row>
    <row r="554" spans="2:65" s="12" customFormat="1" ht="11.25">
      <c r="B554" s="150"/>
      <c r="D554" s="151" t="s">
        <v>150</v>
      </c>
      <c r="E554" s="152" t="s">
        <v>1</v>
      </c>
      <c r="F554" s="153" t="s">
        <v>615</v>
      </c>
      <c r="H554" s="152" t="s">
        <v>1</v>
      </c>
      <c r="I554" s="154"/>
      <c r="L554" s="150"/>
      <c r="M554" s="155"/>
      <c r="T554" s="156"/>
      <c r="AT554" s="152" t="s">
        <v>150</v>
      </c>
      <c r="AU554" s="152" t="s">
        <v>86</v>
      </c>
      <c r="AV554" s="12" t="s">
        <v>84</v>
      </c>
      <c r="AW554" s="12" t="s">
        <v>32</v>
      </c>
      <c r="AX554" s="12" t="s">
        <v>76</v>
      </c>
      <c r="AY554" s="152" t="s">
        <v>139</v>
      </c>
    </row>
    <row r="555" spans="2:65" s="13" customFormat="1" ht="11.25">
      <c r="B555" s="157"/>
      <c r="D555" s="151" t="s">
        <v>150</v>
      </c>
      <c r="E555" s="158" t="s">
        <v>1</v>
      </c>
      <c r="F555" s="159" t="s">
        <v>616</v>
      </c>
      <c r="H555" s="160">
        <v>21.54</v>
      </c>
      <c r="I555" s="161"/>
      <c r="L555" s="157"/>
      <c r="M555" s="162"/>
      <c r="T555" s="163"/>
      <c r="AT555" s="158" t="s">
        <v>150</v>
      </c>
      <c r="AU555" s="158" t="s">
        <v>86</v>
      </c>
      <c r="AV555" s="13" t="s">
        <v>86</v>
      </c>
      <c r="AW555" s="13" t="s">
        <v>32</v>
      </c>
      <c r="AX555" s="13" t="s">
        <v>76</v>
      </c>
      <c r="AY555" s="158" t="s">
        <v>139</v>
      </c>
    </row>
    <row r="556" spans="2:65" s="14" customFormat="1" ht="11.25">
      <c r="B556" s="164"/>
      <c r="D556" s="151" t="s">
        <v>150</v>
      </c>
      <c r="E556" s="165" t="s">
        <v>1</v>
      </c>
      <c r="F556" s="166" t="s">
        <v>154</v>
      </c>
      <c r="H556" s="167">
        <v>21.54</v>
      </c>
      <c r="I556" s="168"/>
      <c r="L556" s="164"/>
      <c r="M556" s="169"/>
      <c r="T556" s="170"/>
      <c r="AT556" s="165" t="s">
        <v>150</v>
      </c>
      <c r="AU556" s="165" t="s">
        <v>86</v>
      </c>
      <c r="AV556" s="14" t="s">
        <v>146</v>
      </c>
      <c r="AW556" s="14" t="s">
        <v>32</v>
      </c>
      <c r="AX556" s="14" t="s">
        <v>84</v>
      </c>
      <c r="AY556" s="165" t="s">
        <v>139</v>
      </c>
    </row>
    <row r="557" spans="2:65" s="1" customFormat="1" ht="19.899999999999999" customHeight="1">
      <c r="B557" s="31"/>
      <c r="C557" s="132" t="s">
        <v>617</v>
      </c>
      <c r="D557" s="132" t="s">
        <v>142</v>
      </c>
      <c r="E557" s="133" t="s">
        <v>618</v>
      </c>
      <c r="F557" s="134" t="s">
        <v>619</v>
      </c>
      <c r="G557" s="135" t="s">
        <v>171</v>
      </c>
      <c r="H557" s="136">
        <v>21.54</v>
      </c>
      <c r="I557" s="137"/>
      <c r="J557" s="138">
        <f>ROUND(I557*H557,2)</f>
        <v>0</v>
      </c>
      <c r="K557" s="139"/>
      <c r="L557" s="31"/>
      <c r="M557" s="140" t="s">
        <v>1</v>
      </c>
      <c r="N557" s="141" t="s">
        <v>41</v>
      </c>
      <c r="P557" s="142">
        <f>O557*H557</f>
        <v>0</v>
      </c>
      <c r="Q557" s="142">
        <v>2.9E-4</v>
      </c>
      <c r="R557" s="142">
        <f>Q557*H557</f>
        <v>6.2465999999999997E-3</v>
      </c>
      <c r="S557" s="142">
        <v>0</v>
      </c>
      <c r="T557" s="143">
        <f>S557*H557</f>
        <v>0</v>
      </c>
      <c r="AR557" s="144" t="s">
        <v>246</v>
      </c>
      <c r="AT557" s="144" t="s">
        <v>142</v>
      </c>
      <c r="AU557" s="144" t="s">
        <v>86</v>
      </c>
      <c r="AY557" s="16" t="s">
        <v>139</v>
      </c>
      <c r="BE557" s="145">
        <f>IF(N557="základní",J557,0)</f>
        <v>0</v>
      </c>
      <c r="BF557" s="145">
        <f>IF(N557="snížená",J557,0)</f>
        <v>0</v>
      </c>
      <c r="BG557" s="145">
        <f>IF(N557="zákl. přenesená",J557,0)</f>
        <v>0</v>
      </c>
      <c r="BH557" s="145">
        <f>IF(N557="sníž. přenesená",J557,0)</f>
        <v>0</v>
      </c>
      <c r="BI557" s="145">
        <f>IF(N557="nulová",J557,0)</f>
        <v>0</v>
      </c>
      <c r="BJ557" s="16" t="s">
        <v>84</v>
      </c>
      <c r="BK557" s="145">
        <f>ROUND(I557*H557,2)</f>
        <v>0</v>
      </c>
      <c r="BL557" s="16" t="s">
        <v>246</v>
      </c>
      <c r="BM557" s="144" t="s">
        <v>620</v>
      </c>
    </row>
    <row r="558" spans="2:65" s="1" customFormat="1" ht="11.25">
      <c r="B558" s="31"/>
      <c r="D558" s="146" t="s">
        <v>148</v>
      </c>
      <c r="F558" s="147" t="s">
        <v>621</v>
      </c>
      <c r="I558" s="148"/>
      <c r="L558" s="31"/>
      <c r="M558" s="149"/>
      <c r="T558" s="55"/>
      <c r="AT558" s="16" t="s">
        <v>148</v>
      </c>
      <c r="AU558" s="16" t="s">
        <v>86</v>
      </c>
    </row>
    <row r="559" spans="2:65" s="1" customFormat="1" ht="22.15" customHeight="1">
      <c r="B559" s="31"/>
      <c r="C559" s="132" t="s">
        <v>622</v>
      </c>
      <c r="D559" s="132" t="s">
        <v>142</v>
      </c>
      <c r="E559" s="133" t="s">
        <v>623</v>
      </c>
      <c r="F559" s="134" t="s">
        <v>624</v>
      </c>
      <c r="G559" s="135" t="s">
        <v>171</v>
      </c>
      <c r="H559" s="136">
        <v>21.54</v>
      </c>
      <c r="I559" s="137"/>
      <c r="J559" s="138">
        <f>ROUND(I559*H559,2)</f>
        <v>0</v>
      </c>
      <c r="K559" s="139"/>
      <c r="L559" s="31"/>
      <c r="M559" s="140" t="s">
        <v>1</v>
      </c>
      <c r="N559" s="141" t="s">
        <v>41</v>
      </c>
      <c r="P559" s="142">
        <f>O559*H559</f>
        <v>0</v>
      </c>
      <c r="Q559" s="142">
        <v>6.6E-4</v>
      </c>
      <c r="R559" s="142">
        <f>Q559*H559</f>
        <v>1.4216399999999999E-2</v>
      </c>
      <c r="S559" s="142">
        <v>0</v>
      </c>
      <c r="T559" s="143">
        <f>S559*H559</f>
        <v>0</v>
      </c>
      <c r="AR559" s="144" t="s">
        <v>246</v>
      </c>
      <c r="AT559" s="144" t="s">
        <v>142</v>
      </c>
      <c r="AU559" s="144" t="s">
        <v>86</v>
      </c>
      <c r="AY559" s="16" t="s">
        <v>139</v>
      </c>
      <c r="BE559" s="145">
        <f>IF(N559="základní",J559,0)</f>
        <v>0</v>
      </c>
      <c r="BF559" s="145">
        <f>IF(N559="snížená",J559,0)</f>
        <v>0</v>
      </c>
      <c r="BG559" s="145">
        <f>IF(N559="zákl. přenesená",J559,0)</f>
        <v>0</v>
      </c>
      <c r="BH559" s="145">
        <f>IF(N559="sníž. přenesená",J559,0)</f>
        <v>0</v>
      </c>
      <c r="BI559" s="145">
        <f>IF(N559="nulová",J559,0)</f>
        <v>0</v>
      </c>
      <c r="BJ559" s="16" t="s">
        <v>84</v>
      </c>
      <c r="BK559" s="145">
        <f>ROUND(I559*H559,2)</f>
        <v>0</v>
      </c>
      <c r="BL559" s="16" t="s">
        <v>246</v>
      </c>
      <c r="BM559" s="144" t="s">
        <v>625</v>
      </c>
    </row>
    <row r="560" spans="2:65" s="1" customFormat="1" ht="11.25">
      <c r="B560" s="31"/>
      <c r="D560" s="146" t="s">
        <v>148</v>
      </c>
      <c r="F560" s="147" t="s">
        <v>626</v>
      </c>
      <c r="I560" s="148"/>
      <c r="L560" s="31"/>
      <c r="M560" s="149"/>
      <c r="T560" s="55"/>
      <c r="AT560" s="16" t="s">
        <v>148</v>
      </c>
      <c r="AU560" s="16" t="s">
        <v>86</v>
      </c>
    </row>
    <row r="561" spans="2:65" s="11" customFormat="1" ht="22.9" customHeight="1">
      <c r="B561" s="120"/>
      <c r="D561" s="121" t="s">
        <v>75</v>
      </c>
      <c r="E561" s="130" t="s">
        <v>627</v>
      </c>
      <c r="F561" s="130" t="s">
        <v>628</v>
      </c>
      <c r="I561" s="123"/>
      <c r="J561" s="131">
        <f>BK561</f>
        <v>0</v>
      </c>
      <c r="L561" s="120"/>
      <c r="M561" s="125"/>
      <c r="P561" s="126">
        <f>SUM(P562:P591)</f>
        <v>0</v>
      </c>
      <c r="R561" s="126">
        <f>SUM(R562:R591)</f>
        <v>0.27361201000000002</v>
      </c>
      <c r="T561" s="127">
        <f>SUM(T562:T591)</f>
        <v>0</v>
      </c>
      <c r="AR561" s="121" t="s">
        <v>86</v>
      </c>
      <c r="AT561" s="128" t="s">
        <v>75</v>
      </c>
      <c r="AU561" s="128" t="s">
        <v>84</v>
      </c>
      <c r="AY561" s="121" t="s">
        <v>139</v>
      </c>
      <c r="BK561" s="129">
        <f>SUM(BK562:BK591)</f>
        <v>0</v>
      </c>
    </row>
    <row r="562" spans="2:65" s="1" customFormat="1" ht="30" customHeight="1">
      <c r="B562" s="31"/>
      <c r="C562" s="132" t="s">
        <v>629</v>
      </c>
      <c r="D562" s="132" t="s">
        <v>142</v>
      </c>
      <c r="E562" s="133" t="s">
        <v>630</v>
      </c>
      <c r="F562" s="134" t="s">
        <v>631</v>
      </c>
      <c r="G562" s="135" t="s">
        <v>171</v>
      </c>
      <c r="H562" s="136">
        <v>550</v>
      </c>
      <c r="I562" s="137"/>
      <c r="J562" s="138">
        <f>ROUND(I562*H562,2)</f>
        <v>0</v>
      </c>
      <c r="K562" s="139"/>
      <c r="L562" s="31"/>
      <c r="M562" s="140" t="s">
        <v>1</v>
      </c>
      <c r="N562" s="141" t="s">
        <v>41</v>
      </c>
      <c r="P562" s="142">
        <f>O562*H562</f>
        <v>0</v>
      </c>
      <c r="Q562" s="142">
        <v>2.0000000000000001E-4</v>
      </c>
      <c r="R562" s="142">
        <f>Q562*H562</f>
        <v>0.11</v>
      </c>
      <c r="S562" s="142">
        <v>0</v>
      </c>
      <c r="T562" s="143">
        <f>S562*H562</f>
        <v>0</v>
      </c>
      <c r="AR562" s="144" t="s">
        <v>246</v>
      </c>
      <c r="AT562" s="144" t="s">
        <v>142</v>
      </c>
      <c r="AU562" s="144" t="s">
        <v>86</v>
      </c>
      <c r="AY562" s="16" t="s">
        <v>139</v>
      </c>
      <c r="BE562" s="145">
        <f>IF(N562="základní",J562,0)</f>
        <v>0</v>
      </c>
      <c r="BF562" s="145">
        <f>IF(N562="snížená",J562,0)</f>
        <v>0</v>
      </c>
      <c r="BG562" s="145">
        <f>IF(N562="zákl. přenesená",J562,0)</f>
        <v>0</v>
      </c>
      <c r="BH562" s="145">
        <f>IF(N562="sníž. přenesená",J562,0)</f>
        <v>0</v>
      </c>
      <c r="BI562" s="145">
        <f>IF(N562="nulová",J562,0)</f>
        <v>0</v>
      </c>
      <c r="BJ562" s="16" t="s">
        <v>84</v>
      </c>
      <c r="BK562" s="145">
        <f>ROUND(I562*H562,2)</f>
        <v>0</v>
      </c>
      <c r="BL562" s="16" t="s">
        <v>246</v>
      </c>
      <c r="BM562" s="144" t="s">
        <v>632</v>
      </c>
    </row>
    <row r="563" spans="2:65" s="1" customFormat="1" ht="11.25">
      <c r="B563" s="31"/>
      <c r="D563" s="146" t="s">
        <v>148</v>
      </c>
      <c r="F563" s="147" t="s">
        <v>633</v>
      </c>
      <c r="I563" s="148"/>
      <c r="L563" s="31"/>
      <c r="M563" s="149"/>
      <c r="T563" s="55"/>
      <c r="AT563" s="16" t="s">
        <v>148</v>
      </c>
      <c r="AU563" s="16" t="s">
        <v>86</v>
      </c>
    </row>
    <row r="564" spans="2:65" s="12" customFormat="1" ht="11.25">
      <c r="B564" s="150"/>
      <c r="D564" s="151" t="s">
        <v>150</v>
      </c>
      <c r="E564" s="152" t="s">
        <v>1</v>
      </c>
      <c r="F564" s="153" t="s">
        <v>202</v>
      </c>
      <c r="H564" s="152" t="s">
        <v>1</v>
      </c>
      <c r="I564" s="154"/>
      <c r="L564" s="150"/>
      <c r="M564" s="155"/>
      <c r="T564" s="156"/>
      <c r="AT564" s="152" t="s">
        <v>150</v>
      </c>
      <c r="AU564" s="152" t="s">
        <v>86</v>
      </c>
      <c r="AV564" s="12" t="s">
        <v>84</v>
      </c>
      <c r="AW564" s="12" t="s">
        <v>32</v>
      </c>
      <c r="AX564" s="12" t="s">
        <v>76</v>
      </c>
      <c r="AY564" s="152" t="s">
        <v>139</v>
      </c>
    </row>
    <row r="565" spans="2:65" s="12" customFormat="1" ht="11.25">
      <c r="B565" s="150"/>
      <c r="D565" s="151" t="s">
        <v>150</v>
      </c>
      <c r="E565" s="152" t="s">
        <v>1</v>
      </c>
      <c r="F565" s="153" t="s">
        <v>203</v>
      </c>
      <c r="H565" s="152" t="s">
        <v>1</v>
      </c>
      <c r="I565" s="154"/>
      <c r="L565" s="150"/>
      <c r="M565" s="155"/>
      <c r="T565" s="156"/>
      <c r="AT565" s="152" t="s">
        <v>150</v>
      </c>
      <c r="AU565" s="152" t="s">
        <v>86</v>
      </c>
      <c r="AV565" s="12" t="s">
        <v>84</v>
      </c>
      <c r="AW565" s="12" t="s">
        <v>32</v>
      </c>
      <c r="AX565" s="12" t="s">
        <v>76</v>
      </c>
      <c r="AY565" s="152" t="s">
        <v>139</v>
      </c>
    </row>
    <row r="566" spans="2:65" s="13" customFormat="1" ht="11.25">
      <c r="B566" s="157"/>
      <c r="D566" s="151" t="s">
        <v>150</v>
      </c>
      <c r="E566" s="158" t="s">
        <v>1</v>
      </c>
      <c r="F566" s="159" t="s">
        <v>634</v>
      </c>
      <c r="H566" s="160">
        <v>350</v>
      </c>
      <c r="I566" s="161"/>
      <c r="L566" s="157"/>
      <c r="M566" s="162"/>
      <c r="T566" s="163"/>
      <c r="AT566" s="158" t="s">
        <v>150</v>
      </c>
      <c r="AU566" s="158" t="s">
        <v>86</v>
      </c>
      <c r="AV566" s="13" t="s">
        <v>86</v>
      </c>
      <c r="AW566" s="13" t="s">
        <v>32</v>
      </c>
      <c r="AX566" s="13" t="s">
        <v>76</v>
      </c>
      <c r="AY566" s="158" t="s">
        <v>139</v>
      </c>
    </row>
    <row r="567" spans="2:65" s="13" customFormat="1" ht="11.25">
      <c r="B567" s="157"/>
      <c r="D567" s="151" t="s">
        <v>150</v>
      </c>
      <c r="E567" s="158" t="s">
        <v>1</v>
      </c>
      <c r="F567" s="159" t="s">
        <v>635</v>
      </c>
      <c r="H567" s="160">
        <v>200</v>
      </c>
      <c r="I567" s="161"/>
      <c r="L567" s="157"/>
      <c r="M567" s="162"/>
      <c r="T567" s="163"/>
      <c r="AT567" s="158" t="s">
        <v>150</v>
      </c>
      <c r="AU567" s="158" t="s">
        <v>86</v>
      </c>
      <c r="AV567" s="13" t="s">
        <v>86</v>
      </c>
      <c r="AW567" s="13" t="s">
        <v>32</v>
      </c>
      <c r="AX567" s="13" t="s">
        <v>76</v>
      </c>
      <c r="AY567" s="158" t="s">
        <v>139</v>
      </c>
    </row>
    <row r="568" spans="2:65" s="14" customFormat="1" ht="11.25">
      <c r="B568" s="164"/>
      <c r="D568" s="151" t="s">
        <v>150</v>
      </c>
      <c r="E568" s="165" t="s">
        <v>1</v>
      </c>
      <c r="F568" s="166" t="s">
        <v>154</v>
      </c>
      <c r="H568" s="167">
        <v>550</v>
      </c>
      <c r="I568" s="168"/>
      <c r="L568" s="164"/>
      <c r="M568" s="169"/>
      <c r="T568" s="170"/>
      <c r="AT568" s="165" t="s">
        <v>150</v>
      </c>
      <c r="AU568" s="165" t="s">
        <v>86</v>
      </c>
      <c r="AV568" s="14" t="s">
        <v>146</v>
      </c>
      <c r="AW568" s="14" t="s">
        <v>32</v>
      </c>
      <c r="AX568" s="14" t="s">
        <v>84</v>
      </c>
      <c r="AY568" s="165" t="s">
        <v>139</v>
      </c>
    </row>
    <row r="569" spans="2:65" s="1" customFormat="1" ht="30" customHeight="1">
      <c r="B569" s="31"/>
      <c r="C569" s="132" t="s">
        <v>636</v>
      </c>
      <c r="D569" s="132" t="s">
        <v>142</v>
      </c>
      <c r="E569" s="133" t="s">
        <v>637</v>
      </c>
      <c r="F569" s="134" t="s">
        <v>638</v>
      </c>
      <c r="G569" s="135" t="s">
        <v>171</v>
      </c>
      <c r="H569" s="136">
        <v>200</v>
      </c>
      <c r="I569" s="137"/>
      <c r="J569" s="138">
        <f>ROUND(I569*H569,2)</f>
        <v>0</v>
      </c>
      <c r="K569" s="139"/>
      <c r="L569" s="31"/>
      <c r="M569" s="140" t="s">
        <v>1</v>
      </c>
      <c r="N569" s="141" t="s">
        <v>41</v>
      </c>
      <c r="P569" s="142">
        <f>O569*H569</f>
        <v>0</v>
      </c>
      <c r="Q569" s="142">
        <v>2.5999999999999998E-4</v>
      </c>
      <c r="R569" s="142">
        <f>Q569*H569</f>
        <v>5.1999999999999998E-2</v>
      </c>
      <c r="S569" s="142">
        <v>0</v>
      </c>
      <c r="T569" s="143">
        <f>S569*H569</f>
        <v>0</v>
      </c>
      <c r="AR569" s="144" t="s">
        <v>246</v>
      </c>
      <c r="AT569" s="144" t="s">
        <v>142</v>
      </c>
      <c r="AU569" s="144" t="s">
        <v>86</v>
      </c>
      <c r="AY569" s="16" t="s">
        <v>139</v>
      </c>
      <c r="BE569" s="145">
        <f>IF(N569="základní",J569,0)</f>
        <v>0</v>
      </c>
      <c r="BF569" s="145">
        <f>IF(N569="snížená",J569,0)</f>
        <v>0</v>
      </c>
      <c r="BG569" s="145">
        <f>IF(N569="zákl. přenesená",J569,0)</f>
        <v>0</v>
      </c>
      <c r="BH569" s="145">
        <f>IF(N569="sníž. přenesená",J569,0)</f>
        <v>0</v>
      </c>
      <c r="BI569" s="145">
        <f>IF(N569="nulová",J569,0)</f>
        <v>0</v>
      </c>
      <c r="BJ569" s="16" t="s">
        <v>84</v>
      </c>
      <c r="BK569" s="145">
        <f>ROUND(I569*H569,2)</f>
        <v>0</v>
      </c>
      <c r="BL569" s="16" t="s">
        <v>246</v>
      </c>
      <c r="BM569" s="144" t="s">
        <v>639</v>
      </c>
    </row>
    <row r="570" spans="2:65" s="1" customFormat="1" ht="11.25">
      <c r="B570" s="31"/>
      <c r="D570" s="146" t="s">
        <v>148</v>
      </c>
      <c r="F570" s="147" t="s">
        <v>640</v>
      </c>
      <c r="I570" s="148"/>
      <c r="L570" s="31"/>
      <c r="M570" s="149"/>
      <c r="T570" s="55"/>
      <c r="AT570" s="16" t="s">
        <v>148</v>
      </c>
      <c r="AU570" s="16" t="s">
        <v>86</v>
      </c>
    </row>
    <row r="571" spans="2:65" s="12" customFormat="1" ht="11.25">
      <c r="B571" s="150"/>
      <c r="D571" s="151" t="s">
        <v>150</v>
      </c>
      <c r="E571" s="152" t="s">
        <v>1</v>
      </c>
      <c r="F571" s="153" t="s">
        <v>202</v>
      </c>
      <c r="H571" s="152" t="s">
        <v>1</v>
      </c>
      <c r="I571" s="154"/>
      <c r="L571" s="150"/>
      <c r="M571" s="155"/>
      <c r="T571" s="156"/>
      <c r="AT571" s="152" t="s">
        <v>150</v>
      </c>
      <c r="AU571" s="152" t="s">
        <v>86</v>
      </c>
      <c r="AV571" s="12" t="s">
        <v>84</v>
      </c>
      <c r="AW571" s="12" t="s">
        <v>32</v>
      </c>
      <c r="AX571" s="12" t="s">
        <v>76</v>
      </c>
      <c r="AY571" s="152" t="s">
        <v>139</v>
      </c>
    </row>
    <row r="572" spans="2:65" s="12" customFormat="1" ht="11.25">
      <c r="B572" s="150"/>
      <c r="D572" s="151" t="s">
        <v>150</v>
      </c>
      <c r="E572" s="152" t="s">
        <v>1</v>
      </c>
      <c r="F572" s="153" t="s">
        <v>203</v>
      </c>
      <c r="H572" s="152" t="s">
        <v>1</v>
      </c>
      <c r="I572" s="154"/>
      <c r="L572" s="150"/>
      <c r="M572" s="155"/>
      <c r="T572" s="156"/>
      <c r="AT572" s="152" t="s">
        <v>150</v>
      </c>
      <c r="AU572" s="152" t="s">
        <v>86</v>
      </c>
      <c r="AV572" s="12" t="s">
        <v>84</v>
      </c>
      <c r="AW572" s="12" t="s">
        <v>32</v>
      </c>
      <c r="AX572" s="12" t="s">
        <v>76</v>
      </c>
      <c r="AY572" s="152" t="s">
        <v>139</v>
      </c>
    </row>
    <row r="573" spans="2:65" s="13" customFormat="1" ht="11.25">
      <c r="B573" s="157"/>
      <c r="D573" s="151" t="s">
        <v>150</v>
      </c>
      <c r="E573" s="158" t="s">
        <v>1</v>
      </c>
      <c r="F573" s="159" t="s">
        <v>641</v>
      </c>
      <c r="H573" s="160">
        <v>200</v>
      </c>
      <c r="I573" s="161"/>
      <c r="L573" s="157"/>
      <c r="M573" s="162"/>
      <c r="T573" s="163"/>
      <c r="AT573" s="158" t="s">
        <v>150</v>
      </c>
      <c r="AU573" s="158" t="s">
        <v>86</v>
      </c>
      <c r="AV573" s="13" t="s">
        <v>86</v>
      </c>
      <c r="AW573" s="13" t="s">
        <v>32</v>
      </c>
      <c r="AX573" s="13" t="s">
        <v>76</v>
      </c>
      <c r="AY573" s="158" t="s">
        <v>139</v>
      </c>
    </row>
    <row r="574" spans="2:65" s="14" customFormat="1" ht="11.25">
      <c r="B574" s="164"/>
      <c r="D574" s="151" t="s">
        <v>150</v>
      </c>
      <c r="E574" s="165" t="s">
        <v>1</v>
      </c>
      <c r="F574" s="166" t="s">
        <v>154</v>
      </c>
      <c r="H574" s="167">
        <v>200</v>
      </c>
      <c r="I574" s="168"/>
      <c r="L574" s="164"/>
      <c r="M574" s="169"/>
      <c r="T574" s="170"/>
      <c r="AT574" s="165" t="s">
        <v>150</v>
      </c>
      <c r="AU574" s="165" t="s">
        <v>86</v>
      </c>
      <c r="AV574" s="14" t="s">
        <v>146</v>
      </c>
      <c r="AW574" s="14" t="s">
        <v>32</v>
      </c>
      <c r="AX574" s="14" t="s">
        <v>84</v>
      </c>
      <c r="AY574" s="165" t="s">
        <v>139</v>
      </c>
    </row>
    <row r="575" spans="2:65" s="1" customFormat="1" ht="22.15" customHeight="1">
      <c r="B575" s="31"/>
      <c r="C575" s="132" t="s">
        <v>642</v>
      </c>
      <c r="D575" s="132" t="s">
        <v>142</v>
      </c>
      <c r="E575" s="133" t="s">
        <v>643</v>
      </c>
      <c r="F575" s="134" t="s">
        <v>644</v>
      </c>
      <c r="G575" s="135" t="s">
        <v>171</v>
      </c>
      <c r="H575" s="136">
        <v>34.869</v>
      </c>
      <c r="I575" s="137"/>
      <c r="J575" s="138">
        <f>ROUND(I575*H575,2)</f>
        <v>0</v>
      </c>
      <c r="K575" s="139"/>
      <c r="L575" s="31"/>
      <c r="M575" s="140" t="s">
        <v>1</v>
      </c>
      <c r="N575" s="141" t="s">
        <v>41</v>
      </c>
      <c r="P575" s="142">
        <f>O575*H575</f>
        <v>0</v>
      </c>
      <c r="Q575" s="142">
        <v>2.9E-4</v>
      </c>
      <c r="R575" s="142">
        <f>Q575*H575</f>
        <v>1.0112009999999999E-2</v>
      </c>
      <c r="S575" s="142">
        <v>0</v>
      </c>
      <c r="T575" s="143">
        <f>S575*H575</f>
        <v>0</v>
      </c>
      <c r="AR575" s="144" t="s">
        <v>246</v>
      </c>
      <c r="AT575" s="144" t="s">
        <v>142</v>
      </c>
      <c r="AU575" s="144" t="s">
        <v>86</v>
      </c>
      <c r="AY575" s="16" t="s">
        <v>139</v>
      </c>
      <c r="BE575" s="145">
        <f>IF(N575="základní",J575,0)</f>
        <v>0</v>
      </c>
      <c r="BF575" s="145">
        <f>IF(N575="snížená",J575,0)</f>
        <v>0</v>
      </c>
      <c r="BG575" s="145">
        <f>IF(N575="zákl. přenesená",J575,0)</f>
        <v>0</v>
      </c>
      <c r="BH575" s="145">
        <f>IF(N575="sníž. přenesená",J575,0)</f>
        <v>0</v>
      </c>
      <c r="BI575" s="145">
        <f>IF(N575="nulová",J575,0)</f>
        <v>0</v>
      </c>
      <c r="BJ575" s="16" t="s">
        <v>84</v>
      </c>
      <c r="BK575" s="145">
        <f>ROUND(I575*H575,2)</f>
        <v>0</v>
      </c>
      <c r="BL575" s="16" t="s">
        <v>246</v>
      </c>
      <c r="BM575" s="144" t="s">
        <v>645</v>
      </c>
    </row>
    <row r="576" spans="2:65" s="1" customFormat="1" ht="11.25">
      <c r="B576" s="31"/>
      <c r="D576" s="146" t="s">
        <v>148</v>
      </c>
      <c r="F576" s="147" t="s">
        <v>646</v>
      </c>
      <c r="I576" s="148"/>
      <c r="L576" s="31"/>
      <c r="M576" s="149"/>
      <c r="T576" s="55"/>
      <c r="AT576" s="16" t="s">
        <v>148</v>
      </c>
      <c r="AU576" s="16" t="s">
        <v>86</v>
      </c>
    </row>
    <row r="577" spans="2:65" s="12" customFormat="1" ht="11.25">
      <c r="B577" s="150"/>
      <c r="D577" s="151" t="s">
        <v>150</v>
      </c>
      <c r="E577" s="152" t="s">
        <v>1</v>
      </c>
      <c r="F577" s="153" t="s">
        <v>294</v>
      </c>
      <c r="H577" s="152" t="s">
        <v>1</v>
      </c>
      <c r="I577" s="154"/>
      <c r="L577" s="150"/>
      <c r="M577" s="155"/>
      <c r="T577" s="156"/>
      <c r="AT577" s="152" t="s">
        <v>150</v>
      </c>
      <c r="AU577" s="152" t="s">
        <v>86</v>
      </c>
      <c r="AV577" s="12" t="s">
        <v>84</v>
      </c>
      <c r="AW577" s="12" t="s">
        <v>32</v>
      </c>
      <c r="AX577" s="12" t="s">
        <v>76</v>
      </c>
      <c r="AY577" s="152" t="s">
        <v>139</v>
      </c>
    </row>
    <row r="578" spans="2:65" s="12" customFormat="1" ht="11.25">
      <c r="B578" s="150"/>
      <c r="D578" s="151" t="s">
        <v>150</v>
      </c>
      <c r="E578" s="152" t="s">
        <v>1</v>
      </c>
      <c r="F578" s="153" t="s">
        <v>647</v>
      </c>
      <c r="H578" s="152" t="s">
        <v>1</v>
      </c>
      <c r="I578" s="154"/>
      <c r="L578" s="150"/>
      <c r="M578" s="155"/>
      <c r="T578" s="156"/>
      <c r="AT578" s="152" t="s">
        <v>150</v>
      </c>
      <c r="AU578" s="152" t="s">
        <v>86</v>
      </c>
      <c r="AV578" s="12" t="s">
        <v>84</v>
      </c>
      <c r="AW578" s="12" t="s">
        <v>32</v>
      </c>
      <c r="AX578" s="12" t="s">
        <v>76</v>
      </c>
      <c r="AY578" s="152" t="s">
        <v>139</v>
      </c>
    </row>
    <row r="579" spans="2:65" s="12" customFormat="1" ht="11.25">
      <c r="B579" s="150"/>
      <c r="D579" s="151" t="s">
        <v>150</v>
      </c>
      <c r="E579" s="152" t="s">
        <v>1</v>
      </c>
      <c r="F579" s="153" t="s">
        <v>260</v>
      </c>
      <c r="H579" s="152" t="s">
        <v>1</v>
      </c>
      <c r="I579" s="154"/>
      <c r="L579" s="150"/>
      <c r="M579" s="155"/>
      <c r="T579" s="156"/>
      <c r="AT579" s="152" t="s">
        <v>150</v>
      </c>
      <c r="AU579" s="152" t="s">
        <v>86</v>
      </c>
      <c r="AV579" s="12" t="s">
        <v>84</v>
      </c>
      <c r="AW579" s="12" t="s">
        <v>32</v>
      </c>
      <c r="AX579" s="12" t="s">
        <v>76</v>
      </c>
      <c r="AY579" s="152" t="s">
        <v>139</v>
      </c>
    </row>
    <row r="580" spans="2:65" s="12" customFormat="1" ht="11.25">
      <c r="B580" s="150"/>
      <c r="D580" s="151" t="s">
        <v>150</v>
      </c>
      <c r="E580" s="152" t="s">
        <v>1</v>
      </c>
      <c r="F580" s="153" t="s">
        <v>400</v>
      </c>
      <c r="H580" s="152" t="s">
        <v>1</v>
      </c>
      <c r="I580" s="154"/>
      <c r="L580" s="150"/>
      <c r="M580" s="155"/>
      <c r="T580" s="156"/>
      <c r="AT580" s="152" t="s">
        <v>150</v>
      </c>
      <c r="AU580" s="152" t="s">
        <v>86</v>
      </c>
      <c r="AV580" s="12" t="s">
        <v>84</v>
      </c>
      <c r="AW580" s="12" t="s">
        <v>32</v>
      </c>
      <c r="AX580" s="12" t="s">
        <v>76</v>
      </c>
      <c r="AY580" s="152" t="s">
        <v>139</v>
      </c>
    </row>
    <row r="581" spans="2:65" s="13" customFormat="1" ht="11.25">
      <c r="B581" s="157"/>
      <c r="D581" s="151" t="s">
        <v>150</v>
      </c>
      <c r="E581" s="158" t="s">
        <v>1</v>
      </c>
      <c r="F581" s="159" t="s">
        <v>648</v>
      </c>
      <c r="H581" s="160">
        <v>7.3940000000000001</v>
      </c>
      <c r="I581" s="161"/>
      <c r="L581" s="157"/>
      <c r="M581" s="162"/>
      <c r="T581" s="163"/>
      <c r="AT581" s="158" t="s">
        <v>150</v>
      </c>
      <c r="AU581" s="158" t="s">
        <v>86</v>
      </c>
      <c r="AV581" s="13" t="s">
        <v>86</v>
      </c>
      <c r="AW581" s="13" t="s">
        <v>32</v>
      </c>
      <c r="AX581" s="13" t="s">
        <v>76</v>
      </c>
      <c r="AY581" s="158" t="s">
        <v>139</v>
      </c>
    </row>
    <row r="582" spans="2:65" s="12" customFormat="1" ht="11.25">
      <c r="B582" s="150"/>
      <c r="D582" s="151" t="s">
        <v>150</v>
      </c>
      <c r="E582" s="152" t="s">
        <v>1</v>
      </c>
      <c r="F582" s="153" t="s">
        <v>166</v>
      </c>
      <c r="H582" s="152" t="s">
        <v>1</v>
      </c>
      <c r="I582" s="154"/>
      <c r="L582" s="150"/>
      <c r="M582" s="155"/>
      <c r="T582" s="156"/>
      <c r="AT582" s="152" t="s">
        <v>150</v>
      </c>
      <c r="AU582" s="152" t="s">
        <v>86</v>
      </c>
      <c r="AV582" s="12" t="s">
        <v>84</v>
      </c>
      <c r="AW582" s="12" t="s">
        <v>32</v>
      </c>
      <c r="AX582" s="12" t="s">
        <v>76</v>
      </c>
      <c r="AY582" s="152" t="s">
        <v>139</v>
      </c>
    </row>
    <row r="583" spans="2:65" s="12" customFormat="1" ht="11.25">
      <c r="B583" s="150"/>
      <c r="D583" s="151" t="s">
        <v>150</v>
      </c>
      <c r="E583" s="152" t="s">
        <v>1</v>
      </c>
      <c r="F583" s="153" t="s">
        <v>402</v>
      </c>
      <c r="H583" s="152" t="s">
        <v>1</v>
      </c>
      <c r="I583" s="154"/>
      <c r="L583" s="150"/>
      <c r="M583" s="155"/>
      <c r="T583" s="156"/>
      <c r="AT583" s="152" t="s">
        <v>150</v>
      </c>
      <c r="AU583" s="152" t="s">
        <v>86</v>
      </c>
      <c r="AV583" s="12" t="s">
        <v>84</v>
      </c>
      <c r="AW583" s="12" t="s">
        <v>32</v>
      </c>
      <c r="AX583" s="12" t="s">
        <v>76</v>
      </c>
      <c r="AY583" s="152" t="s">
        <v>139</v>
      </c>
    </row>
    <row r="584" spans="2:65" s="13" customFormat="1" ht="11.25">
      <c r="B584" s="157"/>
      <c r="D584" s="151" t="s">
        <v>150</v>
      </c>
      <c r="E584" s="158" t="s">
        <v>1</v>
      </c>
      <c r="F584" s="159" t="s">
        <v>649</v>
      </c>
      <c r="H584" s="160">
        <v>27.475000000000001</v>
      </c>
      <c r="I584" s="161"/>
      <c r="L584" s="157"/>
      <c r="M584" s="162"/>
      <c r="T584" s="163"/>
      <c r="AT584" s="158" t="s">
        <v>150</v>
      </c>
      <c r="AU584" s="158" t="s">
        <v>86</v>
      </c>
      <c r="AV584" s="13" t="s">
        <v>86</v>
      </c>
      <c r="AW584" s="13" t="s">
        <v>32</v>
      </c>
      <c r="AX584" s="13" t="s">
        <v>76</v>
      </c>
      <c r="AY584" s="158" t="s">
        <v>139</v>
      </c>
    </row>
    <row r="585" spans="2:65" s="14" customFormat="1" ht="11.25">
      <c r="B585" s="164"/>
      <c r="D585" s="151" t="s">
        <v>150</v>
      </c>
      <c r="E585" s="165" t="s">
        <v>1</v>
      </c>
      <c r="F585" s="166" t="s">
        <v>154</v>
      </c>
      <c r="H585" s="167">
        <v>34.869</v>
      </c>
      <c r="I585" s="168"/>
      <c r="L585" s="164"/>
      <c r="M585" s="169"/>
      <c r="T585" s="170"/>
      <c r="AT585" s="165" t="s">
        <v>150</v>
      </c>
      <c r="AU585" s="165" t="s">
        <v>86</v>
      </c>
      <c r="AV585" s="14" t="s">
        <v>146</v>
      </c>
      <c r="AW585" s="14" t="s">
        <v>32</v>
      </c>
      <c r="AX585" s="14" t="s">
        <v>84</v>
      </c>
      <c r="AY585" s="165" t="s">
        <v>139</v>
      </c>
    </row>
    <row r="586" spans="2:65" s="1" customFormat="1" ht="22.15" customHeight="1">
      <c r="B586" s="31"/>
      <c r="C586" s="132" t="s">
        <v>650</v>
      </c>
      <c r="D586" s="132" t="s">
        <v>142</v>
      </c>
      <c r="E586" s="133" t="s">
        <v>651</v>
      </c>
      <c r="F586" s="134" t="s">
        <v>652</v>
      </c>
      <c r="G586" s="135" t="s">
        <v>171</v>
      </c>
      <c r="H586" s="136">
        <v>350</v>
      </c>
      <c r="I586" s="137"/>
      <c r="J586" s="138">
        <f>ROUND(I586*H586,2)</f>
        <v>0</v>
      </c>
      <c r="K586" s="139"/>
      <c r="L586" s="31"/>
      <c r="M586" s="140" t="s">
        <v>1</v>
      </c>
      <c r="N586" s="141" t="s">
        <v>41</v>
      </c>
      <c r="P586" s="142">
        <f>O586*H586</f>
        <v>0</v>
      </c>
      <c r="Q586" s="142">
        <v>2.9E-4</v>
      </c>
      <c r="R586" s="142">
        <f>Q586*H586</f>
        <v>0.10150000000000001</v>
      </c>
      <c r="S586" s="142">
        <v>0</v>
      </c>
      <c r="T586" s="143">
        <f>S586*H586</f>
        <v>0</v>
      </c>
      <c r="AR586" s="144" t="s">
        <v>246</v>
      </c>
      <c r="AT586" s="144" t="s">
        <v>142</v>
      </c>
      <c r="AU586" s="144" t="s">
        <v>86</v>
      </c>
      <c r="AY586" s="16" t="s">
        <v>139</v>
      </c>
      <c r="BE586" s="145">
        <f>IF(N586="základní",J586,0)</f>
        <v>0</v>
      </c>
      <c r="BF586" s="145">
        <f>IF(N586="snížená",J586,0)</f>
        <v>0</v>
      </c>
      <c r="BG586" s="145">
        <f>IF(N586="zákl. přenesená",J586,0)</f>
        <v>0</v>
      </c>
      <c r="BH586" s="145">
        <f>IF(N586="sníž. přenesená",J586,0)</f>
        <v>0</v>
      </c>
      <c r="BI586" s="145">
        <f>IF(N586="nulová",J586,0)</f>
        <v>0</v>
      </c>
      <c r="BJ586" s="16" t="s">
        <v>84</v>
      </c>
      <c r="BK586" s="145">
        <f>ROUND(I586*H586,2)</f>
        <v>0</v>
      </c>
      <c r="BL586" s="16" t="s">
        <v>246</v>
      </c>
      <c r="BM586" s="144" t="s">
        <v>653</v>
      </c>
    </row>
    <row r="587" spans="2:65" s="1" customFormat="1" ht="11.25">
      <c r="B587" s="31"/>
      <c r="D587" s="146" t="s">
        <v>148</v>
      </c>
      <c r="F587" s="147" t="s">
        <v>654</v>
      </c>
      <c r="I587" s="148"/>
      <c r="L587" s="31"/>
      <c r="M587" s="149"/>
      <c r="T587" s="55"/>
      <c r="AT587" s="16" t="s">
        <v>148</v>
      </c>
      <c r="AU587" s="16" t="s">
        <v>86</v>
      </c>
    </row>
    <row r="588" spans="2:65" s="12" customFormat="1" ht="11.25">
      <c r="B588" s="150"/>
      <c r="D588" s="151" t="s">
        <v>150</v>
      </c>
      <c r="E588" s="152" t="s">
        <v>1</v>
      </c>
      <c r="F588" s="153" t="s">
        <v>202</v>
      </c>
      <c r="H588" s="152" t="s">
        <v>1</v>
      </c>
      <c r="I588" s="154"/>
      <c r="L588" s="150"/>
      <c r="M588" s="155"/>
      <c r="T588" s="156"/>
      <c r="AT588" s="152" t="s">
        <v>150</v>
      </c>
      <c r="AU588" s="152" t="s">
        <v>86</v>
      </c>
      <c r="AV588" s="12" t="s">
        <v>84</v>
      </c>
      <c r="AW588" s="12" t="s">
        <v>32</v>
      </c>
      <c r="AX588" s="12" t="s">
        <v>76</v>
      </c>
      <c r="AY588" s="152" t="s">
        <v>139</v>
      </c>
    </row>
    <row r="589" spans="2:65" s="12" customFormat="1" ht="11.25">
      <c r="B589" s="150"/>
      <c r="D589" s="151" t="s">
        <v>150</v>
      </c>
      <c r="E589" s="152" t="s">
        <v>1</v>
      </c>
      <c r="F589" s="153" t="s">
        <v>203</v>
      </c>
      <c r="H589" s="152" t="s">
        <v>1</v>
      </c>
      <c r="I589" s="154"/>
      <c r="L589" s="150"/>
      <c r="M589" s="155"/>
      <c r="T589" s="156"/>
      <c r="AT589" s="152" t="s">
        <v>150</v>
      </c>
      <c r="AU589" s="152" t="s">
        <v>86</v>
      </c>
      <c r="AV589" s="12" t="s">
        <v>84</v>
      </c>
      <c r="AW589" s="12" t="s">
        <v>32</v>
      </c>
      <c r="AX589" s="12" t="s">
        <v>76</v>
      </c>
      <c r="AY589" s="152" t="s">
        <v>139</v>
      </c>
    </row>
    <row r="590" spans="2:65" s="13" customFormat="1" ht="11.25">
      <c r="B590" s="157"/>
      <c r="D590" s="151" t="s">
        <v>150</v>
      </c>
      <c r="E590" s="158" t="s">
        <v>1</v>
      </c>
      <c r="F590" s="159" t="s">
        <v>634</v>
      </c>
      <c r="H590" s="160">
        <v>350</v>
      </c>
      <c r="I590" s="161"/>
      <c r="L590" s="157"/>
      <c r="M590" s="162"/>
      <c r="T590" s="163"/>
      <c r="AT590" s="158" t="s">
        <v>150</v>
      </c>
      <c r="AU590" s="158" t="s">
        <v>86</v>
      </c>
      <c r="AV590" s="13" t="s">
        <v>86</v>
      </c>
      <c r="AW590" s="13" t="s">
        <v>32</v>
      </c>
      <c r="AX590" s="13" t="s">
        <v>76</v>
      </c>
      <c r="AY590" s="158" t="s">
        <v>139</v>
      </c>
    </row>
    <row r="591" spans="2:65" s="14" customFormat="1" ht="11.25">
      <c r="B591" s="164"/>
      <c r="D591" s="151" t="s">
        <v>150</v>
      </c>
      <c r="E591" s="165" t="s">
        <v>1</v>
      </c>
      <c r="F591" s="166" t="s">
        <v>154</v>
      </c>
      <c r="H591" s="167">
        <v>350</v>
      </c>
      <c r="I591" s="168"/>
      <c r="L591" s="164"/>
      <c r="M591" s="184"/>
      <c r="N591" s="185"/>
      <c r="O591" s="185"/>
      <c r="P591" s="185"/>
      <c r="Q591" s="185"/>
      <c r="R591" s="185"/>
      <c r="S591" s="185"/>
      <c r="T591" s="186"/>
      <c r="AT591" s="165" t="s">
        <v>150</v>
      </c>
      <c r="AU591" s="165" t="s">
        <v>86</v>
      </c>
      <c r="AV591" s="14" t="s">
        <v>146</v>
      </c>
      <c r="AW591" s="14" t="s">
        <v>32</v>
      </c>
      <c r="AX591" s="14" t="s">
        <v>84</v>
      </c>
      <c r="AY591" s="165" t="s">
        <v>139</v>
      </c>
    </row>
    <row r="592" spans="2:65" s="1" customFormat="1" ht="6.95" customHeight="1">
      <c r="B592" s="43"/>
      <c r="C592" s="44"/>
      <c r="D592" s="44"/>
      <c r="E592" s="44"/>
      <c r="F592" s="44"/>
      <c r="G592" s="44"/>
      <c r="H592" s="44"/>
      <c r="I592" s="44"/>
      <c r="J592" s="44"/>
      <c r="K592" s="44"/>
      <c r="L592" s="31"/>
    </row>
  </sheetData>
  <sheetProtection algorithmName="SHA-512" hashValue="h49dkvdNotuw6cuoqHq6l5XaG2OlR8/C4A29kCzuwD1kzkRU/wHPHJqImkatIqFZJrnvJQnaz5ygk5m02CCiBQ==" saltValue="2WzXFuRXWfw1nGoT9E+yWJEYw7WjK6ZgWYZxsaHtQG14PST22FQtdhRTD0lY9U7yHarxhAFGEa5zK3+8ub5aqw==" spinCount="100000" sheet="1" objects="1" scenarios="1" formatColumns="0" formatRows="0" autoFilter="0"/>
  <autoFilter ref="C131:K591" xr:uid="{00000000-0009-0000-0000-000001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hyperlinks>
    <hyperlink ref="F136" r:id="rId1" xr:uid="{00000000-0004-0000-0100-000000000000}"/>
    <hyperlink ref="F142" r:id="rId2" xr:uid="{00000000-0004-0000-0100-000001000000}"/>
    <hyperlink ref="F148" r:id="rId3" xr:uid="{00000000-0004-0000-0100-000002000000}"/>
    <hyperlink ref="F155" r:id="rId4" xr:uid="{00000000-0004-0000-0100-000003000000}"/>
    <hyperlink ref="F161" r:id="rId5" xr:uid="{00000000-0004-0000-0100-000004000000}"/>
    <hyperlink ref="F168" r:id="rId6" xr:uid="{00000000-0004-0000-0100-000005000000}"/>
    <hyperlink ref="F176" r:id="rId7" xr:uid="{00000000-0004-0000-0100-000006000000}"/>
    <hyperlink ref="F182" r:id="rId8" xr:uid="{00000000-0004-0000-0100-000007000000}"/>
    <hyperlink ref="F189" r:id="rId9" xr:uid="{00000000-0004-0000-0100-000008000000}"/>
    <hyperlink ref="F201" r:id="rId10" xr:uid="{00000000-0004-0000-0100-000009000000}"/>
    <hyperlink ref="F208" r:id="rId11" xr:uid="{00000000-0004-0000-0100-00000A000000}"/>
    <hyperlink ref="F214" r:id="rId12" xr:uid="{00000000-0004-0000-0100-00000B000000}"/>
    <hyperlink ref="F221" r:id="rId13" xr:uid="{00000000-0004-0000-0100-00000C000000}"/>
    <hyperlink ref="F235" r:id="rId14" xr:uid="{00000000-0004-0000-0100-00000D000000}"/>
    <hyperlink ref="F251" r:id="rId15" xr:uid="{00000000-0004-0000-0100-00000E000000}"/>
    <hyperlink ref="F257" r:id="rId16" xr:uid="{00000000-0004-0000-0100-00000F000000}"/>
    <hyperlink ref="F271" r:id="rId17" xr:uid="{00000000-0004-0000-0100-000010000000}"/>
    <hyperlink ref="F294" r:id="rId18" xr:uid="{00000000-0004-0000-0100-000011000000}"/>
    <hyperlink ref="F301" r:id="rId19" xr:uid="{00000000-0004-0000-0100-000012000000}"/>
    <hyperlink ref="F308" r:id="rId20" xr:uid="{00000000-0004-0000-0100-000013000000}"/>
    <hyperlink ref="F314" r:id="rId21" xr:uid="{00000000-0004-0000-0100-000014000000}"/>
    <hyperlink ref="F320" r:id="rId22" xr:uid="{00000000-0004-0000-0100-000015000000}"/>
    <hyperlink ref="F330" r:id="rId23" xr:uid="{00000000-0004-0000-0100-000016000000}"/>
    <hyperlink ref="F332" r:id="rId24" xr:uid="{00000000-0004-0000-0100-000017000000}"/>
    <hyperlink ref="F334" r:id="rId25" xr:uid="{00000000-0004-0000-0100-000018000000}"/>
    <hyperlink ref="F337" r:id="rId26" xr:uid="{00000000-0004-0000-0100-000019000000}"/>
    <hyperlink ref="F340" r:id="rId27" xr:uid="{00000000-0004-0000-0100-00001A000000}"/>
    <hyperlink ref="F350" r:id="rId28" xr:uid="{00000000-0004-0000-0100-00001B000000}"/>
    <hyperlink ref="F363" r:id="rId29" xr:uid="{00000000-0004-0000-0100-00001C000000}"/>
    <hyperlink ref="F371" r:id="rId30" xr:uid="{00000000-0004-0000-0100-00001D000000}"/>
    <hyperlink ref="F381" r:id="rId31" xr:uid="{00000000-0004-0000-0100-00001E000000}"/>
    <hyperlink ref="F383" r:id="rId32" xr:uid="{00000000-0004-0000-0100-00001F000000}"/>
    <hyperlink ref="F385" r:id="rId33" xr:uid="{00000000-0004-0000-0100-000020000000}"/>
    <hyperlink ref="F401" r:id="rId34" xr:uid="{00000000-0004-0000-0100-000021000000}"/>
    <hyperlink ref="F411" r:id="rId35" xr:uid="{00000000-0004-0000-0100-000022000000}"/>
    <hyperlink ref="F421" r:id="rId36" xr:uid="{00000000-0004-0000-0100-000023000000}"/>
    <hyperlink ref="F430" r:id="rId37" xr:uid="{00000000-0004-0000-0100-000024000000}"/>
    <hyperlink ref="F438" r:id="rId38" xr:uid="{00000000-0004-0000-0100-000025000000}"/>
    <hyperlink ref="F455" r:id="rId39" xr:uid="{00000000-0004-0000-0100-000026000000}"/>
    <hyperlink ref="F467" r:id="rId40" xr:uid="{00000000-0004-0000-0100-000027000000}"/>
    <hyperlink ref="F470" r:id="rId41" xr:uid="{00000000-0004-0000-0100-000028000000}"/>
    <hyperlink ref="F476" r:id="rId42" xr:uid="{00000000-0004-0000-0100-000029000000}"/>
    <hyperlink ref="F482" r:id="rId43" xr:uid="{00000000-0004-0000-0100-00002A000000}"/>
    <hyperlink ref="F488" r:id="rId44" xr:uid="{00000000-0004-0000-0100-00002B000000}"/>
    <hyperlink ref="F495" r:id="rId45" xr:uid="{00000000-0004-0000-0100-00002C000000}"/>
    <hyperlink ref="F502" r:id="rId46" xr:uid="{00000000-0004-0000-0100-00002D000000}"/>
    <hyperlink ref="F511" r:id="rId47" xr:uid="{00000000-0004-0000-0100-00002E000000}"/>
    <hyperlink ref="F514" r:id="rId48" xr:uid="{00000000-0004-0000-0100-00002F000000}"/>
    <hyperlink ref="F521" r:id="rId49" xr:uid="{00000000-0004-0000-0100-000030000000}"/>
    <hyperlink ref="F527" r:id="rId50" xr:uid="{00000000-0004-0000-0100-000031000000}"/>
    <hyperlink ref="F529" r:id="rId51" xr:uid="{00000000-0004-0000-0100-000032000000}"/>
    <hyperlink ref="F535" r:id="rId52" xr:uid="{00000000-0004-0000-0100-000033000000}"/>
    <hyperlink ref="F538" r:id="rId53" xr:uid="{00000000-0004-0000-0100-000034000000}"/>
    <hyperlink ref="F547" r:id="rId54" xr:uid="{00000000-0004-0000-0100-000035000000}"/>
    <hyperlink ref="F549" r:id="rId55" xr:uid="{00000000-0004-0000-0100-000036000000}"/>
    <hyperlink ref="F551" r:id="rId56" xr:uid="{00000000-0004-0000-0100-000037000000}"/>
    <hyperlink ref="F558" r:id="rId57" xr:uid="{00000000-0004-0000-0100-000038000000}"/>
    <hyperlink ref="F560" r:id="rId58" xr:uid="{00000000-0004-0000-0100-000039000000}"/>
    <hyperlink ref="F563" r:id="rId59" xr:uid="{00000000-0004-0000-0100-00003A000000}"/>
    <hyperlink ref="F570" r:id="rId60" xr:uid="{00000000-0004-0000-0100-00003B000000}"/>
    <hyperlink ref="F576" r:id="rId61" xr:uid="{00000000-0004-0000-0100-00003C000000}"/>
    <hyperlink ref="F587" r:id="rId62" xr:uid="{00000000-0004-0000-0100-00003D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74"/>
  <sheetViews>
    <sheetView showGridLines="0" workbookViewId="0"/>
  </sheetViews>
  <sheetFormatPr defaultRowHeight="15.75"/>
  <cols>
    <col min="1" max="1" width="8.83203125" customWidth="1"/>
    <col min="2" max="2" width="1.1640625" customWidth="1"/>
    <col min="3" max="4" width="4.5" customWidth="1"/>
    <col min="5" max="5" width="18.33203125" customWidth="1"/>
    <col min="6" max="6" width="54.5" customWidth="1"/>
    <col min="7" max="7" width="8" customWidth="1"/>
    <col min="8" max="8" width="15" customWidth="1"/>
    <col min="9" max="9" width="16.83203125" customWidth="1"/>
    <col min="10" max="10" width="23.83203125" customWidth="1"/>
    <col min="11" max="11" width="23.83203125" hidden="1" customWidth="1"/>
    <col min="12" max="12" width="10" customWidth="1"/>
    <col min="13" max="13" width="11.5" hidden="1" customWidth="1"/>
    <col min="14" max="14" width="9.1640625" hidden="1"/>
    <col min="15" max="20" width="15.1640625" hidden="1" customWidth="1"/>
    <col min="21" max="21" width="17.5" hidden="1" customWidth="1"/>
    <col min="22" max="22" width="13.1640625" customWidth="1"/>
    <col min="23" max="23" width="17.5" customWidth="1"/>
    <col min="24" max="24" width="13.1640625" customWidth="1"/>
    <col min="25" max="25" width="16" customWidth="1"/>
    <col min="26" max="26" width="11.6640625" customWidth="1"/>
    <col min="27" max="27" width="16" customWidth="1"/>
    <col min="28" max="28" width="17.5" customWidth="1"/>
    <col min="29" max="29" width="11.6640625" customWidth="1"/>
    <col min="30" max="30" width="16" customWidth="1"/>
    <col min="31" max="31" width="17.5" customWidth="1"/>
    <col min="44" max="65" width="9.1640625" hidden="1"/>
  </cols>
  <sheetData>
    <row r="2" spans="2:46" ht="36.950000000000003" customHeight="1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89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99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7" customHeight="1">
      <c r="B7" s="19"/>
      <c r="E7" s="230" t="str">
        <f>'Rekapitulace stavby'!K6</f>
        <v>Rekonstrukce požární vzduchotechniky budova B - I. etapa - pomocné únikové schodiště a strojovna evakuačního výtahu č.38</v>
      </c>
      <c r="F7" s="231"/>
      <c r="G7" s="231"/>
      <c r="H7" s="231"/>
      <c r="L7" s="19"/>
    </row>
    <row r="8" spans="2:46" s="1" customFormat="1" ht="12" customHeight="1">
      <c r="B8" s="31"/>
      <c r="D8" s="26" t="s">
        <v>100</v>
      </c>
      <c r="L8" s="31"/>
    </row>
    <row r="9" spans="2:46" s="1" customFormat="1" ht="15.6" customHeight="1">
      <c r="B9" s="31"/>
      <c r="E9" s="192" t="s">
        <v>655</v>
      </c>
      <c r="F9" s="232"/>
      <c r="G9" s="232"/>
      <c r="H9" s="232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1. 12. 2023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1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3" t="str">
        <f>'Rekapitulace stavby'!E14</f>
        <v>Vyplň údaj</v>
      </c>
      <c r="F18" s="214"/>
      <c r="G18" s="214"/>
      <c r="H18" s="214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1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240" customHeight="1">
      <c r="B27" s="88"/>
      <c r="E27" s="219" t="s">
        <v>102</v>
      </c>
      <c r="F27" s="219"/>
      <c r="G27" s="219"/>
      <c r="H27" s="219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36</v>
      </c>
      <c r="J30" s="65">
        <f>ROUND(J122,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4" t="s">
        <v>40</v>
      </c>
      <c r="E33" s="26" t="s">
        <v>41</v>
      </c>
      <c r="F33" s="90">
        <f>ROUND((SUM(BE122:BE173)),  2)</f>
        <v>0</v>
      </c>
      <c r="I33" s="91">
        <v>0.21</v>
      </c>
      <c r="J33" s="90">
        <f>ROUND(((SUM(BE122:BE173))*I33),  2)</f>
        <v>0</v>
      </c>
      <c r="L33" s="31"/>
    </row>
    <row r="34" spans="2:12" s="1" customFormat="1" ht="14.45" customHeight="1">
      <c r="B34" s="31"/>
      <c r="E34" s="26" t="s">
        <v>42</v>
      </c>
      <c r="F34" s="90">
        <f>ROUND((SUM(BF122:BF173)),  2)</f>
        <v>0</v>
      </c>
      <c r="I34" s="91">
        <v>0.12</v>
      </c>
      <c r="J34" s="90">
        <f>ROUND(((SUM(BF122:BF173))*I34),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0">
        <f>ROUND((SUM(BG122:BG173)),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0">
        <f>ROUND((SUM(BH122:BH173)),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0">
        <f>ROUND((SUM(BI122:BI173)),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46</v>
      </c>
      <c r="E39" s="56"/>
      <c r="F39" s="56"/>
      <c r="G39" s="94" t="s">
        <v>47</v>
      </c>
      <c r="H39" s="95" t="s">
        <v>48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98" t="s">
        <v>52</v>
      </c>
      <c r="G61" s="42" t="s">
        <v>51</v>
      </c>
      <c r="H61" s="33"/>
      <c r="I61" s="33"/>
      <c r="J61" s="99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98" t="s">
        <v>52</v>
      </c>
      <c r="G76" s="42" t="s">
        <v>51</v>
      </c>
      <c r="H76" s="33"/>
      <c r="I76" s="33"/>
      <c r="J76" s="99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7" customHeight="1">
      <c r="B85" s="31"/>
      <c r="E85" s="230" t="str">
        <f>E7</f>
        <v>Rekonstrukce požární vzduchotechniky budova B - I. etapa - pomocné únikové schodiště a strojovna evakuačního výtahu č.38</v>
      </c>
      <c r="F85" s="231"/>
      <c r="G85" s="231"/>
      <c r="H85" s="231"/>
      <c r="L85" s="31"/>
    </row>
    <row r="86" spans="2:47" s="1" customFormat="1" ht="12" customHeight="1">
      <c r="B86" s="31"/>
      <c r="C86" s="26" t="s">
        <v>100</v>
      </c>
      <c r="L86" s="31"/>
    </row>
    <row r="87" spans="2:47" s="1" customFormat="1" ht="15.6" customHeight="1">
      <c r="B87" s="31"/>
      <c r="E87" s="192" t="str">
        <f>E9</f>
        <v>02 - Silnoproud</v>
      </c>
      <c r="F87" s="232"/>
      <c r="G87" s="232"/>
      <c r="H87" s="23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1. 12. 2023</v>
      </c>
      <c r="L89" s="31"/>
    </row>
    <row r="90" spans="2:47" s="1" customFormat="1" ht="6.95" customHeight="1">
      <c r="B90" s="31"/>
      <c r="L90" s="31"/>
    </row>
    <row r="91" spans="2:47" s="1" customFormat="1" ht="40.9" customHeight="1">
      <c r="B91" s="31"/>
      <c r="C91" s="26" t="s">
        <v>24</v>
      </c>
      <c r="F91" s="24" t="str">
        <f>E15</f>
        <v>Nemocnice Šumperk a.s.</v>
      </c>
      <c r="I91" s="26" t="s">
        <v>30</v>
      </c>
      <c r="J91" s="29" t="str">
        <f>E21</f>
        <v>LACHMAN STYL s.r.o, Plumlovská 522/44, Prostějov</v>
      </c>
      <c r="L91" s="31"/>
    </row>
    <row r="92" spans="2:47" s="1" customFormat="1" ht="15.6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104</v>
      </c>
      <c r="D94" s="92"/>
      <c r="E94" s="92"/>
      <c r="F94" s="92"/>
      <c r="G94" s="92"/>
      <c r="H94" s="92"/>
      <c r="I94" s="92"/>
      <c r="J94" s="101" t="s">
        <v>105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106</v>
      </c>
      <c r="J96" s="65">
        <f>J122</f>
        <v>0</v>
      </c>
      <c r="L96" s="31"/>
      <c r="AU96" s="16" t="s">
        <v>107</v>
      </c>
    </row>
    <row r="97" spans="2:12" s="8" customFormat="1" ht="24.95" customHeight="1">
      <c r="B97" s="103"/>
      <c r="D97" s="104" t="s">
        <v>656</v>
      </c>
      <c r="E97" s="105"/>
      <c r="F97" s="105"/>
      <c r="G97" s="105"/>
      <c r="H97" s="105"/>
      <c r="I97" s="105"/>
      <c r="J97" s="106">
        <f>J123</f>
        <v>0</v>
      </c>
      <c r="L97" s="103"/>
    </row>
    <row r="98" spans="2:12" s="9" customFormat="1" ht="19.899999999999999" customHeight="1">
      <c r="B98" s="107"/>
      <c r="D98" s="108" t="s">
        <v>657</v>
      </c>
      <c r="E98" s="109"/>
      <c r="F98" s="109"/>
      <c r="G98" s="109"/>
      <c r="H98" s="109"/>
      <c r="I98" s="109"/>
      <c r="J98" s="110">
        <f>J124</f>
        <v>0</v>
      </c>
      <c r="L98" s="107"/>
    </row>
    <row r="99" spans="2:12" s="9" customFormat="1" ht="19.899999999999999" customHeight="1">
      <c r="B99" s="107"/>
      <c r="D99" s="108" t="s">
        <v>658</v>
      </c>
      <c r="E99" s="109"/>
      <c r="F99" s="109"/>
      <c r="G99" s="109"/>
      <c r="H99" s="109"/>
      <c r="I99" s="109"/>
      <c r="J99" s="110">
        <f>J129</f>
        <v>0</v>
      </c>
      <c r="L99" s="107"/>
    </row>
    <row r="100" spans="2:12" s="9" customFormat="1" ht="19.899999999999999" customHeight="1">
      <c r="B100" s="107"/>
      <c r="D100" s="108" t="s">
        <v>659</v>
      </c>
      <c r="E100" s="109"/>
      <c r="F100" s="109"/>
      <c r="G100" s="109"/>
      <c r="H100" s="109"/>
      <c r="I100" s="109"/>
      <c r="J100" s="110">
        <f>J138</f>
        <v>0</v>
      </c>
      <c r="L100" s="107"/>
    </row>
    <row r="101" spans="2:12" s="9" customFormat="1" ht="19.899999999999999" customHeight="1">
      <c r="B101" s="107"/>
      <c r="D101" s="108" t="s">
        <v>660</v>
      </c>
      <c r="E101" s="109"/>
      <c r="F101" s="109"/>
      <c r="G101" s="109"/>
      <c r="H101" s="109"/>
      <c r="I101" s="109"/>
      <c r="J101" s="110">
        <f>J153</f>
        <v>0</v>
      </c>
      <c r="L101" s="107"/>
    </row>
    <row r="102" spans="2:12" s="9" customFormat="1" ht="19.899999999999999" customHeight="1">
      <c r="B102" s="107"/>
      <c r="D102" s="108" t="s">
        <v>661</v>
      </c>
      <c r="E102" s="109"/>
      <c r="F102" s="109"/>
      <c r="G102" s="109"/>
      <c r="H102" s="109"/>
      <c r="I102" s="109"/>
      <c r="J102" s="110">
        <f>J162</f>
        <v>0</v>
      </c>
      <c r="L102" s="107"/>
    </row>
    <row r="103" spans="2:12" s="1" customFormat="1" ht="21.75" customHeight="1">
      <c r="B103" s="31"/>
      <c r="L103" s="31"/>
    </row>
    <row r="104" spans="2:12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1"/>
    </row>
    <row r="108" spans="2:12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31"/>
    </row>
    <row r="109" spans="2:12" s="1" customFormat="1" ht="24.95" customHeight="1">
      <c r="B109" s="31"/>
      <c r="C109" s="20" t="s">
        <v>124</v>
      </c>
      <c r="L109" s="31"/>
    </row>
    <row r="110" spans="2:12" s="1" customFormat="1" ht="6.95" customHeight="1">
      <c r="B110" s="31"/>
      <c r="L110" s="31"/>
    </row>
    <row r="111" spans="2:12" s="1" customFormat="1" ht="12" customHeight="1">
      <c r="B111" s="31"/>
      <c r="C111" s="26" t="s">
        <v>16</v>
      </c>
      <c r="L111" s="31"/>
    </row>
    <row r="112" spans="2:12" s="1" customFormat="1" ht="27" customHeight="1">
      <c r="B112" s="31"/>
      <c r="E112" s="230" t="str">
        <f>E7</f>
        <v>Rekonstrukce požární vzduchotechniky budova B - I. etapa - pomocné únikové schodiště a strojovna evakuačního výtahu č.38</v>
      </c>
      <c r="F112" s="231"/>
      <c r="G112" s="231"/>
      <c r="H112" s="231"/>
      <c r="L112" s="31"/>
    </row>
    <row r="113" spans="2:65" s="1" customFormat="1" ht="12" customHeight="1">
      <c r="B113" s="31"/>
      <c r="C113" s="26" t="s">
        <v>100</v>
      </c>
      <c r="L113" s="31"/>
    </row>
    <row r="114" spans="2:65" s="1" customFormat="1" ht="15.6" customHeight="1">
      <c r="B114" s="31"/>
      <c r="E114" s="192" t="str">
        <f>E9</f>
        <v>02 - Silnoproud</v>
      </c>
      <c r="F114" s="232"/>
      <c r="G114" s="232"/>
      <c r="H114" s="232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F12</f>
        <v xml:space="preserve"> </v>
      </c>
      <c r="I116" s="26" t="s">
        <v>22</v>
      </c>
      <c r="J116" s="51" t="str">
        <f>IF(J12="","",J12)</f>
        <v>1. 12. 2023</v>
      </c>
      <c r="L116" s="31"/>
    </row>
    <row r="117" spans="2:65" s="1" customFormat="1" ht="6.95" customHeight="1">
      <c r="B117" s="31"/>
      <c r="L117" s="31"/>
    </row>
    <row r="118" spans="2:65" s="1" customFormat="1" ht="40.9" customHeight="1">
      <c r="B118" s="31"/>
      <c r="C118" s="26" t="s">
        <v>24</v>
      </c>
      <c r="F118" s="24" t="str">
        <f>E15</f>
        <v>Nemocnice Šumperk a.s.</v>
      </c>
      <c r="I118" s="26" t="s">
        <v>30</v>
      </c>
      <c r="J118" s="29" t="str">
        <f>E21</f>
        <v>LACHMAN STYL s.r.o, Plumlovská 522/44, Prostějov</v>
      </c>
      <c r="L118" s="31"/>
    </row>
    <row r="119" spans="2:65" s="1" customFormat="1" ht="15.6" customHeight="1">
      <c r="B119" s="31"/>
      <c r="C119" s="26" t="s">
        <v>28</v>
      </c>
      <c r="F119" s="24" t="str">
        <f>IF(E18="","",E18)</f>
        <v>Vyplň údaj</v>
      </c>
      <c r="I119" s="26" t="s">
        <v>33</v>
      </c>
      <c r="J119" s="29" t="str">
        <f>E24</f>
        <v xml:space="preserve"> 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1"/>
      <c r="C121" s="112" t="s">
        <v>125</v>
      </c>
      <c r="D121" s="113" t="s">
        <v>61</v>
      </c>
      <c r="E121" s="113" t="s">
        <v>57</v>
      </c>
      <c r="F121" s="113" t="s">
        <v>58</v>
      </c>
      <c r="G121" s="113" t="s">
        <v>126</v>
      </c>
      <c r="H121" s="113" t="s">
        <v>127</v>
      </c>
      <c r="I121" s="113" t="s">
        <v>128</v>
      </c>
      <c r="J121" s="114" t="s">
        <v>105</v>
      </c>
      <c r="K121" s="115" t="s">
        <v>129</v>
      </c>
      <c r="L121" s="111"/>
      <c r="M121" s="58" t="s">
        <v>1</v>
      </c>
      <c r="N121" s="59" t="s">
        <v>40</v>
      </c>
      <c r="O121" s="59" t="s">
        <v>130</v>
      </c>
      <c r="P121" s="59" t="s">
        <v>131</v>
      </c>
      <c r="Q121" s="59" t="s">
        <v>132</v>
      </c>
      <c r="R121" s="59" t="s">
        <v>133</v>
      </c>
      <c r="S121" s="59" t="s">
        <v>134</v>
      </c>
      <c r="T121" s="60" t="s">
        <v>135</v>
      </c>
    </row>
    <row r="122" spans="2:65" s="1" customFormat="1" ht="22.9" customHeight="1">
      <c r="B122" s="31"/>
      <c r="C122" s="63" t="s">
        <v>136</v>
      </c>
      <c r="J122" s="116">
        <f>BK122</f>
        <v>0</v>
      </c>
      <c r="L122" s="31"/>
      <c r="M122" s="61"/>
      <c r="N122" s="52"/>
      <c r="O122" s="52"/>
      <c r="P122" s="117">
        <f>P123</f>
        <v>0</v>
      </c>
      <c r="Q122" s="52"/>
      <c r="R122" s="117">
        <f>R123</f>
        <v>0</v>
      </c>
      <c r="S122" s="52"/>
      <c r="T122" s="118">
        <f>T123</f>
        <v>0</v>
      </c>
      <c r="AT122" s="16" t="s">
        <v>75</v>
      </c>
      <c r="AU122" s="16" t="s">
        <v>107</v>
      </c>
      <c r="BK122" s="119">
        <f>BK123</f>
        <v>0</v>
      </c>
    </row>
    <row r="123" spans="2:65" s="11" customFormat="1" ht="25.9" customHeight="1">
      <c r="B123" s="120"/>
      <c r="D123" s="121" t="s">
        <v>75</v>
      </c>
      <c r="E123" s="122" t="s">
        <v>662</v>
      </c>
      <c r="F123" s="122" t="s">
        <v>88</v>
      </c>
      <c r="I123" s="123"/>
      <c r="J123" s="124">
        <f>BK123</f>
        <v>0</v>
      </c>
      <c r="L123" s="120"/>
      <c r="M123" s="125"/>
      <c r="P123" s="126">
        <f>P124+P129+P138+P153+P162</f>
        <v>0</v>
      </c>
      <c r="R123" s="126">
        <f>R124+R129+R138+R153+R162</f>
        <v>0</v>
      </c>
      <c r="T123" s="127">
        <f>T124+T129+T138+T153+T162</f>
        <v>0</v>
      </c>
      <c r="AR123" s="121" t="s">
        <v>86</v>
      </c>
      <c r="AT123" s="128" t="s">
        <v>75</v>
      </c>
      <c r="AU123" s="128" t="s">
        <v>76</v>
      </c>
      <c r="AY123" s="121" t="s">
        <v>139</v>
      </c>
      <c r="BK123" s="129">
        <f>BK124+BK129+BK138+BK153+BK162</f>
        <v>0</v>
      </c>
    </row>
    <row r="124" spans="2:65" s="11" customFormat="1" ht="22.9" customHeight="1">
      <c r="B124" s="120"/>
      <c r="D124" s="121" t="s">
        <v>75</v>
      </c>
      <c r="E124" s="130" t="s">
        <v>663</v>
      </c>
      <c r="F124" s="130" t="s">
        <v>664</v>
      </c>
      <c r="I124" s="123"/>
      <c r="J124" s="131">
        <f>BK124</f>
        <v>0</v>
      </c>
      <c r="L124" s="120"/>
      <c r="M124" s="125"/>
      <c r="P124" s="126">
        <f>SUM(P125:P128)</f>
        <v>0</v>
      </c>
      <c r="R124" s="126">
        <f>SUM(R125:R128)</f>
        <v>0</v>
      </c>
      <c r="T124" s="127">
        <f>SUM(T125:T128)</f>
        <v>0</v>
      </c>
      <c r="AR124" s="121" t="s">
        <v>84</v>
      </c>
      <c r="AT124" s="128" t="s">
        <v>75</v>
      </c>
      <c r="AU124" s="128" t="s">
        <v>84</v>
      </c>
      <c r="AY124" s="121" t="s">
        <v>139</v>
      </c>
      <c r="BK124" s="129">
        <f>SUM(BK125:BK128)</f>
        <v>0</v>
      </c>
    </row>
    <row r="125" spans="2:65" s="1" customFormat="1" ht="22.15" customHeight="1">
      <c r="B125" s="31"/>
      <c r="C125" s="132" t="s">
        <v>84</v>
      </c>
      <c r="D125" s="132" t="s">
        <v>142</v>
      </c>
      <c r="E125" s="133" t="s">
        <v>665</v>
      </c>
      <c r="F125" s="134" t="s">
        <v>666</v>
      </c>
      <c r="G125" s="135" t="s">
        <v>218</v>
      </c>
      <c r="H125" s="136">
        <v>1</v>
      </c>
      <c r="I125" s="137"/>
      <c r="J125" s="138">
        <f>ROUND(I125*H125,2)</f>
        <v>0</v>
      </c>
      <c r="K125" s="139"/>
      <c r="L125" s="31"/>
      <c r="M125" s="140" t="s">
        <v>1</v>
      </c>
      <c r="N125" s="141" t="s">
        <v>41</v>
      </c>
      <c r="P125" s="142">
        <f>O125*H125</f>
        <v>0</v>
      </c>
      <c r="Q125" s="142">
        <v>0</v>
      </c>
      <c r="R125" s="142">
        <f>Q125*H125</f>
        <v>0</v>
      </c>
      <c r="S125" s="142">
        <v>0</v>
      </c>
      <c r="T125" s="143">
        <f>S125*H125</f>
        <v>0</v>
      </c>
      <c r="AR125" s="144" t="s">
        <v>146</v>
      </c>
      <c r="AT125" s="144" t="s">
        <v>142</v>
      </c>
      <c r="AU125" s="144" t="s">
        <v>86</v>
      </c>
      <c r="AY125" s="16" t="s">
        <v>139</v>
      </c>
      <c r="BE125" s="145">
        <f>IF(N125="základní",J125,0)</f>
        <v>0</v>
      </c>
      <c r="BF125" s="145">
        <f>IF(N125="snížená",J125,0)</f>
        <v>0</v>
      </c>
      <c r="BG125" s="145">
        <f>IF(N125="zákl. přenesená",J125,0)</f>
        <v>0</v>
      </c>
      <c r="BH125" s="145">
        <f>IF(N125="sníž. přenesená",J125,0)</f>
        <v>0</v>
      </c>
      <c r="BI125" s="145">
        <f>IF(N125="nulová",J125,0)</f>
        <v>0</v>
      </c>
      <c r="BJ125" s="16" t="s">
        <v>84</v>
      </c>
      <c r="BK125" s="145">
        <f>ROUND(I125*H125,2)</f>
        <v>0</v>
      </c>
      <c r="BL125" s="16" t="s">
        <v>146</v>
      </c>
      <c r="BM125" s="144" t="s">
        <v>667</v>
      </c>
    </row>
    <row r="126" spans="2:65" s="1" customFormat="1" ht="22.15" customHeight="1">
      <c r="B126" s="31"/>
      <c r="C126" s="132" t="s">
        <v>86</v>
      </c>
      <c r="D126" s="132" t="s">
        <v>142</v>
      </c>
      <c r="E126" s="133" t="s">
        <v>668</v>
      </c>
      <c r="F126" s="134" t="s">
        <v>669</v>
      </c>
      <c r="G126" s="135" t="s">
        <v>218</v>
      </c>
      <c r="H126" s="136">
        <v>1</v>
      </c>
      <c r="I126" s="137"/>
      <c r="J126" s="138">
        <f>ROUND(I126*H126,2)</f>
        <v>0</v>
      </c>
      <c r="K126" s="139"/>
      <c r="L126" s="31"/>
      <c r="M126" s="140" t="s">
        <v>1</v>
      </c>
      <c r="N126" s="141" t="s">
        <v>41</v>
      </c>
      <c r="P126" s="142">
        <f>O126*H126</f>
        <v>0</v>
      </c>
      <c r="Q126" s="142">
        <v>0</v>
      </c>
      <c r="R126" s="142">
        <f>Q126*H126</f>
        <v>0</v>
      </c>
      <c r="S126" s="142">
        <v>0</v>
      </c>
      <c r="T126" s="143">
        <f>S126*H126</f>
        <v>0</v>
      </c>
      <c r="AR126" s="144" t="s">
        <v>146</v>
      </c>
      <c r="AT126" s="144" t="s">
        <v>142</v>
      </c>
      <c r="AU126" s="144" t="s">
        <v>86</v>
      </c>
      <c r="AY126" s="16" t="s">
        <v>139</v>
      </c>
      <c r="BE126" s="145">
        <f>IF(N126="základní",J126,0)</f>
        <v>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6" t="s">
        <v>84</v>
      </c>
      <c r="BK126" s="145">
        <f>ROUND(I126*H126,2)</f>
        <v>0</v>
      </c>
      <c r="BL126" s="16" t="s">
        <v>146</v>
      </c>
      <c r="BM126" s="144" t="s">
        <v>670</v>
      </c>
    </row>
    <row r="127" spans="2:65" s="1" customFormat="1" ht="22.15" customHeight="1">
      <c r="B127" s="31"/>
      <c r="C127" s="132" t="s">
        <v>140</v>
      </c>
      <c r="D127" s="132" t="s">
        <v>142</v>
      </c>
      <c r="E127" s="133" t="s">
        <v>671</v>
      </c>
      <c r="F127" s="134" t="s">
        <v>672</v>
      </c>
      <c r="G127" s="135" t="s">
        <v>218</v>
      </c>
      <c r="H127" s="136">
        <v>1</v>
      </c>
      <c r="I127" s="137"/>
      <c r="J127" s="138">
        <f>ROUND(I127*H127,2)</f>
        <v>0</v>
      </c>
      <c r="K127" s="139"/>
      <c r="L127" s="31"/>
      <c r="M127" s="140" t="s">
        <v>1</v>
      </c>
      <c r="N127" s="141" t="s">
        <v>41</v>
      </c>
      <c r="P127" s="142">
        <f>O127*H127</f>
        <v>0</v>
      </c>
      <c r="Q127" s="142">
        <v>0</v>
      </c>
      <c r="R127" s="142">
        <f>Q127*H127</f>
        <v>0</v>
      </c>
      <c r="S127" s="142">
        <v>0</v>
      </c>
      <c r="T127" s="143">
        <f>S127*H127</f>
        <v>0</v>
      </c>
      <c r="AR127" s="144" t="s">
        <v>146</v>
      </c>
      <c r="AT127" s="144" t="s">
        <v>142</v>
      </c>
      <c r="AU127" s="144" t="s">
        <v>86</v>
      </c>
      <c r="AY127" s="16" t="s">
        <v>139</v>
      </c>
      <c r="BE127" s="145">
        <f>IF(N127="základní",J127,0)</f>
        <v>0</v>
      </c>
      <c r="BF127" s="145">
        <f>IF(N127="snížená",J127,0)</f>
        <v>0</v>
      </c>
      <c r="BG127" s="145">
        <f>IF(N127="zákl. přenesená",J127,0)</f>
        <v>0</v>
      </c>
      <c r="BH127" s="145">
        <f>IF(N127="sníž. přenesená",J127,0)</f>
        <v>0</v>
      </c>
      <c r="BI127" s="145">
        <f>IF(N127="nulová",J127,0)</f>
        <v>0</v>
      </c>
      <c r="BJ127" s="16" t="s">
        <v>84</v>
      </c>
      <c r="BK127" s="145">
        <f>ROUND(I127*H127,2)</f>
        <v>0</v>
      </c>
      <c r="BL127" s="16" t="s">
        <v>146</v>
      </c>
      <c r="BM127" s="144" t="s">
        <v>673</v>
      </c>
    </row>
    <row r="128" spans="2:65" s="1" customFormat="1" ht="22.15" customHeight="1">
      <c r="B128" s="31"/>
      <c r="C128" s="132" t="s">
        <v>146</v>
      </c>
      <c r="D128" s="132" t="s">
        <v>142</v>
      </c>
      <c r="E128" s="133" t="s">
        <v>674</v>
      </c>
      <c r="F128" s="134" t="s">
        <v>675</v>
      </c>
      <c r="G128" s="135" t="s">
        <v>218</v>
      </c>
      <c r="H128" s="136">
        <v>1</v>
      </c>
      <c r="I128" s="137"/>
      <c r="J128" s="138">
        <f>ROUND(I128*H128,2)</f>
        <v>0</v>
      </c>
      <c r="K128" s="139"/>
      <c r="L128" s="31"/>
      <c r="M128" s="140" t="s">
        <v>1</v>
      </c>
      <c r="N128" s="141" t="s">
        <v>41</v>
      </c>
      <c r="P128" s="142">
        <f>O128*H128</f>
        <v>0</v>
      </c>
      <c r="Q128" s="142">
        <v>0</v>
      </c>
      <c r="R128" s="142">
        <f>Q128*H128</f>
        <v>0</v>
      </c>
      <c r="S128" s="142">
        <v>0</v>
      </c>
      <c r="T128" s="143">
        <f>S128*H128</f>
        <v>0</v>
      </c>
      <c r="AR128" s="144" t="s">
        <v>146</v>
      </c>
      <c r="AT128" s="144" t="s">
        <v>142</v>
      </c>
      <c r="AU128" s="144" t="s">
        <v>86</v>
      </c>
      <c r="AY128" s="16" t="s">
        <v>139</v>
      </c>
      <c r="BE128" s="145">
        <f>IF(N128="základní",J128,0)</f>
        <v>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6" t="s">
        <v>84</v>
      </c>
      <c r="BK128" s="145">
        <f>ROUND(I128*H128,2)</f>
        <v>0</v>
      </c>
      <c r="BL128" s="16" t="s">
        <v>146</v>
      </c>
      <c r="BM128" s="144" t="s">
        <v>676</v>
      </c>
    </row>
    <row r="129" spans="2:65" s="11" customFormat="1" ht="22.9" customHeight="1">
      <c r="B129" s="120"/>
      <c r="D129" s="121" t="s">
        <v>75</v>
      </c>
      <c r="E129" s="130" t="s">
        <v>677</v>
      </c>
      <c r="F129" s="130" t="s">
        <v>678</v>
      </c>
      <c r="I129" s="123"/>
      <c r="J129" s="131">
        <f>BK129</f>
        <v>0</v>
      </c>
      <c r="L129" s="120"/>
      <c r="M129" s="125"/>
      <c r="P129" s="126">
        <f>SUM(P130:P137)</f>
        <v>0</v>
      </c>
      <c r="R129" s="126">
        <f>SUM(R130:R137)</f>
        <v>0</v>
      </c>
      <c r="T129" s="127">
        <f>SUM(T130:T137)</f>
        <v>0</v>
      </c>
      <c r="AR129" s="121" t="s">
        <v>84</v>
      </c>
      <c r="AT129" s="128" t="s">
        <v>75</v>
      </c>
      <c r="AU129" s="128" t="s">
        <v>84</v>
      </c>
      <c r="AY129" s="121" t="s">
        <v>139</v>
      </c>
      <c r="BK129" s="129">
        <f>SUM(BK130:BK137)</f>
        <v>0</v>
      </c>
    </row>
    <row r="130" spans="2:65" s="1" customFormat="1" ht="14.45" customHeight="1">
      <c r="B130" s="31"/>
      <c r="C130" s="132" t="s">
        <v>175</v>
      </c>
      <c r="D130" s="132" t="s">
        <v>142</v>
      </c>
      <c r="E130" s="133" t="s">
        <v>679</v>
      </c>
      <c r="F130" s="134" t="s">
        <v>680</v>
      </c>
      <c r="G130" s="135" t="s">
        <v>209</v>
      </c>
      <c r="H130" s="136">
        <v>15</v>
      </c>
      <c r="I130" s="137"/>
      <c r="J130" s="138">
        <f t="shared" ref="J130:J137" si="0">ROUND(I130*H130,2)</f>
        <v>0</v>
      </c>
      <c r="K130" s="139"/>
      <c r="L130" s="31"/>
      <c r="M130" s="140" t="s">
        <v>1</v>
      </c>
      <c r="N130" s="141" t="s">
        <v>41</v>
      </c>
      <c r="P130" s="142">
        <f t="shared" ref="P130:P137" si="1">O130*H130</f>
        <v>0</v>
      </c>
      <c r="Q130" s="142">
        <v>0</v>
      </c>
      <c r="R130" s="142">
        <f t="shared" ref="R130:R137" si="2">Q130*H130</f>
        <v>0</v>
      </c>
      <c r="S130" s="142">
        <v>0</v>
      </c>
      <c r="T130" s="143">
        <f t="shared" ref="T130:T137" si="3">S130*H130</f>
        <v>0</v>
      </c>
      <c r="AR130" s="144" t="s">
        <v>146</v>
      </c>
      <c r="AT130" s="144" t="s">
        <v>142</v>
      </c>
      <c r="AU130" s="144" t="s">
        <v>86</v>
      </c>
      <c r="AY130" s="16" t="s">
        <v>139</v>
      </c>
      <c r="BE130" s="145">
        <f t="shared" ref="BE130:BE137" si="4">IF(N130="základní",J130,0)</f>
        <v>0</v>
      </c>
      <c r="BF130" s="145">
        <f t="shared" ref="BF130:BF137" si="5">IF(N130="snížená",J130,0)</f>
        <v>0</v>
      </c>
      <c r="BG130" s="145">
        <f t="shared" ref="BG130:BG137" si="6">IF(N130="zákl. přenesená",J130,0)</f>
        <v>0</v>
      </c>
      <c r="BH130" s="145">
        <f t="shared" ref="BH130:BH137" si="7">IF(N130="sníž. přenesená",J130,0)</f>
        <v>0</v>
      </c>
      <c r="BI130" s="145">
        <f t="shared" ref="BI130:BI137" si="8">IF(N130="nulová",J130,0)</f>
        <v>0</v>
      </c>
      <c r="BJ130" s="16" t="s">
        <v>84</v>
      </c>
      <c r="BK130" s="145">
        <f t="shared" ref="BK130:BK137" si="9">ROUND(I130*H130,2)</f>
        <v>0</v>
      </c>
      <c r="BL130" s="16" t="s">
        <v>146</v>
      </c>
      <c r="BM130" s="144" t="s">
        <v>681</v>
      </c>
    </row>
    <row r="131" spans="2:65" s="1" customFormat="1" ht="14.45" customHeight="1">
      <c r="B131" s="31"/>
      <c r="C131" s="132" t="s">
        <v>182</v>
      </c>
      <c r="D131" s="132" t="s">
        <v>142</v>
      </c>
      <c r="E131" s="133" t="s">
        <v>682</v>
      </c>
      <c r="F131" s="134" t="s">
        <v>683</v>
      </c>
      <c r="G131" s="135" t="s">
        <v>209</v>
      </c>
      <c r="H131" s="136">
        <v>75</v>
      </c>
      <c r="I131" s="137"/>
      <c r="J131" s="138">
        <f t="shared" si="0"/>
        <v>0</v>
      </c>
      <c r="K131" s="139"/>
      <c r="L131" s="31"/>
      <c r="M131" s="140" t="s">
        <v>1</v>
      </c>
      <c r="N131" s="141" t="s">
        <v>41</v>
      </c>
      <c r="P131" s="142">
        <f t="shared" si="1"/>
        <v>0</v>
      </c>
      <c r="Q131" s="142">
        <v>0</v>
      </c>
      <c r="R131" s="142">
        <f t="shared" si="2"/>
        <v>0</v>
      </c>
      <c r="S131" s="142">
        <v>0</v>
      </c>
      <c r="T131" s="143">
        <f t="shared" si="3"/>
        <v>0</v>
      </c>
      <c r="AR131" s="144" t="s">
        <v>146</v>
      </c>
      <c r="AT131" s="144" t="s">
        <v>142</v>
      </c>
      <c r="AU131" s="144" t="s">
        <v>86</v>
      </c>
      <c r="AY131" s="16" t="s">
        <v>139</v>
      </c>
      <c r="BE131" s="145">
        <f t="shared" si="4"/>
        <v>0</v>
      </c>
      <c r="BF131" s="145">
        <f t="shared" si="5"/>
        <v>0</v>
      </c>
      <c r="BG131" s="145">
        <f t="shared" si="6"/>
        <v>0</v>
      </c>
      <c r="BH131" s="145">
        <f t="shared" si="7"/>
        <v>0</v>
      </c>
      <c r="BI131" s="145">
        <f t="shared" si="8"/>
        <v>0</v>
      </c>
      <c r="BJ131" s="16" t="s">
        <v>84</v>
      </c>
      <c r="BK131" s="145">
        <f t="shared" si="9"/>
        <v>0</v>
      </c>
      <c r="BL131" s="16" t="s">
        <v>146</v>
      </c>
      <c r="BM131" s="144" t="s">
        <v>684</v>
      </c>
    </row>
    <row r="132" spans="2:65" s="1" customFormat="1" ht="14.45" customHeight="1">
      <c r="B132" s="31"/>
      <c r="C132" s="132" t="s">
        <v>190</v>
      </c>
      <c r="D132" s="132" t="s">
        <v>142</v>
      </c>
      <c r="E132" s="133" t="s">
        <v>685</v>
      </c>
      <c r="F132" s="134" t="s">
        <v>686</v>
      </c>
      <c r="G132" s="135" t="s">
        <v>209</v>
      </c>
      <c r="H132" s="136">
        <v>30</v>
      </c>
      <c r="I132" s="137"/>
      <c r="J132" s="138">
        <f t="shared" si="0"/>
        <v>0</v>
      </c>
      <c r="K132" s="139"/>
      <c r="L132" s="31"/>
      <c r="M132" s="140" t="s">
        <v>1</v>
      </c>
      <c r="N132" s="141" t="s">
        <v>41</v>
      </c>
      <c r="P132" s="142">
        <f t="shared" si="1"/>
        <v>0</v>
      </c>
      <c r="Q132" s="142">
        <v>0</v>
      </c>
      <c r="R132" s="142">
        <f t="shared" si="2"/>
        <v>0</v>
      </c>
      <c r="S132" s="142">
        <v>0</v>
      </c>
      <c r="T132" s="143">
        <f t="shared" si="3"/>
        <v>0</v>
      </c>
      <c r="AR132" s="144" t="s">
        <v>146</v>
      </c>
      <c r="AT132" s="144" t="s">
        <v>142</v>
      </c>
      <c r="AU132" s="144" t="s">
        <v>86</v>
      </c>
      <c r="AY132" s="16" t="s">
        <v>139</v>
      </c>
      <c r="BE132" s="145">
        <f t="shared" si="4"/>
        <v>0</v>
      </c>
      <c r="BF132" s="145">
        <f t="shared" si="5"/>
        <v>0</v>
      </c>
      <c r="BG132" s="145">
        <f t="shared" si="6"/>
        <v>0</v>
      </c>
      <c r="BH132" s="145">
        <f t="shared" si="7"/>
        <v>0</v>
      </c>
      <c r="BI132" s="145">
        <f t="shared" si="8"/>
        <v>0</v>
      </c>
      <c r="BJ132" s="16" t="s">
        <v>84</v>
      </c>
      <c r="BK132" s="145">
        <f t="shared" si="9"/>
        <v>0</v>
      </c>
      <c r="BL132" s="16" t="s">
        <v>146</v>
      </c>
      <c r="BM132" s="144" t="s">
        <v>687</v>
      </c>
    </row>
    <row r="133" spans="2:65" s="1" customFormat="1" ht="14.45" customHeight="1">
      <c r="B133" s="31"/>
      <c r="C133" s="132" t="s">
        <v>197</v>
      </c>
      <c r="D133" s="132" t="s">
        <v>142</v>
      </c>
      <c r="E133" s="133" t="s">
        <v>688</v>
      </c>
      <c r="F133" s="134" t="s">
        <v>689</v>
      </c>
      <c r="G133" s="135" t="s">
        <v>209</v>
      </c>
      <c r="H133" s="136">
        <v>10</v>
      </c>
      <c r="I133" s="137"/>
      <c r="J133" s="138">
        <f t="shared" si="0"/>
        <v>0</v>
      </c>
      <c r="K133" s="139"/>
      <c r="L133" s="31"/>
      <c r="M133" s="140" t="s">
        <v>1</v>
      </c>
      <c r="N133" s="141" t="s">
        <v>41</v>
      </c>
      <c r="P133" s="142">
        <f t="shared" si="1"/>
        <v>0</v>
      </c>
      <c r="Q133" s="142">
        <v>0</v>
      </c>
      <c r="R133" s="142">
        <f t="shared" si="2"/>
        <v>0</v>
      </c>
      <c r="S133" s="142">
        <v>0</v>
      </c>
      <c r="T133" s="143">
        <f t="shared" si="3"/>
        <v>0</v>
      </c>
      <c r="AR133" s="144" t="s">
        <v>146</v>
      </c>
      <c r="AT133" s="144" t="s">
        <v>142</v>
      </c>
      <c r="AU133" s="144" t="s">
        <v>86</v>
      </c>
      <c r="AY133" s="16" t="s">
        <v>139</v>
      </c>
      <c r="BE133" s="145">
        <f t="shared" si="4"/>
        <v>0</v>
      </c>
      <c r="BF133" s="145">
        <f t="shared" si="5"/>
        <v>0</v>
      </c>
      <c r="BG133" s="145">
        <f t="shared" si="6"/>
        <v>0</v>
      </c>
      <c r="BH133" s="145">
        <f t="shared" si="7"/>
        <v>0</v>
      </c>
      <c r="BI133" s="145">
        <f t="shared" si="8"/>
        <v>0</v>
      </c>
      <c r="BJ133" s="16" t="s">
        <v>84</v>
      </c>
      <c r="BK133" s="145">
        <f t="shared" si="9"/>
        <v>0</v>
      </c>
      <c r="BL133" s="16" t="s">
        <v>146</v>
      </c>
      <c r="BM133" s="144" t="s">
        <v>690</v>
      </c>
    </row>
    <row r="134" spans="2:65" s="1" customFormat="1" ht="19.899999999999999" customHeight="1">
      <c r="B134" s="31"/>
      <c r="C134" s="132" t="s">
        <v>206</v>
      </c>
      <c r="D134" s="132" t="s">
        <v>142</v>
      </c>
      <c r="E134" s="133" t="s">
        <v>691</v>
      </c>
      <c r="F134" s="134" t="s">
        <v>692</v>
      </c>
      <c r="G134" s="135" t="s">
        <v>209</v>
      </c>
      <c r="H134" s="136">
        <v>225</v>
      </c>
      <c r="I134" s="137"/>
      <c r="J134" s="138">
        <f t="shared" si="0"/>
        <v>0</v>
      </c>
      <c r="K134" s="139"/>
      <c r="L134" s="31"/>
      <c r="M134" s="140" t="s">
        <v>1</v>
      </c>
      <c r="N134" s="141" t="s">
        <v>41</v>
      </c>
      <c r="P134" s="142">
        <f t="shared" si="1"/>
        <v>0</v>
      </c>
      <c r="Q134" s="142">
        <v>0</v>
      </c>
      <c r="R134" s="142">
        <f t="shared" si="2"/>
        <v>0</v>
      </c>
      <c r="S134" s="142">
        <v>0</v>
      </c>
      <c r="T134" s="143">
        <f t="shared" si="3"/>
        <v>0</v>
      </c>
      <c r="AR134" s="144" t="s">
        <v>146</v>
      </c>
      <c r="AT134" s="144" t="s">
        <v>142</v>
      </c>
      <c r="AU134" s="144" t="s">
        <v>86</v>
      </c>
      <c r="AY134" s="16" t="s">
        <v>139</v>
      </c>
      <c r="BE134" s="145">
        <f t="shared" si="4"/>
        <v>0</v>
      </c>
      <c r="BF134" s="145">
        <f t="shared" si="5"/>
        <v>0</v>
      </c>
      <c r="BG134" s="145">
        <f t="shared" si="6"/>
        <v>0</v>
      </c>
      <c r="BH134" s="145">
        <f t="shared" si="7"/>
        <v>0</v>
      </c>
      <c r="BI134" s="145">
        <f t="shared" si="8"/>
        <v>0</v>
      </c>
      <c r="BJ134" s="16" t="s">
        <v>84</v>
      </c>
      <c r="BK134" s="145">
        <f t="shared" si="9"/>
        <v>0</v>
      </c>
      <c r="BL134" s="16" t="s">
        <v>146</v>
      </c>
      <c r="BM134" s="144" t="s">
        <v>693</v>
      </c>
    </row>
    <row r="135" spans="2:65" s="1" customFormat="1" ht="19.899999999999999" customHeight="1">
      <c r="B135" s="31"/>
      <c r="C135" s="132" t="s">
        <v>215</v>
      </c>
      <c r="D135" s="132" t="s">
        <v>142</v>
      </c>
      <c r="E135" s="133" t="s">
        <v>694</v>
      </c>
      <c r="F135" s="134" t="s">
        <v>695</v>
      </c>
      <c r="G135" s="135" t="s">
        <v>209</v>
      </c>
      <c r="H135" s="136">
        <v>420</v>
      </c>
      <c r="I135" s="137"/>
      <c r="J135" s="138">
        <f t="shared" si="0"/>
        <v>0</v>
      </c>
      <c r="K135" s="139"/>
      <c r="L135" s="31"/>
      <c r="M135" s="140" t="s">
        <v>1</v>
      </c>
      <c r="N135" s="141" t="s">
        <v>41</v>
      </c>
      <c r="P135" s="142">
        <f t="shared" si="1"/>
        <v>0</v>
      </c>
      <c r="Q135" s="142">
        <v>0</v>
      </c>
      <c r="R135" s="142">
        <f t="shared" si="2"/>
        <v>0</v>
      </c>
      <c r="S135" s="142">
        <v>0</v>
      </c>
      <c r="T135" s="143">
        <f t="shared" si="3"/>
        <v>0</v>
      </c>
      <c r="AR135" s="144" t="s">
        <v>146</v>
      </c>
      <c r="AT135" s="144" t="s">
        <v>142</v>
      </c>
      <c r="AU135" s="144" t="s">
        <v>86</v>
      </c>
      <c r="AY135" s="16" t="s">
        <v>139</v>
      </c>
      <c r="BE135" s="145">
        <f t="shared" si="4"/>
        <v>0</v>
      </c>
      <c r="BF135" s="145">
        <f t="shared" si="5"/>
        <v>0</v>
      </c>
      <c r="BG135" s="145">
        <f t="shared" si="6"/>
        <v>0</v>
      </c>
      <c r="BH135" s="145">
        <f t="shared" si="7"/>
        <v>0</v>
      </c>
      <c r="BI135" s="145">
        <f t="shared" si="8"/>
        <v>0</v>
      </c>
      <c r="BJ135" s="16" t="s">
        <v>84</v>
      </c>
      <c r="BK135" s="145">
        <f t="shared" si="9"/>
        <v>0</v>
      </c>
      <c r="BL135" s="16" t="s">
        <v>146</v>
      </c>
      <c r="BM135" s="144" t="s">
        <v>696</v>
      </c>
    </row>
    <row r="136" spans="2:65" s="1" customFormat="1" ht="14.45" customHeight="1">
      <c r="B136" s="31"/>
      <c r="C136" s="132" t="s">
        <v>221</v>
      </c>
      <c r="D136" s="132" t="s">
        <v>142</v>
      </c>
      <c r="E136" s="133" t="s">
        <v>697</v>
      </c>
      <c r="F136" s="134" t="s">
        <v>698</v>
      </c>
      <c r="G136" s="135" t="s">
        <v>209</v>
      </c>
      <c r="H136" s="136">
        <v>75</v>
      </c>
      <c r="I136" s="137"/>
      <c r="J136" s="138">
        <f t="shared" si="0"/>
        <v>0</v>
      </c>
      <c r="K136" s="139"/>
      <c r="L136" s="31"/>
      <c r="M136" s="140" t="s">
        <v>1</v>
      </c>
      <c r="N136" s="141" t="s">
        <v>41</v>
      </c>
      <c r="P136" s="142">
        <f t="shared" si="1"/>
        <v>0</v>
      </c>
      <c r="Q136" s="142">
        <v>0</v>
      </c>
      <c r="R136" s="142">
        <f t="shared" si="2"/>
        <v>0</v>
      </c>
      <c r="S136" s="142">
        <v>0</v>
      </c>
      <c r="T136" s="143">
        <f t="shared" si="3"/>
        <v>0</v>
      </c>
      <c r="AR136" s="144" t="s">
        <v>146</v>
      </c>
      <c r="AT136" s="144" t="s">
        <v>142</v>
      </c>
      <c r="AU136" s="144" t="s">
        <v>86</v>
      </c>
      <c r="AY136" s="16" t="s">
        <v>139</v>
      </c>
      <c r="BE136" s="145">
        <f t="shared" si="4"/>
        <v>0</v>
      </c>
      <c r="BF136" s="145">
        <f t="shared" si="5"/>
        <v>0</v>
      </c>
      <c r="BG136" s="145">
        <f t="shared" si="6"/>
        <v>0</v>
      </c>
      <c r="BH136" s="145">
        <f t="shared" si="7"/>
        <v>0</v>
      </c>
      <c r="BI136" s="145">
        <f t="shared" si="8"/>
        <v>0</v>
      </c>
      <c r="BJ136" s="16" t="s">
        <v>84</v>
      </c>
      <c r="BK136" s="145">
        <f t="shared" si="9"/>
        <v>0</v>
      </c>
      <c r="BL136" s="16" t="s">
        <v>146</v>
      </c>
      <c r="BM136" s="144" t="s">
        <v>699</v>
      </c>
    </row>
    <row r="137" spans="2:65" s="1" customFormat="1" ht="14.45" customHeight="1">
      <c r="B137" s="31"/>
      <c r="C137" s="132" t="s">
        <v>8</v>
      </c>
      <c r="D137" s="132" t="s">
        <v>142</v>
      </c>
      <c r="E137" s="133" t="s">
        <v>700</v>
      </c>
      <c r="F137" s="134" t="s">
        <v>701</v>
      </c>
      <c r="G137" s="135" t="s">
        <v>209</v>
      </c>
      <c r="H137" s="136">
        <v>85</v>
      </c>
      <c r="I137" s="137"/>
      <c r="J137" s="138">
        <f t="shared" si="0"/>
        <v>0</v>
      </c>
      <c r="K137" s="139"/>
      <c r="L137" s="31"/>
      <c r="M137" s="140" t="s">
        <v>1</v>
      </c>
      <c r="N137" s="141" t="s">
        <v>41</v>
      </c>
      <c r="P137" s="142">
        <f t="shared" si="1"/>
        <v>0</v>
      </c>
      <c r="Q137" s="142">
        <v>0</v>
      </c>
      <c r="R137" s="142">
        <f t="shared" si="2"/>
        <v>0</v>
      </c>
      <c r="S137" s="142">
        <v>0</v>
      </c>
      <c r="T137" s="143">
        <f t="shared" si="3"/>
        <v>0</v>
      </c>
      <c r="AR137" s="144" t="s">
        <v>146</v>
      </c>
      <c r="AT137" s="144" t="s">
        <v>142</v>
      </c>
      <c r="AU137" s="144" t="s">
        <v>86</v>
      </c>
      <c r="AY137" s="16" t="s">
        <v>139</v>
      </c>
      <c r="BE137" s="145">
        <f t="shared" si="4"/>
        <v>0</v>
      </c>
      <c r="BF137" s="145">
        <f t="shared" si="5"/>
        <v>0</v>
      </c>
      <c r="BG137" s="145">
        <f t="shared" si="6"/>
        <v>0</v>
      </c>
      <c r="BH137" s="145">
        <f t="shared" si="7"/>
        <v>0</v>
      </c>
      <c r="BI137" s="145">
        <f t="shared" si="8"/>
        <v>0</v>
      </c>
      <c r="BJ137" s="16" t="s">
        <v>84</v>
      </c>
      <c r="BK137" s="145">
        <f t="shared" si="9"/>
        <v>0</v>
      </c>
      <c r="BL137" s="16" t="s">
        <v>146</v>
      </c>
      <c r="BM137" s="144" t="s">
        <v>702</v>
      </c>
    </row>
    <row r="138" spans="2:65" s="11" customFormat="1" ht="22.9" customHeight="1">
      <c r="B138" s="120"/>
      <c r="D138" s="121" t="s">
        <v>75</v>
      </c>
      <c r="E138" s="130" t="s">
        <v>703</v>
      </c>
      <c r="F138" s="130" t="s">
        <v>704</v>
      </c>
      <c r="I138" s="123"/>
      <c r="J138" s="131">
        <f>BK138</f>
        <v>0</v>
      </c>
      <c r="L138" s="120"/>
      <c r="M138" s="125"/>
      <c r="P138" s="126">
        <f>SUM(P139:P152)</f>
        <v>0</v>
      </c>
      <c r="R138" s="126">
        <f>SUM(R139:R152)</f>
        <v>0</v>
      </c>
      <c r="T138" s="127">
        <f>SUM(T139:T152)</f>
        <v>0</v>
      </c>
      <c r="AR138" s="121" t="s">
        <v>84</v>
      </c>
      <c r="AT138" s="128" t="s">
        <v>75</v>
      </c>
      <c r="AU138" s="128" t="s">
        <v>84</v>
      </c>
      <c r="AY138" s="121" t="s">
        <v>139</v>
      </c>
      <c r="BK138" s="129">
        <f>SUM(BK139:BK152)</f>
        <v>0</v>
      </c>
    </row>
    <row r="139" spans="2:65" s="1" customFormat="1" ht="14.45" customHeight="1">
      <c r="B139" s="31"/>
      <c r="C139" s="132" t="s">
        <v>231</v>
      </c>
      <c r="D139" s="132" t="s">
        <v>142</v>
      </c>
      <c r="E139" s="133" t="s">
        <v>705</v>
      </c>
      <c r="F139" s="134" t="s">
        <v>706</v>
      </c>
      <c r="G139" s="135" t="s">
        <v>209</v>
      </c>
      <c r="H139" s="136">
        <v>4</v>
      </c>
      <c r="I139" s="137"/>
      <c r="J139" s="138">
        <f t="shared" ref="J139:J152" si="10">ROUND(I139*H139,2)</f>
        <v>0</v>
      </c>
      <c r="K139" s="139"/>
      <c r="L139" s="31"/>
      <c r="M139" s="140" t="s">
        <v>1</v>
      </c>
      <c r="N139" s="141" t="s">
        <v>41</v>
      </c>
      <c r="P139" s="142">
        <f t="shared" ref="P139:P152" si="11">O139*H139</f>
        <v>0</v>
      </c>
      <c r="Q139" s="142">
        <v>0</v>
      </c>
      <c r="R139" s="142">
        <f t="shared" ref="R139:R152" si="12">Q139*H139</f>
        <v>0</v>
      </c>
      <c r="S139" s="142">
        <v>0</v>
      </c>
      <c r="T139" s="143">
        <f t="shared" ref="T139:T152" si="13">S139*H139</f>
        <v>0</v>
      </c>
      <c r="AR139" s="144" t="s">
        <v>146</v>
      </c>
      <c r="AT139" s="144" t="s">
        <v>142</v>
      </c>
      <c r="AU139" s="144" t="s">
        <v>86</v>
      </c>
      <c r="AY139" s="16" t="s">
        <v>139</v>
      </c>
      <c r="BE139" s="145">
        <f t="shared" ref="BE139:BE152" si="14">IF(N139="základní",J139,0)</f>
        <v>0</v>
      </c>
      <c r="BF139" s="145">
        <f t="shared" ref="BF139:BF152" si="15">IF(N139="snížená",J139,0)</f>
        <v>0</v>
      </c>
      <c r="BG139" s="145">
        <f t="shared" ref="BG139:BG152" si="16">IF(N139="zákl. přenesená",J139,0)</f>
        <v>0</v>
      </c>
      <c r="BH139" s="145">
        <f t="shared" ref="BH139:BH152" si="17">IF(N139="sníž. přenesená",J139,0)</f>
        <v>0</v>
      </c>
      <c r="BI139" s="145">
        <f t="shared" ref="BI139:BI152" si="18">IF(N139="nulová",J139,0)</f>
        <v>0</v>
      </c>
      <c r="BJ139" s="16" t="s">
        <v>84</v>
      </c>
      <c r="BK139" s="145">
        <f t="shared" ref="BK139:BK152" si="19">ROUND(I139*H139,2)</f>
        <v>0</v>
      </c>
      <c r="BL139" s="16" t="s">
        <v>146</v>
      </c>
      <c r="BM139" s="144" t="s">
        <v>707</v>
      </c>
    </row>
    <row r="140" spans="2:65" s="1" customFormat="1" ht="14.45" customHeight="1">
      <c r="B140" s="31"/>
      <c r="C140" s="132" t="s">
        <v>236</v>
      </c>
      <c r="D140" s="132" t="s">
        <v>142</v>
      </c>
      <c r="E140" s="133" t="s">
        <v>708</v>
      </c>
      <c r="F140" s="134" t="s">
        <v>709</v>
      </c>
      <c r="G140" s="135" t="s">
        <v>209</v>
      </c>
      <c r="H140" s="136">
        <v>2</v>
      </c>
      <c r="I140" s="137"/>
      <c r="J140" s="138">
        <f t="shared" si="10"/>
        <v>0</v>
      </c>
      <c r="K140" s="139"/>
      <c r="L140" s="31"/>
      <c r="M140" s="140" t="s">
        <v>1</v>
      </c>
      <c r="N140" s="141" t="s">
        <v>41</v>
      </c>
      <c r="P140" s="142">
        <f t="shared" si="11"/>
        <v>0</v>
      </c>
      <c r="Q140" s="142">
        <v>0</v>
      </c>
      <c r="R140" s="142">
        <f t="shared" si="12"/>
        <v>0</v>
      </c>
      <c r="S140" s="142">
        <v>0</v>
      </c>
      <c r="T140" s="143">
        <f t="shared" si="13"/>
        <v>0</v>
      </c>
      <c r="AR140" s="144" t="s">
        <v>146</v>
      </c>
      <c r="AT140" s="144" t="s">
        <v>142</v>
      </c>
      <c r="AU140" s="144" t="s">
        <v>86</v>
      </c>
      <c r="AY140" s="16" t="s">
        <v>139</v>
      </c>
      <c r="BE140" s="145">
        <f t="shared" si="14"/>
        <v>0</v>
      </c>
      <c r="BF140" s="145">
        <f t="shared" si="15"/>
        <v>0</v>
      </c>
      <c r="BG140" s="145">
        <f t="shared" si="16"/>
        <v>0</v>
      </c>
      <c r="BH140" s="145">
        <f t="shared" si="17"/>
        <v>0</v>
      </c>
      <c r="BI140" s="145">
        <f t="shared" si="18"/>
        <v>0</v>
      </c>
      <c r="BJ140" s="16" t="s">
        <v>84</v>
      </c>
      <c r="BK140" s="145">
        <f t="shared" si="19"/>
        <v>0</v>
      </c>
      <c r="BL140" s="16" t="s">
        <v>146</v>
      </c>
      <c r="BM140" s="144" t="s">
        <v>710</v>
      </c>
    </row>
    <row r="141" spans="2:65" s="1" customFormat="1" ht="22.15" customHeight="1">
      <c r="B141" s="31"/>
      <c r="C141" s="132" t="s">
        <v>241</v>
      </c>
      <c r="D141" s="132" t="s">
        <v>142</v>
      </c>
      <c r="E141" s="133" t="s">
        <v>711</v>
      </c>
      <c r="F141" s="134" t="s">
        <v>712</v>
      </c>
      <c r="G141" s="135" t="s">
        <v>209</v>
      </c>
      <c r="H141" s="136">
        <v>2</v>
      </c>
      <c r="I141" s="137"/>
      <c r="J141" s="138">
        <f t="shared" si="10"/>
        <v>0</v>
      </c>
      <c r="K141" s="139"/>
      <c r="L141" s="31"/>
      <c r="M141" s="140" t="s">
        <v>1</v>
      </c>
      <c r="N141" s="141" t="s">
        <v>41</v>
      </c>
      <c r="P141" s="142">
        <f t="shared" si="11"/>
        <v>0</v>
      </c>
      <c r="Q141" s="142">
        <v>0</v>
      </c>
      <c r="R141" s="142">
        <f t="shared" si="12"/>
        <v>0</v>
      </c>
      <c r="S141" s="142">
        <v>0</v>
      </c>
      <c r="T141" s="143">
        <f t="shared" si="13"/>
        <v>0</v>
      </c>
      <c r="AR141" s="144" t="s">
        <v>146</v>
      </c>
      <c r="AT141" s="144" t="s">
        <v>142</v>
      </c>
      <c r="AU141" s="144" t="s">
        <v>86</v>
      </c>
      <c r="AY141" s="16" t="s">
        <v>139</v>
      </c>
      <c r="BE141" s="145">
        <f t="shared" si="14"/>
        <v>0</v>
      </c>
      <c r="BF141" s="145">
        <f t="shared" si="15"/>
        <v>0</v>
      </c>
      <c r="BG141" s="145">
        <f t="shared" si="16"/>
        <v>0</v>
      </c>
      <c r="BH141" s="145">
        <f t="shared" si="17"/>
        <v>0</v>
      </c>
      <c r="BI141" s="145">
        <f t="shared" si="18"/>
        <v>0</v>
      </c>
      <c r="BJ141" s="16" t="s">
        <v>84</v>
      </c>
      <c r="BK141" s="145">
        <f t="shared" si="19"/>
        <v>0</v>
      </c>
      <c r="BL141" s="16" t="s">
        <v>146</v>
      </c>
      <c r="BM141" s="144" t="s">
        <v>713</v>
      </c>
    </row>
    <row r="142" spans="2:65" s="1" customFormat="1" ht="30" customHeight="1">
      <c r="B142" s="31"/>
      <c r="C142" s="132" t="s">
        <v>246</v>
      </c>
      <c r="D142" s="132" t="s">
        <v>142</v>
      </c>
      <c r="E142" s="133" t="s">
        <v>714</v>
      </c>
      <c r="F142" s="134" t="s">
        <v>715</v>
      </c>
      <c r="G142" s="135" t="s">
        <v>716</v>
      </c>
      <c r="H142" s="136">
        <v>8</v>
      </c>
      <c r="I142" s="137"/>
      <c r="J142" s="138">
        <f t="shared" si="10"/>
        <v>0</v>
      </c>
      <c r="K142" s="139"/>
      <c r="L142" s="31"/>
      <c r="M142" s="140" t="s">
        <v>1</v>
      </c>
      <c r="N142" s="141" t="s">
        <v>41</v>
      </c>
      <c r="P142" s="142">
        <f t="shared" si="11"/>
        <v>0</v>
      </c>
      <c r="Q142" s="142">
        <v>0</v>
      </c>
      <c r="R142" s="142">
        <f t="shared" si="12"/>
        <v>0</v>
      </c>
      <c r="S142" s="142">
        <v>0</v>
      </c>
      <c r="T142" s="143">
        <f t="shared" si="13"/>
        <v>0</v>
      </c>
      <c r="AR142" s="144" t="s">
        <v>146</v>
      </c>
      <c r="AT142" s="144" t="s">
        <v>142</v>
      </c>
      <c r="AU142" s="144" t="s">
        <v>86</v>
      </c>
      <c r="AY142" s="16" t="s">
        <v>139</v>
      </c>
      <c r="BE142" s="145">
        <f t="shared" si="14"/>
        <v>0</v>
      </c>
      <c r="BF142" s="145">
        <f t="shared" si="15"/>
        <v>0</v>
      </c>
      <c r="BG142" s="145">
        <f t="shared" si="16"/>
        <v>0</v>
      </c>
      <c r="BH142" s="145">
        <f t="shared" si="17"/>
        <v>0</v>
      </c>
      <c r="BI142" s="145">
        <f t="shared" si="18"/>
        <v>0</v>
      </c>
      <c r="BJ142" s="16" t="s">
        <v>84</v>
      </c>
      <c r="BK142" s="145">
        <f t="shared" si="19"/>
        <v>0</v>
      </c>
      <c r="BL142" s="16" t="s">
        <v>146</v>
      </c>
      <c r="BM142" s="144" t="s">
        <v>717</v>
      </c>
    </row>
    <row r="143" spans="2:65" s="1" customFormat="1" ht="45" customHeight="1">
      <c r="B143" s="31"/>
      <c r="C143" s="132" t="s">
        <v>253</v>
      </c>
      <c r="D143" s="132" t="s">
        <v>142</v>
      </c>
      <c r="E143" s="133" t="s">
        <v>718</v>
      </c>
      <c r="F143" s="134" t="s">
        <v>719</v>
      </c>
      <c r="G143" s="135" t="s">
        <v>716</v>
      </c>
      <c r="H143" s="136">
        <v>5</v>
      </c>
      <c r="I143" s="137"/>
      <c r="J143" s="138">
        <f t="shared" si="10"/>
        <v>0</v>
      </c>
      <c r="K143" s="139"/>
      <c r="L143" s="31"/>
      <c r="M143" s="140" t="s">
        <v>1</v>
      </c>
      <c r="N143" s="141" t="s">
        <v>41</v>
      </c>
      <c r="P143" s="142">
        <f t="shared" si="11"/>
        <v>0</v>
      </c>
      <c r="Q143" s="142">
        <v>0</v>
      </c>
      <c r="R143" s="142">
        <f t="shared" si="12"/>
        <v>0</v>
      </c>
      <c r="S143" s="142">
        <v>0</v>
      </c>
      <c r="T143" s="143">
        <f t="shared" si="13"/>
        <v>0</v>
      </c>
      <c r="AR143" s="144" t="s">
        <v>146</v>
      </c>
      <c r="AT143" s="144" t="s">
        <v>142</v>
      </c>
      <c r="AU143" s="144" t="s">
        <v>86</v>
      </c>
      <c r="AY143" s="16" t="s">
        <v>139</v>
      </c>
      <c r="BE143" s="145">
        <f t="shared" si="14"/>
        <v>0</v>
      </c>
      <c r="BF143" s="145">
        <f t="shared" si="15"/>
        <v>0</v>
      </c>
      <c r="BG143" s="145">
        <f t="shared" si="16"/>
        <v>0</v>
      </c>
      <c r="BH143" s="145">
        <f t="shared" si="17"/>
        <v>0</v>
      </c>
      <c r="BI143" s="145">
        <f t="shared" si="18"/>
        <v>0</v>
      </c>
      <c r="BJ143" s="16" t="s">
        <v>84</v>
      </c>
      <c r="BK143" s="145">
        <f t="shared" si="19"/>
        <v>0</v>
      </c>
      <c r="BL143" s="16" t="s">
        <v>146</v>
      </c>
      <c r="BM143" s="144" t="s">
        <v>720</v>
      </c>
    </row>
    <row r="144" spans="2:65" s="1" customFormat="1" ht="40.15" customHeight="1">
      <c r="B144" s="31"/>
      <c r="C144" s="132" t="s">
        <v>264</v>
      </c>
      <c r="D144" s="132" t="s">
        <v>142</v>
      </c>
      <c r="E144" s="133" t="s">
        <v>721</v>
      </c>
      <c r="F144" s="134" t="s">
        <v>722</v>
      </c>
      <c r="G144" s="135" t="s">
        <v>209</v>
      </c>
      <c r="H144" s="136">
        <v>33</v>
      </c>
      <c r="I144" s="137"/>
      <c r="J144" s="138">
        <f t="shared" si="10"/>
        <v>0</v>
      </c>
      <c r="K144" s="139"/>
      <c r="L144" s="31"/>
      <c r="M144" s="140" t="s">
        <v>1</v>
      </c>
      <c r="N144" s="141" t="s">
        <v>41</v>
      </c>
      <c r="P144" s="142">
        <f t="shared" si="11"/>
        <v>0</v>
      </c>
      <c r="Q144" s="142">
        <v>0</v>
      </c>
      <c r="R144" s="142">
        <f t="shared" si="12"/>
        <v>0</v>
      </c>
      <c r="S144" s="142">
        <v>0</v>
      </c>
      <c r="T144" s="143">
        <f t="shared" si="13"/>
        <v>0</v>
      </c>
      <c r="AR144" s="144" t="s">
        <v>146</v>
      </c>
      <c r="AT144" s="144" t="s">
        <v>142</v>
      </c>
      <c r="AU144" s="144" t="s">
        <v>86</v>
      </c>
      <c r="AY144" s="16" t="s">
        <v>139</v>
      </c>
      <c r="BE144" s="145">
        <f t="shared" si="14"/>
        <v>0</v>
      </c>
      <c r="BF144" s="145">
        <f t="shared" si="15"/>
        <v>0</v>
      </c>
      <c r="BG144" s="145">
        <f t="shared" si="16"/>
        <v>0</v>
      </c>
      <c r="BH144" s="145">
        <f t="shared" si="17"/>
        <v>0</v>
      </c>
      <c r="BI144" s="145">
        <f t="shared" si="18"/>
        <v>0</v>
      </c>
      <c r="BJ144" s="16" t="s">
        <v>84</v>
      </c>
      <c r="BK144" s="145">
        <f t="shared" si="19"/>
        <v>0</v>
      </c>
      <c r="BL144" s="16" t="s">
        <v>146</v>
      </c>
      <c r="BM144" s="144" t="s">
        <v>723</v>
      </c>
    </row>
    <row r="145" spans="2:65" s="1" customFormat="1" ht="34.9" customHeight="1">
      <c r="B145" s="31"/>
      <c r="C145" s="132" t="s">
        <v>270</v>
      </c>
      <c r="D145" s="132" t="s">
        <v>142</v>
      </c>
      <c r="E145" s="133" t="s">
        <v>724</v>
      </c>
      <c r="F145" s="134" t="s">
        <v>725</v>
      </c>
      <c r="G145" s="135" t="s">
        <v>209</v>
      </c>
      <c r="H145" s="136">
        <v>78</v>
      </c>
      <c r="I145" s="137"/>
      <c r="J145" s="138">
        <f t="shared" si="10"/>
        <v>0</v>
      </c>
      <c r="K145" s="139"/>
      <c r="L145" s="31"/>
      <c r="M145" s="140" t="s">
        <v>1</v>
      </c>
      <c r="N145" s="141" t="s">
        <v>41</v>
      </c>
      <c r="P145" s="142">
        <f t="shared" si="11"/>
        <v>0</v>
      </c>
      <c r="Q145" s="142">
        <v>0</v>
      </c>
      <c r="R145" s="142">
        <f t="shared" si="12"/>
        <v>0</v>
      </c>
      <c r="S145" s="142">
        <v>0</v>
      </c>
      <c r="T145" s="143">
        <f t="shared" si="13"/>
        <v>0</v>
      </c>
      <c r="AR145" s="144" t="s">
        <v>146</v>
      </c>
      <c r="AT145" s="144" t="s">
        <v>142</v>
      </c>
      <c r="AU145" s="144" t="s">
        <v>86</v>
      </c>
      <c r="AY145" s="16" t="s">
        <v>139</v>
      </c>
      <c r="BE145" s="145">
        <f t="shared" si="14"/>
        <v>0</v>
      </c>
      <c r="BF145" s="145">
        <f t="shared" si="15"/>
        <v>0</v>
      </c>
      <c r="BG145" s="145">
        <f t="shared" si="16"/>
        <v>0</v>
      </c>
      <c r="BH145" s="145">
        <f t="shared" si="17"/>
        <v>0</v>
      </c>
      <c r="BI145" s="145">
        <f t="shared" si="18"/>
        <v>0</v>
      </c>
      <c r="BJ145" s="16" t="s">
        <v>84</v>
      </c>
      <c r="BK145" s="145">
        <f t="shared" si="19"/>
        <v>0</v>
      </c>
      <c r="BL145" s="16" t="s">
        <v>146</v>
      </c>
      <c r="BM145" s="144" t="s">
        <v>726</v>
      </c>
    </row>
    <row r="146" spans="2:65" s="1" customFormat="1" ht="30" customHeight="1">
      <c r="B146" s="31"/>
      <c r="C146" s="132" t="s">
        <v>278</v>
      </c>
      <c r="D146" s="132" t="s">
        <v>142</v>
      </c>
      <c r="E146" s="133" t="s">
        <v>727</v>
      </c>
      <c r="F146" s="134" t="s">
        <v>728</v>
      </c>
      <c r="G146" s="135" t="s">
        <v>209</v>
      </c>
      <c r="H146" s="136">
        <v>204</v>
      </c>
      <c r="I146" s="137"/>
      <c r="J146" s="138">
        <f t="shared" si="10"/>
        <v>0</v>
      </c>
      <c r="K146" s="139"/>
      <c r="L146" s="31"/>
      <c r="M146" s="140" t="s">
        <v>1</v>
      </c>
      <c r="N146" s="141" t="s">
        <v>41</v>
      </c>
      <c r="P146" s="142">
        <f t="shared" si="11"/>
        <v>0</v>
      </c>
      <c r="Q146" s="142">
        <v>0</v>
      </c>
      <c r="R146" s="142">
        <f t="shared" si="12"/>
        <v>0</v>
      </c>
      <c r="S146" s="142">
        <v>0</v>
      </c>
      <c r="T146" s="143">
        <f t="shared" si="13"/>
        <v>0</v>
      </c>
      <c r="AR146" s="144" t="s">
        <v>146</v>
      </c>
      <c r="AT146" s="144" t="s">
        <v>142</v>
      </c>
      <c r="AU146" s="144" t="s">
        <v>86</v>
      </c>
      <c r="AY146" s="16" t="s">
        <v>139</v>
      </c>
      <c r="BE146" s="145">
        <f t="shared" si="14"/>
        <v>0</v>
      </c>
      <c r="BF146" s="145">
        <f t="shared" si="15"/>
        <v>0</v>
      </c>
      <c r="BG146" s="145">
        <f t="shared" si="16"/>
        <v>0</v>
      </c>
      <c r="BH146" s="145">
        <f t="shared" si="17"/>
        <v>0</v>
      </c>
      <c r="BI146" s="145">
        <f t="shared" si="18"/>
        <v>0</v>
      </c>
      <c r="BJ146" s="16" t="s">
        <v>84</v>
      </c>
      <c r="BK146" s="145">
        <f t="shared" si="19"/>
        <v>0</v>
      </c>
      <c r="BL146" s="16" t="s">
        <v>146</v>
      </c>
      <c r="BM146" s="144" t="s">
        <v>729</v>
      </c>
    </row>
    <row r="147" spans="2:65" s="1" customFormat="1" ht="14.45" customHeight="1">
      <c r="B147" s="31"/>
      <c r="C147" s="132" t="s">
        <v>7</v>
      </c>
      <c r="D147" s="132" t="s">
        <v>142</v>
      </c>
      <c r="E147" s="133" t="s">
        <v>730</v>
      </c>
      <c r="F147" s="134" t="s">
        <v>731</v>
      </c>
      <c r="G147" s="135" t="s">
        <v>716</v>
      </c>
      <c r="H147" s="136">
        <v>110</v>
      </c>
      <c r="I147" s="137"/>
      <c r="J147" s="138">
        <f t="shared" si="10"/>
        <v>0</v>
      </c>
      <c r="K147" s="139"/>
      <c r="L147" s="31"/>
      <c r="M147" s="140" t="s">
        <v>1</v>
      </c>
      <c r="N147" s="141" t="s">
        <v>41</v>
      </c>
      <c r="P147" s="142">
        <f t="shared" si="11"/>
        <v>0</v>
      </c>
      <c r="Q147" s="142">
        <v>0</v>
      </c>
      <c r="R147" s="142">
        <f t="shared" si="12"/>
        <v>0</v>
      </c>
      <c r="S147" s="142">
        <v>0</v>
      </c>
      <c r="T147" s="143">
        <f t="shared" si="13"/>
        <v>0</v>
      </c>
      <c r="AR147" s="144" t="s">
        <v>146</v>
      </c>
      <c r="AT147" s="144" t="s">
        <v>142</v>
      </c>
      <c r="AU147" s="144" t="s">
        <v>86</v>
      </c>
      <c r="AY147" s="16" t="s">
        <v>139</v>
      </c>
      <c r="BE147" s="145">
        <f t="shared" si="14"/>
        <v>0</v>
      </c>
      <c r="BF147" s="145">
        <f t="shared" si="15"/>
        <v>0</v>
      </c>
      <c r="BG147" s="145">
        <f t="shared" si="16"/>
        <v>0</v>
      </c>
      <c r="BH147" s="145">
        <f t="shared" si="17"/>
        <v>0</v>
      </c>
      <c r="BI147" s="145">
        <f t="shared" si="18"/>
        <v>0</v>
      </c>
      <c r="BJ147" s="16" t="s">
        <v>84</v>
      </c>
      <c r="BK147" s="145">
        <f t="shared" si="19"/>
        <v>0</v>
      </c>
      <c r="BL147" s="16" t="s">
        <v>146</v>
      </c>
      <c r="BM147" s="144" t="s">
        <v>732</v>
      </c>
    </row>
    <row r="148" spans="2:65" s="1" customFormat="1" ht="19.899999999999999" customHeight="1">
      <c r="B148" s="31"/>
      <c r="C148" s="132" t="s">
        <v>301</v>
      </c>
      <c r="D148" s="132" t="s">
        <v>142</v>
      </c>
      <c r="E148" s="133" t="s">
        <v>733</v>
      </c>
      <c r="F148" s="134" t="s">
        <v>734</v>
      </c>
      <c r="G148" s="135" t="s">
        <v>716</v>
      </c>
      <c r="H148" s="136">
        <v>760</v>
      </c>
      <c r="I148" s="137"/>
      <c r="J148" s="138">
        <f t="shared" si="10"/>
        <v>0</v>
      </c>
      <c r="K148" s="139"/>
      <c r="L148" s="31"/>
      <c r="M148" s="140" t="s">
        <v>1</v>
      </c>
      <c r="N148" s="141" t="s">
        <v>41</v>
      </c>
      <c r="P148" s="142">
        <f t="shared" si="11"/>
        <v>0</v>
      </c>
      <c r="Q148" s="142">
        <v>0</v>
      </c>
      <c r="R148" s="142">
        <f t="shared" si="12"/>
        <v>0</v>
      </c>
      <c r="S148" s="142">
        <v>0</v>
      </c>
      <c r="T148" s="143">
        <f t="shared" si="13"/>
        <v>0</v>
      </c>
      <c r="AR148" s="144" t="s">
        <v>146</v>
      </c>
      <c r="AT148" s="144" t="s">
        <v>142</v>
      </c>
      <c r="AU148" s="144" t="s">
        <v>86</v>
      </c>
      <c r="AY148" s="16" t="s">
        <v>139</v>
      </c>
      <c r="BE148" s="145">
        <f t="shared" si="14"/>
        <v>0</v>
      </c>
      <c r="BF148" s="145">
        <f t="shared" si="15"/>
        <v>0</v>
      </c>
      <c r="BG148" s="145">
        <f t="shared" si="16"/>
        <v>0</v>
      </c>
      <c r="BH148" s="145">
        <f t="shared" si="17"/>
        <v>0</v>
      </c>
      <c r="BI148" s="145">
        <f t="shared" si="18"/>
        <v>0</v>
      </c>
      <c r="BJ148" s="16" t="s">
        <v>84</v>
      </c>
      <c r="BK148" s="145">
        <f t="shared" si="19"/>
        <v>0</v>
      </c>
      <c r="BL148" s="16" t="s">
        <v>146</v>
      </c>
      <c r="BM148" s="144" t="s">
        <v>735</v>
      </c>
    </row>
    <row r="149" spans="2:65" s="1" customFormat="1" ht="22.15" customHeight="1">
      <c r="B149" s="31"/>
      <c r="C149" s="132" t="s">
        <v>309</v>
      </c>
      <c r="D149" s="132" t="s">
        <v>142</v>
      </c>
      <c r="E149" s="133" t="s">
        <v>736</v>
      </c>
      <c r="F149" s="134" t="s">
        <v>737</v>
      </c>
      <c r="G149" s="135" t="s">
        <v>716</v>
      </c>
      <c r="H149" s="136">
        <v>32</v>
      </c>
      <c r="I149" s="137"/>
      <c r="J149" s="138">
        <f t="shared" si="10"/>
        <v>0</v>
      </c>
      <c r="K149" s="139"/>
      <c r="L149" s="31"/>
      <c r="M149" s="140" t="s">
        <v>1</v>
      </c>
      <c r="N149" s="141" t="s">
        <v>41</v>
      </c>
      <c r="P149" s="142">
        <f t="shared" si="11"/>
        <v>0</v>
      </c>
      <c r="Q149" s="142">
        <v>0</v>
      </c>
      <c r="R149" s="142">
        <f t="shared" si="12"/>
        <v>0</v>
      </c>
      <c r="S149" s="142">
        <v>0</v>
      </c>
      <c r="T149" s="143">
        <f t="shared" si="13"/>
        <v>0</v>
      </c>
      <c r="AR149" s="144" t="s">
        <v>146</v>
      </c>
      <c r="AT149" s="144" t="s">
        <v>142</v>
      </c>
      <c r="AU149" s="144" t="s">
        <v>86</v>
      </c>
      <c r="AY149" s="16" t="s">
        <v>139</v>
      </c>
      <c r="BE149" s="145">
        <f t="shared" si="14"/>
        <v>0</v>
      </c>
      <c r="BF149" s="145">
        <f t="shared" si="15"/>
        <v>0</v>
      </c>
      <c r="BG149" s="145">
        <f t="shared" si="16"/>
        <v>0</v>
      </c>
      <c r="BH149" s="145">
        <f t="shared" si="17"/>
        <v>0</v>
      </c>
      <c r="BI149" s="145">
        <f t="shared" si="18"/>
        <v>0</v>
      </c>
      <c r="BJ149" s="16" t="s">
        <v>84</v>
      </c>
      <c r="BK149" s="145">
        <f t="shared" si="19"/>
        <v>0</v>
      </c>
      <c r="BL149" s="16" t="s">
        <v>146</v>
      </c>
      <c r="BM149" s="144" t="s">
        <v>738</v>
      </c>
    </row>
    <row r="150" spans="2:65" s="1" customFormat="1" ht="22.15" customHeight="1">
      <c r="B150" s="31"/>
      <c r="C150" s="132" t="s">
        <v>316</v>
      </c>
      <c r="D150" s="132" t="s">
        <v>142</v>
      </c>
      <c r="E150" s="133" t="s">
        <v>739</v>
      </c>
      <c r="F150" s="134" t="s">
        <v>740</v>
      </c>
      <c r="G150" s="135" t="s">
        <v>716</v>
      </c>
      <c r="H150" s="136">
        <v>1</v>
      </c>
      <c r="I150" s="137"/>
      <c r="J150" s="138">
        <f t="shared" si="10"/>
        <v>0</v>
      </c>
      <c r="K150" s="139"/>
      <c r="L150" s="31"/>
      <c r="M150" s="140" t="s">
        <v>1</v>
      </c>
      <c r="N150" s="141" t="s">
        <v>41</v>
      </c>
      <c r="P150" s="142">
        <f t="shared" si="11"/>
        <v>0</v>
      </c>
      <c r="Q150" s="142">
        <v>0</v>
      </c>
      <c r="R150" s="142">
        <f t="shared" si="12"/>
        <v>0</v>
      </c>
      <c r="S150" s="142">
        <v>0</v>
      </c>
      <c r="T150" s="143">
        <f t="shared" si="13"/>
        <v>0</v>
      </c>
      <c r="AR150" s="144" t="s">
        <v>146</v>
      </c>
      <c r="AT150" s="144" t="s">
        <v>142</v>
      </c>
      <c r="AU150" s="144" t="s">
        <v>86</v>
      </c>
      <c r="AY150" s="16" t="s">
        <v>139</v>
      </c>
      <c r="BE150" s="145">
        <f t="shared" si="14"/>
        <v>0</v>
      </c>
      <c r="BF150" s="145">
        <f t="shared" si="15"/>
        <v>0</v>
      </c>
      <c r="BG150" s="145">
        <f t="shared" si="16"/>
        <v>0</v>
      </c>
      <c r="BH150" s="145">
        <f t="shared" si="17"/>
        <v>0</v>
      </c>
      <c r="BI150" s="145">
        <f t="shared" si="18"/>
        <v>0</v>
      </c>
      <c r="BJ150" s="16" t="s">
        <v>84</v>
      </c>
      <c r="BK150" s="145">
        <f t="shared" si="19"/>
        <v>0</v>
      </c>
      <c r="BL150" s="16" t="s">
        <v>146</v>
      </c>
      <c r="BM150" s="144" t="s">
        <v>741</v>
      </c>
    </row>
    <row r="151" spans="2:65" s="1" customFormat="1" ht="14.45" customHeight="1">
      <c r="B151" s="31"/>
      <c r="C151" s="132" t="s">
        <v>322</v>
      </c>
      <c r="D151" s="132" t="s">
        <v>142</v>
      </c>
      <c r="E151" s="133" t="s">
        <v>742</v>
      </c>
      <c r="F151" s="134" t="s">
        <v>743</v>
      </c>
      <c r="G151" s="135" t="s">
        <v>716</v>
      </c>
      <c r="H151" s="136">
        <v>22</v>
      </c>
      <c r="I151" s="137"/>
      <c r="J151" s="138">
        <f t="shared" si="10"/>
        <v>0</v>
      </c>
      <c r="K151" s="139"/>
      <c r="L151" s="31"/>
      <c r="M151" s="140" t="s">
        <v>1</v>
      </c>
      <c r="N151" s="141" t="s">
        <v>41</v>
      </c>
      <c r="P151" s="142">
        <f t="shared" si="11"/>
        <v>0</v>
      </c>
      <c r="Q151" s="142">
        <v>0</v>
      </c>
      <c r="R151" s="142">
        <f t="shared" si="12"/>
        <v>0</v>
      </c>
      <c r="S151" s="142">
        <v>0</v>
      </c>
      <c r="T151" s="143">
        <f t="shared" si="13"/>
        <v>0</v>
      </c>
      <c r="AR151" s="144" t="s">
        <v>146</v>
      </c>
      <c r="AT151" s="144" t="s">
        <v>142</v>
      </c>
      <c r="AU151" s="144" t="s">
        <v>86</v>
      </c>
      <c r="AY151" s="16" t="s">
        <v>139</v>
      </c>
      <c r="BE151" s="145">
        <f t="shared" si="14"/>
        <v>0</v>
      </c>
      <c r="BF151" s="145">
        <f t="shared" si="15"/>
        <v>0</v>
      </c>
      <c r="BG151" s="145">
        <f t="shared" si="16"/>
        <v>0</v>
      </c>
      <c r="BH151" s="145">
        <f t="shared" si="17"/>
        <v>0</v>
      </c>
      <c r="BI151" s="145">
        <f t="shared" si="18"/>
        <v>0</v>
      </c>
      <c r="BJ151" s="16" t="s">
        <v>84</v>
      </c>
      <c r="BK151" s="145">
        <f t="shared" si="19"/>
        <v>0</v>
      </c>
      <c r="BL151" s="16" t="s">
        <v>146</v>
      </c>
      <c r="BM151" s="144" t="s">
        <v>744</v>
      </c>
    </row>
    <row r="152" spans="2:65" s="1" customFormat="1" ht="14.45" customHeight="1">
      <c r="B152" s="31"/>
      <c r="C152" s="132" t="s">
        <v>328</v>
      </c>
      <c r="D152" s="132" t="s">
        <v>142</v>
      </c>
      <c r="E152" s="133" t="s">
        <v>745</v>
      </c>
      <c r="F152" s="134" t="s">
        <v>746</v>
      </c>
      <c r="G152" s="135" t="s">
        <v>716</v>
      </c>
      <c r="H152" s="136">
        <v>22</v>
      </c>
      <c r="I152" s="137"/>
      <c r="J152" s="138">
        <f t="shared" si="10"/>
        <v>0</v>
      </c>
      <c r="K152" s="139"/>
      <c r="L152" s="31"/>
      <c r="M152" s="140" t="s">
        <v>1</v>
      </c>
      <c r="N152" s="141" t="s">
        <v>41</v>
      </c>
      <c r="P152" s="142">
        <f t="shared" si="11"/>
        <v>0</v>
      </c>
      <c r="Q152" s="142">
        <v>0</v>
      </c>
      <c r="R152" s="142">
        <f t="shared" si="12"/>
        <v>0</v>
      </c>
      <c r="S152" s="142">
        <v>0</v>
      </c>
      <c r="T152" s="143">
        <f t="shared" si="13"/>
        <v>0</v>
      </c>
      <c r="AR152" s="144" t="s">
        <v>146</v>
      </c>
      <c r="AT152" s="144" t="s">
        <v>142</v>
      </c>
      <c r="AU152" s="144" t="s">
        <v>86</v>
      </c>
      <c r="AY152" s="16" t="s">
        <v>139</v>
      </c>
      <c r="BE152" s="145">
        <f t="shared" si="14"/>
        <v>0</v>
      </c>
      <c r="BF152" s="145">
        <f t="shared" si="15"/>
        <v>0</v>
      </c>
      <c r="BG152" s="145">
        <f t="shared" si="16"/>
        <v>0</v>
      </c>
      <c r="BH152" s="145">
        <f t="shared" si="17"/>
        <v>0</v>
      </c>
      <c r="BI152" s="145">
        <f t="shared" si="18"/>
        <v>0</v>
      </c>
      <c r="BJ152" s="16" t="s">
        <v>84</v>
      </c>
      <c r="BK152" s="145">
        <f t="shared" si="19"/>
        <v>0</v>
      </c>
      <c r="BL152" s="16" t="s">
        <v>146</v>
      </c>
      <c r="BM152" s="144" t="s">
        <v>747</v>
      </c>
    </row>
    <row r="153" spans="2:65" s="11" customFormat="1" ht="22.9" customHeight="1">
      <c r="B153" s="120"/>
      <c r="D153" s="121" t="s">
        <v>75</v>
      </c>
      <c r="E153" s="130" t="s">
        <v>748</v>
      </c>
      <c r="F153" s="130" t="s">
        <v>749</v>
      </c>
      <c r="I153" s="123"/>
      <c r="J153" s="131">
        <f>BK153</f>
        <v>0</v>
      </c>
      <c r="L153" s="120"/>
      <c r="M153" s="125"/>
      <c r="P153" s="126">
        <f>SUM(P154:P161)</f>
        <v>0</v>
      </c>
      <c r="R153" s="126">
        <f>SUM(R154:R161)</f>
        <v>0</v>
      </c>
      <c r="T153" s="127">
        <f>SUM(T154:T161)</f>
        <v>0</v>
      </c>
      <c r="AR153" s="121" t="s">
        <v>84</v>
      </c>
      <c r="AT153" s="128" t="s">
        <v>75</v>
      </c>
      <c r="AU153" s="128" t="s">
        <v>84</v>
      </c>
      <c r="AY153" s="121" t="s">
        <v>139</v>
      </c>
      <c r="BK153" s="129">
        <f>SUM(BK154:BK161)</f>
        <v>0</v>
      </c>
    </row>
    <row r="154" spans="2:65" s="1" customFormat="1" ht="14.45" customHeight="1">
      <c r="B154" s="31"/>
      <c r="C154" s="132" t="s">
        <v>338</v>
      </c>
      <c r="D154" s="132" t="s">
        <v>142</v>
      </c>
      <c r="E154" s="133" t="s">
        <v>750</v>
      </c>
      <c r="F154" s="134" t="s">
        <v>751</v>
      </c>
      <c r="G154" s="135" t="s">
        <v>209</v>
      </c>
      <c r="H154" s="136">
        <v>22</v>
      </c>
      <c r="I154" s="137"/>
      <c r="J154" s="138">
        <f t="shared" ref="J154:J161" si="20">ROUND(I154*H154,2)</f>
        <v>0</v>
      </c>
      <c r="K154" s="139"/>
      <c r="L154" s="31"/>
      <c r="M154" s="140" t="s">
        <v>1</v>
      </c>
      <c r="N154" s="141" t="s">
        <v>41</v>
      </c>
      <c r="P154" s="142">
        <f t="shared" ref="P154:P161" si="21">O154*H154</f>
        <v>0</v>
      </c>
      <c r="Q154" s="142">
        <v>0</v>
      </c>
      <c r="R154" s="142">
        <f t="shared" ref="R154:R161" si="22">Q154*H154</f>
        <v>0</v>
      </c>
      <c r="S154" s="142">
        <v>0</v>
      </c>
      <c r="T154" s="143">
        <f t="shared" ref="T154:T161" si="23">S154*H154</f>
        <v>0</v>
      </c>
      <c r="AR154" s="144" t="s">
        <v>146</v>
      </c>
      <c r="AT154" s="144" t="s">
        <v>142</v>
      </c>
      <c r="AU154" s="144" t="s">
        <v>86</v>
      </c>
      <c r="AY154" s="16" t="s">
        <v>139</v>
      </c>
      <c r="BE154" s="145">
        <f t="shared" ref="BE154:BE161" si="24">IF(N154="základní",J154,0)</f>
        <v>0</v>
      </c>
      <c r="BF154" s="145">
        <f t="shared" ref="BF154:BF161" si="25">IF(N154="snížená",J154,0)</f>
        <v>0</v>
      </c>
      <c r="BG154" s="145">
        <f t="shared" ref="BG154:BG161" si="26">IF(N154="zákl. přenesená",J154,0)</f>
        <v>0</v>
      </c>
      <c r="BH154" s="145">
        <f t="shared" ref="BH154:BH161" si="27">IF(N154="sníž. přenesená",J154,0)</f>
        <v>0</v>
      </c>
      <c r="BI154" s="145">
        <f t="shared" ref="BI154:BI161" si="28">IF(N154="nulová",J154,0)</f>
        <v>0</v>
      </c>
      <c r="BJ154" s="16" t="s">
        <v>84</v>
      </c>
      <c r="BK154" s="145">
        <f t="shared" ref="BK154:BK161" si="29">ROUND(I154*H154,2)</f>
        <v>0</v>
      </c>
      <c r="BL154" s="16" t="s">
        <v>146</v>
      </c>
      <c r="BM154" s="144" t="s">
        <v>752</v>
      </c>
    </row>
    <row r="155" spans="2:65" s="1" customFormat="1" ht="14.45" customHeight="1">
      <c r="B155" s="31"/>
      <c r="C155" s="132" t="s">
        <v>343</v>
      </c>
      <c r="D155" s="132" t="s">
        <v>142</v>
      </c>
      <c r="E155" s="133" t="s">
        <v>753</v>
      </c>
      <c r="F155" s="134" t="s">
        <v>754</v>
      </c>
      <c r="G155" s="135" t="s">
        <v>716</v>
      </c>
      <c r="H155" s="136">
        <v>8</v>
      </c>
      <c r="I155" s="137"/>
      <c r="J155" s="138">
        <f t="shared" si="20"/>
        <v>0</v>
      </c>
      <c r="K155" s="139"/>
      <c r="L155" s="31"/>
      <c r="M155" s="140" t="s">
        <v>1</v>
      </c>
      <c r="N155" s="141" t="s">
        <v>41</v>
      </c>
      <c r="P155" s="142">
        <f t="shared" si="21"/>
        <v>0</v>
      </c>
      <c r="Q155" s="142">
        <v>0</v>
      </c>
      <c r="R155" s="142">
        <f t="shared" si="22"/>
        <v>0</v>
      </c>
      <c r="S155" s="142">
        <v>0</v>
      </c>
      <c r="T155" s="143">
        <f t="shared" si="23"/>
        <v>0</v>
      </c>
      <c r="AR155" s="144" t="s">
        <v>146</v>
      </c>
      <c r="AT155" s="144" t="s">
        <v>142</v>
      </c>
      <c r="AU155" s="144" t="s">
        <v>86</v>
      </c>
      <c r="AY155" s="16" t="s">
        <v>139</v>
      </c>
      <c r="BE155" s="145">
        <f t="shared" si="24"/>
        <v>0</v>
      </c>
      <c r="BF155" s="145">
        <f t="shared" si="25"/>
        <v>0</v>
      </c>
      <c r="BG155" s="145">
        <f t="shared" si="26"/>
        <v>0</v>
      </c>
      <c r="BH155" s="145">
        <f t="shared" si="27"/>
        <v>0</v>
      </c>
      <c r="BI155" s="145">
        <f t="shared" si="28"/>
        <v>0</v>
      </c>
      <c r="BJ155" s="16" t="s">
        <v>84</v>
      </c>
      <c r="BK155" s="145">
        <f t="shared" si="29"/>
        <v>0</v>
      </c>
      <c r="BL155" s="16" t="s">
        <v>146</v>
      </c>
      <c r="BM155" s="144" t="s">
        <v>755</v>
      </c>
    </row>
    <row r="156" spans="2:65" s="1" customFormat="1" ht="14.45" customHeight="1">
      <c r="B156" s="31"/>
      <c r="C156" s="132" t="s">
        <v>348</v>
      </c>
      <c r="D156" s="132" t="s">
        <v>142</v>
      </c>
      <c r="E156" s="133" t="s">
        <v>756</v>
      </c>
      <c r="F156" s="134" t="s">
        <v>757</v>
      </c>
      <c r="G156" s="135" t="s">
        <v>716</v>
      </c>
      <c r="H156" s="136">
        <v>22</v>
      </c>
      <c r="I156" s="137"/>
      <c r="J156" s="138">
        <f t="shared" si="20"/>
        <v>0</v>
      </c>
      <c r="K156" s="139"/>
      <c r="L156" s="31"/>
      <c r="M156" s="140" t="s">
        <v>1</v>
      </c>
      <c r="N156" s="141" t="s">
        <v>41</v>
      </c>
      <c r="P156" s="142">
        <f t="shared" si="21"/>
        <v>0</v>
      </c>
      <c r="Q156" s="142">
        <v>0</v>
      </c>
      <c r="R156" s="142">
        <f t="shared" si="22"/>
        <v>0</v>
      </c>
      <c r="S156" s="142">
        <v>0</v>
      </c>
      <c r="T156" s="143">
        <f t="shared" si="23"/>
        <v>0</v>
      </c>
      <c r="AR156" s="144" t="s">
        <v>146</v>
      </c>
      <c r="AT156" s="144" t="s">
        <v>142</v>
      </c>
      <c r="AU156" s="144" t="s">
        <v>86</v>
      </c>
      <c r="AY156" s="16" t="s">
        <v>139</v>
      </c>
      <c r="BE156" s="145">
        <f t="shared" si="24"/>
        <v>0</v>
      </c>
      <c r="BF156" s="145">
        <f t="shared" si="25"/>
        <v>0</v>
      </c>
      <c r="BG156" s="145">
        <f t="shared" si="26"/>
        <v>0</v>
      </c>
      <c r="BH156" s="145">
        <f t="shared" si="27"/>
        <v>0</v>
      </c>
      <c r="BI156" s="145">
        <f t="shared" si="28"/>
        <v>0</v>
      </c>
      <c r="BJ156" s="16" t="s">
        <v>84</v>
      </c>
      <c r="BK156" s="145">
        <f t="shared" si="29"/>
        <v>0</v>
      </c>
      <c r="BL156" s="16" t="s">
        <v>146</v>
      </c>
      <c r="BM156" s="144" t="s">
        <v>758</v>
      </c>
    </row>
    <row r="157" spans="2:65" s="1" customFormat="1" ht="22.15" customHeight="1">
      <c r="B157" s="31"/>
      <c r="C157" s="132" t="s">
        <v>354</v>
      </c>
      <c r="D157" s="132" t="s">
        <v>142</v>
      </c>
      <c r="E157" s="133" t="s">
        <v>759</v>
      </c>
      <c r="F157" s="134" t="s">
        <v>760</v>
      </c>
      <c r="G157" s="135" t="s">
        <v>218</v>
      </c>
      <c r="H157" s="136">
        <v>4</v>
      </c>
      <c r="I157" s="137"/>
      <c r="J157" s="138">
        <f t="shared" si="20"/>
        <v>0</v>
      </c>
      <c r="K157" s="139"/>
      <c r="L157" s="31"/>
      <c r="M157" s="140" t="s">
        <v>1</v>
      </c>
      <c r="N157" s="141" t="s">
        <v>41</v>
      </c>
      <c r="P157" s="142">
        <f t="shared" si="21"/>
        <v>0</v>
      </c>
      <c r="Q157" s="142">
        <v>0</v>
      </c>
      <c r="R157" s="142">
        <f t="shared" si="22"/>
        <v>0</v>
      </c>
      <c r="S157" s="142">
        <v>0</v>
      </c>
      <c r="T157" s="143">
        <f t="shared" si="23"/>
        <v>0</v>
      </c>
      <c r="AR157" s="144" t="s">
        <v>146</v>
      </c>
      <c r="AT157" s="144" t="s">
        <v>142</v>
      </c>
      <c r="AU157" s="144" t="s">
        <v>86</v>
      </c>
      <c r="AY157" s="16" t="s">
        <v>139</v>
      </c>
      <c r="BE157" s="145">
        <f t="shared" si="24"/>
        <v>0</v>
      </c>
      <c r="BF157" s="145">
        <f t="shared" si="25"/>
        <v>0</v>
      </c>
      <c r="BG157" s="145">
        <f t="shared" si="26"/>
        <v>0</v>
      </c>
      <c r="BH157" s="145">
        <f t="shared" si="27"/>
        <v>0</v>
      </c>
      <c r="BI157" s="145">
        <f t="shared" si="28"/>
        <v>0</v>
      </c>
      <c r="BJ157" s="16" t="s">
        <v>84</v>
      </c>
      <c r="BK157" s="145">
        <f t="shared" si="29"/>
        <v>0</v>
      </c>
      <c r="BL157" s="16" t="s">
        <v>146</v>
      </c>
      <c r="BM157" s="144" t="s">
        <v>761</v>
      </c>
    </row>
    <row r="158" spans="2:65" s="1" customFormat="1" ht="14.45" customHeight="1">
      <c r="B158" s="31"/>
      <c r="C158" s="132" t="s">
        <v>361</v>
      </c>
      <c r="D158" s="132" t="s">
        <v>142</v>
      </c>
      <c r="E158" s="133" t="s">
        <v>762</v>
      </c>
      <c r="F158" s="134" t="s">
        <v>763</v>
      </c>
      <c r="G158" s="135" t="s">
        <v>716</v>
      </c>
      <c r="H158" s="136">
        <v>4</v>
      </c>
      <c r="I158" s="137"/>
      <c r="J158" s="138">
        <f t="shared" si="20"/>
        <v>0</v>
      </c>
      <c r="K158" s="139"/>
      <c r="L158" s="31"/>
      <c r="M158" s="140" t="s">
        <v>1</v>
      </c>
      <c r="N158" s="141" t="s">
        <v>41</v>
      </c>
      <c r="P158" s="142">
        <f t="shared" si="21"/>
        <v>0</v>
      </c>
      <c r="Q158" s="142">
        <v>0</v>
      </c>
      <c r="R158" s="142">
        <f t="shared" si="22"/>
        <v>0</v>
      </c>
      <c r="S158" s="142">
        <v>0</v>
      </c>
      <c r="T158" s="143">
        <f t="shared" si="23"/>
        <v>0</v>
      </c>
      <c r="AR158" s="144" t="s">
        <v>146</v>
      </c>
      <c r="AT158" s="144" t="s">
        <v>142</v>
      </c>
      <c r="AU158" s="144" t="s">
        <v>86</v>
      </c>
      <c r="AY158" s="16" t="s">
        <v>139</v>
      </c>
      <c r="BE158" s="145">
        <f t="shared" si="24"/>
        <v>0</v>
      </c>
      <c r="BF158" s="145">
        <f t="shared" si="25"/>
        <v>0</v>
      </c>
      <c r="BG158" s="145">
        <f t="shared" si="26"/>
        <v>0</v>
      </c>
      <c r="BH158" s="145">
        <f t="shared" si="27"/>
        <v>0</v>
      </c>
      <c r="BI158" s="145">
        <f t="shared" si="28"/>
        <v>0</v>
      </c>
      <c r="BJ158" s="16" t="s">
        <v>84</v>
      </c>
      <c r="BK158" s="145">
        <f t="shared" si="29"/>
        <v>0</v>
      </c>
      <c r="BL158" s="16" t="s">
        <v>146</v>
      </c>
      <c r="BM158" s="144" t="s">
        <v>764</v>
      </c>
    </row>
    <row r="159" spans="2:65" s="1" customFormat="1" ht="14.45" customHeight="1">
      <c r="B159" s="31"/>
      <c r="C159" s="132" t="s">
        <v>370</v>
      </c>
      <c r="D159" s="132" t="s">
        <v>142</v>
      </c>
      <c r="E159" s="133" t="s">
        <v>765</v>
      </c>
      <c r="F159" s="134" t="s">
        <v>766</v>
      </c>
      <c r="G159" s="135" t="s">
        <v>209</v>
      </c>
      <c r="H159" s="136">
        <v>4</v>
      </c>
      <c r="I159" s="137"/>
      <c r="J159" s="138">
        <f t="shared" si="20"/>
        <v>0</v>
      </c>
      <c r="K159" s="139"/>
      <c r="L159" s="31"/>
      <c r="M159" s="140" t="s">
        <v>1</v>
      </c>
      <c r="N159" s="141" t="s">
        <v>41</v>
      </c>
      <c r="P159" s="142">
        <f t="shared" si="21"/>
        <v>0</v>
      </c>
      <c r="Q159" s="142">
        <v>0</v>
      </c>
      <c r="R159" s="142">
        <f t="shared" si="22"/>
        <v>0</v>
      </c>
      <c r="S159" s="142">
        <v>0</v>
      </c>
      <c r="T159" s="143">
        <f t="shared" si="23"/>
        <v>0</v>
      </c>
      <c r="AR159" s="144" t="s">
        <v>146</v>
      </c>
      <c r="AT159" s="144" t="s">
        <v>142</v>
      </c>
      <c r="AU159" s="144" t="s">
        <v>86</v>
      </c>
      <c r="AY159" s="16" t="s">
        <v>139</v>
      </c>
      <c r="BE159" s="145">
        <f t="shared" si="24"/>
        <v>0</v>
      </c>
      <c r="BF159" s="145">
        <f t="shared" si="25"/>
        <v>0</v>
      </c>
      <c r="BG159" s="145">
        <f t="shared" si="26"/>
        <v>0</v>
      </c>
      <c r="BH159" s="145">
        <f t="shared" si="27"/>
        <v>0</v>
      </c>
      <c r="BI159" s="145">
        <f t="shared" si="28"/>
        <v>0</v>
      </c>
      <c r="BJ159" s="16" t="s">
        <v>84</v>
      </c>
      <c r="BK159" s="145">
        <f t="shared" si="29"/>
        <v>0</v>
      </c>
      <c r="BL159" s="16" t="s">
        <v>146</v>
      </c>
      <c r="BM159" s="144" t="s">
        <v>767</v>
      </c>
    </row>
    <row r="160" spans="2:65" s="1" customFormat="1" ht="14.45" customHeight="1">
      <c r="B160" s="31"/>
      <c r="C160" s="132" t="s">
        <v>376</v>
      </c>
      <c r="D160" s="132" t="s">
        <v>142</v>
      </c>
      <c r="E160" s="133" t="s">
        <v>768</v>
      </c>
      <c r="F160" s="134" t="s">
        <v>769</v>
      </c>
      <c r="G160" s="135" t="s">
        <v>1</v>
      </c>
      <c r="H160" s="136">
        <v>4</v>
      </c>
      <c r="I160" s="137"/>
      <c r="J160" s="138">
        <f t="shared" si="20"/>
        <v>0</v>
      </c>
      <c r="K160" s="139"/>
      <c r="L160" s="31"/>
      <c r="M160" s="140" t="s">
        <v>1</v>
      </c>
      <c r="N160" s="141" t="s">
        <v>41</v>
      </c>
      <c r="P160" s="142">
        <f t="shared" si="21"/>
        <v>0</v>
      </c>
      <c r="Q160" s="142">
        <v>0</v>
      </c>
      <c r="R160" s="142">
        <f t="shared" si="22"/>
        <v>0</v>
      </c>
      <c r="S160" s="142">
        <v>0</v>
      </c>
      <c r="T160" s="143">
        <f t="shared" si="23"/>
        <v>0</v>
      </c>
      <c r="AR160" s="144" t="s">
        <v>146</v>
      </c>
      <c r="AT160" s="144" t="s">
        <v>142</v>
      </c>
      <c r="AU160" s="144" t="s">
        <v>86</v>
      </c>
      <c r="AY160" s="16" t="s">
        <v>139</v>
      </c>
      <c r="BE160" s="145">
        <f t="shared" si="24"/>
        <v>0</v>
      </c>
      <c r="BF160" s="145">
        <f t="shared" si="25"/>
        <v>0</v>
      </c>
      <c r="BG160" s="145">
        <f t="shared" si="26"/>
        <v>0</v>
      </c>
      <c r="BH160" s="145">
        <f t="shared" si="27"/>
        <v>0</v>
      </c>
      <c r="BI160" s="145">
        <f t="shared" si="28"/>
        <v>0</v>
      </c>
      <c r="BJ160" s="16" t="s">
        <v>84</v>
      </c>
      <c r="BK160" s="145">
        <f t="shared" si="29"/>
        <v>0</v>
      </c>
      <c r="BL160" s="16" t="s">
        <v>146</v>
      </c>
      <c r="BM160" s="144" t="s">
        <v>770</v>
      </c>
    </row>
    <row r="161" spans="2:65" s="1" customFormat="1" ht="14.45" customHeight="1">
      <c r="B161" s="31"/>
      <c r="C161" s="132" t="s">
        <v>382</v>
      </c>
      <c r="D161" s="132" t="s">
        <v>142</v>
      </c>
      <c r="E161" s="133" t="s">
        <v>771</v>
      </c>
      <c r="F161" s="134" t="s">
        <v>772</v>
      </c>
      <c r="G161" s="135" t="s">
        <v>218</v>
      </c>
      <c r="H161" s="136">
        <v>4</v>
      </c>
      <c r="I161" s="137"/>
      <c r="J161" s="138">
        <f t="shared" si="20"/>
        <v>0</v>
      </c>
      <c r="K161" s="139"/>
      <c r="L161" s="31"/>
      <c r="M161" s="140" t="s">
        <v>1</v>
      </c>
      <c r="N161" s="141" t="s">
        <v>41</v>
      </c>
      <c r="P161" s="142">
        <f t="shared" si="21"/>
        <v>0</v>
      </c>
      <c r="Q161" s="142">
        <v>0</v>
      </c>
      <c r="R161" s="142">
        <f t="shared" si="22"/>
        <v>0</v>
      </c>
      <c r="S161" s="142">
        <v>0</v>
      </c>
      <c r="T161" s="143">
        <f t="shared" si="23"/>
        <v>0</v>
      </c>
      <c r="AR161" s="144" t="s">
        <v>146</v>
      </c>
      <c r="AT161" s="144" t="s">
        <v>142</v>
      </c>
      <c r="AU161" s="144" t="s">
        <v>86</v>
      </c>
      <c r="AY161" s="16" t="s">
        <v>139</v>
      </c>
      <c r="BE161" s="145">
        <f t="shared" si="24"/>
        <v>0</v>
      </c>
      <c r="BF161" s="145">
        <f t="shared" si="25"/>
        <v>0</v>
      </c>
      <c r="BG161" s="145">
        <f t="shared" si="26"/>
        <v>0</v>
      </c>
      <c r="BH161" s="145">
        <f t="shared" si="27"/>
        <v>0</v>
      </c>
      <c r="BI161" s="145">
        <f t="shared" si="28"/>
        <v>0</v>
      </c>
      <c r="BJ161" s="16" t="s">
        <v>84</v>
      </c>
      <c r="BK161" s="145">
        <f t="shared" si="29"/>
        <v>0</v>
      </c>
      <c r="BL161" s="16" t="s">
        <v>146</v>
      </c>
      <c r="BM161" s="144" t="s">
        <v>773</v>
      </c>
    </row>
    <row r="162" spans="2:65" s="11" customFormat="1" ht="22.9" customHeight="1">
      <c r="B162" s="120"/>
      <c r="D162" s="121" t="s">
        <v>75</v>
      </c>
      <c r="E162" s="130" t="s">
        <v>774</v>
      </c>
      <c r="F162" s="130" t="s">
        <v>775</v>
      </c>
      <c r="I162" s="123"/>
      <c r="J162" s="131">
        <f>BK162</f>
        <v>0</v>
      </c>
      <c r="L162" s="120"/>
      <c r="M162" s="125"/>
      <c r="P162" s="126">
        <f>SUM(P163:P173)</f>
        <v>0</v>
      </c>
      <c r="R162" s="126">
        <f>SUM(R163:R173)</f>
        <v>0</v>
      </c>
      <c r="T162" s="127">
        <f>SUM(T163:T173)</f>
        <v>0</v>
      </c>
      <c r="AR162" s="121" t="s">
        <v>84</v>
      </c>
      <c r="AT162" s="128" t="s">
        <v>75</v>
      </c>
      <c r="AU162" s="128" t="s">
        <v>84</v>
      </c>
      <c r="AY162" s="121" t="s">
        <v>139</v>
      </c>
      <c r="BK162" s="129">
        <f>SUM(BK163:BK173)</f>
        <v>0</v>
      </c>
    </row>
    <row r="163" spans="2:65" s="1" customFormat="1" ht="14.45" customHeight="1">
      <c r="B163" s="31"/>
      <c r="C163" s="132" t="s">
        <v>387</v>
      </c>
      <c r="D163" s="132" t="s">
        <v>142</v>
      </c>
      <c r="E163" s="133" t="s">
        <v>776</v>
      </c>
      <c r="F163" s="134" t="s">
        <v>777</v>
      </c>
      <c r="G163" s="135" t="s">
        <v>716</v>
      </c>
      <c r="H163" s="136">
        <v>7</v>
      </c>
      <c r="I163" s="137"/>
      <c r="J163" s="138">
        <f t="shared" ref="J163:J173" si="30">ROUND(I163*H163,2)</f>
        <v>0</v>
      </c>
      <c r="K163" s="139"/>
      <c r="L163" s="31"/>
      <c r="M163" s="140" t="s">
        <v>1</v>
      </c>
      <c r="N163" s="141" t="s">
        <v>41</v>
      </c>
      <c r="P163" s="142">
        <f t="shared" ref="P163:P173" si="31">O163*H163</f>
        <v>0</v>
      </c>
      <c r="Q163" s="142">
        <v>0</v>
      </c>
      <c r="R163" s="142">
        <f t="shared" ref="R163:R173" si="32">Q163*H163</f>
        <v>0</v>
      </c>
      <c r="S163" s="142">
        <v>0</v>
      </c>
      <c r="T163" s="143">
        <f t="shared" ref="T163:T173" si="33">S163*H163</f>
        <v>0</v>
      </c>
      <c r="AR163" s="144" t="s">
        <v>146</v>
      </c>
      <c r="AT163" s="144" t="s">
        <v>142</v>
      </c>
      <c r="AU163" s="144" t="s">
        <v>86</v>
      </c>
      <c r="AY163" s="16" t="s">
        <v>139</v>
      </c>
      <c r="BE163" s="145">
        <f t="shared" ref="BE163:BE173" si="34">IF(N163="základní",J163,0)</f>
        <v>0</v>
      </c>
      <c r="BF163" s="145">
        <f t="shared" ref="BF163:BF173" si="35">IF(N163="snížená",J163,0)</f>
        <v>0</v>
      </c>
      <c r="BG163" s="145">
        <f t="shared" ref="BG163:BG173" si="36">IF(N163="zákl. přenesená",J163,0)</f>
        <v>0</v>
      </c>
      <c r="BH163" s="145">
        <f t="shared" ref="BH163:BH173" si="37">IF(N163="sníž. přenesená",J163,0)</f>
        <v>0</v>
      </c>
      <c r="BI163" s="145">
        <f t="shared" ref="BI163:BI173" si="38">IF(N163="nulová",J163,0)</f>
        <v>0</v>
      </c>
      <c r="BJ163" s="16" t="s">
        <v>84</v>
      </c>
      <c r="BK163" s="145">
        <f t="shared" ref="BK163:BK173" si="39">ROUND(I163*H163,2)</f>
        <v>0</v>
      </c>
      <c r="BL163" s="16" t="s">
        <v>146</v>
      </c>
      <c r="BM163" s="144" t="s">
        <v>778</v>
      </c>
    </row>
    <row r="164" spans="2:65" s="1" customFormat="1" ht="14.45" customHeight="1">
      <c r="B164" s="31"/>
      <c r="C164" s="132" t="s">
        <v>395</v>
      </c>
      <c r="D164" s="132" t="s">
        <v>142</v>
      </c>
      <c r="E164" s="133" t="s">
        <v>779</v>
      </c>
      <c r="F164" s="134" t="s">
        <v>780</v>
      </c>
      <c r="G164" s="135" t="s">
        <v>716</v>
      </c>
      <c r="H164" s="136">
        <v>19</v>
      </c>
      <c r="I164" s="137"/>
      <c r="J164" s="138">
        <f t="shared" si="30"/>
        <v>0</v>
      </c>
      <c r="K164" s="139"/>
      <c r="L164" s="31"/>
      <c r="M164" s="140" t="s">
        <v>1</v>
      </c>
      <c r="N164" s="141" t="s">
        <v>41</v>
      </c>
      <c r="P164" s="142">
        <f t="shared" si="31"/>
        <v>0</v>
      </c>
      <c r="Q164" s="142">
        <v>0</v>
      </c>
      <c r="R164" s="142">
        <f t="shared" si="32"/>
        <v>0</v>
      </c>
      <c r="S164" s="142">
        <v>0</v>
      </c>
      <c r="T164" s="143">
        <f t="shared" si="33"/>
        <v>0</v>
      </c>
      <c r="AR164" s="144" t="s">
        <v>146</v>
      </c>
      <c r="AT164" s="144" t="s">
        <v>142</v>
      </c>
      <c r="AU164" s="144" t="s">
        <v>86</v>
      </c>
      <c r="AY164" s="16" t="s">
        <v>139</v>
      </c>
      <c r="BE164" s="145">
        <f t="shared" si="34"/>
        <v>0</v>
      </c>
      <c r="BF164" s="145">
        <f t="shared" si="35"/>
        <v>0</v>
      </c>
      <c r="BG164" s="145">
        <f t="shared" si="36"/>
        <v>0</v>
      </c>
      <c r="BH164" s="145">
        <f t="shared" si="37"/>
        <v>0</v>
      </c>
      <c r="BI164" s="145">
        <f t="shared" si="38"/>
        <v>0</v>
      </c>
      <c r="BJ164" s="16" t="s">
        <v>84</v>
      </c>
      <c r="BK164" s="145">
        <f t="shared" si="39"/>
        <v>0</v>
      </c>
      <c r="BL164" s="16" t="s">
        <v>146</v>
      </c>
      <c r="BM164" s="144" t="s">
        <v>781</v>
      </c>
    </row>
    <row r="165" spans="2:65" s="1" customFormat="1" ht="14.45" customHeight="1">
      <c r="B165" s="31"/>
      <c r="C165" s="132" t="s">
        <v>404</v>
      </c>
      <c r="D165" s="132" t="s">
        <v>142</v>
      </c>
      <c r="E165" s="133" t="s">
        <v>782</v>
      </c>
      <c r="F165" s="134" t="s">
        <v>783</v>
      </c>
      <c r="G165" s="135" t="s">
        <v>218</v>
      </c>
      <c r="H165" s="136">
        <v>1</v>
      </c>
      <c r="I165" s="137"/>
      <c r="J165" s="138">
        <f t="shared" si="30"/>
        <v>0</v>
      </c>
      <c r="K165" s="139"/>
      <c r="L165" s="31"/>
      <c r="M165" s="140" t="s">
        <v>1</v>
      </c>
      <c r="N165" s="141" t="s">
        <v>41</v>
      </c>
      <c r="P165" s="142">
        <f t="shared" si="31"/>
        <v>0</v>
      </c>
      <c r="Q165" s="142">
        <v>0</v>
      </c>
      <c r="R165" s="142">
        <f t="shared" si="32"/>
        <v>0</v>
      </c>
      <c r="S165" s="142">
        <v>0</v>
      </c>
      <c r="T165" s="143">
        <f t="shared" si="33"/>
        <v>0</v>
      </c>
      <c r="AR165" s="144" t="s">
        <v>146</v>
      </c>
      <c r="AT165" s="144" t="s">
        <v>142</v>
      </c>
      <c r="AU165" s="144" t="s">
        <v>86</v>
      </c>
      <c r="AY165" s="16" t="s">
        <v>139</v>
      </c>
      <c r="BE165" s="145">
        <f t="shared" si="34"/>
        <v>0</v>
      </c>
      <c r="BF165" s="145">
        <f t="shared" si="35"/>
        <v>0</v>
      </c>
      <c r="BG165" s="145">
        <f t="shared" si="36"/>
        <v>0</v>
      </c>
      <c r="BH165" s="145">
        <f t="shared" si="37"/>
        <v>0</v>
      </c>
      <c r="BI165" s="145">
        <f t="shared" si="38"/>
        <v>0</v>
      </c>
      <c r="BJ165" s="16" t="s">
        <v>84</v>
      </c>
      <c r="BK165" s="145">
        <f t="shared" si="39"/>
        <v>0</v>
      </c>
      <c r="BL165" s="16" t="s">
        <v>146</v>
      </c>
      <c r="BM165" s="144" t="s">
        <v>784</v>
      </c>
    </row>
    <row r="166" spans="2:65" s="1" customFormat="1" ht="14.45" customHeight="1">
      <c r="B166" s="31"/>
      <c r="C166" s="132" t="s">
        <v>409</v>
      </c>
      <c r="D166" s="132" t="s">
        <v>142</v>
      </c>
      <c r="E166" s="133" t="s">
        <v>785</v>
      </c>
      <c r="F166" s="134" t="s">
        <v>786</v>
      </c>
      <c r="G166" s="135" t="s">
        <v>716</v>
      </c>
      <c r="H166" s="136">
        <v>32</v>
      </c>
      <c r="I166" s="137"/>
      <c r="J166" s="138">
        <f t="shared" si="30"/>
        <v>0</v>
      </c>
      <c r="K166" s="139"/>
      <c r="L166" s="31"/>
      <c r="M166" s="140" t="s">
        <v>1</v>
      </c>
      <c r="N166" s="141" t="s">
        <v>41</v>
      </c>
      <c r="P166" s="142">
        <f t="shared" si="31"/>
        <v>0</v>
      </c>
      <c r="Q166" s="142">
        <v>0</v>
      </c>
      <c r="R166" s="142">
        <f t="shared" si="32"/>
        <v>0</v>
      </c>
      <c r="S166" s="142">
        <v>0</v>
      </c>
      <c r="T166" s="143">
        <f t="shared" si="33"/>
        <v>0</v>
      </c>
      <c r="AR166" s="144" t="s">
        <v>146</v>
      </c>
      <c r="AT166" s="144" t="s">
        <v>142</v>
      </c>
      <c r="AU166" s="144" t="s">
        <v>86</v>
      </c>
      <c r="AY166" s="16" t="s">
        <v>139</v>
      </c>
      <c r="BE166" s="145">
        <f t="shared" si="34"/>
        <v>0</v>
      </c>
      <c r="BF166" s="145">
        <f t="shared" si="35"/>
        <v>0</v>
      </c>
      <c r="BG166" s="145">
        <f t="shared" si="36"/>
        <v>0</v>
      </c>
      <c r="BH166" s="145">
        <f t="shared" si="37"/>
        <v>0</v>
      </c>
      <c r="BI166" s="145">
        <f t="shared" si="38"/>
        <v>0</v>
      </c>
      <c r="BJ166" s="16" t="s">
        <v>84</v>
      </c>
      <c r="BK166" s="145">
        <f t="shared" si="39"/>
        <v>0</v>
      </c>
      <c r="BL166" s="16" t="s">
        <v>146</v>
      </c>
      <c r="BM166" s="144" t="s">
        <v>787</v>
      </c>
    </row>
    <row r="167" spans="2:65" s="1" customFormat="1" ht="14.45" customHeight="1">
      <c r="B167" s="31"/>
      <c r="C167" s="132" t="s">
        <v>414</v>
      </c>
      <c r="D167" s="132" t="s">
        <v>142</v>
      </c>
      <c r="E167" s="133" t="s">
        <v>788</v>
      </c>
      <c r="F167" s="134" t="s">
        <v>789</v>
      </c>
      <c r="G167" s="135" t="s">
        <v>716</v>
      </c>
      <c r="H167" s="136">
        <v>20</v>
      </c>
      <c r="I167" s="137"/>
      <c r="J167" s="138">
        <f t="shared" si="30"/>
        <v>0</v>
      </c>
      <c r="K167" s="139"/>
      <c r="L167" s="31"/>
      <c r="M167" s="140" t="s">
        <v>1</v>
      </c>
      <c r="N167" s="141" t="s">
        <v>41</v>
      </c>
      <c r="P167" s="142">
        <f t="shared" si="31"/>
        <v>0</v>
      </c>
      <c r="Q167" s="142">
        <v>0</v>
      </c>
      <c r="R167" s="142">
        <f t="shared" si="32"/>
        <v>0</v>
      </c>
      <c r="S167" s="142">
        <v>0</v>
      </c>
      <c r="T167" s="143">
        <f t="shared" si="33"/>
        <v>0</v>
      </c>
      <c r="AR167" s="144" t="s">
        <v>146</v>
      </c>
      <c r="AT167" s="144" t="s">
        <v>142</v>
      </c>
      <c r="AU167" s="144" t="s">
        <v>86</v>
      </c>
      <c r="AY167" s="16" t="s">
        <v>139</v>
      </c>
      <c r="BE167" s="145">
        <f t="shared" si="34"/>
        <v>0</v>
      </c>
      <c r="BF167" s="145">
        <f t="shared" si="35"/>
        <v>0</v>
      </c>
      <c r="BG167" s="145">
        <f t="shared" si="36"/>
        <v>0</v>
      </c>
      <c r="BH167" s="145">
        <f t="shared" si="37"/>
        <v>0</v>
      </c>
      <c r="BI167" s="145">
        <f t="shared" si="38"/>
        <v>0</v>
      </c>
      <c r="BJ167" s="16" t="s">
        <v>84</v>
      </c>
      <c r="BK167" s="145">
        <f t="shared" si="39"/>
        <v>0</v>
      </c>
      <c r="BL167" s="16" t="s">
        <v>146</v>
      </c>
      <c r="BM167" s="144" t="s">
        <v>790</v>
      </c>
    </row>
    <row r="168" spans="2:65" s="1" customFormat="1" ht="14.45" customHeight="1">
      <c r="B168" s="31"/>
      <c r="C168" s="132" t="s">
        <v>424</v>
      </c>
      <c r="D168" s="132" t="s">
        <v>142</v>
      </c>
      <c r="E168" s="133" t="s">
        <v>791</v>
      </c>
      <c r="F168" s="134" t="s">
        <v>792</v>
      </c>
      <c r="G168" s="135" t="s">
        <v>716</v>
      </c>
      <c r="H168" s="136">
        <v>138</v>
      </c>
      <c r="I168" s="137"/>
      <c r="J168" s="138">
        <f t="shared" si="30"/>
        <v>0</v>
      </c>
      <c r="K168" s="139"/>
      <c r="L168" s="31"/>
      <c r="M168" s="140" t="s">
        <v>1</v>
      </c>
      <c r="N168" s="141" t="s">
        <v>41</v>
      </c>
      <c r="P168" s="142">
        <f t="shared" si="31"/>
        <v>0</v>
      </c>
      <c r="Q168" s="142">
        <v>0</v>
      </c>
      <c r="R168" s="142">
        <f t="shared" si="32"/>
        <v>0</v>
      </c>
      <c r="S168" s="142">
        <v>0</v>
      </c>
      <c r="T168" s="143">
        <f t="shared" si="33"/>
        <v>0</v>
      </c>
      <c r="AR168" s="144" t="s">
        <v>146</v>
      </c>
      <c r="AT168" s="144" t="s">
        <v>142</v>
      </c>
      <c r="AU168" s="144" t="s">
        <v>86</v>
      </c>
      <c r="AY168" s="16" t="s">
        <v>139</v>
      </c>
      <c r="BE168" s="145">
        <f t="shared" si="34"/>
        <v>0</v>
      </c>
      <c r="BF168" s="145">
        <f t="shared" si="35"/>
        <v>0</v>
      </c>
      <c r="BG168" s="145">
        <f t="shared" si="36"/>
        <v>0</v>
      </c>
      <c r="BH168" s="145">
        <f t="shared" si="37"/>
        <v>0</v>
      </c>
      <c r="BI168" s="145">
        <f t="shared" si="38"/>
        <v>0</v>
      </c>
      <c r="BJ168" s="16" t="s">
        <v>84</v>
      </c>
      <c r="BK168" s="145">
        <f t="shared" si="39"/>
        <v>0</v>
      </c>
      <c r="BL168" s="16" t="s">
        <v>146</v>
      </c>
      <c r="BM168" s="144" t="s">
        <v>793</v>
      </c>
    </row>
    <row r="169" spans="2:65" s="1" customFormat="1" ht="14.45" customHeight="1">
      <c r="B169" s="31"/>
      <c r="C169" s="132" t="s">
        <v>432</v>
      </c>
      <c r="D169" s="132" t="s">
        <v>142</v>
      </c>
      <c r="E169" s="133" t="s">
        <v>794</v>
      </c>
      <c r="F169" s="134" t="s">
        <v>795</v>
      </c>
      <c r="G169" s="135" t="s">
        <v>218</v>
      </c>
      <c r="H169" s="136">
        <v>1</v>
      </c>
      <c r="I169" s="137"/>
      <c r="J169" s="138">
        <f t="shared" si="30"/>
        <v>0</v>
      </c>
      <c r="K169" s="139"/>
      <c r="L169" s="31"/>
      <c r="M169" s="140" t="s">
        <v>1</v>
      </c>
      <c r="N169" s="141" t="s">
        <v>41</v>
      </c>
      <c r="P169" s="142">
        <f t="shared" si="31"/>
        <v>0</v>
      </c>
      <c r="Q169" s="142">
        <v>0</v>
      </c>
      <c r="R169" s="142">
        <f t="shared" si="32"/>
        <v>0</v>
      </c>
      <c r="S169" s="142">
        <v>0</v>
      </c>
      <c r="T169" s="143">
        <f t="shared" si="33"/>
        <v>0</v>
      </c>
      <c r="AR169" s="144" t="s">
        <v>146</v>
      </c>
      <c r="AT169" s="144" t="s">
        <v>142</v>
      </c>
      <c r="AU169" s="144" t="s">
        <v>86</v>
      </c>
      <c r="AY169" s="16" t="s">
        <v>139</v>
      </c>
      <c r="BE169" s="145">
        <f t="shared" si="34"/>
        <v>0</v>
      </c>
      <c r="BF169" s="145">
        <f t="shared" si="35"/>
        <v>0</v>
      </c>
      <c r="BG169" s="145">
        <f t="shared" si="36"/>
        <v>0</v>
      </c>
      <c r="BH169" s="145">
        <f t="shared" si="37"/>
        <v>0</v>
      </c>
      <c r="BI169" s="145">
        <f t="shared" si="38"/>
        <v>0</v>
      </c>
      <c r="BJ169" s="16" t="s">
        <v>84</v>
      </c>
      <c r="BK169" s="145">
        <f t="shared" si="39"/>
        <v>0</v>
      </c>
      <c r="BL169" s="16" t="s">
        <v>146</v>
      </c>
      <c r="BM169" s="144" t="s">
        <v>796</v>
      </c>
    </row>
    <row r="170" spans="2:65" s="1" customFormat="1" ht="14.45" customHeight="1">
      <c r="B170" s="31"/>
      <c r="C170" s="132" t="s">
        <v>439</v>
      </c>
      <c r="D170" s="132" t="s">
        <v>142</v>
      </c>
      <c r="E170" s="133" t="s">
        <v>797</v>
      </c>
      <c r="F170" s="134" t="s">
        <v>798</v>
      </c>
      <c r="G170" s="135" t="s">
        <v>799</v>
      </c>
      <c r="H170" s="136">
        <v>85</v>
      </c>
      <c r="I170" s="137"/>
      <c r="J170" s="138">
        <f t="shared" si="30"/>
        <v>0</v>
      </c>
      <c r="K170" s="139"/>
      <c r="L170" s="31"/>
      <c r="M170" s="140" t="s">
        <v>1</v>
      </c>
      <c r="N170" s="141" t="s">
        <v>41</v>
      </c>
      <c r="P170" s="142">
        <f t="shared" si="31"/>
        <v>0</v>
      </c>
      <c r="Q170" s="142">
        <v>0</v>
      </c>
      <c r="R170" s="142">
        <f t="shared" si="32"/>
        <v>0</v>
      </c>
      <c r="S170" s="142">
        <v>0</v>
      </c>
      <c r="T170" s="143">
        <f t="shared" si="33"/>
        <v>0</v>
      </c>
      <c r="AR170" s="144" t="s">
        <v>146</v>
      </c>
      <c r="AT170" s="144" t="s">
        <v>142</v>
      </c>
      <c r="AU170" s="144" t="s">
        <v>86</v>
      </c>
      <c r="AY170" s="16" t="s">
        <v>139</v>
      </c>
      <c r="BE170" s="145">
        <f t="shared" si="34"/>
        <v>0</v>
      </c>
      <c r="BF170" s="145">
        <f t="shared" si="35"/>
        <v>0</v>
      </c>
      <c r="BG170" s="145">
        <f t="shared" si="36"/>
        <v>0</v>
      </c>
      <c r="BH170" s="145">
        <f t="shared" si="37"/>
        <v>0</v>
      </c>
      <c r="BI170" s="145">
        <f t="shared" si="38"/>
        <v>0</v>
      </c>
      <c r="BJ170" s="16" t="s">
        <v>84</v>
      </c>
      <c r="BK170" s="145">
        <f t="shared" si="39"/>
        <v>0</v>
      </c>
      <c r="BL170" s="16" t="s">
        <v>146</v>
      </c>
      <c r="BM170" s="144" t="s">
        <v>800</v>
      </c>
    </row>
    <row r="171" spans="2:65" s="1" customFormat="1" ht="14.45" customHeight="1">
      <c r="B171" s="31"/>
      <c r="C171" s="132" t="s">
        <v>444</v>
      </c>
      <c r="D171" s="132" t="s">
        <v>142</v>
      </c>
      <c r="E171" s="133" t="s">
        <v>801</v>
      </c>
      <c r="F171" s="134" t="s">
        <v>802</v>
      </c>
      <c r="G171" s="135" t="s">
        <v>799</v>
      </c>
      <c r="H171" s="136">
        <v>40</v>
      </c>
      <c r="I171" s="137"/>
      <c r="J171" s="138">
        <f t="shared" si="30"/>
        <v>0</v>
      </c>
      <c r="K171" s="139"/>
      <c r="L171" s="31"/>
      <c r="M171" s="140" t="s">
        <v>1</v>
      </c>
      <c r="N171" s="141" t="s">
        <v>41</v>
      </c>
      <c r="P171" s="142">
        <f t="shared" si="31"/>
        <v>0</v>
      </c>
      <c r="Q171" s="142">
        <v>0</v>
      </c>
      <c r="R171" s="142">
        <f t="shared" si="32"/>
        <v>0</v>
      </c>
      <c r="S171" s="142">
        <v>0</v>
      </c>
      <c r="T171" s="143">
        <f t="shared" si="33"/>
        <v>0</v>
      </c>
      <c r="AR171" s="144" t="s">
        <v>146</v>
      </c>
      <c r="AT171" s="144" t="s">
        <v>142</v>
      </c>
      <c r="AU171" s="144" t="s">
        <v>86</v>
      </c>
      <c r="AY171" s="16" t="s">
        <v>139</v>
      </c>
      <c r="BE171" s="145">
        <f t="shared" si="34"/>
        <v>0</v>
      </c>
      <c r="BF171" s="145">
        <f t="shared" si="35"/>
        <v>0</v>
      </c>
      <c r="BG171" s="145">
        <f t="shared" si="36"/>
        <v>0</v>
      </c>
      <c r="BH171" s="145">
        <f t="shared" si="37"/>
        <v>0</v>
      </c>
      <c r="BI171" s="145">
        <f t="shared" si="38"/>
        <v>0</v>
      </c>
      <c r="BJ171" s="16" t="s">
        <v>84</v>
      </c>
      <c r="BK171" s="145">
        <f t="shared" si="39"/>
        <v>0</v>
      </c>
      <c r="BL171" s="16" t="s">
        <v>146</v>
      </c>
      <c r="BM171" s="144" t="s">
        <v>803</v>
      </c>
    </row>
    <row r="172" spans="2:65" s="1" customFormat="1" ht="14.45" customHeight="1">
      <c r="B172" s="31"/>
      <c r="C172" s="132" t="s">
        <v>450</v>
      </c>
      <c r="D172" s="132" t="s">
        <v>142</v>
      </c>
      <c r="E172" s="133" t="s">
        <v>804</v>
      </c>
      <c r="F172" s="134" t="s">
        <v>805</v>
      </c>
      <c r="G172" s="135" t="s">
        <v>218</v>
      </c>
      <c r="H172" s="136">
        <v>1</v>
      </c>
      <c r="I172" s="137"/>
      <c r="J172" s="138">
        <f t="shared" si="30"/>
        <v>0</v>
      </c>
      <c r="K172" s="139"/>
      <c r="L172" s="31"/>
      <c r="M172" s="140" t="s">
        <v>1</v>
      </c>
      <c r="N172" s="141" t="s">
        <v>41</v>
      </c>
      <c r="P172" s="142">
        <f t="shared" si="31"/>
        <v>0</v>
      </c>
      <c r="Q172" s="142">
        <v>0</v>
      </c>
      <c r="R172" s="142">
        <f t="shared" si="32"/>
        <v>0</v>
      </c>
      <c r="S172" s="142">
        <v>0</v>
      </c>
      <c r="T172" s="143">
        <f t="shared" si="33"/>
        <v>0</v>
      </c>
      <c r="AR172" s="144" t="s">
        <v>146</v>
      </c>
      <c r="AT172" s="144" t="s">
        <v>142</v>
      </c>
      <c r="AU172" s="144" t="s">
        <v>86</v>
      </c>
      <c r="AY172" s="16" t="s">
        <v>139</v>
      </c>
      <c r="BE172" s="145">
        <f t="shared" si="34"/>
        <v>0</v>
      </c>
      <c r="BF172" s="145">
        <f t="shared" si="35"/>
        <v>0</v>
      </c>
      <c r="BG172" s="145">
        <f t="shared" si="36"/>
        <v>0</v>
      </c>
      <c r="BH172" s="145">
        <f t="shared" si="37"/>
        <v>0</v>
      </c>
      <c r="BI172" s="145">
        <f t="shared" si="38"/>
        <v>0</v>
      </c>
      <c r="BJ172" s="16" t="s">
        <v>84</v>
      </c>
      <c r="BK172" s="145">
        <f t="shared" si="39"/>
        <v>0</v>
      </c>
      <c r="BL172" s="16" t="s">
        <v>146</v>
      </c>
      <c r="BM172" s="144" t="s">
        <v>806</v>
      </c>
    </row>
    <row r="173" spans="2:65" s="1" customFormat="1" ht="14.45" customHeight="1">
      <c r="B173" s="31"/>
      <c r="C173" s="132" t="s">
        <v>455</v>
      </c>
      <c r="D173" s="132" t="s">
        <v>142</v>
      </c>
      <c r="E173" s="133" t="s">
        <v>807</v>
      </c>
      <c r="F173" s="134" t="s">
        <v>808</v>
      </c>
      <c r="G173" s="135" t="s">
        <v>218</v>
      </c>
      <c r="H173" s="136">
        <v>1</v>
      </c>
      <c r="I173" s="137"/>
      <c r="J173" s="138">
        <f t="shared" si="30"/>
        <v>0</v>
      </c>
      <c r="K173" s="139"/>
      <c r="L173" s="31"/>
      <c r="M173" s="187" t="s">
        <v>1</v>
      </c>
      <c r="N173" s="188" t="s">
        <v>41</v>
      </c>
      <c r="O173" s="189"/>
      <c r="P173" s="190">
        <f t="shared" si="31"/>
        <v>0</v>
      </c>
      <c r="Q173" s="190">
        <v>0</v>
      </c>
      <c r="R173" s="190">
        <f t="shared" si="32"/>
        <v>0</v>
      </c>
      <c r="S173" s="190">
        <v>0</v>
      </c>
      <c r="T173" s="191">
        <f t="shared" si="33"/>
        <v>0</v>
      </c>
      <c r="AR173" s="144" t="s">
        <v>146</v>
      </c>
      <c r="AT173" s="144" t="s">
        <v>142</v>
      </c>
      <c r="AU173" s="144" t="s">
        <v>86</v>
      </c>
      <c r="AY173" s="16" t="s">
        <v>139</v>
      </c>
      <c r="BE173" s="145">
        <f t="shared" si="34"/>
        <v>0</v>
      </c>
      <c r="BF173" s="145">
        <f t="shared" si="35"/>
        <v>0</v>
      </c>
      <c r="BG173" s="145">
        <f t="shared" si="36"/>
        <v>0</v>
      </c>
      <c r="BH173" s="145">
        <f t="shared" si="37"/>
        <v>0</v>
      </c>
      <c r="BI173" s="145">
        <f t="shared" si="38"/>
        <v>0</v>
      </c>
      <c r="BJ173" s="16" t="s">
        <v>84</v>
      </c>
      <c r="BK173" s="145">
        <f t="shared" si="39"/>
        <v>0</v>
      </c>
      <c r="BL173" s="16" t="s">
        <v>146</v>
      </c>
      <c r="BM173" s="144" t="s">
        <v>809</v>
      </c>
    </row>
    <row r="174" spans="2:65" s="1" customFormat="1" ht="6.95" customHeight="1">
      <c r="B174" s="43"/>
      <c r="C174" s="44"/>
      <c r="D174" s="44"/>
      <c r="E174" s="44"/>
      <c r="F174" s="44"/>
      <c r="G174" s="44"/>
      <c r="H174" s="44"/>
      <c r="I174" s="44"/>
      <c r="J174" s="44"/>
      <c r="K174" s="44"/>
      <c r="L174" s="31"/>
    </row>
  </sheetData>
  <sheetProtection algorithmName="SHA-512" hashValue="eMqy9HX8FG7aq2TPamAcwLrTB0vaAPshVezchfEzwO4BYcONKrUyI1ZMgrjfqL0BYad4YJw9wjTm8pjfmFi9PQ==" saltValue="RgFurbIVuP4j4qo4Wk0fwjHNihnMeziZMOdjcYNVeWhIFChIsPfOcF1Qq3Hrnlb2W2euyr54+2T8wM5UaB6HoQ==" spinCount="100000" sheet="1" objects="1" scenarios="1" formatColumns="0" formatRows="0" autoFilter="0"/>
  <autoFilter ref="C121:K173" xr:uid="{00000000-0009-0000-0000-00000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43"/>
  <sheetViews>
    <sheetView showGridLines="0" workbookViewId="0"/>
  </sheetViews>
  <sheetFormatPr defaultRowHeight="15.75"/>
  <cols>
    <col min="1" max="1" width="8.83203125" customWidth="1"/>
    <col min="2" max="2" width="1.1640625" customWidth="1"/>
    <col min="3" max="4" width="4.5" customWidth="1"/>
    <col min="5" max="5" width="18.33203125" customWidth="1"/>
    <col min="6" max="6" width="54.5" customWidth="1"/>
    <col min="7" max="7" width="8" customWidth="1"/>
    <col min="8" max="8" width="15" customWidth="1"/>
    <col min="9" max="9" width="16.83203125" customWidth="1"/>
    <col min="10" max="10" width="23.83203125" customWidth="1"/>
    <col min="11" max="11" width="23.83203125" hidden="1" customWidth="1"/>
    <col min="12" max="12" width="10" customWidth="1"/>
    <col min="13" max="13" width="11.5" hidden="1" customWidth="1"/>
    <col min="14" max="14" width="9.1640625" hidden="1"/>
    <col min="15" max="20" width="15.1640625" hidden="1" customWidth="1"/>
    <col min="21" max="21" width="17.5" hidden="1" customWidth="1"/>
    <col min="22" max="22" width="13.1640625" customWidth="1"/>
    <col min="23" max="23" width="17.5" customWidth="1"/>
    <col min="24" max="24" width="13.1640625" customWidth="1"/>
    <col min="25" max="25" width="16" customWidth="1"/>
    <col min="26" max="26" width="11.6640625" customWidth="1"/>
    <col min="27" max="27" width="16" customWidth="1"/>
    <col min="28" max="28" width="17.5" customWidth="1"/>
    <col min="29" max="29" width="11.6640625" customWidth="1"/>
    <col min="30" max="30" width="16" customWidth="1"/>
    <col min="31" max="31" width="17.5" customWidth="1"/>
    <col min="44" max="65" width="9.1640625" hidden="1"/>
  </cols>
  <sheetData>
    <row r="2" spans="2:46" ht="36.950000000000003" customHeight="1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92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99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7" customHeight="1">
      <c r="B7" s="19"/>
      <c r="E7" s="230" t="str">
        <f>'Rekapitulace stavby'!K6</f>
        <v>Rekonstrukce požární vzduchotechniky budova B - I. etapa - pomocné únikové schodiště a strojovna evakuačního výtahu č.38</v>
      </c>
      <c r="F7" s="231"/>
      <c r="G7" s="231"/>
      <c r="H7" s="231"/>
      <c r="L7" s="19"/>
    </row>
    <row r="8" spans="2:46" s="1" customFormat="1" ht="12" customHeight="1">
      <c r="B8" s="31"/>
      <c r="D8" s="26" t="s">
        <v>100</v>
      </c>
      <c r="L8" s="31"/>
    </row>
    <row r="9" spans="2:46" s="1" customFormat="1" ht="15.6" customHeight="1">
      <c r="B9" s="31"/>
      <c r="E9" s="192" t="s">
        <v>810</v>
      </c>
      <c r="F9" s="232"/>
      <c r="G9" s="232"/>
      <c r="H9" s="232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1. 12. 2023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1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3" t="str">
        <f>'Rekapitulace stavby'!E14</f>
        <v>Vyplň údaj</v>
      </c>
      <c r="F18" s="214"/>
      <c r="G18" s="214"/>
      <c r="H18" s="214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1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240" customHeight="1">
      <c r="B27" s="88"/>
      <c r="E27" s="219" t="s">
        <v>102</v>
      </c>
      <c r="F27" s="219"/>
      <c r="G27" s="219"/>
      <c r="H27" s="219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36</v>
      </c>
      <c r="J30" s="65">
        <f>ROUND(J124,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4" t="s">
        <v>40</v>
      </c>
      <c r="E33" s="26" t="s">
        <v>41</v>
      </c>
      <c r="F33" s="90">
        <f>ROUND((SUM(BE124:BE242)),  2)</f>
        <v>0</v>
      </c>
      <c r="I33" s="91">
        <v>0.21</v>
      </c>
      <c r="J33" s="90">
        <f>ROUND(((SUM(BE124:BE242))*I33),  2)</f>
        <v>0</v>
      </c>
      <c r="L33" s="31"/>
    </row>
    <row r="34" spans="2:12" s="1" customFormat="1" ht="14.45" customHeight="1">
      <c r="B34" s="31"/>
      <c r="E34" s="26" t="s">
        <v>42</v>
      </c>
      <c r="F34" s="90">
        <f>ROUND((SUM(BF124:BF242)),  2)</f>
        <v>0</v>
      </c>
      <c r="I34" s="91">
        <v>0.12</v>
      </c>
      <c r="J34" s="90">
        <f>ROUND(((SUM(BF124:BF242))*I34),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0">
        <f>ROUND((SUM(BG124:BG242)),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0">
        <f>ROUND((SUM(BH124:BH242)),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0">
        <f>ROUND((SUM(BI124:BI242)),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46</v>
      </c>
      <c r="E39" s="56"/>
      <c r="F39" s="56"/>
      <c r="G39" s="94" t="s">
        <v>47</v>
      </c>
      <c r="H39" s="95" t="s">
        <v>48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98" t="s">
        <v>52</v>
      </c>
      <c r="G61" s="42" t="s">
        <v>51</v>
      </c>
      <c r="H61" s="33"/>
      <c r="I61" s="33"/>
      <c r="J61" s="99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98" t="s">
        <v>52</v>
      </c>
      <c r="G76" s="42" t="s">
        <v>51</v>
      </c>
      <c r="H76" s="33"/>
      <c r="I76" s="33"/>
      <c r="J76" s="99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7" customHeight="1">
      <c r="B85" s="31"/>
      <c r="E85" s="230" t="str">
        <f>E7</f>
        <v>Rekonstrukce požární vzduchotechniky budova B - I. etapa - pomocné únikové schodiště a strojovna evakuačního výtahu č.38</v>
      </c>
      <c r="F85" s="231"/>
      <c r="G85" s="231"/>
      <c r="H85" s="231"/>
      <c r="L85" s="31"/>
    </row>
    <row r="86" spans="2:47" s="1" customFormat="1" ht="12" customHeight="1">
      <c r="B86" s="31"/>
      <c r="C86" s="26" t="s">
        <v>100</v>
      </c>
      <c r="L86" s="31"/>
    </row>
    <row r="87" spans="2:47" s="1" customFormat="1" ht="15.6" customHeight="1">
      <c r="B87" s="31"/>
      <c r="E87" s="192" t="str">
        <f>E9</f>
        <v>03 - EPS - slaboproud</v>
      </c>
      <c r="F87" s="232"/>
      <c r="G87" s="232"/>
      <c r="H87" s="23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1. 12. 2023</v>
      </c>
      <c r="L89" s="31"/>
    </row>
    <row r="90" spans="2:47" s="1" customFormat="1" ht="6.95" customHeight="1">
      <c r="B90" s="31"/>
      <c r="L90" s="31"/>
    </row>
    <row r="91" spans="2:47" s="1" customFormat="1" ht="40.9" customHeight="1">
      <c r="B91" s="31"/>
      <c r="C91" s="26" t="s">
        <v>24</v>
      </c>
      <c r="F91" s="24" t="str">
        <f>E15</f>
        <v>Nemocnice Šumperk a.s.</v>
      </c>
      <c r="I91" s="26" t="s">
        <v>30</v>
      </c>
      <c r="J91" s="29" t="str">
        <f>E21</f>
        <v>LACHMAN STYL s.r.o, Plumlovská 522/44, Prostějov</v>
      </c>
      <c r="L91" s="31"/>
    </row>
    <row r="92" spans="2:47" s="1" customFormat="1" ht="15.6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104</v>
      </c>
      <c r="D94" s="92"/>
      <c r="E94" s="92"/>
      <c r="F94" s="92"/>
      <c r="G94" s="92"/>
      <c r="H94" s="92"/>
      <c r="I94" s="92"/>
      <c r="J94" s="101" t="s">
        <v>105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106</v>
      </c>
      <c r="J96" s="65">
        <f>J124</f>
        <v>0</v>
      </c>
      <c r="L96" s="31"/>
      <c r="AU96" s="16" t="s">
        <v>107</v>
      </c>
    </row>
    <row r="97" spans="2:12" s="8" customFormat="1" ht="24.95" customHeight="1">
      <c r="B97" s="103"/>
      <c r="D97" s="104" t="s">
        <v>115</v>
      </c>
      <c r="E97" s="105"/>
      <c r="F97" s="105"/>
      <c r="G97" s="105"/>
      <c r="H97" s="105"/>
      <c r="I97" s="105"/>
      <c r="J97" s="106">
        <f>J125</f>
        <v>0</v>
      </c>
      <c r="L97" s="103"/>
    </row>
    <row r="98" spans="2:12" s="9" customFormat="1" ht="19.899999999999999" customHeight="1">
      <c r="B98" s="107"/>
      <c r="D98" s="108" t="s">
        <v>811</v>
      </c>
      <c r="E98" s="109"/>
      <c r="F98" s="109"/>
      <c r="G98" s="109"/>
      <c r="H98" s="109"/>
      <c r="I98" s="109"/>
      <c r="J98" s="110">
        <f>J126</f>
        <v>0</v>
      </c>
      <c r="L98" s="107"/>
    </row>
    <row r="99" spans="2:12" s="9" customFormat="1" ht="14.85" customHeight="1">
      <c r="B99" s="107"/>
      <c r="D99" s="108" t="s">
        <v>812</v>
      </c>
      <c r="E99" s="109"/>
      <c r="F99" s="109"/>
      <c r="G99" s="109"/>
      <c r="H99" s="109"/>
      <c r="I99" s="109"/>
      <c r="J99" s="110">
        <f>J127</f>
        <v>0</v>
      </c>
      <c r="L99" s="107"/>
    </row>
    <row r="100" spans="2:12" s="9" customFormat="1" ht="14.85" customHeight="1">
      <c r="B100" s="107"/>
      <c r="D100" s="108" t="s">
        <v>813</v>
      </c>
      <c r="E100" s="109"/>
      <c r="F100" s="109"/>
      <c r="G100" s="109"/>
      <c r="H100" s="109"/>
      <c r="I100" s="109"/>
      <c r="J100" s="110">
        <f>J150</f>
        <v>0</v>
      </c>
      <c r="L100" s="107"/>
    </row>
    <row r="101" spans="2:12" s="9" customFormat="1" ht="14.85" customHeight="1">
      <c r="B101" s="107"/>
      <c r="D101" s="108" t="s">
        <v>814</v>
      </c>
      <c r="E101" s="109"/>
      <c r="F101" s="109"/>
      <c r="G101" s="109"/>
      <c r="H101" s="109"/>
      <c r="I101" s="109"/>
      <c r="J101" s="110">
        <f>J160</f>
        <v>0</v>
      </c>
      <c r="L101" s="107"/>
    </row>
    <row r="102" spans="2:12" s="9" customFormat="1" ht="14.85" customHeight="1">
      <c r="B102" s="107"/>
      <c r="D102" s="108" t="s">
        <v>815</v>
      </c>
      <c r="E102" s="109"/>
      <c r="F102" s="109"/>
      <c r="G102" s="109"/>
      <c r="H102" s="109"/>
      <c r="I102" s="109"/>
      <c r="J102" s="110">
        <f>J181</f>
        <v>0</v>
      </c>
      <c r="L102" s="107"/>
    </row>
    <row r="103" spans="2:12" s="9" customFormat="1" ht="14.85" customHeight="1">
      <c r="B103" s="107"/>
      <c r="D103" s="108" t="s">
        <v>816</v>
      </c>
      <c r="E103" s="109"/>
      <c r="F103" s="109"/>
      <c r="G103" s="109"/>
      <c r="H103" s="109"/>
      <c r="I103" s="109"/>
      <c r="J103" s="110">
        <f>J234</f>
        <v>0</v>
      </c>
      <c r="L103" s="107"/>
    </row>
    <row r="104" spans="2:12" s="9" customFormat="1" ht="14.85" customHeight="1">
      <c r="B104" s="107"/>
      <c r="D104" s="108" t="s">
        <v>817</v>
      </c>
      <c r="E104" s="109"/>
      <c r="F104" s="109"/>
      <c r="G104" s="109"/>
      <c r="H104" s="109"/>
      <c r="I104" s="109"/>
      <c r="J104" s="110">
        <f>J237</f>
        <v>0</v>
      </c>
      <c r="L104" s="107"/>
    </row>
    <row r="105" spans="2:12" s="1" customFormat="1" ht="21.75" customHeight="1">
      <c r="B105" s="31"/>
      <c r="L105" s="31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1"/>
    </row>
    <row r="110" spans="2:12" s="1" customFormat="1" ht="6.95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31"/>
    </row>
    <row r="111" spans="2:12" s="1" customFormat="1" ht="24.95" customHeight="1">
      <c r="B111" s="31"/>
      <c r="C111" s="20" t="s">
        <v>124</v>
      </c>
      <c r="L111" s="31"/>
    </row>
    <row r="112" spans="2:12" s="1" customFormat="1" ht="6.95" customHeight="1">
      <c r="B112" s="31"/>
      <c r="L112" s="31"/>
    </row>
    <row r="113" spans="2:65" s="1" customFormat="1" ht="12" customHeight="1">
      <c r="B113" s="31"/>
      <c r="C113" s="26" t="s">
        <v>16</v>
      </c>
      <c r="L113" s="31"/>
    </row>
    <row r="114" spans="2:65" s="1" customFormat="1" ht="27" customHeight="1">
      <c r="B114" s="31"/>
      <c r="E114" s="230" t="str">
        <f>E7</f>
        <v>Rekonstrukce požární vzduchotechniky budova B - I. etapa - pomocné únikové schodiště a strojovna evakuačního výtahu č.38</v>
      </c>
      <c r="F114" s="231"/>
      <c r="G114" s="231"/>
      <c r="H114" s="231"/>
      <c r="L114" s="31"/>
    </row>
    <row r="115" spans="2:65" s="1" customFormat="1" ht="12" customHeight="1">
      <c r="B115" s="31"/>
      <c r="C115" s="26" t="s">
        <v>100</v>
      </c>
      <c r="L115" s="31"/>
    </row>
    <row r="116" spans="2:65" s="1" customFormat="1" ht="15.6" customHeight="1">
      <c r="B116" s="31"/>
      <c r="E116" s="192" t="str">
        <f>E9</f>
        <v>03 - EPS - slaboproud</v>
      </c>
      <c r="F116" s="232"/>
      <c r="G116" s="232"/>
      <c r="H116" s="232"/>
      <c r="L116" s="31"/>
    </row>
    <row r="117" spans="2:65" s="1" customFormat="1" ht="6.95" customHeight="1">
      <c r="B117" s="31"/>
      <c r="L117" s="31"/>
    </row>
    <row r="118" spans="2:65" s="1" customFormat="1" ht="12" customHeight="1">
      <c r="B118" s="31"/>
      <c r="C118" s="26" t="s">
        <v>20</v>
      </c>
      <c r="F118" s="24" t="str">
        <f>F12</f>
        <v xml:space="preserve"> </v>
      </c>
      <c r="I118" s="26" t="s">
        <v>22</v>
      </c>
      <c r="J118" s="51" t="str">
        <f>IF(J12="","",J12)</f>
        <v>1. 12. 2023</v>
      </c>
      <c r="L118" s="31"/>
    </row>
    <row r="119" spans="2:65" s="1" customFormat="1" ht="6.95" customHeight="1">
      <c r="B119" s="31"/>
      <c r="L119" s="31"/>
    </row>
    <row r="120" spans="2:65" s="1" customFormat="1" ht="40.9" customHeight="1">
      <c r="B120" s="31"/>
      <c r="C120" s="26" t="s">
        <v>24</v>
      </c>
      <c r="F120" s="24" t="str">
        <f>E15</f>
        <v>Nemocnice Šumperk a.s.</v>
      </c>
      <c r="I120" s="26" t="s">
        <v>30</v>
      </c>
      <c r="J120" s="29" t="str">
        <f>E21</f>
        <v>LACHMAN STYL s.r.o, Plumlovská 522/44, Prostějov</v>
      </c>
      <c r="L120" s="31"/>
    </row>
    <row r="121" spans="2:65" s="1" customFormat="1" ht="15.6" customHeight="1">
      <c r="B121" s="31"/>
      <c r="C121" s="26" t="s">
        <v>28</v>
      </c>
      <c r="F121" s="24" t="str">
        <f>IF(E18="","",E18)</f>
        <v>Vyplň údaj</v>
      </c>
      <c r="I121" s="26" t="s">
        <v>33</v>
      </c>
      <c r="J121" s="29" t="str">
        <f>E24</f>
        <v xml:space="preserve"> </v>
      </c>
      <c r="L121" s="31"/>
    </row>
    <row r="122" spans="2:65" s="1" customFormat="1" ht="10.35" customHeight="1">
      <c r="B122" s="31"/>
      <c r="L122" s="31"/>
    </row>
    <row r="123" spans="2:65" s="10" customFormat="1" ht="29.25" customHeight="1">
      <c r="B123" s="111"/>
      <c r="C123" s="112" t="s">
        <v>125</v>
      </c>
      <c r="D123" s="113" t="s">
        <v>61</v>
      </c>
      <c r="E123" s="113" t="s">
        <v>57</v>
      </c>
      <c r="F123" s="113" t="s">
        <v>58</v>
      </c>
      <c r="G123" s="113" t="s">
        <v>126</v>
      </c>
      <c r="H123" s="113" t="s">
        <v>127</v>
      </c>
      <c r="I123" s="113" t="s">
        <v>128</v>
      </c>
      <c r="J123" s="114" t="s">
        <v>105</v>
      </c>
      <c r="K123" s="115" t="s">
        <v>129</v>
      </c>
      <c r="L123" s="111"/>
      <c r="M123" s="58" t="s">
        <v>1</v>
      </c>
      <c r="N123" s="59" t="s">
        <v>40</v>
      </c>
      <c r="O123" s="59" t="s">
        <v>130</v>
      </c>
      <c r="P123" s="59" t="s">
        <v>131</v>
      </c>
      <c r="Q123" s="59" t="s">
        <v>132</v>
      </c>
      <c r="R123" s="59" t="s">
        <v>133</v>
      </c>
      <c r="S123" s="59" t="s">
        <v>134</v>
      </c>
      <c r="T123" s="60" t="s">
        <v>135</v>
      </c>
    </row>
    <row r="124" spans="2:65" s="1" customFormat="1" ht="22.9" customHeight="1">
      <c r="B124" s="31"/>
      <c r="C124" s="63" t="s">
        <v>136</v>
      </c>
      <c r="J124" s="116">
        <f>BK124</f>
        <v>0</v>
      </c>
      <c r="L124" s="31"/>
      <c r="M124" s="61"/>
      <c r="N124" s="52"/>
      <c r="O124" s="52"/>
      <c r="P124" s="117">
        <f>P125</f>
        <v>0</v>
      </c>
      <c r="Q124" s="52"/>
      <c r="R124" s="117">
        <f>R125</f>
        <v>0</v>
      </c>
      <c r="S124" s="52"/>
      <c r="T124" s="118">
        <f>T125</f>
        <v>0</v>
      </c>
      <c r="AT124" s="16" t="s">
        <v>75</v>
      </c>
      <c r="AU124" s="16" t="s">
        <v>107</v>
      </c>
      <c r="BK124" s="119">
        <f>BK125</f>
        <v>0</v>
      </c>
    </row>
    <row r="125" spans="2:65" s="11" customFormat="1" ht="25.9" customHeight="1">
      <c r="B125" s="120"/>
      <c r="D125" s="121" t="s">
        <v>75</v>
      </c>
      <c r="E125" s="122" t="s">
        <v>366</v>
      </c>
      <c r="F125" s="122" t="s">
        <v>367</v>
      </c>
      <c r="I125" s="123"/>
      <c r="J125" s="124">
        <f>BK125</f>
        <v>0</v>
      </c>
      <c r="L125" s="120"/>
      <c r="M125" s="125"/>
      <c r="P125" s="126">
        <f>P126</f>
        <v>0</v>
      </c>
      <c r="R125" s="126">
        <f>R126</f>
        <v>0</v>
      </c>
      <c r="T125" s="127">
        <f>T126</f>
        <v>0</v>
      </c>
      <c r="AR125" s="121" t="s">
        <v>86</v>
      </c>
      <c r="AT125" s="128" t="s">
        <v>75</v>
      </c>
      <c r="AU125" s="128" t="s">
        <v>76</v>
      </c>
      <c r="AY125" s="121" t="s">
        <v>139</v>
      </c>
      <c r="BK125" s="129">
        <f>BK126</f>
        <v>0</v>
      </c>
    </row>
    <row r="126" spans="2:65" s="11" customFormat="1" ht="22.9" customHeight="1">
      <c r="B126" s="120"/>
      <c r="D126" s="121" t="s">
        <v>75</v>
      </c>
      <c r="E126" s="130" t="s">
        <v>662</v>
      </c>
      <c r="F126" s="130" t="s">
        <v>818</v>
      </c>
      <c r="I126" s="123"/>
      <c r="J126" s="131">
        <f>BK126</f>
        <v>0</v>
      </c>
      <c r="L126" s="120"/>
      <c r="M126" s="125"/>
      <c r="P126" s="126">
        <f>P127+P150+P160+P181+P234+P237</f>
        <v>0</v>
      </c>
      <c r="R126" s="126">
        <f>R127+R150+R160+R181+R234+R237</f>
        <v>0</v>
      </c>
      <c r="T126" s="127">
        <f>T127+T150+T160+T181+T234+T237</f>
        <v>0</v>
      </c>
      <c r="AR126" s="121" t="s">
        <v>86</v>
      </c>
      <c r="AT126" s="128" t="s">
        <v>75</v>
      </c>
      <c r="AU126" s="128" t="s">
        <v>84</v>
      </c>
      <c r="AY126" s="121" t="s">
        <v>139</v>
      </c>
      <c r="BK126" s="129">
        <f>BK127+BK150+BK160+BK181+BK234+BK237</f>
        <v>0</v>
      </c>
    </row>
    <row r="127" spans="2:65" s="11" customFormat="1" ht="20.85" customHeight="1">
      <c r="B127" s="120"/>
      <c r="D127" s="121" t="s">
        <v>75</v>
      </c>
      <c r="E127" s="130" t="s">
        <v>819</v>
      </c>
      <c r="F127" s="130" t="s">
        <v>820</v>
      </c>
      <c r="I127" s="123"/>
      <c r="J127" s="131">
        <f>BK127</f>
        <v>0</v>
      </c>
      <c r="L127" s="120"/>
      <c r="M127" s="125"/>
      <c r="P127" s="126">
        <f>SUM(P128:P149)</f>
        <v>0</v>
      </c>
      <c r="R127" s="126">
        <f>SUM(R128:R149)</f>
        <v>0</v>
      </c>
      <c r="T127" s="127">
        <f>SUM(T128:T149)</f>
        <v>0</v>
      </c>
      <c r="AR127" s="121" t="s">
        <v>84</v>
      </c>
      <c r="AT127" s="128" t="s">
        <v>75</v>
      </c>
      <c r="AU127" s="128" t="s">
        <v>86</v>
      </c>
      <c r="AY127" s="121" t="s">
        <v>139</v>
      </c>
      <c r="BK127" s="129">
        <f>SUM(BK128:BK149)</f>
        <v>0</v>
      </c>
    </row>
    <row r="128" spans="2:65" s="1" customFormat="1" ht="22.15" customHeight="1">
      <c r="B128" s="31"/>
      <c r="C128" s="171" t="s">
        <v>84</v>
      </c>
      <c r="D128" s="171" t="s">
        <v>247</v>
      </c>
      <c r="E128" s="172" t="s">
        <v>821</v>
      </c>
      <c r="F128" s="173" t="s">
        <v>822</v>
      </c>
      <c r="G128" s="174" t="s">
        <v>716</v>
      </c>
      <c r="H128" s="175">
        <v>2</v>
      </c>
      <c r="I128" s="176"/>
      <c r="J128" s="177">
        <f t="shared" ref="J128:J149" si="0">ROUND(I128*H128,2)</f>
        <v>0</v>
      </c>
      <c r="K128" s="178"/>
      <c r="L128" s="179"/>
      <c r="M128" s="180" t="s">
        <v>1</v>
      </c>
      <c r="N128" s="181" t="s">
        <v>41</v>
      </c>
      <c r="P128" s="142">
        <f t="shared" ref="P128:P149" si="1">O128*H128</f>
        <v>0</v>
      </c>
      <c r="Q128" s="142">
        <v>0</v>
      </c>
      <c r="R128" s="142">
        <f t="shared" ref="R128:R149" si="2">Q128*H128</f>
        <v>0</v>
      </c>
      <c r="S128" s="142">
        <v>0</v>
      </c>
      <c r="T128" s="143">
        <f t="shared" ref="T128:T149" si="3">S128*H128</f>
        <v>0</v>
      </c>
      <c r="AR128" s="144" t="s">
        <v>197</v>
      </c>
      <c r="AT128" s="144" t="s">
        <v>247</v>
      </c>
      <c r="AU128" s="144" t="s">
        <v>140</v>
      </c>
      <c r="AY128" s="16" t="s">
        <v>139</v>
      </c>
      <c r="BE128" s="145">
        <f t="shared" ref="BE128:BE149" si="4">IF(N128="základní",J128,0)</f>
        <v>0</v>
      </c>
      <c r="BF128" s="145">
        <f t="shared" ref="BF128:BF149" si="5">IF(N128="snížená",J128,0)</f>
        <v>0</v>
      </c>
      <c r="BG128" s="145">
        <f t="shared" ref="BG128:BG149" si="6">IF(N128="zákl. přenesená",J128,0)</f>
        <v>0</v>
      </c>
      <c r="BH128" s="145">
        <f t="shared" ref="BH128:BH149" si="7">IF(N128="sníž. přenesená",J128,0)</f>
        <v>0</v>
      </c>
      <c r="BI128" s="145">
        <f t="shared" ref="BI128:BI149" si="8">IF(N128="nulová",J128,0)</f>
        <v>0</v>
      </c>
      <c r="BJ128" s="16" t="s">
        <v>84</v>
      </c>
      <c r="BK128" s="145">
        <f t="shared" ref="BK128:BK149" si="9">ROUND(I128*H128,2)</f>
        <v>0</v>
      </c>
      <c r="BL128" s="16" t="s">
        <v>146</v>
      </c>
      <c r="BM128" s="144" t="s">
        <v>146</v>
      </c>
    </row>
    <row r="129" spans="2:65" s="1" customFormat="1" ht="14.45" customHeight="1">
      <c r="B129" s="31"/>
      <c r="C129" s="171" t="s">
        <v>86</v>
      </c>
      <c r="D129" s="171" t="s">
        <v>247</v>
      </c>
      <c r="E129" s="172" t="s">
        <v>823</v>
      </c>
      <c r="F129" s="173" t="s">
        <v>824</v>
      </c>
      <c r="G129" s="174" t="s">
        <v>716</v>
      </c>
      <c r="H129" s="175">
        <v>2</v>
      </c>
      <c r="I129" s="176"/>
      <c r="J129" s="177">
        <f t="shared" si="0"/>
        <v>0</v>
      </c>
      <c r="K129" s="178"/>
      <c r="L129" s="179"/>
      <c r="M129" s="180" t="s">
        <v>1</v>
      </c>
      <c r="N129" s="181" t="s">
        <v>41</v>
      </c>
      <c r="P129" s="142">
        <f t="shared" si="1"/>
        <v>0</v>
      </c>
      <c r="Q129" s="142">
        <v>0</v>
      </c>
      <c r="R129" s="142">
        <f t="shared" si="2"/>
        <v>0</v>
      </c>
      <c r="S129" s="142">
        <v>0</v>
      </c>
      <c r="T129" s="143">
        <f t="shared" si="3"/>
        <v>0</v>
      </c>
      <c r="AR129" s="144" t="s">
        <v>197</v>
      </c>
      <c r="AT129" s="144" t="s">
        <v>247</v>
      </c>
      <c r="AU129" s="144" t="s">
        <v>140</v>
      </c>
      <c r="AY129" s="16" t="s">
        <v>139</v>
      </c>
      <c r="BE129" s="145">
        <f t="shared" si="4"/>
        <v>0</v>
      </c>
      <c r="BF129" s="145">
        <f t="shared" si="5"/>
        <v>0</v>
      </c>
      <c r="BG129" s="145">
        <f t="shared" si="6"/>
        <v>0</v>
      </c>
      <c r="BH129" s="145">
        <f t="shared" si="7"/>
        <v>0</v>
      </c>
      <c r="BI129" s="145">
        <f t="shared" si="8"/>
        <v>0</v>
      </c>
      <c r="BJ129" s="16" t="s">
        <v>84</v>
      </c>
      <c r="BK129" s="145">
        <f t="shared" si="9"/>
        <v>0</v>
      </c>
      <c r="BL129" s="16" t="s">
        <v>146</v>
      </c>
      <c r="BM129" s="144" t="s">
        <v>182</v>
      </c>
    </row>
    <row r="130" spans="2:65" s="1" customFormat="1" ht="19.899999999999999" customHeight="1">
      <c r="B130" s="31"/>
      <c r="C130" s="171" t="s">
        <v>140</v>
      </c>
      <c r="D130" s="171" t="s">
        <v>247</v>
      </c>
      <c r="E130" s="172" t="s">
        <v>825</v>
      </c>
      <c r="F130" s="173" t="s">
        <v>826</v>
      </c>
      <c r="G130" s="174" t="s">
        <v>716</v>
      </c>
      <c r="H130" s="175">
        <v>1</v>
      </c>
      <c r="I130" s="176"/>
      <c r="J130" s="177">
        <f t="shared" si="0"/>
        <v>0</v>
      </c>
      <c r="K130" s="178"/>
      <c r="L130" s="179"/>
      <c r="M130" s="180" t="s">
        <v>1</v>
      </c>
      <c r="N130" s="181" t="s">
        <v>41</v>
      </c>
      <c r="P130" s="142">
        <f t="shared" si="1"/>
        <v>0</v>
      </c>
      <c r="Q130" s="142">
        <v>0</v>
      </c>
      <c r="R130" s="142">
        <f t="shared" si="2"/>
        <v>0</v>
      </c>
      <c r="S130" s="142">
        <v>0</v>
      </c>
      <c r="T130" s="143">
        <f t="shared" si="3"/>
        <v>0</v>
      </c>
      <c r="AR130" s="144" t="s">
        <v>197</v>
      </c>
      <c r="AT130" s="144" t="s">
        <v>247</v>
      </c>
      <c r="AU130" s="144" t="s">
        <v>140</v>
      </c>
      <c r="AY130" s="16" t="s">
        <v>139</v>
      </c>
      <c r="BE130" s="145">
        <f t="shared" si="4"/>
        <v>0</v>
      </c>
      <c r="BF130" s="145">
        <f t="shared" si="5"/>
        <v>0</v>
      </c>
      <c r="BG130" s="145">
        <f t="shared" si="6"/>
        <v>0</v>
      </c>
      <c r="BH130" s="145">
        <f t="shared" si="7"/>
        <v>0</v>
      </c>
      <c r="BI130" s="145">
        <f t="shared" si="8"/>
        <v>0</v>
      </c>
      <c r="BJ130" s="16" t="s">
        <v>84</v>
      </c>
      <c r="BK130" s="145">
        <f t="shared" si="9"/>
        <v>0</v>
      </c>
      <c r="BL130" s="16" t="s">
        <v>146</v>
      </c>
      <c r="BM130" s="144" t="s">
        <v>197</v>
      </c>
    </row>
    <row r="131" spans="2:65" s="1" customFormat="1" ht="22.15" customHeight="1">
      <c r="B131" s="31"/>
      <c r="C131" s="171" t="s">
        <v>146</v>
      </c>
      <c r="D131" s="171" t="s">
        <v>247</v>
      </c>
      <c r="E131" s="172" t="s">
        <v>827</v>
      </c>
      <c r="F131" s="173" t="s">
        <v>828</v>
      </c>
      <c r="G131" s="174" t="s">
        <v>716</v>
      </c>
      <c r="H131" s="175">
        <v>2</v>
      </c>
      <c r="I131" s="176"/>
      <c r="J131" s="177">
        <f t="shared" si="0"/>
        <v>0</v>
      </c>
      <c r="K131" s="178"/>
      <c r="L131" s="179"/>
      <c r="M131" s="180" t="s">
        <v>1</v>
      </c>
      <c r="N131" s="181" t="s">
        <v>41</v>
      </c>
      <c r="P131" s="142">
        <f t="shared" si="1"/>
        <v>0</v>
      </c>
      <c r="Q131" s="142">
        <v>0</v>
      </c>
      <c r="R131" s="142">
        <f t="shared" si="2"/>
        <v>0</v>
      </c>
      <c r="S131" s="142">
        <v>0</v>
      </c>
      <c r="T131" s="143">
        <f t="shared" si="3"/>
        <v>0</v>
      </c>
      <c r="AR131" s="144" t="s">
        <v>197</v>
      </c>
      <c r="AT131" s="144" t="s">
        <v>247</v>
      </c>
      <c r="AU131" s="144" t="s">
        <v>140</v>
      </c>
      <c r="AY131" s="16" t="s">
        <v>139</v>
      </c>
      <c r="BE131" s="145">
        <f t="shared" si="4"/>
        <v>0</v>
      </c>
      <c r="BF131" s="145">
        <f t="shared" si="5"/>
        <v>0</v>
      </c>
      <c r="BG131" s="145">
        <f t="shared" si="6"/>
        <v>0</v>
      </c>
      <c r="BH131" s="145">
        <f t="shared" si="7"/>
        <v>0</v>
      </c>
      <c r="BI131" s="145">
        <f t="shared" si="8"/>
        <v>0</v>
      </c>
      <c r="BJ131" s="16" t="s">
        <v>84</v>
      </c>
      <c r="BK131" s="145">
        <f t="shared" si="9"/>
        <v>0</v>
      </c>
      <c r="BL131" s="16" t="s">
        <v>146</v>
      </c>
      <c r="BM131" s="144" t="s">
        <v>215</v>
      </c>
    </row>
    <row r="132" spans="2:65" s="1" customFormat="1" ht="22.15" customHeight="1">
      <c r="B132" s="31"/>
      <c r="C132" s="171" t="s">
        <v>175</v>
      </c>
      <c r="D132" s="171" t="s">
        <v>247</v>
      </c>
      <c r="E132" s="172" t="s">
        <v>829</v>
      </c>
      <c r="F132" s="173" t="s">
        <v>830</v>
      </c>
      <c r="G132" s="174" t="s">
        <v>716</v>
      </c>
      <c r="H132" s="175">
        <v>1</v>
      </c>
      <c r="I132" s="176"/>
      <c r="J132" s="177">
        <f t="shared" si="0"/>
        <v>0</v>
      </c>
      <c r="K132" s="178"/>
      <c r="L132" s="179"/>
      <c r="M132" s="180" t="s">
        <v>1</v>
      </c>
      <c r="N132" s="181" t="s">
        <v>41</v>
      </c>
      <c r="P132" s="142">
        <f t="shared" si="1"/>
        <v>0</v>
      </c>
      <c r="Q132" s="142">
        <v>0</v>
      </c>
      <c r="R132" s="142">
        <f t="shared" si="2"/>
        <v>0</v>
      </c>
      <c r="S132" s="142">
        <v>0</v>
      </c>
      <c r="T132" s="143">
        <f t="shared" si="3"/>
        <v>0</v>
      </c>
      <c r="AR132" s="144" t="s">
        <v>197</v>
      </c>
      <c r="AT132" s="144" t="s">
        <v>247</v>
      </c>
      <c r="AU132" s="144" t="s">
        <v>140</v>
      </c>
      <c r="AY132" s="16" t="s">
        <v>139</v>
      </c>
      <c r="BE132" s="145">
        <f t="shared" si="4"/>
        <v>0</v>
      </c>
      <c r="BF132" s="145">
        <f t="shared" si="5"/>
        <v>0</v>
      </c>
      <c r="BG132" s="145">
        <f t="shared" si="6"/>
        <v>0</v>
      </c>
      <c r="BH132" s="145">
        <f t="shared" si="7"/>
        <v>0</v>
      </c>
      <c r="BI132" s="145">
        <f t="shared" si="8"/>
        <v>0</v>
      </c>
      <c r="BJ132" s="16" t="s">
        <v>84</v>
      </c>
      <c r="BK132" s="145">
        <f t="shared" si="9"/>
        <v>0</v>
      </c>
      <c r="BL132" s="16" t="s">
        <v>146</v>
      </c>
      <c r="BM132" s="144" t="s">
        <v>8</v>
      </c>
    </row>
    <row r="133" spans="2:65" s="1" customFormat="1" ht="19.899999999999999" customHeight="1">
      <c r="B133" s="31"/>
      <c r="C133" s="171" t="s">
        <v>182</v>
      </c>
      <c r="D133" s="171" t="s">
        <v>247</v>
      </c>
      <c r="E133" s="172" t="s">
        <v>831</v>
      </c>
      <c r="F133" s="173" t="s">
        <v>832</v>
      </c>
      <c r="G133" s="174" t="s">
        <v>716</v>
      </c>
      <c r="H133" s="175">
        <v>1</v>
      </c>
      <c r="I133" s="176"/>
      <c r="J133" s="177">
        <f t="shared" si="0"/>
        <v>0</v>
      </c>
      <c r="K133" s="178"/>
      <c r="L133" s="179"/>
      <c r="M133" s="180" t="s">
        <v>1</v>
      </c>
      <c r="N133" s="181" t="s">
        <v>41</v>
      </c>
      <c r="P133" s="142">
        <f t="shared" si="1"/>
        <v>0</v>
      </c>
      <c r="Q133" s="142">
        <v>0</v>
      </c>
      <c r="R133" s="142">
        <f t="shared" si="2"/>
        <v>0</v>
      </c>
      <c r="S133" s="142">
        <v>0</v>
      </c>
      <c r="T133" s="143">
        <f t="shared" si="3"/>
        <v>0</v>
      </c>
      <c r="AR133" s="144" t="s">
        <v>197</v>
      </c>
      <c r="AT133" s="144" t="s">
        <v>247</v>
      </c>
      <c r="AU133" s="144" t="s">
        <v>140</v>
      </c>
      <c r="AY133" s="16" t="s">
        <v>139</v>
      </c>
      <c r="BE133" s="145">
        <f t="shared" si="4"/>
        <v>0</v>
      </c>
      <c r="BF133" s="145">
        <f t="shared" si="5"/>
        <v>0</v>
      </c>
      <c r="BG133" s="145">
        <f t="shared" si="6"/>
        <v>0</v>
      </c>
      <c r="BH133" s="145">
        <f t="shared" si="7"/>
        <v>0</v>
      </c>
      <c r="BI133" s="145">
        <f t="shared" si="8"/>
        <v>0</v>
      </c>
      <c r="BJ133" s="16" t="s">
        <v>84</v>
      </c>
      <c r="BK133" s="145">
        <f t="shared" si="9"/>
        <v>0</v>
      </c>
      <c r="BL133" s="16" t="s">
        <v>146</v>
      </c>
      <c r="BM133" s="144" t="s">
        <v>236</v>
      </c>
    </row>
    <row r="134" spans="2:65" s="1" customFormat="1" ht="22.15" customHeight="1">
      <c r="B134" s="31"/>
      <c r="C134" s="171" t="s">
        <v>190</v>
      </c>
      <c r="D134" s="171" t="s">
        <v>247</v>
      </c>
      <c r="E134" s="172" t="s">
        <v>833</v>
      </c>
      <c r="F134" s="173" t="s">
        <v>834</v>
      </c>
      <c r="G134" s="174" t="s">
        <v>716</v>
      </c>
      <c r="H134" s="175">
        <v>1</v>
      </c>
      <c r="I134" s="176"/>
      <c r="J134" s="177">
        <f t="shared" si="0"/>
        <v>0</v>
      </c>
      <c r="K134" s="178"/>
      <c r="L134" s="179"/>
      <c r="M134" s="180" t="s">
        <v>1</v>
      </c>
      <c r="N134" s="181" t="s">
        <v>41</v>
      </c>
      <c r="P134" s="142">
        <f t="shared" si="1"/>
        <v>0</v>
      </c>
      <c r="Q134" s="142">
        <v>0</v>
      </c>
      <c r="R134" s="142">
        <f t="shared" si="2"/>
        <v>0</v>
      </c>
      <c r="S134" s="142">
        <v>0</v>
      </c>
      <c r="T134" s="143">
        <f t="shared" si="3"/>
        <v>0</v>
      </c>
      <c r="AR134" s="144" t="s">
        <v>197</v>
      </c>
      <c r="AT134" s="144" t="s">
        <v>247</v>
      </c>
      <c r="AU134" s="144" t="s">
        <v>140</v>
      </c>
      <c r="AY134" s="16" t="s">
        <v>139</v>
      </c>
      <c r="BE134" s="145">
        <f t="shared" si="4"/>
        <v>0</v>
      </c>
      <c r="BF134" s="145">
        <f t="shared" si="5"/>
        <v>0</v>
      </c>
      <c r="BG134" s="145">
        <f t="shared" si="6"/>
        <v>0</v>
      </c>
      <c r="BH134" s="145">
        <f t="shared" si="7"/>
        <v>0</v>
      </c>
      <c r="BI134" s="145">
        <f t="shared" si="8"/>
        <v>0</v>
      </c>
      <c r="BJ134" s="16" t="s">
        <v>84</v>
      </c>
      <c r="BK134" s="145">
        <f t="shared" si="9"/>
        <v>0</v>
      </c>
      <c r="BL134" s="16" t="s">
        <v>146</v>
      </c>
      <c r="BM134" s="144" t="s">
        <v>246</v>
      </c>
    </row>
    <row r="135" spans="2:65" s="1" customFormat="1" ht="14.45" customHeight="1">
      <c r="B135" s="31"/>
      <c r="C135" s="171" t="s">
        <v>197</v>
      </c>
      <c r="D135" s="171" t="s">
        <v>247</v>
      </c>
      <c r="E135" s="172" t="s">
        <v>835</v>
      </c>
      <c r="F135" s="173" t="s">
        <v>836</v>
      </c>
      <c r="G135" s="174" t="s">
        <v>716</v>
      </c>
      <c r="H135" s="175">
        <v>2</v>
      </c>
      <c r="I135" s="176"/>
      <c r="J135" s="177">
        <f t="shared" si="0"/>
        <v>0</v>
      </c>
      <c r="K135" s="178"/>
      <c r="L135" s="179"/>
      <c r="M135" s="180" t="s">
        <v>1</v>
      </c>
      <c r="N135" s="181" t="s">
        <v>41</v>
      </c>
      <c r="P135" s="142">
        <f t="shared" si="1"/>
        <v>0</v>
      </c>
      <c r="Q135" s="142">
        <v>0</v>
      </c>
      <c r="R135" s="142">
        <f t="shared" si="2"/>
        <v>0</v>
      </c>
      <c r="S135" s="142">
        <v>0</v>
      </c>
      <c r="T135" s="143">
        <f t="shared" si="3"/>
        <v>0</v>
      </c>
      <c r="AR135" s="144" t="s">
        <v>197</v>
      </c>
      <c r="AT135" s="144" t="s">
        <v>247</v>
      </c>
      <c r="AU135" s="144" t="s">
        <v>140</v>
      </c>
      <c r="AY135" s="16" t="s">
        <v>139</v>
      </c>
      <c r="BE135" s="145">
        <f t="shared" si="4"/>
        <v>0</v>
      </c>
      <c r="BF135" s="145">
        <f t="shared" si="5"/>
        <v>0</v>
      </c>
      <c r="BG135" s="145">
        <f t="shared" si="6"/>
        <v>0</v>
      </c>
      <c r="BH135" s="145">
        <f t="shared" si="7"/>
        <v>0</v>
      </c>
      <c r="BI135" s="145">
        <f t="shared" si="8"/>
        <v>0</v>
      </c>
      <c r="BJ135" s="16" t="s">
        <v>84</v>
      </c>
      <c r="BK135" s="145">
        <f t="shared" si="9"/>
        <v>0</v>
      </c>
      <c r="BL135" s="16" t="s">
        <v>146</v>
      </c>
      <c r="BM135" s="144" t="s">
        <v>264</v>
      </c>
    </row>
    <row r="136" spans="2:65" s="1" customFormat="1" ht="14.45" customHeight="1">
      <c r="B136" s="31"/>
      <c r="C136" s="171" t="s">
        <v>206</v>
      </c>
      <c r="D136" s="171" t="s">
        <v>247</v>
      </c>
      <c r="E136" s="172" t="s">
        <v>837</v>
      </c>
      <c r="F136" s="173" t="s">
        <v>838</v>
      </c>
      <c r="G136" s="174" t="s">
        <v>716</v>
      </c>
      <c r="H136" s="175">
        <v>37</v>
      </c>
      <c r="I136" s="176"/>
      <c r="J136" s="177">
        <f t="shared" si="0"/>
        <v>0</v>
      </c>
      <c r="K136" s="178"/>
      <c r="L136" s="179"/>
      <c r="M136" s="180" t="s">
        <v>1</v>
      </c>
      <c r="N136" s="181" t="s">
        <v>41</v>
      </c>
      <c r="P136" s="142">
        <f t="shared" si="1"/>
        <v>0</v>
      </c>
      <c r="Q136" s="142">
        <v>0</v>
      </c>
      <c r="R136" s="142">
        <f t="shared" si="2"/>
        <v>0</v>
      </c>
      <c r="S136" s="142">
        <v>0</v>
      </c>
      <c r="T136" s="143">
        <f t="shared" si="3"/>
        <v>0</v>
      </c>
      <c r="AR136" s="144" t="s">
        <v>197</v>
      </c>
      <c r="AT136" s="144" t="s">
        <v>247</v>
      </c>
      <c r="AU136" s="144" t="s">
        <v>140</v>
      </c>
      <c r="AY136" s="16" t="s">
        <v>139</v>
      </c>
      <c r="BE136" s="145">
        <f t="shared" si="4"/>
        <v>0</v>
      </c>
      <c r="BF136" s="145">
        <f t="shared" si="5"/>
        <v>0</v>
      </c>
      <c r="BG136" s="145">
        <f t="shared" si="6"/>
        <v>0</v>
      </c>
      <c r="BH136" s="145">
        <f t="shared" si="7"/>
        <v>0</v>
      </c>
      <c r="BI136" s="145">
        <f t="shared" si="8"/>
        <v>0</v>
      </c>
      <c r="BJ136" s="16" t="s">
        <v>84</v>
      </c>
      <c r="BK136" s="145">
        <f t="shared" si="9"/>
        <v>0</v>
      </c>
      <c r="BL136" s="16" t="s">
        <v>146</v>
      </c>
      <c r="BM136" s="144" t="s">
        <v>278</v>
      </c>
    </row>
    <row r="137" spans="2:65" s="1" customFormat="1" ht="14.45" customHeight="1">
      <c r="B137" s="31"/>
      <c r="C137" s="171" t="s">
        <v>215</v>
      </c>
      <c r="D137" s="171" t="s">
        <v>247</v>
      </c>
      <c r="E137" s="172" t="s">
        <v>839</v>
      </c>
      <c r="F137" s="173" t="s">
        <v>840</v>
      </c>
      <c r="G137" s="174" t="s">
        <v>716</v>
      </c>
      <c r="H137" s="175">
        <v>37</v>
      </c>
      <c r="I137" s="176"/>
      <c r="J137" s="177">
        <f t="shared" si="0"/>
        <v>0</v>
      </c>
      <c r="K137" s="178"/>
      <c r="L137" s="179"/>
      <c r="M137" s="180" t="s">
        <v>1</v>
      </c>
      <c r="N137" s="181" t="s">
        <v>41</v>
      </c>
      <c r="P137" s="142">
        <f t="shared" si="1"/>
        <v>0</v>
      </c>
      <c r="Q137" s="142">
        <v>0</v>
      </c>
      <c r="R137" s="142">
        <f t="shared" si="2"/>
        <v>0</v>
      </c>
      <c r="S137" s="142">
        <v>0</v>
      </c>
      <c r="T137" s="143">
        <f t="shared" si="3"/>
        <v>0</v>
      </c>
      <c r="AR137" s="144" t="s">
        <v>197</v>
      </c>
      <c r="AT137" s="144" t="s">
        <v>247</v>
      </c>
      <c r="AU137" s="144" t="s">
        <v>140</v>
      </c>
      <c r="AY137" s="16" t="s">
        <v>139</v>
      </c>
      <c r="BE137" s="145">
        <f t="shared" si="4"/>
        <v>0</v>
      </c>
      <c r="BF137" s="145">
        <f t="shared" si="5"/>
        <v>0</v>
      </c>
      <c r="BG137" s="145">
        <f t="shared" si="6"/>
        <v>0</v>
      </c>
      <c r="BH137" s="145">
        <f t="shared" si="7"/>
        <v>0</v>
      </c>
      <c r="BI137" s="145">
        <f t="shared" si="8"/>
        <v>0</v>
      </c>
      <c r="BJ137" s="16" t="s">
        <v>84</v>
      </c>
      <c r="BK137" s="145">
        <f t="shared" si="9"/>
        <v>0</v>
      </c>
      <c r="BL137" s="16" t="s">
        <v>146</v>
      </c>
      <c r="BM137" s="144" t="s">
        <v>301</v>
      </c>
    </row>
    <row r="138" spans="2:65" s="1" customFormat="1" ht="22.15" customHeight="1">
      <c r="B138" s="31"/>
      <c r="C138" s="171" t="s">
        <v>221</v>
      </c>
      <c r="D138" s="171" t="s">
        <v>247</v>
      </c>
      <c r="E138" s="172" t="s">
        <v>841</v>
      </c>
      <c r="F138" s="173" t="s">
        <v>842</v>
      </c>
      <c r="G138" s="174" t="s">
        <v>716</v>
      </c>
      <c r="H138" s="175">
        <v>18</v>
      </c>
      <c r="I138" s="176"/>
      <c r="J138" s="177">
        <f t="shared" si="0"/>
        <v>0</v>
      </c>
      <c r="K138" s="178"/>
      <c r="L138" s="179"/>
      <c r="M138" s="180" t="s">
        <v>1</v>
      </c>
      <c r="N138" s="181" t="s">
        <v>41</v>
      </c>
      <c r="P138" s="142">
        <f t="shared" si="1"/>
        <v>0</v>
      </c>
      <c r="Q138" s="142">
        <v>0</v>
      </c>
      <c r="R138" s="142">
        <f t="shared" si="2"/>
        <v>0</v>
      </c>
      <c r="S138" s="142">
        <v>0</v>
      </c>
      <c r="T138" s="143">
        <f t="shared" si="3"/>
        <v>0</v>
      </c>
      <c r="AR138" s="144" t="s">
        <v>197</v>
      </c>
      <c r="AT138" s="144" t="s">
        <v>247</v>
      </c>
      <c r="AU138" s="144" t="s">
        <v>140</v>
      </c>
      <c r="AY138" s="16" t="s">
        <v>139</v>
      </c>
      <c r="BE138" s="145">
        <f t="shared" si="4"/>
        <v>0</v>
      </c>
      <c r="BF138" s="145">
        <f t="shared" si="5"/>
        <v>0</v>
      </c>
      <c r="BG138" s="145">
        <f t="shared" si="6"/>
        <v>0</v>
      </c>
      <c r="BH138" s="145">
        <f t="shared" si="7"/>
        <v>0</v>
      </c>
      <c r="BI138" s="145">
        <f t="shared" si="8"/>
        <v>0</v>
      </c>
      <c r="BJ138" s="16" t="s">
        <v>84</v>
      </c>
      <c r="BK138" s="145">
        <f t="shared" si="9"/>
        <v>0</v>
      </c>
      <c r="BL138" s="16" t="s">
        <v>146</v>
      </c>
      <c r="BM138" s="144" t="s">
        <v>316</v>
      </c>
    </row>
    <row r="139" spans="2:65" s="1" customFormat="1" ht="14.45" customHeight="1">
      <c r="B139" s="31"/>
      <c r="C139" s="171" t="s">
        <v>8</v>
      </c>
      <c r="D139" s="171" t="s">
        <v>247</v>
      </c>
      <c r="E139" s="172" t="s">
        <v>843</v>
      </c>
      <c r="F139" s="173" t="s">
        <v>844</v>
      </c>
      <c r="G139" s="174" t="s">
        <v>716</v>
      </c>
      <c r="H139" s="175">
        <v>1</v>
      </c>
      <c r="I139" s="176"/>
      <c r="J139" s="177">
        <f t="shared" si="0"/>
        <v>0</v>
      </c>
      <c r="K139" s="178"/>
      <c r="L139" s="179"/>
      <c r="M139" s="180" t="s">
        <v>1</v>
      </c>
      <c r="N139" s="181" t="s">
        <v>41</v>
      </c>
      <c r="P139" s="142">
        <f t="shared" si="1"/>
        <v>0</v>
      </c>
      <c r="Q139" s="142">
        <v>0</v>
      </c>
      <c r="R139" s="142">
        <f t="shared" si="2"/>
        <v>0</v>
      </c>
      <c r="S139" s="142">
        <v>0</v>
      </c>
      <c r="T139" s="143">
        <f t="shared" si="3"/>
        <v>0</v>
      </c>
      <c r="AR139" s="144" t="s">
        <v>197</v>
      </c>
      <c r="AT139" s="144" t="s">
        <v>247</v>
      </c>
      <c r="AU139" s="144" t="s">
        <v>140</v>
      </c>
      <c r="AY139" s="16" t="s">
        <v>139</v>
      </c>
      <c r="BE139" s="145">
        <f t="shared" si="4"/>
        <v>0</v>
      </c>
      <c r="BF139" s="145">
        <f t="shared" si="5"/>
        <v>0</v>
      </c>
      <c r="BG139" s="145">
        <f t="shared" si="6"/>
        <v>0</v>
      </c>
      <c r="BH139" s="145">
        <f t="shared" si="7"/>
        <v>0</v>
      </c>
      <c r="BI139" s="145">
        <f t="shared" si="8"/>
        <v>0</v>
      </c>
      <c r="BJ139" s="16" t="s">
        <v>84</v>
      </c>
      <c r="BK139" s="145">
        <f t="shared" si="9"/>
        <v>0</v>
      </c>
      <c r="BL139" s="16" t="s">
        <v>146</v>
      </c>
      <c r="BM139" s="144" t="s">
        <v>328</v>
      </c>
    </row>
    <row r="140" spans="2:65" s="1" customFormat="1" ht="22.15" customHeight="1">
      <c r="B140" s="31"/>
      <c r="C140" s="171" t="s">
        <v>231</v>
      </c>
      <c r="D140" s="171" t="s">
        <v>247</v>
      </c>
      <c r="E140" s="172" t="s">
        <v>845</v>
      </c>
      <c r="F140" s="173" t="s">
        <v>846</v>
      </c>
      <c r="G140" s="174" t="s">
        <v>716</v>
      </c>
      <c r="H140" s="175">
        <v>4</v>
      </c>
      <c r="I140" s="176"/>
      <c r="J140" s="177">
        <f t="shared" si="0"/>
        <v>0</v>
      </c>
      <c r="K140" s="178"/>
      <c r="L140" s="179"/>
      <c r="M140" s="180" t="s">
        <v>1</v>
      </c>
      <c r="N140" s="181" t="s">
        <v>41</v>
      </c>
      <c r="P140" s="142">
        <f t="shared" si="1"/>
        <v>0</v>
      </c>
      <c r="Q140" s="142">
        <v>0</v>
      </c>
      <c r="R140" s="142">
        <f t="shared" si="2"/>
        <v>0</v>
      </c>
      <c r="S140" s="142">
        <v>0</v>
      </c>
      <c r="T140" s="143">
        <f t="shared" si="3"/>
        <v>0</v>
      </c>
      <c r="AR140" s="144" t="s">
        <v>197</v>
      </c>
      <c r="AT140" s="144" t="s">
        <v>247</v>
      </c>
      <c r="AU140" s="144" t="s">
        <v>140</v>
      </c>
      <c r="AY140" s="16" t="s">
        <v>139</v>
      </c>
      <c r="BE140" s="145">
        <f t="shared" si="4"/>
        <v>0</v>
      </c>
      <c r="BF140" s="145">
        <f t="shared" si="5"/>
        <v>0</v>
      </c>
      <c r="BG140" s="145">
        <f t="shared" si="6"/>
        <v>0</v>
      </c>
      <c r="BH140" s="145">
        <f t="shared" si="7"/>
        <v>0</v>
      </c>
      <c r="BI140" s="145">
        <f t="shared" si="8"/>
        <v>0</v>
      </c>
      <c r="BJ140" s="16" t="s">
        <v>84</v>
      </c>
      <c r="BK140" s="145">
        <f t="shared" si="9"/>
        <v>0</v>
      </c>
      <c r="BL140" s="16" t="s">
        <v>146</v>
      </c>
      <c r="BM140" s="144" t="s">
        <v>343</v>
      </c>
    </row>
    <row r="141" spans="2:65" s="1" customFormat="1" ht="14.45" customHeight="1">
      <c r="B141" s="31"/>
      <c r="C141" s="171" t="s">
        <v>236</v>
      </c>
      <c r="D141" s="171" t="s">
        <v>247</v>
      </c>
      <c r="E141" s="172" t="s">
        <v>847</v>
      </c>
      <c r="F141" s="173" t="s">
        <v>848</v>
      </c>
      <c r="G141" s="174" t="s">
        <v>716</v>
      </c>
      <c r="H141" s="175">
        <v>4</v>
      </c>
      <c r="I141" s="176"/>
      <c r="J141" s="177">
        <f t="shared" si="0"/>
        <v>0</v>
      </c>
      <c r="K141" s="178"/>
      <c r="L141" s="179"/>
      <c r="M141" s="180" t="s">
        <v>1</v>
      </c>
      <c r="N141" s="181" t="s">
        <v>41</v>
      </c>
      <c r="P141" s="142">
        <f t="shared" si="1"/>
        <v>0</v>
      </c>
      <c r="Q141" s="142">
        <v>0</v>
      </c>
      <c r="R141" s="142">
        <f t="shared" si="2"/>
        <v>0</v>
      </c>
      <c r="S141" s="142">
        <v>0</v>
      </c>
      <c r="T141" s="143">
        <f t="shared" si="3"/>
        <v>0</v>
      </c>
      <c r="AR141" s="144" t="s">
        <v>197</v>
      </c>
      <c r="AT141" s="144" t="s">
        <v>247</v>
      </c>
      <c r="AU141" s="144" t="s">
        <v>140</v>
      </c>
      <c r="AY141" s="16" t="s">
        <v>139</v>
      </c>
      <c r="BE141" s="145">
        <f t="shared" si="4"/>
        <v>0</v>
      </c>
      <c r="BF141" s="145">
        <f t="shared" si="5"/>
        <v>0</v>
      </c>
      <c r="BG141" s="145">
        <f t="shared" si="6"/>
        <v>0</v>
      </c>
      <c r="BH141" s="145">
        <f t="shared" si="7"/>
        <v>0</v>
      </c>
      <c r="BI141" s="145">
        <f t="shared" si="8"/>
        <v>0</v>
      </c>
      <c r="BJ141" s="16" t="s">
        <v>84</v>
      </c>
      <c r="BK141" s="145">
        <f t="shared" si="9"/>
        <v>0</v>
      </c>
      <c r="BL141" s="16" t="s">
        <v>146</v>
      </c>
      <c r="BM141" s="144" t="s">
        <v>354</v>
      </c>
    </row>
    <row r="142" spans="2:65" s="1" customFormat="1" ht="22.15" customHeight="1">
      <c r="B142" s="31"/>
      <c r="C142" s="171" t="s">
        <v>241</v>
      </c>
      <c r="D142" s="171" t="s">
        <v>247</v>
      </c>
      <c r="E142" s="172" t="s">
        <v>849</v>
      </c>
      <c r="F142" s="173" t="s">
        <v>850</v>
      </c>
      <c r="G142" s="174" t="s">
        <v>716</v>
      </c>
      <c r="H142" s="175">
        <v>6</v>
      </c>
      <c r="I142" s="176"/>
      <c r="J142" s="177">
        <f t="shared" si="0"/>
        <v>0</v>
      </c>
      <c r="K142" s="178"/>
      <c r="L142" s="179"/>
      <c r="M142" s="180" t="s">
        <v>1</v>
      </c>
      <c r="N142" s="181" t="s">
        <v>41</v>
      </c>
      <c r="P142" s="142">
        <f t="shared" si="1"/>
        <v>0</v>
      </c>
      <c r="Q142" s="142">
        <v>0</v>
      </c>
      <c r="R142" s="142">
        <f t="shared" si="2"/>
        <v>0</v>
      </c>
      <c r="S142" s="142">
        <v>0</v>
      </c>
      <c r="T142" s="143">
        <f t="shared" si="3"/>
        <v>0</v>
      </c>
      <c r="AR142" s="144" t="s">
        <v>197</v>
      </c>
      <c r="AT142" s="144" t="s">
        <v>247</v>
      </c>
      <c r="AU142" s="144" t="s">
        <v>140</v>
      </c>
      <c r="AY142" s="16" t="s">
        <v>139</v>
      </c>
      <c r="BE142" s="145">
        <f t="shared" si="4"/>
        <v>0</v>
      </c>
      <c r="BF142" s="145">
        <f t="shared" si="5"/>
        <v>0</v>
      </c>
      <c r="BG142" s="145">
        <f t="shared" si="6"/>
        <v>0</v>
      </c>
      <c r="BH142" s="145">
        <f t="shared" si="7"/>
        <v>0</v>
      </c>
      <c r="BI142" s="145">
        <f t="shared" si="8"/>
        <v>0</v>
      </c>
      <c r="BJ142" s="16" t="s">
        <v>84</v>
      </c>
      <c r="BK142" s="145">
        <f t="shared" si="9"/>
        <v>0</v>
      </c>
      <c r="BL142" s="16" t="s">
        <v>146</v>
      </c>
      <c r="BM142" s="144" t="s">
        <v>370</v>
      </c>
    </row>
    <row r="143" spans="2:65" s="1" customFormat="1" ht="22.15" customHeight="1">
      <c r="B143" s="31"/>
      <c r="C143" s="171" t="s">
        <v>246</v>
      </c>
      <c r="D143" s="171" t="s">
        <v>247</v>
      </c>
      <c r="E143" s="172" t="s">
        <v>851</v>
      </c>
      <c r="F143" s="173" t="s">
        <v>852</v>
      </c>
      <c r="G143" s="174" t="s">
        <v>716</v>
      </c>
      <c r="H143" s="175">
        <v>1</v>
      </c>
      <c r="I143" s="176"/>
      <c r="J143" s="177">
        <f t="shared" si="0"/>
        <v>0</v>
      </c>
      <c r="K143" s="178"/>
      <c r="L143" s="179"/>
      <c r="M143" s="180" t="s">
        <v>1</v>
      </c>
      <c r="N143" s="181" t="s">
        <v>41</v>
      </c>
      <c r="P143" s="142">
        <f t="shared" si="1"/>
        <v>0</v>
      </c>
      <c r="Q143" s="142">
        <v>0</v>
      </c>
      <c r="R143" s="142">
        <f t="shared" si="2"/>
        <v>0</v>
      </c>
      <c r="S143" s="142">
        <v>0</v>
      </c>
      <c r="T143" s="143">
        <f t="shared" si="3"/>
        <v>0</v>
      </c>
      <c r="AR143" s="144" t="s">
        <v>197</v>
      </c>
      <c r="AT143" s="144" t="s">
        <v>247</v>
      </c>
      <c r="AU143" s="144" t="s">
        <v>140</v>
      </c>
      <c r="AY143" s="16" t="s">
        <v>139</v>
      </c>
      <c r="BE143" s="145">
        <f t="shared" si="4"/>
        <v>0</v>
      </c>
      <c r="BF143" s="145">
        <f t="shared" si="5"/>
        <v>0</v>
      </c>
      <c r="BG143" s="145">
        <f t="shared" si="6"/>
        <v>0</v>
      </c>
      <c r="BH143" s="145">
        <f t="shared" si="7"/>
        <v>0</v>
      </c>
      <c r="BI143" s="145">
        <f t="shared" si="8"/>
        <v>0</v>
      </c>
      <c r="BJ143" s="16" t="s">
        <v>84</v>
      </c>
      <c r="BK143" s="145">
        <f t="shared" si="9"/>
        <v>0</v>
      </c>
      <c r="BL143" s="16" t="s">
        <v>146</v>
      </c>
      <c r="BM143" s="144" t="s">
        <v>382</v>
      </c>
    </row>
    <row r="144" spans="2:65" s="1" customFormat="1" ht="14.45" customHeight="1">
      <c r="B144" s="31"/>
      <c r="C144" s="171" t="s">
        <v>253</v>
      </c>
      <c r="D144" s="171" t="s">
        <v>247</v>
      </c>
      <c r="E144" s="172" t="s">
        <v>853</v>
      </c>
      <c r="F144" s="173" t="s">
        <v>854</v>
      </c>
      <c r="G144" s="174" t="s">
        <v>716</v>
      </c>
      <c r="H144" s="175">
        <v>1</v>
      </c>
      <c r="I144" s="176"/>
      <c r="J144" s="177">
        <f t="shared" si="0"/>
        <v>0</v>
      </c>
      <c r="K144" s="178"/>
      <c r="L144" s="179"/>
      <c r="M144" s="180" t="s">
        <v>1</v>
      </c>
      <c r="N144" s="181" t="s">
        <v>41</v>
      </c>
      <c r="P144" s="142">
        <f t="shared" si="1"/>
        <v>0</v>
      </c>
      <c r="Q144" s="142">
        <v>0</v>
      </c>
      <c r="R144" s="142">
        <f t="shared" si="2"/>
        <v>0</v>
      </c>
      <c r="S144" s="142">
        <v>0</v>
      </c>
      <c r="T144" s="143">
        <f t="shared" si="3"/>
        <v>0</v>
      </c>
      <c r="AR144" s="144" t="s">
        <v>197</v>
      </c>
      <c r="AT144" s="144" t="s">
        <v>247</v>
      </c>
      <c r="AU144" s="144" t="s">
        <v>140</v>
      </c>
      <c r="AY144" s="16" t="s">
        <v>139</v>
      </c>
      <c r="BE144" s="145">
        <f t="shared" si="4"/>
        <v>0</v>
      </c>
      <c r="BF144" s="145">
        <f t="shared" si="5"/>
        <v>0</v>
      </c>
      <c r="BG144" s="145">
        <f t="shared" si="6"/>
        <v>0</v>
      </c>
      <c r="BH144" s="145">
        <f t="shared" si="7"/>
        <v>0</v>
      </c>
      <c r="BI144" s="145">
        <f t="shared" si="8"/>
        <v>0</v>
      </c>
      <c r="BJ144" s="16" t="s">
        <v>84</v>
      </c>
      <c r="BK144" s="145">
        <f t="shared" si="9"/>
        <v>0</v>
      </c>
      <c r="BL144" s="16" t="s">
        <v>146</v>
      </c>
      <c r="BM144" s="144" t="s">
        <v>395</v>
      </c>
    </row>
    <row r="145" spans="2:65" s="1" customFormat="1" ht="14.45" customHeight="1">
      <c r="B145" s="31"/>
      <c r="C145" s="171" t="s">
        <v>264</v>
      </c>
      <c r="D145" s="171" t="s">
        <v>247</v>
      </c>
      <c r="E145" s="172" t="s">
        <v>855</v>
      </c>
      <c r="F145" s="173" t="s">
        <v>856</v>
      </c>
      <c r="G145" s="174" t="s">
        <v>716</v>
      </c>
      <c r="H145" s="175">
        <v>1</v>
      </c>
      <c r="I145" s="176"/>
      <c r="J145" s="177">
        <f t="shared" si="0"/>
        <v>0</v>
      </c>
      <c r="K145" s="178"/>
      <c r="L145" s="179"/>
      <c r="M145" s="180" t="s">
        <v>1</v>
      </c>
      <c r="N145" s="181" t="s">
        <v>41</v>
      </c>
      <c r="P145" s="142">
        <f t="shared" si="1"/>
        <v>0</v>
      </c>
      <c r="Q145" s="142">
        <v>0</v>
      </c>
      <c r="R145" s="142">
        <f t="shared" si="2"/>
        <v>0</v>
      </c>
      <c r="S145" s="142">
        <v>0</v>
      </c>
      <c r="T145" s="143">
        <f t="shared" si="3"/>
        <v>0</v>
      </c>
      <c r="AR145" s="144" t="s">
        <v>197</v>
      </c>
      <c r="AT145" s="144" t="s">
        <v>247</v>
      </c>
      <c r="AU145" s="144" t="s">
        <v>140</v>
      </c>
      <c r="AY145" s="16" t="s">
        <v>139</v>
      </c>
      <c r="BE145" s="145">
        <f t="shared" si="4"/>
        <v>0</v>
      </c>
      <c r="BF145" s="145">
        <f t="shared" si="5"/>
        <v>0</v>
      </c>
      <c r="BG145" s="145">
        <f t="shared" si="6"/>
        <v>0</v>
      </c>
      <c r="BH145" s="145">
        <f t="shared" si="7"/>
        <v>0</v>
      </c>
      <c r="BI145" s="145">
        <f t="shared" si="8"/>
        <v>0</v>
      </c>
      <c r="BJ145" s="16" t="s">
        <v>84</v>
      </c>
      <c r="BK145" s="145">
        <f t="shared" si="9"/>
        <v>0</v>
      </c>
      <c r="BL145" s="16" t="s">
        <v>146</v>
      </c>
      <c r="BM145" s="144" t="s">
        <v>409</v>
      </c>
    </row>
    <row r="146" spans="2:65" s="1" customFormat="1" ht="22.15" customHeight="1">
      <c r="B146" s="31"/>
      <c r="C146" s="171" t="s">
        <v>270</v>
      </c>
      <c r="D146" s="171" t="s">
        <v>247</v>
      </c>
      <c r="E146" s="172" t="s">
        <v>857</v>
      </c>
      <c r="F146" s="173" t="s">
        <v>858</v>
      </c>
      <c r="G146" s="174" t="s">
        <v>716</v>
      </c>
      <c r="H146" s="175">
        <v>6</v>
      </c>
      <c r="I146" s="176"/>
      <c r="J146" s="177">
        <f t="shared" si="0"/>
        <v>0</v>
      </c>
      <c r="K146" s="178"/>
      <c r="L146" s="179"/>
      <c r="M146" s="180" t="s">
        <v>1</v>
      </c>
      <c r="N146" s="181" t="s">
        <v>41</v>
      </c>
      <c r="P146" s="142">
        <f t="shared" si="1"/>
        <v>0</v>
      </c>
      <c r="Q146" s="142">
        <v>0</v>
      </c>
      <c r="R146" s="142">
        <f t="shared" si="2"/>
        <v>0</v>
      </c>
      <c r="S146" s="142">
        <v>0</v>
      </c>
      <c r="T146" s="143">
        <f t="shared" si="3"/>
        <v>0</v>
      </c>
      <c r="AR146" s="144" t="s">
        <v>197</v>
      </c>
      <c r="AT146" s="144" t="s">
        <v>247</v>
      </c>
      <c r="AU146" s="144" t="s">
        <v>140</v>
      </c>
      <c r="AY146" s="16" t="s">
        <v>139</v>
      </c>
      <c r="BE146" s="145">
        <f t="shared" si="4"/>
        <v>0</v>
      </c>
      <c r="BF146" s="145">
        <f t="shared" si="5"/>
        <v>0</v>
      </c>
      <c r="BG146" s="145">
        <f t="shared" si="6"/>
        <v>0</v>
      </c>
      <c r="BH146" s="145">
        <f t="shared" si="7"/>
        <v>0</v>
      </c>
      <c r="BI146" s="145">
        <f t="shared" si="8"/>
        <v>0</v>
      </c>
      <c r="BJ146" s="16" t="s">
        <v>84</v>
      </c>
      <c r="BK146" s="145">
        <f t="shared" si="9"/>
        <v>0</v>
      </c>
      <c r="BL146" s="16" t="s">
        <v>146</v>
      </c>
      <c r="BM146" s="144" t="s">
        <v>439</v>
      </c>
    </row>
    <row r="147" spans="2:65" s="1" customFormat="1" ht="14.45" customHeight="1">
      <c r="B147" s="31"/>
      <c r="C147" s="171" t="s">
        <v>278</v>
      </c>
      <c r="D147" s="171" t="s">
        <v>247</v>
      </c>
      <c r="E147" s="172" t="s">
        <v>859</v>
      </c>
      <c r="F147" s="173" t="s">
        <v>860</v>
      </c>
      <c r="G147" s="174" t="s">
        <v>716</v>
      </c>
      <c r="H147" s="175">
        <v>6</v>
      </c>
      <c r="I147" s="176"/>
      <c r="J147" s="177">
        <f t="shared" si="0"/>
        <v>0</v>
      </c>
      <c r="K147" s="178"/>
      <c r="L147" s="179"/>
      <c r="M147" s="180" t="s">
        <v>1</v>
      </c>
      <c r="N147" s="181" t="s">
        <v>41</v>
      </c>
      <c r="P147" s="142">
        <f t="shared" si="1"/>
        <v>0</v>
      </c>
      <c r="Q147" s="142">
        <v>0</v>
      </c>
      <c r="R147" s="142">
        <f t="shared" si="2"/>
        <v>0</v>
      </c>
      <c r="S147" s="142">
        <v>0</v>
      </c>
      <c r="T147" s="143">
        <f t="shared" si="3"/>
        <v>0</v>
      </c>
      <c r="AR147" s="144" t="s">
        <v>197</v>
      </c>
      <c r="AT147" s="144" t="s">
        <v>247</v>
      </c>
      <c r="AU147" s="144" t="s">
        <v>140</v>
      </c>
      <c r="AY147" s="16" t="s">
        <v>139</v>
      </c>
      <c r="BE147" s="145">
        <f t="shared" si="4"/>
        <v>0</v>
      </c>
      <c r="BF147" s="145">
        <f t="shared" si="5"/>
        <v>0</v>
      </c>
      <c r="BG147" s="145">
        <f t="shared" si="6"/>
        <v>0</v>
      </c>
      <c r="BH147" s="145">
        <f t="shared" si="7"/>
        <v>0</v>
      </c>
      <c r="BI147" s="145">
        <f t="shared" si="8"/>
        <v>0</v>
      </c>
      <c r="BJ147" s="16" t="s">
        <v>84</v>
      </c>
      <c r="BK147" s="145">
        <f t="shared" si="9"/>
        <v>0</v>
      </c>
      <c r="BL147" s="16" t="s">
        <v>146</v>
      </c>
      <c r="BM147" s="144" t="s">
        <v>450</v>
      </c>
    </row>
    <row r="148" spans="2:65" s="1" customFormat="1" ht="14.45" customHeight="1">
      <c r="B148" s="31"/>
      <c r="C148" s="171" t="s">
        <v>7</v>
      </c>
      <c r="D148" s="171" t="s">
        <v>247</v>
      </c>
      <c r="E148" s="172" t="s">
        <v>861</v>
      </c>
      <c r="F148" s="173" t="s">
        <v>862</v>
      </c>
      <c r="G148" s="174" t="s">
        <v>716</v>
      </c>
      <c r="H148" s="175">
        <v>1</v>
      </c>
      <c r="I148" s="176"/>
      <c r="J148" s="177">
        <f t="shared" si="0"/>
        <v>0</v>
      </c>
      <c r="K148" s="178"/>
      <c r="L148" s="179"/>
      <c r="M148" s="180" t="s">
        <v>1</v>
      </c>
      <c r="N148" s="181" t="s">
        <v>41</v>
      </c>
      <c r="P148" s="142">
        <f t="shared" si="1"/>
        <v>0</v>
      </c>
      <c r="Q148" s="142">
        <v>0</v>
      </c>
      <c r="R148" s="142">
        <f t="shared" si="2"/>
        <v>0</v>
      </c>
      <c r="S148" s="142">
        <v>0</v>
      </c>
      <c r="T148" s="143">
        <f t="shared" si="3"/>
        <v>0</v>
      </c>
      <c r="AR148" s="144" t="s">
        <v>197</v>
      </c>
      <c r="AT148" s="144" t="s">
        <v>247</v>
      </c>
      <c r="AU148" s="144" t="s">
        <v>140</v>
      </c>
      <c r="AY148" s="16" t="s">
        <v>139</v>
      </c>
      <c r="BE148" s="145">
        <f t="shared" si="4"/>
        <v>0</v>
      </c>
      <c r="BF148" s="145">
        <f t="shared" si="5"/>
        <v>0</v>
      </c>
      <c r="BG148" s="145">
        <f t="shared" si="6"/>
        <v>0</v>
      </c>
      <c r="BH148" s="145">
        <f t="shared" si="7"/>
        <v>0</v>
      </c>
      <c r="BI148" s="145">
        <f t="shared" si="8"/>
        <v>0</v>
      </c>
      <c r="BJ148" s="16" t="s">
        <v>84</v>
      </c>
      <c r="BK148" s="145">
        <f t="shared" si="9"/>
        <v>0</v>
      </c>
      <c r="BL148" s="16" t="s">
        <v>146</v>
      </c>
      <c r="BM148" s="144" t="s">
        <v>459</v>
      </c>
    </row>
    <row r="149" spans="2:65" s="1" customFormat="1" ht="19.899999999999999" customHeight="1">
      <c r="B149" s="31"/>
      <c r="C149" s="171" t="s">
        <v>301</v>
      </c>
      <c r="D149" s="171" t="s">
        <v>247</v>
      </c>
      <c r="E149" s="172" t="s">
        <v>863</v>
      </c>
      <c r="F149" s="173" t="s">
        <v>864</v>
      </c>
      <c r="G149" s="174" t="s">
        <v>716</v>
      </c>
      <c r="H149" s="175">
        <v>1</v>
      </c>
      <c r="I149" s="176"/>
      <c r="J149" s="177">
        <f t="shared" si="0"/>
        <v>0</v>
      </c>
      <c r="K149" s="178"/>
      <c r="L149" s="179"/>
      <c r="M149" s="180" t="s">
        <v>1</v>
      </c>
      <c r="N149" s="181" t="s">
        <v>41</v>
      </c>
      <c r="P149" s="142">
        <f t="shared" si="1"/>
        <v>0</v>
      </c>
      <c r="Q149" s="142">
        <v>0</v>
      </c>
      <c r="R149" s="142">
        <f t="shared" si="2"/>
        <v>0</v>
      </c>
      <c r="S149" s="142">
        <v>0</v>
      </c>
      <c r="T149" s="143">
        <f t="shared" si="3"/>
        <v>0</v>
      </c>
      <c r="AR149" s="144" t="s">
        <v>197</v>
      </c>
      <c r="AT149" s="144" t="s">
        <v>247</v>
      </c>
      <c r="AU149" s="144" t="s">
        <v>140</v>
      </c>
      <c r="AY149" s="16" t="s">
        <v>139</v>
      </c>
      <c r="BE149" s="145">
        <f t="shared" si="4"/>
        <v>0</v>
      </c>
      <c r="BF149" s="145">
        <f t="shared" si="5"/>
        <v>0</v>
      </c>
      <c r="BG149" s="145">
        <f t="shared" si="6"/>
        <v>0</v>
      </c>
      <c r="BH149" s="145">
        <f t="shared" si="7"/>
        <v>0</v>
      </c>
      <c r="BI149" s="145">
        <f t="shared" si="8"/>
        <v>0</v>
      </c>
      <c r="BJ149" s="16" t="s">
        <v>84</v>
      </c>
      <c r="BK149" s="145">
        <f t="shared" si="9"/>
        <v>0</v>
      </c>
      <c r="BL149" s="16" t="s">
        <v>146</v>
      </c>
      <c r="BM149" s="144" t="s">
        <v>475</v>
      </c>
    </row>
    <row r="150" spans="2:65" s="11" customFormat="1" ht="20.85" customHeight="1">
      <c r="B150" s="120"/>
      <c r="D150" s="121" t="s">
        <v>75</v>
      </c>
      <c r="E150" s="130" t="s">
        <v>663</v>
      </c>
      <c r="F150" s="130" t="s">
        <v>865</v>
      </c>
      <c r="I150" s="123"/>
      <c r="J150" s="131">
        <f>BK150</f>
        <v>0</v>
      </c>
      <c r="L150" s="120"/>
      <c r="M150" s="125"/>
      <c r="P150" s="126">
        <f>SUM(P151:P159)</f>
        <v>0</v>
      </c>
      <c r="R150" s="126">
        <f>SUM(R151:R159)</f>
        <v>0</v>
      </c>
      <c r="T150" s="127">
        <f>SUM(T151:T159)</f>
        <v>0</v>
      </c>
      <c r="AR150" s="121" t="s">
        <v>84</v>
      </c>
      <c r="AT150" s="128" t="s">
        <v>75</v>
      </c>
      <c r="AU150" s="128" t="s">
        <v>86</v>
      </c>
      <c r="AY150" s="121" t="s">
        <v>139</v>
      </c>
      <c r="BK150" s="129">
        <f>SUM(BK151:BK159)</f>
        <v>0</v>
      </c>
    </row>
    <row r="151" spans="2:65" s="1" customFormat="1" ht="14.45" customHeight="1">
      <c r="B151" s="31"/>
      <c r="C151" s="171" t="s">
        <v>309</v>
      </c>
      <c r="D151" s="171" t="s">
        <v>247</v>
      </c>
      <c r="E151" s="172" t="s">
        <v>866</v>
      </c>
      <c r="F151" s="173" t="s">
        <v>867</v>
      </c>
      <c r="G151" s="174" t="s">
        <v>716</v>
      </c>
      <c r="H151" s="175">
        <v>1</v>
      </c>
      <c r="I151" s="176"/>
      <c r="J151" s="177">
        <f t="shared" ref="J151:J159" si="10">ROUND(I151*H151,2)</f>
        <v>0</v>
      </c>
      <c r="K151" s="178"/>
      <c r="L151" s="179"/>
      <c r="M151" s="180" t="s">
        <v>1</v>
      </c>
      <c r="N151" s="181" t="s">
        <v>41</v>
      </c>
      <c r="P151" s="142">
        <f t="shared" ref="P151:P159" si="11">O151*H151</f>
        <v>0</v>
      </c>
      <c r="Q151" s="142">
        <v>0</v>
      </c>
      <c r="R151" s="142">
        <f t="shared" ref="R151:R159" si="12">Q151*H151</f>
        <v>0</v>
      </c>
      <c r="S151" s="142">
        <v>0</v>
      </c>
      <c r="T151" s="143">
        <f t="shared" ref="T151:T159" si="13">S151*H151</f>
        <v>0</v>
      </c>
      <c r="AR151" s="144" t="s">
        <v>197</v>
      </c>
      <c r="AT151" s="144" t="s">
        <v>247</v>
      </c>
      <c r="AU151" s="144" t="s">
        <v>140</v>
      </c>
      <c r="AY151" s="16" t="s">
        <v>139</v>
      </c>
      <c r="BE151" s="145">
        <f t="shared" ref="BE151:BE159" si="14">IF(N151="základní",J151,0)</f>
        <v>0</v>
      </c>
      <c r="BF151" s="145">
        <f t="shared" ref="BF151:BF159" si="15">IF(N151="snížená",J151,0)</f>
        <v>0</v>
      </c>
      <c r="BG151" s="145">
        <f t="shared" ref="BG151:BG159" si="16">IF(N151="zákl. přenesená",J151,0)</f>
        <v>0</v>
      </c>
      <c r="BH151" s="145">
        <f t="shared" ref="BH151:BH159" si="17">IF(N151="sníž. přenesená",J151,0)</f>
        <v>0</v>
      </c>
      <c r="BI151" s="145">
        <f t="shared" ref="BI151:BI159" si="18">IF(N151="nulová",J151,0)</f>
        <v>0</v>
      </c>
      <c r="BJ151" s="16" t="s">
        <v>84</v>
      </c>
      <c r="BK151" s="145">
        <f t="shared" ref="BK151:BK159" si="19">ROUND(I151*H151,2)</f>
        <v>0</v>
      </c>
      <c r="BL151" s="16" t="s">
        <v>146</v>
      </c>
      <c r="BM151" s="144" t="s">
        <v>498</v>
      </c>
    </row>
    <row r="152" spans="2:65" s="1" customFormat="1" ht="19.899999999999999" customHeight="1">
      <c r="B152" s="31"/>
      <c r="C152" s="171" t="s">
        <v>316</v>
      </c>
      <c r="D152" s="171" t="s">
        <v>247</v>
      </c>
      <c r="E152" s="172" t="s">
        <v>868</v>
      </c>
      <c r="F152" s="173" t="s">
        <v>869</v>
      </c>
      <c r="G152" s="174" t="s">
        <v>716</v>
      </c>
      <c r="H152" s="175">
        <v>1</v>
      </c>
      <c r="I152" s="176"/>
      <c r="J152" s="177">
        <f t="shared" si="10"/>
        <v>0</v>
      </c>
      <c r="K152" s="178"/>
      <c r="L152" s="179"/>
      <c r="M152" s="180" t="s">
        <v>1</v>
      </c>
      <c r="N152" s="181" t="s">
        <v>41</v>
      </c>
      <c r="P152" s="142">
        <f t="shared" si="11"/>
        <v>0</v>
      </c>
      <c r="Q152" s="142">
        <v>0</v>
      </c>
      <c r="R152" s="142">
        <f t="shared" si="12"/>
        <v>0</v>
      </c>
      <c r="S152" s="142">
        <v>0</v>
      </c>
      <c r="T152" s="143">
        <f t="shared" si="13"/>
        <v>0</v>
      </c>
      <c r="AR152" s="144" t="s">
        <v>197</v>
      </c>
      <c r="AT152" s="144" t="s">
        <v>247</v>
      </c>
      <c r="AU152" s="144" t="s">
        <v>140</v>
      </c>
      <c r="AY152" s="16" t="s">
        <v>139</v>
      </c>
      <c r="BE152" s="145">
        <f t="shared" si="14"/>
        <v>0</v>
      </c>
      <c r="BF152" s="145">
        <f t="shared" si="15"/>
        <v>0</v>
      </c>
      <c r="BG152" s="145">
        <f t="shared" si="16"/>
        <v>0</v>
      </c>
      <c r="BH152" s="145">
        <f t="shared" si="17"/>
        <v>0</v>
      </c>
      <c r="BI152" s="145">
        <f t="shared" si="18"/>
        <v>0</v>
      </c>
      <c r="BJ152" s="16" t="s">
        <v>84</v>
      </c>
      <c r="BK152" s="145">
        <f t="shared" si="19"/>
        <v>0</v>
      </c>
      <c r="BL152" s="16" t="s">
        <v>146</v>
      </c>
      <c r="BM152" s="144" t="s">
        <v>508</v>
      </c>
    </row>
    <row r="153" spans="2:65" s="1" customFormat="1" ht="14.45" customHeight="1">
      <c r="B153" s="31"/>
      <c r="C153" s="171" t="s">
        <v>322</v>
      </c>
      <c r="D153" s="171" t="s">
        <v>247</v>
      </c>
      <c r="E153" s="172" t="s">
        <v>870</v>
      </c>
      <c r="F153" s="173" t="s">
        <v>871</v>
      </c>
      <c r="G153" s="174" t="s">
        <v>716</v>
      </c>
      <c r="H153" s="175">
        <v>3</v>
      </c>
      <c r="I153" s="176"/>
      <c r="J153" s="177">
        <f t="shared" si="10"/>
        <v>0</v>
      </c>
      <c r="K153" s="178"/>
      <c r="L153" s="179"/>
      <c r="M153" s="180" t="s">
        <v>1</v>
      </c>
      <c r="N153" s="181" t="s">
        <v>41</v>
      </c>
      <c r="P153" s="142">
        <f t="shared" si="11"/>
        <v>0</v>
      </c>
      <c r="Q153" s="142">
        <v>0</v>
      </c>
      <c r="R153" s="142">
        <f t="shared" si="12"/>
        <v>0</v>
      </c>
      <c r="S153" s="142">
        <v>0</v>
      </c>
      <c r="T153" s="143">
        <f t="shared" si="13"/>
        <v>0</v>
      </c>
      <c r="AR153" s="144" t="s">
        <v>197</v>
      </c>
      <c r="AT153" s="144" t="s">
        <v>247</v>
      </c>
      <c r="AU153" s="144" t="s">
        <v>140</v>
      </c>
      <c r="AY153" s="16" t="s">
        <v>139</v>
      </c>
      <c r="BE153" s="145">
        <f t="shared" si="14"/>
        <v>0</v>
      </c>
      <c r="BF153" s="145">
        <f t="shared" si="15"/>
        <v>0</v>
      </c>
      <c r="BG153" s="145">
        <f t="shared" si="16"/>
        <v>0</v>
      </c>
      <c r="BH153" s="145">
        <f t="shared" si="17"/>
        <v>0</v>
      </c>
      <c r="BI153" s="145">
        <f t="shared" si="18"/>
        <v>0</v>
      </c>
      <c r="BJ153" s="16" t="s">
        <v>84</v>
      </c>
      <c r="BK153" s="145">
        <f t="shared" si="19"/>
        <v>0</v>
      </c>
      <c r="BL153" s="16" t="s">
        <v>146</v>
      </c>
      <c r="BM153" s="144" t="s">
        <v>518</v>
      </c>
    </row>
    <row r="154" spans="2:65" s="1" customFormat="1" ht="22.15" customHeight="1">
      <c r="B154" s="31"/>
      <c r="C154" s="171" t="s">
        <v>328</v>
      </c>
      <c r="D154" s="171" t="s">
        <v>247</v>
      </c>
      <c r="E154" s="172" t="s">
        <v>872</v>
      </c>
      <c r="F154" s="173" t="s">
        <v>873</v>
      </c>
      <c r="G154" s="174" t="s">
        <v>716</v>
      </c>
      <c r="H154" s="175">
        <v>2</v>
      </c>
      <c r="I154" s="176"/>
      <c r="J154" s="177">
        <f t="shared" si="10"/>
        <v>0</v>
      </c>
      <c r="K154" s="178"/>
      <c r="L154" s="179"/>
      <c r="M154" s="180" t="s">
        <v>1</v>
      </c>
      <c r="N154" s="181" t="s">
        <v>41</v>
      </c>
      <c r="P154" s="142">
        <f t="shared" si="11"/>
        <v>0</v>
      </c>
      <c r="Q154" s="142">
        <v>0</v>
      </c>
      <c r="R154" s="142">
        <f t="shared" si="12"/>
        <v>0</v>
      </c>
      <c r="S154" s="142">
        <v>0</v>
      </c>
      <c r="T154" s="143">
        <f t="shared" si="13"/>
        <v>0</v>
      </c>
      <c r="AR154" s="144" t="s">
        <v>197</v>
      </c>
      <c r="AT154" s="144" t="s">
        <v>247</v>
      </c>
      <c r="AU154" s="144" t="s">
        <v>140</v>
      </c>
      <c r="AY154" s="16" t="s">
        <v>139</v>
      </c>
      <c r="BE154" s="145">
        <f t="shared" si="14"/>
        <v>0</v>
      </c>
      <c r="BF154" s="145">
        <f t="shared" si="15"/>
        <v>0</v>
      </c>
      <c r="BG154" s="145">
        <f t="shared" si="16"/>
        <v>0</v>
      </c>
      <c r="BH154" s="145">
        <f t="shared" si="17"/>
        <v>0</v>
      </c>
      <c r="BI154" s="145">
        <f t="shared" si="18"/>
        <v>0</v>
      </c>
      <c r="BJ154" s="16" t="s">
        <v>84</v>
      </c>
      <c r="BK154" s="145">
        <f t="shared" si="19"/>
        <v>0</v>
      </c>
      <c r="BL154" s="16" t="s">
        <v>146</v>
      </c>
      <c r="BM154" s="144" t="s">
        <v>528</v>
      </c>
    </row>
    <row r="155" spans="2:65" s="1" customFormat="1" ht="22.15" customHeight="1">
      <c r="B155" s="31"/>
      <c r="C155" s="171" t="s">
        <v>338</v>
      </c>
      <c r="D155" s="171" t="s">
        <v>247</v>
      </c>
      <c r="E155" s="172" t="s">
        <v>874</v>
      </c>
      <c r="F155" s="173" t="s">
        <v>875</v>
      </c>
      <c r="G155" s="174" t="s">
        <v>716</v>
      </c>
      <c r="H155" s="175">
        <v>1</v>
      </c>
      <c r="I155" s="176"/>
      <c r="J155" s="177">
        <f t="shared" si="10"/>
        <v>0</v>
      </c>
      <c r="K155" s="178"/>
      <c r="L155" s="179"/>
      <c r="M155" s="180" t="s">
        <v>1</v>
      </c>
      <c r="N155" s="181" t="s">
        <v>41</v>
      </c>
      <c r="P155" s="142">
        <f t="shared" si="11"/>
        <v>0</v>
      </c>
      <c r="Q155" s="142">
        <v>0</v>
      </c>
      <c r="R155" s="142">
        <f t="shared" si="12"/>
        <v>0</v>
      </c>
      <c r="S155" s="142">
        <v>0</v>
      </c>
      <c r="T155" s="143">
        <f t="shared" si="13"/>
        <v>0</v>
      </c>
      <c r="AR155" s="144" t="s">
        <v>197</v>
      </c>
      <c r="AT155" s="144" t="s">
        <v>247</v>
      </c>
      <c r="AU155" s="144" t="s">
        <v>140</v>
      </c>
      <c r="AY155" s="16" t="s">
        <v>139</v>
      </c>
      <c r="BE155" s="145">
        <f t="shared" si="14"/>
        <v>0</v>
      </c>
      <c r="BF155" s="145">
        <f t="shared" si="15"/>
        <v>0</v>
      </c>
      <c r="BG155" s="145">
        <f t="shared" si="16"/>
        <v>0</v>
      </c>
      <c r="BH155" s="145">
        <f t="shared" si="17"/>
        <v>0</v>
      </c>
      <c r="BI155" s="145">
        <f t="shared" si="18"/>
        <v>0</v>
      </c>
      <c r="BJ155" s="16" t="s">
        <v>84</v>
      </c>
      <c r="BK155" s="145">
        <f t="shared" si="19"/>
        <v>0</v>
      </c>
      <c r="BL155" s="16" t="s">
        <v>146</v>
      </c>
      <c r="BM155" s="144" t="s">
        <v>538</v>
      </c>
    </row>
    <row r="156" spans="2:65" s="1" customFormat="1" ht="22.15" customHeight="1">
      <c r="B156" s="31"/>
      <c r="C156" s="171" t="s">
        <v>343</v>
      </c>
      <c r="D156" s="171" t="s">
        <v>247</v>
      </c>
      <c r="E156" s="172" t="s">
        <v>876</v>
      </c>
      <c r="F156" s="173" t="s">
        <v>877</v>
      </c>
      <c r="G156" s="174" t="s">
        <v>716</v>
      </c>
      <c r="H156" s="175">
        <v>3</v>
      </c>
      <c r="I156" s="176"/>
      <c r="J156" s="177">
        <f t="shared" si="10"/>
        <v>0</v>
      </c>
      <c r="K156" s="178"/>
      <c r="L156" s="179"/>
      <c r="M156" s="180" t="s">
        <v>1</v>
      </c>
      <c r="N156" s="181" t="s">
        <v>41</v>
      </c>
      <c r="P156" s="142">
        <f t="shared" si="11"/>
        <v>0</v>
      </c>
      <c r="Q156" s="142">
        <v>0</v>
      </c>
      <c r="R156" s="142">
        <f t="shared" si="12"/>
        <v>0</v>
      </c>
      <c r="S156" s="142">
        <v>0</v>
      </c>
      <c r="T156" s="143">
        <f t="shared" si="13"/>
        <v>0</v>
      </c>
      <c r="AR156" s="144" t="s">
        <v>197</v>
      </c>
      <c r="AT156" s="144" t="s">
        <v>247</v>
      </c>
      <c r="AU156" s="144" t="s">
        <v>140</v>
      </c>
      <c r="AY156" s="16" t="s">
        <v>139</v>
      </c>
      <c r="BE156" s="145">
        <f t="shared" si="14"/>
        <v>0</v>
      </c>
      <c r="BF156" s="145">
        <f t="shared" si="15"/>
        <v>0</v>
      </c>
      <c r="BG156" s="145">
        <f t="shared" si="16"/>
        <v>0</v>
      </c>
      <c r="BH156" s="145">
        <f t="shared" si="17"/>
        <v>0</v>
      </c>
      <c r="BI156" s="145">
        <f t="shared" si="18"/>
        <v>0</v>
      </c>
      <c r="BJ156" s="16" t="s">
        <v>84</v>
      </c>
      <c r="BK156" s="145">
        <f t="shared" si="19"/>
        <v>0</v>
      </c>
      <c r="BL156" s="16" t="s">
        <v>146</v>
      </c>
      <c r="BM156" s="144" t="s">
        <v>549</v>
      </c>
    </row>
    <row r="157" spans="2:65" s="1" customFormat="1" ht="14.45" customHeight="1">
      <c r="B157" s="31"/>
      <c r="C157" s="171" t="s">
        <v>348</v>
      </c>
      <c r="D157" s="171" t="s">
        <v>247</v>
      </c>
      <c r="E157" s="172" t="s">
        <v>878</v>
      </c>
      <c r="F157" s="173" t="s">
        <v>879</v>
      </c>
      <c r="G157" s="174" t="s">
        <v>716</v>
      </c>
      <c r="H157" s="175">
        <v>1</v>
      </c>
      <c r="I157" s="176"/>
      <c r="J157" s="177">
        <f t="shared" si="10"/>
        <v>0</v>
      </c>
      <c r="K157" s="178"/>
      <c r="L157" s="179"/>
      <c r="M157" s="180" t="s">
        <v>1</v>
      </c>
      <c r="N157" s="181" t="s">
        <v>41</v>
      </c>
      <c r="P157" s="142">
        <f t="shared" si="11"/>
        <v>0</v>
      </c>
      <c r="Q157" s="142">
        <v>0</v>
      </c>
      <c r="R157" s="142">
        <f t="shared" si="12"/>
        <v>0</v>
      </c>
      <c r="S157" s="142">
        <v>0</v>
      </c>
      <c r="T157" s="143">
        <f t="shared" si="13"/>
        <v>0</v>
      </c>
      <c r="AR157" s="144" t="s">
        <v>197</v>
      </c>
      <c r="AT157" s="144" t="s">
        <v>247</v>
      </c>
      <c r="AU157" s="144" t="s">
        <v>140</v>
      </c>
      <c r="AY157" s="16" t="s">
        <v>139</v>
      </c>
      <c r="BE157" s="145">
        <f t="shared" si="14"/>
        <v>0</v>
      </c>
      <c r="BF157" s="145">
        <f t="shared" si="15"/>
        <v>0</v>
      </c>
      <c r="BG157" s="145">
        <f t="shared" si="16"/>
        <v>0</v>
      </c>
      <c r="BH157" s="145">
        <f t="shared" si="17"/>
        <v>0</v>
      </c>
      <c r="BI157" s="145">
        <f t="shared" si="18"/>
        <v>0</v>
      </c>
      <c r="BJ157" s="16" t="s">
        <v>84</v>
      </c>
      <c r="BK157" s="145">
        <f t="shared" si="19"/>
        <v>0</v>
      </c>
      <c r="BL157" s="16" t="s">
        <v>146</v>
      </c>
      <c r="BM157" s="144" t="s">
        <v>560</v>
      </c>
    </row>
    <row r="158" spans="2:65" s="1" customFormat="1" ht="14.45" customHeight="1">
      <c r="B158" s="31"/>
      <c r="C158" s="171" t="s">
        <v>354</v>
      </c>
      <c r="D158" s="171" t="s">
        <v>247</v>
      </c>
      <c r="E158" s="172" t="s">
        <v>880</v>
      </c>
      <c r="F158" s="173" t="s">
        <v>881</v>
      </c>
      <c r="G158" s="174" t="s">
        <v>716</v>
      </c>
      <c r="H158" s="175">
        <v>23</v>
      </c>
      <c r="I158" s="176"/>
      <c r="J158" s="177">
        <f t="shared" si="10"/>
        <v>0</v>
      </c>
      <c r="K158" s="178"/>
      <c r="L158" s="179"/>
      <c r="M158" s="180" t="s">
        <v>1</v>
      </c>
      <c r="N158" s="181" t="s">
        <v>41</v>
      </c>
      <c r="P158" s="142">
        <f t="shared" si="11"/>
        <v>0</v>
      </c>
      <c r="Q158" s="142">
        <v>0</v>
      </c>
      <c r="R158" s="142">
        <f t="shared" si="12"/>
        <v>0</v>
      </c>
      <c r="S158" s="142">
        <v>0</v>
      </c>
      <c r="T158" s="143">
        <f t="shared" si="13"/>
        <v>0</v>
      </c>
      <c r="AR158" s="144" t="s">
        <v>197</v>
      </c>
      <c r="AT158" s="144" t="s">
        <v>247</v>
      </c>
      <c r="AU158" s="144" t="s">
        <v>140</v>
      </c>
      <c r="AY158" s="16" t="s">
        <v>139</v>
      </c>
      <c r="BE158" s="145">
        <f t="shared" si="14"/>
        <v>0</v>
      </c>
      <c r="BF158" s="145">
        <f t="shared" si="15"/>
        <v>0</v>
      </c>
      <c r="BG158" s="145">
        <f t="shared" si="16"/>
        <v>0</v>
      </c>
      <c r="BH158" s="145">
        <f t="shared" si="17"/>
        <v>0</v>
      </c>
      <c r="BI158" s="145">
        <f t="shared" si="18"/>
        <v>0</v>
      </c>
      <c r="BJ158" s="16" t="s">
        <v>84</v>
      </c>
      <c r="BK158" s="145">
        <f t="shared" si="19"/>
        <v>0</v>
      </c>
      <c r="BL158" s="16" t="s">
        <v>146</v>
      </c>
      <c r="BM158" s="144" t="s">
        <v>574</v>
      </c>
    </row>
    <row r="159" spans="2:65" s="1" customFormat="1" ht="14.45" customHeight="1">
      <c r="B159" s="31"/>
      <c r="C159" s="171" t="s">
        <v>361</v>
      </c>
      <c r="D159" s="171" t="s">
        <v>247</v>
      </c>
      <c r="E159" s="172" t="s">
        <v>882</v>
      </c>
      <c r="F159" s="173" t="s">
        <v>883</v>
      </c>
      <c r="G159" s="174" t="s">
        <v>716</v>
      </c>
      <c r="H159" s="175">
        <v>2</v>
      </c>
      <c r="I159" s="176"/>
      <c r="J159" s="177">
        <f t="shared" si="10"/>
        <v>0</v>
      </c>
      <c r="K159" s="178"/>
      <c r="L159" s="179"/>
      <c r="M159" s="180" t="s">
        <v>1</v>
      </c>
      <c r="N159" s="181" t="s">
        <v>41</v>
      </c>
      <c r="P159" s="142">
        <f t="shared" si="11"/>
        <v>0</v>
      </c>
      <c r="Q159" s="142">
        <v>0</v>
      </c>
      <c r="R159" s="142">
        <f t="shared" si="12"/>
        <v>0</v>
      </c>
      <c r="S159" s="142">
        <v>0</v>
      </c>
      <c r="T159" s="143">
        <f t="shared" si="13"/>
        <v>0</v>
      </c>
      <c r="AR159" s="144" t="s">
        <v>197</v>
      </c>
      <c r="AT159" s="144" t="s">
        <v>247</v>
      </c>
      <c r="AU159" s="144" t="s">
        <v>140</v>
      </c>
      <c r="AY159" s="16" t="s">
        <v>139</v>
      </c>
      <c r="BE159" s="145">
        <f t="shared" si="14"/>
        <v>0</v>
      </c>
      <c r="BF159" s="145">
        <f t="shared" si="15"/>
        <v>0</v>
      </c>
      <c r="BG159" s="145">
        <f t="shared" si="16"/>
        <v>0</v>
      </c>
      <c r="BH159" s="145">
        <f t="shared" si="17"/>
        <v>0</v>
      </c>
      <c r="BI159" s="145">
        <f t="shared" si="18"/>
        <v>0</v>
      </c>
      <c r="BJ159" s="16" t="s">
        <v>84</v>
      </c>
      <c r="BK159" s="145">
        <f t="shared" si="19"/>
        <v>0</v>
      </c>
      <c r="BL159" s="16" t="s">
        <v>146</v>
      </c>
      <c r="BM159" s="144" t="s">
        <v>585</v>
      </c>
    </row>
    <row r="160" spans="2:65" s="11" customFormat="1" ht="20.85" customHeight="1">
      <c r="B160" s="120"/>
      <c r="D160" s="121" t="s">
        <v>75</v>
      </c>
      <c r="E160" s="130" t="s">
        <v>677</v>
      </c>
      <c r="F160" s="130" t="s">
        <v>884</v>
      </c>
      <c r="I160" s="123"/>
      <c r="J160" s="131">
        <f>BK160</f>
        <v>0</v>
      </c>
      <c r="L160" s="120"/>
      <c r="M160" s="125"/>
      <c r="P160" s="126">
        <f>SUM(P161:P180)</f>
        <v>0</v>
      </c>
      <c r="R160" s="126">
        <f>SUM(R161:R180)</f>
        <v>0</v>
      </c>
      <c r="T160" s="127">
        <f>SUM(T161:T180)</f>
        <v>0</v>
      </c>
      <c r="AR160" s="121" t="s">
        <v>84</v>
      </c>
      <c r="AT160" s="128" t="s">
        <v>75</v>
      </c>
      <c r="AU160" s="128" t="s">
        <v>86</v>
      </c>
      <c r="AY160" s="121" t="s">
        <v>139</v>
      </c>
      <c r="BK160" s="129">
        <f>SUM(BK161:BK180)</f>
        <v>0</v>
      </c>
    </row>
    <row r="161" spans="2:65" s="1" customFormat="1" ht="14.45" customHeight="1">
      <c r="B161" s="31"/>
      <c r="C161" s="171" t="s">
        <v>370</v>
      </c>
      <c r="D161" s="171" t="s">
        <v>247</v>
      </c>
      <c r="E161" s="172" t="s">
        <v>885</v>
      </c>
      <c r="F161" s="173" t="s">
        <v>886</v>
      </c>
      <c r="G161" s="174" t="s">
        <v>209</v>
      </c>
      <c r="H161" s="175">
        <v>960</v>
      </c>
      <c r="I161" s="176"/>
      <c r="J161" s="177">
        <f t="shared" ref="J161:J171" si="20">ROUND(I161*H161,2)</f>
        <v>0</v>
      </c>
      <c r="K161" s="178"/>
      <c r="L161" s="179"/>
      <c r="M161" s="180" t="s">
        <v>1</v>
      </c>
      <c r="N161" s="181" t="s">
        <v>41</v>
      </c>
      <c r="P161" s="142">
        <f t="shared" ref="P161:P171" si="21">O161*H161</f>
        <v>0</v>
      </c>
      <c r="Q161" s="142">
        <v>0</v>
      </c>
      <c r="R161" s="142">
        <f t="shared" ref="R161:R171" si="22">Q161*H161</f>
        <v>0</v>
      </c>
      <c r="S161" s="142">
        <v>0</v>
      </c>
      <c r="T161" s="143">
        <f t="shared" ref="T161:T171" si="23">S161*H161</f>
        <v>0</v>
      </c>
      <c r="AR161" s="144" t="s">
        <v>197</v>
      </c>
      <c r="AT161" s="144" t="s">
        <v>247</v>
      </c>
      <c r="AU161" s="144" t="s">
        <v>140</v>
      </c>
      <c r="AY161" s="16" t="s">
        <v>139</v>
      </c>
      <c r="BE161" s="145">
        <f t="shared" ref="BE161:BE171" si="24">IF(N161="základní",J161,0)</f>
        <v>0</v>
      </c>
      <c r="BF161" s="145">
        <f t="shared" ref="BF161:BF171" si="25">IF(N161="snížená",J161,0)</f>
        <v>0</v>
      </c>
      <c r="BG161" s="145">
        <f t="shared" ref="BG161:BG171" si="26">IF(N161="zákl. přenesená",J161,0)</f>
        <v>0</v>
      </c>
      <c r="BH161" s="145">
        <f t="shared" ref="BH161:BH171" si="27">IF(N161="sníž. přenesená",J161,0)</f>
        <v>0</v>
      </c>
      <c r="BI161" s="145">
        <f t="shared" ref="BI161:BI171" si="28">IF(N161="nulová",J161,0)</f>
        <v>0</v>
      </c>
      <c r="BJ161" s="16" t="s">
        <v>84</v>
      </c>
      <c r="BK161" s="145">
        <f t="shared" ref="BK161:BK171" si="29">ROUND(I161*H161,2)</f>
        <v>0</v>
      </c>
      <c r="BL161" s="16" t="s">
        <v>146</v>
      </c>
      <c r="BM161" s="144" t="s">
        <v>610</v>
      </c>
    </row>
    <row r="162" spans="2:65" s="1" customFormat="1" ht="14.45" customHeight="1">
      <c r="B162" s="31"/>
      <c r="C162" s="171" t="s">
        <v>376</v>
      </c>
      <c r="D162" s="171" t="s">
        <v>247</v>
      </c>
      <c r="E162" s="172" t="s">
        <v>887</v>
      </c>
      <c r="F162" s="173" t="s">
        <v>888</v>
      </c>
      <c r="G162" s="174" t="s">
        <v>209</v>
      </c>
      <c r="H162" s="175">
        <v>430</v>
      </c>
      <c r="I162" s="176"/>
      <c r="J162" s="177">
        <f t="shared" si="20"/>
        <v>0</v>
      </c>
      <c r="K162" s="178"/>
      <c r="L162" s="179"/>
      <c r="M162" s="180" t="s">
        <v>1</v>
      </c>
      <c r="N162" s="181" t="s">
        <v>41</v>
      </c>
      <c r="P162" s="142">
        <f t="shared" si="21"/>
        <v>0</v>
      </c>
      <c r="Q162" s="142">
        <v>0</v>
      </c>
      <c r="R162" s="142">
        <f t="shared" si="22"/>
        <v>0</v>
      </c>
      <c r="S162" s="142">
        <v>0</v>
      </c>
      <c r="T162" s="143">
        <f t="shared" si="23"/>
        <v>0</v>
      </c>
      <c r="AR162" s="144" t="s">
        <v>197</v>
      </c>
      <c r="AT162" s="144" t="s">
        <v>247</v>
      </c>
      <c r="AU162" s="144" t="s">
        <v>140</v>
      </c>
      <c r="AY162" s="16" t="s">
        <v>139</v>
      </c>
      <c r="BE162" s="145">
        <f t="shared" si="24"/>
        <v>0</v>
      </c>
      <c r="BF162" s="145">
        <f t="shared" si="25"/>
        <v>0</v>
      </c>
      <c r="BG162" s="145">
        <f t="shared" si="26"/>
        <v>0</v>
      </c>
      <c r="BH162" s="145">
        <f t="shared" si="27"/>
        <v>0</v>
      </c>
      <c r="BI162" s="145">
        <f t="shared" si="28"/>
        <v>0</v>
      </c>
      <c r="BJ162" s="16" t="s">
        <v>84</v>
      </c>
      <c r="BK162" s="145">
        <f t="shared" si="29"/>
        <v>0</v>
      </c>
      <c r="BL162" s="16" t="s">
        <v>146</v>
      </c>
      <c r="BM162" s="144" t="s">
        <v>622</v>
      </c>
    </row>
    <row r="163" spans="2:65" s="1" customFormat="1" ht="14.45" customHeight="1">
      <c r="B163" s="31"/>
      <c r="C163" s="171" t="s">
        <v>382</v>
      </c>
      <c r="D163" s="171" t="s">
        <v>247</v>
      </c>
      <c r="E163" s="172" t="s">
        <v>889</v>
      </c>
      <c r="F163" s="173" t="s">
        <v>890</v>
      </c>
      <c r="G163" s="174" t="s">
        <v>209</v>
      </c>
      <c r="H163" s="175">
        <v>25</v>
      </c>
      <c r="I163" s="176"/>
      <c r="J163" s="177">
        <f t="shared" si="20"/>
        <v>0</v>
      </c>
      <c r="K163" s="178"/>
      <c r="L163" s="179"/>
      <c r="M163" s="180" t="s">
        <v>1</v>
      </c>
      <c r="N163" s="181" t="s">
        <v>41</v>
      </c>
      <c r="P163" s="142">
        <f t="shared" si="21"/>
        <v>0</v>
      </c>
      <c r="Q163" s="142">
        <v>0</v>
      </c>
      <c r="R163" s="142">
        <f t="shared" si="22"/>
        <v>0</v>
      </c>
      <c r="S163" s="142">
        <v>0</v>
      </c>
      <c r="T163" s="143">
        <f t="shared" si="23"/>
        <v>0</v>
      </c>
      <c r="AR163" s="144" t="s">
        <v>197</v>
      </c>
      <c r="AT163" s="144" t="s">
        <v>247</v>
      </c>
      <c r="AU163" s="144" t="s">
        <v>140</v>
      </c>
      <c r="AY163" s="16" t="s">
        <v>139</v>
      </c>
      <c r="BE163" s="145">
        <f t="shared" si="24"/>
        <v>0</v>
      </c>
      <c r="BF163" s="145">
        <f t="shared" si="25"/>
        <v>0</v>
      </c>
      <c r="BG163" s="145">
        <f t="shared" si="26"/>
        <v>0</v>
      </c>
      <c r="BH163" s="145">
        <f t="shared" si="27"/>
        <v>0</v>
      </c>
      <c r="BI163" s="145">
        <f t="shared" si="28"/>
        <v>0</v>
      </c>
      <c r="BJ163" s="16" t="s">
        <v>84</v>
      </c>
      <c r="BK163" s="145">
        <f t="shared" si="29"/>
        <v>0</v>
      </c>
      <c r="BL163" s="16" t="s">
        <v>146</v>
      </c>
      <c r="BM163" s="144" t="s">
        <v>636</v>
      </c>
    </row>
    <row r="164" spans="2:65" s="1" customFormat="1" ht="14.45" customHeight="1">
      <c r="B164" s="31"/>
      <c r="C164" s="171" t="s">
        <v>387</v>
      </c>
      <c r="D164" s="171" t="s">
        <v>247</v>
      </c>
      <c r="E164" s="172" t="s">
        <v>891</v>
      </c>
      <c r="F164" s="173" t="s">
        <v>892</v>
      </c>
      <c r="G164" s="174" t="s">
        <v>209</v>
      </c>
      <c r="H164" s="175">
        <v>35</v>
      </c>
      <c r="I164" s="176"/>
      <c r="J164" s="177">
        <f t="shared" si="20"/>
        <v>0</v>
      </c>
      <c r="K164" s="178"/>
      <c r="L164" s="179"/>
      <c r="M164" s="180" t="s">
        <v>1</v>
      </c>
      <c r="N164" s="181" t="s">
        <v>41</v>
      </c>
      <c r="P164" s="142">
        <f t="shared" si="21"/>
        <v>0</v>
      </c>
      <c r="Q164" s="142">
        <v>0</v>
      </c>
      <c r="R164" s="142">
        <f t="shared" si="22"/>
        <v>0</v>
      </c>
      <c r="S164" s="142">
        <v>0</v>
      </c>
      <c r="T164" s="143">
        <f t="shared" si="23"/>
        <v>0</v>
      </c>
      <c r="AR164" s="144" t="s">
        <v>197</v>
      </c>
      <c r="AT164" s="144" t="s">
        <v>247</v>
      </c>
      <c r="AU164" s="144" t="s">
        <v>140</v>
      </c>
      <c r="AY164" s="16" t="s">
        <v>139</v>
      </c>
      <c r="BE164" s="145">
        <f t="shared" si="24"/>
        <v>0</v>
      </c>
      <c r="BF164" s="145">
        <f t="shared" si="25"/>
        <v>0</v>
      </c>
      <c r="BG164" s="145">
        <f t="shared" si="26"/>
        <v>0</v>
      </c>
      <c r="BH164" s="145">
        <f t="shared" si="27"/>
        <v>0</v>
      </c>
      <c r="BI164" s="145">
        <f t="shared" si="28"/>
        <v>0</v>
      </c>
      <c r="BJ164" s="16" t="s">
        <v>84</v>
      </c>
      <c r="BK164" s="145">
        <f t="shared" si="29"/>
        <v>0</v>
      </c>
      <c r="BL164" s="16" t="s">
        <v>146</v>
      </c>
      <c r="BM164" s="144" t="s">
        <v>650</v>
      </c>
    </row>
    <row r="165" spans="2:65" s="1" customFormat="1" ht="14.45" customHeight="1">
      <c r="B165" s="31"/>
      <c r="C165" s="171" t="s">
        <v>395</v>
      </c>
      <c r="D165" s="171" t="s">
        <v>247</v>
      </c>
      <c r="E165" s="172" t="s">
        <v>893</v>
      </c>
      <c r="F165" s="173" t="s">
        <v>894</v>
      </c>
      <c r="G165" s="174" t="s">
        <v>209</v>
      </c>
      <c r="H165" s="175">
        <v>100</v>
      </c>
      <c r="I165" s="176"/>
      <c r="J165" s="177">
        <f t="shared" si="20"/>
        <v>0</v>
      </c>
      <c r="K165" s="178"/>
      <c r="L165" s="179"/>
      <c r="M165" s="180" t="s">
        <v>1</v>
      </c>
      <c r="N165" s="181" t="s">
        <v>41</v>
      </c>
      <c r="P165" s="142">
        <f t="shared" si="21"/>
        <v>0</v>
      </c>
      <c r="Q165" s="142">
        <v>0</v>
      </c>
      <c r="R165" s="142">
        <f t="shared" si="22"/>
        <v>0</v>
      </c>
      <c r="S165" s="142">
        <v>0</v>
      </c>
      <c r="T165" s="143">
        <f t="shared" si="23"/>
        <v>0</v>
      </c>
      <c r="AR165" s="144" t="s">
        <v>197</v>
      </c>
      <c r="AT165" s="144" t="s">
        <v>247</v>
      </c>
      <c r="AU165" s="144" t="s">
        <v>140</v>
      </c>
      <c r="AY165" s="16" t="s">
        <v>139</v>
      </c>
      <c r="BE165" s="145">
        <f t="shared" si="24"/>
        <v>0</v>
      </c>
      <c r="BF165" s="145">
        <f t="shared" si="25"/>
        <v>0</v>
      </c>
      <c r="BG165" s="145">
        <f t="shared" si="26"/>
        <v>0</v>
      </c>
      <c r="BH165" s="145">
        <f t="shared" si="27"/>
        <v>0</v>
      </c>
      <c r="BI165" s="145">
        <f t="shared" si="28"/>
        <v>0</v>
      </c>
      <c r="BJ165" s="16" t="s">
        <v>84</v>
      </c>
      <c r="BK165" s="145">
        <f t="shared" si="29"/>
        <v>0</v>
      </c>
      <c r="BL165" s="16" t="s">
        <v>146</v>
      </c>
      <c r="BM165" s="144" t="s">
        <v>895</v>
      </c>
    </row>
    <row r="166" spans="2:65" s="1" customFormat="1" ht="14.45" customHeight="1">
      <c r="B166" s="31"/>
      <c r="C166" s="171" t="s">
        <v>404</v>
      </c>
      <c r="D166" s="171" t="s">
        <v>247</v>
      </c>
      <c r="E166" s="172" t="s">
        <v>896</v>
      </c>
      <c r="F166" s="173" t="s">
        <v>897</v>
      </c>
      <c r="G166" s="174" t="s">
        <v>209</v>
      </c>
      <c r="H166" s="175">
        <v>450</v>
      </c>
      <c r="I166" s="176"/>
      <c r="J166" s="177">
        <f t="shared" si="20"/>
        <v>0</v>
      </c>
      <c r="K166" s="178"/>
      <c r="L166" s="179"/>
      <c r="M166" s="180" t="s">
        <v>1</v>
      </c>
      <c r="N166" s="181" t="s">
        <v>41</v>
      </c>
      <c r="P166" s="142">
        <f t="shared" si="21"/>
        <v>0</v>
      </c>
      <c r="Q166" s="142">
        <v>0</v>
      </c>
      <c r="R166" s="142">
        <f t="shared" si="22"/>
        <v>0</v>
      </c>
      <c r="S166" s="142">
        <v>0</v>
      </c>
      <c r="T166" s="143">
        <f t="shared" si="23"/>
        <v>0</v>
      </c>
      <c r="AR166" s="144" t="s">
        <v>197</v>
      </c>
      <c r="AT166" s="144" t="s">
        <v>247</v>
      </c>
      <c r="AU166" s="144" t="s">
        <v>140</v>
      </c>
      <c r="AY166" s="16" t="s">
        <v>139</v>
      </c>
      <c r="BE166" s="145">
        <f t="shared" si="24"/>
        <v>0</v>
      </c>
      <c r="BF166" s="145">
        <f t="shared" si="25"/>
        <v>0</v>
      </c>
      <c r="BG166" s="145">
        <f t="shared" si="26"/>
        <v>0</v>
      </c>
      <c r="BH166" s="145">
        <f t="shared" si="27"/>
        <v>0</v>
      </c>
      <c r="BI166" s="145">
        <f t="shared" si="28"/>
        <v>0</v>
      </c>
      <c r="BJ166" s="16" t="s">
        <v>84</v>
      </c>
      <c r="BK166" s="145">
        <f t="shared" si="29"/>
        <v>0</v>
      </c>
      <c r="BL166" s="16" t="s">
        <v>146</v>
      </c>
      <c r="BM166" s="144" t="s">
        <v>898</v>
      </c>
    </row>
    <row r="167" spans="2:65" s="1" customFormat="1" ht="14.45" customHeight="1">
      <c r="B167" s="31"/>
      <c r="C167" s="171" t="s">
        <v>409</v>
      </c>
      <c r="D167" s="171" t="s">
        <v>247</v>
      </c>
      <c r="E167" s="172" t="s">
        <v>899</v>
      </c>
      <c r="F167" s="173" t="s">
        <v>900</v>
      </c>
      <c r="G167" s="174" t="s">
        <v>209</v>
      </c>
      <c r="H167" s="175">
        <v>200</v>
      </c>
      <c r="I167" s="176"/>
      <c r="J167" s="177">
        <f t="shared" si="20"/>
        <v>0</v>
      </c>
      <c r="K167" s="178"/>
      <c r="L167" s="179"/>
      <c r="M167" s="180" t="s">
        <v>1</v>
      </c>
      <c r="N167" s="181" t="s">
        <v>41</v>
      </c>
      <c r="P167" s="142">
        <f t="shared" si="21"/>
        <v>0</v>
      </c>
      <c r="Q167" s="142">
        <v>0</v>
      </c>
      <c r="R167" s="142">
        <f t="shared" si="22"/>
        <v>0</v>
      </c>
      <c r="S167" s="142">
        <v>0</v>
      </c>
      <c r="T167" s="143">
        <f t="shared" si="23"/>
        <v>0</v>
      </c>
      <c r="AR167" s="144" t="s">
        <v>197</v>
      </c>
      <c r="AT167" s="144" t="s">
        <v>247</v>
      </c>
      <c r="AU167" s="144" t="s">
        <v>140</v>
      </c>
      <c r="AY167" s="16" t="s">
        <v>139</v>
      </c>
      <c r="BE167" s="145">
        <f t="shared" si="24"/>
        <v>0</v>
      </c>
      <c r="BF167" s="145">
        <f t="shared" si="25"/>
        <v>0</v>
      </c>
      <c r="BG167" s="145">
        <f t="shared" si="26"/>
        <v>0</v>
      </c>
      <c r="BH167" s="145">
        <f t="shared" si="27"/>
        <v>0</v>
      </c>
      <c r="BI167" s="145">
        <f t="shared" si="28"/>
        <v>0</v>
      </c>
      <c r="BJ167" s="16" t="s">
        <v>84</v>
      </c>
      <c r="BK167" s="145">
        <f t="shared" si="29"/>
        <v>0</v>
      </c>
      <c r="BL167" s="16" t="s">
        <v>146</v>
      </c>
      <c r="BM167" s="144" t="s">
        <v>901</v>
      </c>
    </row>
    <row r="168" spans="2:65" s="1" customFormat="1" ht="14.45" customHeight="1">
      <c r="B168" s="31"/>
      <c r="C168" s="171" t="s">
        <v>414</v>
      </c>
      <c r="D168" s="171" t="s">
        <v>247</v>
      </c>
      <c r="E168" s="172" t="s">
        <v>902</v>
      </c>
      <c r="F168" s="173" t="s">
        <v>903</v>
      </c>
      <c r="G168" s="174" t="s">
        <v>716</v>
      </c>
      <c r="H168" s="175">
        <v>90</v>
      </c>
      <c r="I168" s="176"/>
      <c r="J168" s="177">
        <f t="shared" si="20"/>
        <v>0</v>
      </c>
      <c r="K168" s="178"/>
      <c r="L168" s="179"/>
      <c r="M168" s="180" t="s">
        <v>1</v>
      </c>
      <c r="N168" s="181" t="s">
        <v>41</v>
      </c>
      <c r="P168" s="142">
        <f t="shared" si="21"/>
        <v>0</v>
      </c>
      <c r="Q168" s="142">
        <v>0</v>
      </c>
      <c r="R168" s="142">
        <f t="shared" si="22"/>
        <v>0</v>
      </c>
      <c r="S168" s="142">
        <v>0</v>
      </c>
      <c r="T168" s="143">
        <f t="shared" si="23"/>
        <v>0</v>
      </c>
      <c r="AR168" s="144" t="s">
        <v>197</v>
      </c>
      <c r="AT168" s="144" t="s">
        <v>247</v>
      </c>
      <c r="AU168" s="144" t="s">
        <v>140</v>
      </c>
      <c r="AY168" s="16" t="s">
        <v>139</v>
      </c>
      <c r="BE168" s="145">
        <f t="shared" si="24"/>
        <v>0</v>
      </c>
      <c r="BF168" s="145">
        <f t="shared" si="25"/>
        <v>0</v>
      </c>
      <c r="BG168" s="145">
        <f t="shared" si="26"/>
        <v>0</v>
      </c>
      <c r="BH168" s="145">
        <f t="shared" si="27"/>
        <v>0</v>
      </c>
      <c r="BI168" s="145">
        <f t="shared" si="28"/>
        <v>0</v>
      </c>
      <c r="BJ168" s="16" t="s">
        <v>84</v>
      </c>
      <c r="BK168" s="145">
        <f t="shared" si="29"/>
        <v>0</v>
      </c>
      <c r="BL168" s="16" t="s">
        <v>146</v>
      </c>
      <c r="BM168" s="144" t="s">
        <v>904</v>
      </c>
    </row>
    <row r="169" spans="2:65" s="1" customFormat="1" ht="14.45" customHeight="1">
      <c r="B169" s="31"/>
      <c r="C169" s="171" t="s">
        <v>424</v>
      </c>
      <c r="D169" s="171" t="s">
        <v>247</v>
      </c>
      <c r="E169" s="172" t="s">
        <v>905</v>
      </c>
      <c r="F169" s="173" t="s">
        <v>906</v>
      </c>
      <c r="G169" s="174" t="s">
        <v>716</v>
      </c>
      <c r="H169" s="175">
        <v>2633</v>
      </c>
      <c r="I169" s="176"/>
      <c r="J169" s="177">
        <f t="shared" si="20"/>
        <v>0</v>
      </c>
      <c r="K169" s="178"/>
      <c r="L169" s="179"/>
      <c r="M169" s="180" t="s">
        <v>1</v>
      </c>
      <c r="N169" s="181" t="s">
        <v>41</v>
      </c>
      <c r="P169" s="142">
        <f t="shared" si="21"/>
        <v>0</v>
      </c>
      <c r="Q169" s="142">
        <v>0</v>
      </c>
      <c r="R169" s="142">
        <f t="shared" si="22"/>
        <v>0</v>
      </c>
      <c r="S169" s="142">
        <v>0</v>
      </c>
      <c r="T169" s="143">
        <f t="shared" si="23"/>
        <v>0</v>
      </c>
      <c r="AR169" s="144" t="s">
        <v>197</v>
      </c>
      <c r="AT169" s="144" t="s">
        <v>247</v>
      </c>
      <c r="AU169" s="144" t="s">
        <v>140</v>
      </c>
      <c r="AY169" s="16" t="s">
        <v>139</v>
      </c>
      <c r="BE169" s="145">
        <f t="shared" si="24"/>
        <v>0</v>
      </c>
      <c r="BF169" s="145">
        <f t="shared" si="25"/>
        <v>0</v>
      </c>
      <c r="BG169" s="145">
        <f t="shared" si="26"/>
        <v>0</v>
      </c>
      <c r="BH169" s="145">
        <f t="shared" si="27"/>
        <v>0</v>
      </c>
      <c r="BI169" s="145">
        <f t="shared" si="28"/>
        <v>0</v>
      </c>
      <c r="BJ169" s="16" t="s">
        <v>84</v>
      </c>
      <c r="BK169" s="145">
        <f t="shared" si="29"/>
        <v>0</v>
      </c>
      <c r="BL169" s="16" t="s">
        <v>146</v>
      </c>
      <c r="BM169" s="144" t="s">
        <v>907</v>
      </c>
    </row>
    <row r="170" spans="2:65" s="1" customFormat="1" ht="14.45" customHeight="1">
      <c r="B170" s="31"/>
      <c r="C170" s="171" t="s">
        <v>432</v>
      </c>
      <c r="D170" s="171" t="s">
        <v>247</v>
      </c>
      <c r="E170" s="172" t="s">
        <v>908</v>
      </c>
      <c r="F170" s="173" t="s">
        <v>909</v>
      </c>
      <c r="G170" s="174" t="s">
        <v>716</v>
      </c>
      <c r="H170" s="175">
        <v>2633</v>
      </c>
      <c r="I170" s="176"/>
      <c r="J170" s="177">
        <f t="shared" si="20"/>
        <v>0</v>
      </c>
      <c r="K170" s="178"/>
      <c r="L170" s="179"/>
      <c r="M170" s="180" t="s">
        <v>1</v>
      </c>
      <c r="N170" s="181" t="s">
        <v>41</v>
      </c>
      <c r="P170" s="142">
        <f t="shared" si="21"/>
        <v>0</v>
      </c>
      <c r="Q170" s="142">
        <v>0</v>
      </c>
      <c r="R170" s="142">
        <f t="shared" si="22"/>
        <v>0</v>
      </c>
      <c r="S170" s="142">
        <v>0</v>
      </c>
      <c r="T170" s="143">
        <f t="shared" si="23"/>
        <v>0</v>
      </c>
      <c r="AR170" s="144" t="s">
        <v>197</v>
      </c>
      <c r="AT170" s="144" t="s">
        <v>247</v>
      </c>
      <c r="AU170" s="144" t="s">
        <v>140</v>
      </c>
      <c r="AY170" s="16" t="s">
        <v>139</v>
      </c>
      <c r="BE170" s="145">
        <f t="shared" si="24"/>
        <v>0</v>
      </c>
      <c r="BF170" s="145">
        <f t="shared" si="25"/>
        <v>0</v>
      </c>
      <c r="BG170" s="145">
        <f t="shared" si="26"/>
        <v>0</v>
      </c>
      <c r="BH170" s="145">
        <f t="shared" si="27"/>
        <v>0</v>
      </c>
      <c r="BI170" s="145">
        <f t="shared" si="28"/>
        <v>0</v>
      </c>
      <c r="BJ170" s="16" t="s">
        <v>84</v>
      </c>
      <c r="BK170" s="145">
        <f t="shared" si="29"/>
        <v>0</v>
      </c>
      <c r="BL170" s="16" t="s">
        <v>146</v>
      </c>
      <c r="BM170" s="144" t="s">
        <v>910</v>
      </c>
    </row>
    <row r="171" spans="2:65" s="1" customFormat="1" ht="14.45" customHeight="1">
      <c r="B171" s="31"/>
      <c r="C171" s="171" t="s">
        <v>439</v>
      </c>
      <c r="D171" s="171" t="s">
        <v>247</v>
      </c>
      <c r="E171" s="172" t="s">
        <v>911</v>
      </c>
      <c r="F171" s="173" t="s">
        <v>912</v>
      </c>
      <c r="G171" s="174" t="s">
        <v>716</v>
      </c>
      <c r="H171" s="175">
        <v>17</v>
      </c>
      <c r="I171" s="176"/>
      <c r="J171" s="177">
        <f t="shared" si="20"/>
        <v>0</v>
      </c>
      <c r="K171" s="178"/>
      <c r="L171" s="179"/>
      <c r="M171" s="180" t="s">
        <v>1</v>
      </c>
      <c r="N171" s="181" t="s">
        <v>41</v>
      </c>
      <c r="P171" s="142">
        <f t="shared" si="21"/>
        <v>0</v>
      </c>
      <c r="Q171" s="142">
        <v>0</v>
      </c>
      <c r="R171" s="142">
        <f t="shared" si="22"/>
        <v>0</v>
      </c>
      <c r="S171" s="142">
        <v>0</v>
      </c>
      <c r="T171" s="143">
        <f t="shared" si="23"/>
        <v>0</v>
      </c>
      <c r="AR171" s="144" t="s">
        <v>197</v>
      </c>
      <c r="AT171" s="144" t="s">
        <v>247</v>
      </c>
      <c r="AU171" s="144" t="s">
        <v>140</v>
      </c>
      <c r="AY171" s="16" t="s">
        <v>139</v>
      </c>
      <c r="BE171" s="145">
        <f t="shared" si="24"/>
        <v>0</v>
      </c>
      <c r="BF171" s="145">
        <f t="shared" si="25"/>
        <v>0</v>
      </c>
      <c r="BG171" s="145">
        <f t="shared" si="26"/>
        <v>0</v>
      </c>
      <c r="BH171" s="145">
        <f t="shared" si="27"/>
        <v>0</v>
      </c>
      <c r="BI171" s="145">
        <f t="shared" si="28"/>
        <v>0</v>
      </c>
      <c r="BJ171" s="16" t="s">
        <v>84</v>
      </c>
      <c r="BK171" s="145">
        <f t="shared" si="29"/>
        <v>0</v>
      </c>
      <c r="BL171" s="16" t="s">
        <v>146</v>
      </c>
      <c r="BM171" s="144" t="s">
        <v>913</v>
      </c>
    </row>
    <row r="172" spans="2:65" s="1" customFormat="1" ht="19.5">
      <c r="B172" s="31"/>
      <c r="D172" s="151" t="s">
        <v>448</v>
      </c>
      <c r="F172" s="182" t="s">
        <v>914</v>
      </c>
      <c r="I172" s="148"/>
      <c r="L172" s="31"/>
      <c r="M172" s="149"/>
      <c r="T172" s="55"/>
      <c r="AT172" s="16" t="s">
        <v>448</v>
      </c>
      <c r="AU172" s="16" t="s">
        <v>140</v>
      </c>
    </row>
    <row r="173" spans="2:65" s="1" customFormat="1" ht="14.45" customHeight="1">
      <c r="B173" s="31"/>
      <c r="C173" s="171" t="s">
        <v>444</v>
      </c>
      <c r="D173" s="171" t="s">
        <v>247</v>
      </c>
      <c r="E173" s="172" t="s">
        <v>893</v>
      </c>
      <c r="F173" s="173" t="s">
        <v>894</v>
      </c>
      <c r="G173" s="174" t="s">
        <v>209</v>
      </c>
      <c r="H173" s="175">
        <v>450</v>
      </c>
      <c r="I173" s="176"/>
      <c r="J173" s="177">
        <f t="shared" ref="J173:J180" si="30">ROUND(I173*H173,2)</f>
        <v>0</v>
      </c>
      <c r="K173" s="178"/>
      <c r="L173" s="179"/>
      <c r="M173" s="180" t="s">
        <v>1</v>
      </c>
      <c r="N173" s="181" t="s">
        <v>41</v>
      </c>
      <c r="P173" s="142">
        <f t="shared" ref="P173:P180" si="31">O173*H173</f>
        <v>0</v>
      </c>
      <c r="Q173" s="142">
        <v>0</v>
      </c>
      <c r="R173" s="142">
        <f t="shared" ref="R173:R180" si="32">Q173*H173</f>
        <v>0</v>
      </c>
      <c r="S173" s="142">
        <v>0</v>
      </c>
      <c r="T173" s="143">
        <f t="shared" ref="T173:T180" si="33">S173*H173</f>
        <v>0</v>
      </c>
      <c r="AR173" s="144" t="s">
        <v>197</v>
      </c>
      <c r="AT173" s="144" t="s">
        <v>247</v>
      </c>
      <c r="AU173" s="144" t="s">
        <v>140</v>
      </c>
      <c r="AY173" s="16" t="s">
        <v>139</v>
      </c>
      <c r="BE173" s="145">
        <f t="shared" ref="BE173:BE180" si="34">IF(N173="základní",J173,0)</f>
        <v>0</v>
      </c>
      <c r="BF173" s="145">
        <f t="shared" ref="BF173:BF180" si="35">IF(N173="snížená",J173,0)</f>
        <v>0</v>
      </c>
      <c r="BG173" s="145">
        <f t="shared" ref="BG173:BG180" si="36">IF(N173="zákl. přenesená",J173,0)</f>
        <v>0</v>
      </c>
      <c r="BH173" s="145">
        <f t="shared" ref="BH173:BH180" si="37">IF(N173="sníž. přenesená",J173,0)</f>
        <v>0</v>
      </c>
      <c r="BI173" s="145">
        <f t="shared" ref="BI173:BI180" si="38">IF(N173="nulová",J173,0)</f>
        <v>0</v>
      </c>
      <c r="BJ173" s="16" t="s">
        <v>84</v>
      </c>
      <c r="BK173" s="145">
        <f t="shared" ref="BK173:BK180" si="39">ROUND(I173*H173,2)</f>
        <v>0</v>
      </c>
      <c r="BL173" s="16" t="s">
        <v>146</v>
      </c>
      <c r="BM173" s="144" t="s">
        <v>915</v>
      </c>
    </row>
    <row r="174" spans="2:65" s="1" customFormat="1" ht="14.45" customHeight="1">
      <c r="B174" s="31"/>
      <c r="C174" s="171" t="s">
        <v>450</v>
      </c>
      <c r="D174" s="171" t="s">
        <v>247</v>
      </c>
      <c r="E174" s="172" t="s">
        <v>905</v>
      </c>
      <c r="F174" s="173" t="s">
        <v>906</v>
      </c>
      <c r="G174" s="174" t="s">
        <v>716</v>
      </c>
      <c r="H174" s="175">
        <v>1500</v>
      </c>
      <c r="I174" s="176"/>
      <c r="J174" s="177">
        <f t="shared" si="30"/>
        <v>0</v>
      </c>
      <c r="K174" s="178"/>
      <c r="L174" s="179"/>
      <c r="M174" s="180" t="s">
        <v>1</v>
      </c>
      <c r="N174" s="181" t="s">
        <v>41</v>
      </c>
      <c r="P174" s="142">
        <f t="shared" si="31"/>
        <v>0</v>
      </c>
      <c r="Q174" s="142">
        <v>0</v>
      </c>
      <c r="R174" s="142">
        <f t="shared" si="32"/>
        <v>0</v>
      </c>
      <c r="S174" s="142">
        <v>0</v>
      </c>
      <c r="T174" s="143">
        <f t="shared" si="33"/>
        <v>0</v>
      </c>
      <c r="AR174" s="144" t="s">
        <v>197</v>
      </c>
      <c r="AT174" s="144" t="s">
        <v>247</v>
      </c>
      <c r="AU174" s="144" t="s">
        <v>140</v>
      </c>
      <c r="AY174" s="16" t="s">
        <v>139</v>
      </c>
      <c r="BE174" s="145">
        <f t="shared" si="34"/>
        <v>0</v>
      </c>
      <c r="BF174" s="145">
        <f t="shared" si="35"/>
        <v>0</v>
      </c>
      <c r="BG174" s="145">
        <f t="shared" si="36"/>
        <v>0</v>
      </c>
      <c r="BH174" s="145">
        <f t="shared" si="37"/>
        <v>0</v>
      </c>
      <c r="BI174" s="145">
        <f t="shared" si="38"/>
        <v>0</v>
      </c>
      <c r="BJ174" s="16" t="s">
        <v>84</v>
      </c>
      <c r="BK174" s="145">
        <f t="shared" si="39"/>
        <v>0</v>
      </c>
      <c r="BL174" s="16" t="s">
        <v>146</v>
      </c>
      <c r="BM174" s="144" t="s">
        <v>916</v>
      </c>
    </row>
    <row r="175" spans="2:65" s="1" customFormat="1" ht="14.45" customHeight="1">
      <c r="B175" s="31"/>
      <c r="C175" s="171" t="s">
        <v>455</v>
      </c>
      <c r="D175" s="171" t="s">
        <v>247</v>
      </c>
      <c r="E175" s="172" t="s">
        <v>908</v>
      </c>
      <c r="F175" s="173" t="s">
        <v>909</v>
      </c>
      <c r="G175" s="174" t="s">
        <v>716</v>
      </c>
      <c r="H175" s="175">
        <v>1500</v>
      </c>
      <c r="I175" s="176"/>
      <c r="J175" s="177">
        <f t="shared" si="30"/>
        <v>0</v>
      </c>
      <c r="K175" s="178"/>
      <c r="L175" s="179"/>
      <c r="M175" s="180" t="s">
        <v>1</v>
      </c>
      <c r="N175" s="181" t="s">
        <v>41</v>
      </c>
      <c r="P175" s="142">
        <f t="shared" si="31"/>
        <v>0</v>
      </c>
      <c r="Q175" s="142">
        <v>0</v>
      </c>
      <c r="R175" s="142">
        <f t="shared" si="32"/>
        <v>0</v>
      </c>
      <c r="S175" s="142">
        <v>0</v>
      </c>
      <c r="T175" s="143">
        <f t="shared" si="33"/>
        <v>0</v>
      </c>
      <c r="AR175" s="144" t="s">
        <v>197</v>
      </c>
      <c r="AT175" s="144" t="s">
        <v>247</v>
      </c>
      <c r="AU175" s="144" t="s">
        <v>140</v>
      </c>
      <c r="AY175" s="16" t="s">
        <v>139</v>
      </c>
      <c r="BE175" s="145">
        <f t="shared" si="34"/>
        <v>0</v>
      </c>
      <c r="BF175" s="145">
        <f t="shared" si="35"/>
        <v>0</v>
      </c>
      <c r="BG175" s="145">
        <f t="shared" si="36"/>
        <v>0</v>
      </c>
      <c r="BH175" s="145">
        <f t="shared" si="37"/>
        <v>0</v>
      </c>
      <c r="BI175" s="145">
        <f t="shared" si="38"/>
        <v>0</v>
      </c>
      <c r="BJ175" s="16" t="s">
        <v>84</v>
      </c>
      <c r="BK175" s="145">
        <f t="shared" si="39"/>
        <v>0</v>
      </c>
      <c r="BL175" s="16" t="s">
        <v>146</v>
      </c>
      <c r="BM175" s="144" t="s">
        <v>917</v>
      </c>
    </row>
    <row r="176" spans="2:65" s="1" customFormat="1" ht="14.45" customHeight="1">
      <c r="B176" s="31"/>
      <c r="C176" s="171" t="s">
        <v>459</v>
      </c>
      <c r="D176" s="171" t="s">
        <v>247</v>
      </c>
      <c r="E176" s="172" t="s">
        <v>902</v>
      </c>
      <c r="F176" s="173" t="s">
        <v>903</v>
      </c>
      <c r="G176" s="174" t="s">
        <v>716</v>
      </c>
      <c r="H176" s="175">
        <v>80</v>
      </c>
      <c r="I176" s="176"/>
      <c r="J176" s="177">
        <f t="shared" si="30"/>
        <v>0</v>
      </c>
      <c r="K176" s="178"/>
      <c r="L176" s="179"/>
      <c r="M176" s="180" t="s">
        <v>1</v>
      </c>
      <c r="N176" s="181" t="s">
        <v>41</v>
      </c>
      <c r="P176" s="142">
        <f t="shared" si="31"/>
        <v>0</v>
      </c>
      <c r="Q176" s="142">
        <v>0</v>
      </c>
      <c r="R176" s="142">
        <f t="shared" si="32"/>
        <v>0</v>
      </c>
      <c r="S176" s="142">
        <v>0</v>
      </c>
      <c r="T176" s="143">
        <f t="shared" si="33"/>
        <v>0</v>
      </c>
      <c r="AR176" s="144" t="s">
        <v>197</v>
      </c>
      <c r="AT176" s="144" t="s">
        <v>247</v>
      </c>
      <c r="AU176" s="144" t="s">
        <v>140</v>
      </c>
      <c r="AY176" s="16" t="s">
        <v>139</v>
      </c>
      <c r="BE176" s="145">
        <f t="shared" si="34"/>
        <v>0</v>
      </c>
      <c r="BF176" s="145">
        <f t="shared" si="35"/>
        <v>0</v>
      </c>
      <c r="BG176" s="145">
        <f t="shared" si="36"/>
        <v>0</v>
      </c>
      <c r="BH176" s="145">
        <f t="shared" si="37"/>
        <v>0</v>
      </c>
      <c r="BI176" s="145">
        <f t="shared" si="38"/>
        <v>0</v>
      </c>
      <c r="BJ176" s="16" t="s">
        <v>84</v>
      </c>
      <c r="BK176" s="145">
        <f t="shared" si="39"/>
        <v>0</v>
      </c>
      <c r="BL176" s="16" t="s">
        <v>146</v>
      </c>
      <c r="BM176" s="144" t="s">
        <v>918</v>
      </c>
    </row>
    <row r="177" spans="2:65" s="1" customFormat="1" ht="14.45" customHeight="1">
      <c r="B177" s="31"/>
      <c r="C177" s="171" t="s">
        <v>468</v>
      </c>
      <c r="D177" s="171" t="s">
        <v>247</v>
      </c>
      <c r="E177" s="172" t="s">
        <v>919</v>
      </c>
      <c r="F177" s="173" t="s">
        <v>920</v>
      </c>
      <c r="G177" s="174" t="s">
        <v>209</v>
      </c>
      <c r="H177" s="175">
        <v>150</v>
      </c>
      <c r="I177" s="176"/>
      <c r="J177" s="177">
        <f t="shared" si="30"/>
        <v>0</v>
      </c>
      <c r="K177" s="178"/>
      <c r="L177" s="179"/>
      <c r="M177" s="180" t="s">
        <v>1</v>
      </c>
      <c r="N177" s="181" t="s">
        <v>41</v>
      </c>
      <c r="P177" s="142">
        <f t="shared" si="31"/>
        <v>0</v>
      </c>
      <c r="Q177" s="142">
        <v>0</v>
      </c>
      <c r="R177" s="142">
        <f t="shared" si="32"/>
        <v>0</v>
      </c>
      <c r="S177" s="142">
        <v>0</v>
      </c>
      <c r="T177" s="143">
        <f t="shared" si="33"/>
        <v>0</v>
      </c>
      <c r="AR177" s="144" t="s">
        <v>197</v>
      </c>
      <c r="AT177" s="144" t="s">
        <v>247</v>
      </c>
      <c r="AU177" s="144" t="s">
        <v>140</v>
      </c>
      <c r="AY177" s="16" t="s">
        <v>139</v>
      </c>
      <c r="BE177" s="145">
        <f t="shared" si="34"/>
        <v>0</v>
      </c>
      <c r="BF177" s="145">
        <f t="shared" si="35"/>
        <v>0</v>
      </c>
      <c r="BG177" s="145">
        <f t="shared" si="36"/>
        <v>0</v>
      </c>
      <c r="BH177" s="145">
        <f t="shared" si="37"/>
        <v>0</v>
      </c>
      <c r="BI177" s="145">
        <f t="shared" si="38"/>
        <v>0</v>
      </c>
      <c r="BJ177" s="16" t="s">
        <v>84</v>
      </c>
      <c r="BK177" s="145">
        <f t="shared" si="39"/>
        <v>0</v>
      </c>
      <c r="BL177" s="16" t="s">
        <v>146</v>
      </c>
      <c r="BM177" s="144" t="s">
        <v>921</v>
      </c>
    </row>
    <row r="178" spans="2:65" s="1" customFormat="1" ht="14.45" customHeight="1">
      <c r="B178" s="31"/>
      <c r="C178" s="171" t="s">
        <v>475</v>
      </c>
      <c r="D178" s="171" t="s">
        <v>247</v>
      </c>
      <c r="E178" s="172" t="s">
        <v>922</v>
      </c>
      <c r="F178" s="173" t="s">
        <v>923</v>
      </c>
      <c r="G178" s="174" t="s">
        <v>716</v>
      </c>
      <c r="H178" s="175">
        <v>150</v>
      </c>
      <c r="I178" s="176"/>
      <c r="J178" s="177">
        <f t="shared" si="30"/>
        <v>0</v>
      </c>
      <c r="K178" s="178"/>
      <c r="L178" s="179"/>
      <c r="M178" s="180" t="s">
        <v>1</v>
      </c>
      <c r="N178" s="181" t="s">
        <v>41</v>
      </c>
      <c r="P178" s="142">
        <f t="shared" si="31"/>
        <v>0</v>
      </c>
      <c r="Q178" s="142">
        <v>0</v>
      </c>
      <c r="R178" s="142">
        <f t="shared" si="32"/>
        <v>0</v>
      </c>
      <c r="S178" s="142">
        <v>0</v>
      </c>
      <c r="T178" s="143">
        <f t="shared" si="33"/>
        <v>0</v>
      </c>
      <c r="AR178" s="144" t="s">
        <v>197</v>
      </c>
      <c r="AT178" s="144" t="s">
        <v>247</v>
      </c>
      <c r="AU178" s="144" t="s">
        <v>140</v>
      </c>
      <c r="AY178" s="16" t="s">
        <v>139</v>
      </c>
      <c r="BE178" s="145">
        <f t="shared" si="34"/>
        <v>0</v>
      </c>
      <c r="BF178" s="145">
        <f t="shared" si="35"/>
        <v>0</v>
      </c>
      <c r="BG178" s="145">
        <f t="shared" si="36"/>
        <v>0</v>
      </c>
      <c r="BH178" s="145">
        <f t="shared" si="37"/>
        <v>0</v>
      </c>
      <c r="BI178" s="145">
        <f t="shared" si="38"/>
        <v>0</v>
      </c>
      <c r="BJ178" s="16" t="s">
        <v>84</v>
      </c>
      <c r="BK178" s="145">
        <f t="shared" si="39"/>
        <v>0</v>
      </c>
      <c r="BL178" s="16" t="s">
        <v>146</v>
      </c>
      <c r="BM178" s="144" t="s">
        <v>924</v>
      </c>
    </row>
    <row r="179" spans="2:65" s="1" customFormat="1" ht="14.45" customHeight="1">
      <c r="B179" s="31"/>
      <c r="C179" s="171" t="s">
        <v>480</v>
      </c>
      <c r="D179" s="171" t="s">
        <v>247</v>
      </c>
      <c r="E179" s="172" t="s">
        <v>925</v>
      </c>
      <c r="F179" s="173" t="s">
        <v>926</v>
      </c>
      <c r="G179" s="174" t="s">
        <v>716</v>
      </c>
      <c r="H179" s="175">
        <v>150</v>
      </c>
      <c r="I179" s="176"/>
      <c r="J179" s="177">
        <f t="shared" si="30"/>
        <v>0</v>
      </c>
      <c r="K179" s="178"/>
      <c r="L179" s="179"/>
      <c r="M179" s="180" t="s">
        <v>1</v>
      </c>
      <c r="N179" s="181" t="s">
        <v>41</v>
      </c>
      <c r="P179" s="142">
        <f t="shared" si="31"/>
        <v>0</v>
      </c>
      <c r="Q179" s="142">
        <v>0</v>
      </c>
      <c r="R179" s="142">
        <f t="shared" si="32"/>
        <v>0</v>
      </c>
      <c r="S179" s="142">
        <v>0</v>
      </c>
      <c r="T179" s="143">
        <f t="shared" si="33"/>
        <v>0</v>
      </c>
      <c r="AR179" s="144" t="s">
        <v>197</v>
      </c>
      <c r="AT179" s="144" t="s">
        <v>247</v>
      </c>
      <c r="AU179" s="144" t="s">
        <v>140</v>
      </c>
      <c r="AY179" s="16" t="s">
        <v>139</v>
      </c>
      <c r="BE179" s="145">
        <f t="shared" si="34"/>
        <v>0</v>
      </c>
      <c r="BF179" s="145">
        <f t="shared" si="35"/>
        <v>0</v>
      </c>
      <c r="BG179" s="145">
        <f t="shared" si="36"/>
        <v>0</v>
      </c>
      <c r="BH179" s="145">
        <f t="shared" si="37"/>
        <v>0</v>
      </c>
      <c r="BI179" s="145">
        <f t="shared" si="38"/>
        <v>0</v>
      </c>
      <c r="BJ179" s="16" t="s">
        <v>84</v>
      </c>
      <c r="BK179" s="145">
        <f t="shared" si="39"/>
        <v>0</v>
      </c>
      <c r="BL179" s="16" t="s">
        <v>146</v>
      </c>
      <c r="BM179" s="144" t="s">
        <v>927</v>
      </c>
    </row>
    <row r="180" spans="2:65" s="1" customFormat="1" ht="14.45" customHeight="1">
      <c r="B180" s="31"/>
      <c r="C180" s="171" t="s">
        <v>488</v>
      </c>
      <c r="D180" s="171" t="s">
        <v>247</v>
      </c>
      <c r="E180" s="172" t="s">
        <v>928</v>
      </c>
      <c r="F180" s="173" t="s">
        <v>929</v>
      </c>
      <c r="G180" s="174" t="s">
        <v>716</v>
      </c>
      <c r="H180" s="175">
        <v>150</v>
      </c>
      <c r="I180" s="176"/>
      <c r="J180" s="177">
        <f t="shared" si="30"/>
        <v>0</v>
      </c>
      <c r="K180" s="178"/>
      <c r="L180" s="179"/>
      <c r="M180" s="180" t="s">
        <v>1</v>
      </c>
      <c r="N180" s="181" t="s">
        <v>41</v>
      </c>
      <c r="P180" s="142">
        <f t="shared" si="31"/>
        <v>0</v>
      </c>
      <c r="Q180" s="142">
        <v>0</v>
      </c>
      <c r="R180" s="142">
        <f t="shared" si="32"/>
        <v>0</v>
      </c>
      <c r="S180" s="142">
        <v>0</v>
      </c>
      <c r="T180" s="143">
        <f t="shared" si="33"/>
        <v>0</v>
      </c>
      <c r="AR180" s="144" t="s">
        <v>197</v>
      </c>
      <c r="AT180" s="144" t="s">
        <v>247</v>
      </c>
      <c r="AU180" s="144" t="s">
        <v>140</v>
      </c>
      <c r="AY180" s="16" t="s">
        <v>139</v>
      </c>
      <c r="BE180" s="145">
        <f t="shared" si="34"/>
        <v>0</v>
      </c>
      <c r="BF180" s="145">
        <f t="shared" si="35"/>
        <v>0</v>
      </c>
      <c r="BG180" s="145">
        <f t="shared" si="36"/>
        <v>0</v>
      </c>
      <c r="BH180" s="145">
        <f t="shared" si="37"/>
        <v>0</v>
      </c>
      <c r="BI180" s="145">
        <f t="shared" si="38"/>
        <v>0</v>
      </c>
      <c r="BJ180" s="16" t="s">
        <v>84</v>
      </c>
      <c r="BK180" s="145">
        <f t="shared" si="39"/>
        <v>0</v>
      </c>
      <c r="BL180" s="16" t="s">
        <v>146</v>
      </c>
      <c r="BM180" s="144" t="s">
        <v>930</v>
      </c>
    </row>
    <row r="181" spans="2:65" s="11" customFormat="1" ht="20.85" customHeight="1">
      <c r="B181" s="120"/>
      <c r="D181" s="121" t="s">
        <v>75</v>
      </c>
      <c r="E181" s="130" t="s">
        <v>703</v>
      </c>
      <c r="F181" s="130" t="s">
        <v>931</v>
      </c>
      <c r="I181" s="123"/>
      <c r="J181" s="131">
        <f>BK181</f>
        <v>0</v>
      </c>
      <c r="L181" s="120"/>
      <c r="M181" s="125"/>
      <c r="P181" s="126">
        <f>SUM(P182:P233)</f>
        <v>0</v>
      </c>
      <c r="R181" s="126">
        <f>SUM(R182:R233)</f>
        <v>0</v>
      </c>
      <c r="T181" s="127">
        <f>SUM(T182:T233)</f>
        <v>0</v>
      </c>
      <c r="AR181" s="121" t="s">
        <v>84</v>
      </c>
      <c r="AT181" s="128" t="s">
        <v>75</v>
      </c>
      <c r="AU181" s="128" t="s">
        <v>86</v>
      </c>
      <c r="AY181" s="121" t="s">
        <v>139</v>
      </c>
      <c r="BK181" s="129">
        <f>SUM(BK182:BK233)</f>
        <v>0</v>
      </c>
    </row>
    <row r="182" spans="2:65" s="1" customFormat="1" ht="14.45" customHeight="1">
      <c r="B182" s="31"/>
      <c r="C182" s="132" t="s">
        <v>494</v>
      </c>
      <c r="D182" s="132" t="s">
        <v>142</v>
      </c>
      <c r="E182" s="133" t="s">
        <v>932</v>
      </c>
      <c r="F182" s="134" t="s">
        <v>933</v>
      </c>
      <c r="G182" s="135" t="s">
        <v>716</v>
      </c>
      <c r="H182" s="136">
        <v>2</v>
      </c>
      <c r="I182" s="137"/>
      <c r="J182" s="138">
        <f t="shared" ref="J182:J214" si="40">ROUND(I182*H182,2)</f>
        <v>0</v>
      </c>
      <c r="K182" s="139"/>
      <c r="L182" s="31"/>
      <c r="M182" s="140" t="s">
        <v>1</v>
      </c>
      <c r="N182" s="141" t="s">
        <v>41</v>
      </c>
      <c r="P182" s="142">
        <f t="shared" ref="P182:P214" si="41">O182*H182</f>
        <v>0</v>
      </c>
      <c r="Q182" s="142">
        <v>0</v>
      </c>
      <c r="R182" s="142">
        <f t="shared" ref="R182:R214" si="42">Q182*H182</f>
        <v>0</v>
      </c>
      <c r="S182" s="142">
        <v>0</v>
      </c>
      <c r="T182" s="143">
        <f t="shared" ref="T182:T214" si="43">S182*H182</f>
        <v>0</v>
      </c>
      <c r="AR182" s="144" t="s">
        <v>146</v>
      </c>
      <c r="AT182" s="144" t="s">
        <v>142</v>
      </c>
      <c r="AU182" s="144" t="s">
        <v>140</v>
      </c>
      <c r="AY182" s="16" t="s">
        <v>139</v>
      </c>
      <c r="BE182" s="145">
        <f t="shared" ref="BE182:BE214" si="44">IF(N182="základní",J182,0)</f>
        <v>0</v>
      </c>
      <c r="BF182" s="145">
        <f t="shared" ref="BF182:BF214" si="45">IF(N182="snížená",J182,0)</f>
        <v>0</v>
      </c>
      <c r="BG182" s="145">
        <f t="shared" ref="BG182:BG214" si="46">IF(N182="zákl. přenesená",J182,0)</f>
        <v>0</v>
      </c>
      <c r="BH182" s="145">
        <f t="shared" ref="BH182:BH214" si="47">IF(N182="sníž. přenesená",J182,0)</f>
        <v>0</v>
      </c>
      <c r="BI182" s="145">
        <f t="shared" ref="BI182:BI214" si="48">IF(N182="nulová",J182,0)</f>
        <v>0</v>
      </c>
      <c r="BJ182" s="16" t="s">
        <v>84</v>
      </c>
      <c r="BK182" s="145">
        <f t="shared" ref="BK182:BK214" si="49">ROUND(I182*H182,2)</f>
        <v>0</v>
      </c>
      <c r="BL182" s="16" t="s">
        <v>146</v>
      </c>
      <c r="BM182" s="144" t="s">
        <v>934</v>
      </c>
    </row>
    <row r="183" spans="2:65" s="1" customFormat="1" ht="14.45" customHeight="1">
      <c r="B183" s="31"/>
      <c r="C183" s="132" t="s">
        <v>498</v>
      </c>
      <c r="D183" s="132" t="s">
        <v>142</v>
      </c>
      <c r="E183" s="133" t="s">
        <v>935</v>
      </c>
      <c r="F183" s="134" t="s">
        <v>936</v>
      </c>
      <c r="G183" s="135" t="s">
        <v>716</v>
      </c>
      <c r="H183" s="136">
        <v>2</v>
      </c>
      <c r="I183" s="137"/>
      <c r="J183" s="138">
        <f t="shared" si="40"/>
        <v>0</v>
      </c>
      <c r="K183" s="139"/>
      <c r="L183" s="31"/>
      <c r="M183" s="140" t="s">
        <v>1</v>
      </c>
      <c r="N183" s="141" t="s">
        <v>41</v>
      </c>
      <c r="P183" s="142">
        <f t="shared" si="41"/>
        <v>0</v>
      </c>
      <c r="Q183" s="142">
        <v>0</v>
      </c>
      <c r="R183" s="142">
        <f t="shared" si="42"/>
        <v>0</v>
      </c>
      <c r="S183" s="142">
        <v>0</v>
      </c>
      <c r="T183" s="143">
        <f t="shared" si="43"/>
        <v>0</v>
      </c>
      <c r="AR183" s="144" t="s">
        <v>146</v>
      </c>
      <c r="AT183" s="144" t="s">
        <v>142</v>
      </c>
      <c r="AU183" s="144" t="s">
        <v>140</v>
      </c>
      <c r="AY183" s="16" t="s">
        <v>139</v>
      </c>
      <c r="BE183" s="145">
        <f t="shared" si="44"/>
        <v>0</v>
      </c>
      <c r="BF183" s="145">
        <f t="shared" si="45"/>
        <v>0</v>
      </c>
      <c r="BG183" s="145">
        <f t="shared" si="46"/>
        <v>0</v>
      </c>
      <c r="BH183" s="145">
        <f t="shared" si="47"/>
        <v>0</v>
      </c>
      <c r="BI183" s="145">
        <f t="shared" si="48"/>
        <v>0</v>
      </c>
      <c r="BJ183" s="16" t="s">
        <v>84</v>
      </c>
      <c r="BK183" s="145">
        <f t="shared" si="49"/>
        <v>0</v>
      </c>
      <c r="BL183" s="16" t="s">
        <v>146</v>
      </c>
      <c r="BM183" s="144" t="s">
        <v>937</v>
      </c>
    </row>
    <row r="184" spans="2:65" s="1" customFormat="1" ht="14.45" customHeight="1">
      <c r="B184" s="31"/>
      <c r="C184" s="132" t="s">
        <v>504</v>
      </c>
      <c r="D184" s="132" t="s">
        <v>142</v>
      </c>
      <c r="E184" s="133" t="s">
        <v>938</v>
      </c>
      <c r="F184" s="134" t="s">
        <v>939</v>
      </c>
      <c r="G184" s="135" t="s">
        <v>716</v>
      </c>
      <c r="H184" s="136">
        <v>2</v>
      </c>
      <c r="I184" s="137"/>
      <c r="J184" s="138">
        <f t="shared" si="40"/>
        <v>0</v>
      </c>
      <c r="K184" s="139"/>
      <c r="L184" s="31"/>
      <c r="M184" s="140" t="s">
        <v>1</v>
      </c>
      <c r="N184" s="141" t="s">
        <v>41</v>
      </c>
      <c r="P184" s="142">
        <f t="shared" si="41"/>
        <v>0</v>
      </c>
      <c r="Q184" s="142">
        <v>0</v>
      </c>
      <c r="R184" s="142">
        <f t="shared" si="42"/>
        <v>0</v>
      </c>
      <c r="S184" s="142">
        <v>0</v>
      </c>
      <c r="T184" s="143">
        <f t="shared" si="43"/>
        <v>0</v>
      </c>
      <c r="AR184" s="144" t="s">
        <v>146</v>
      </c>
      <c r="AT184" s="144" t="s">
        <v>142</v>
      </c>
      <c r="AU184" s="144" t="s">
        <v>140</v>
      </c>
      <c r="AY184" s="16" t="s">
        <v>139</v>
      </c>
      <c r="BE184" s="145">
        <f t="shared" si="44"/>
        <v>0</v>
      </c>
      <c r="BF184" s="145">
        <f t="shared" si="45"/>
        <v>0</v>
      </c>
      <c r="BG184" s="145">
        <f t="shared" si="46"/>
        <v>0</v>
      </c>
      <c r="BH184" s="145">
        <f t="shared" si="47"/>
        <v>0</v>
      </c>
      <c r="BI184" s="145">
        <f t="shared" si="48"/>
        <v>0</v>
      </c>
      <c r="BJ184" s="16" t="s">
        <v>84</v>
      </c>
      <c r="BK184" s="145">
        <f t="shared" si="49"/>
        <v>0</v>
      </c>
      <c r="BL184" s="16" t="s">
        <v>146</v>
      </c>
      <c r="BM184" s="144" t="s">
        <v>940</v>
      </c>
    </row>
    <row r="185" spans="2:65" s="1" customFormat="1" ht="14.45" customHeight="1">
      <c r="B185" s="31"/>
      <c r="C185" s="132" t="s">
        <v>508</v>
      </c>
      <c r="D185" s="132" t="s">
        <v>142</v>
      </c>
      <c r="E185" s="133" t="s">
        <v>941</v>
      </c>
      <c r="F185" s="134" t="s">
        <v>942</v>
      </c>
      <c r="G185" s="135" t="s">
        <v>716</v>
      </c>
      <c r="H185" s="136">
        <v>2</v>
      </c>
      <c r="I185" s="137"/>
      <c r="J185" s="138">
        <f t="shared" si="40"/>
        <v>0</v>
      </c>
      <c r="K185" s="139"/>
      <c r="L185" s="31"/>
      <c r="M185" s="140" t="s">
        <v>1</v>
      </c>
      <c r="N185" s="141" t="s">
        <v>41</v>
      </c>
      <c r="P185" s="142">
        <f t="shared" si="41"/>
        <v>0</v>
      </c>
      <c r="Q185" s="142">
        <v>0</v>
      </c>
      <c r="R185" s="142">
        <f t="shared" si="42"/>
        <v>0</v>
      </c>
      <c r="S185" s="142">
        <v>0</v>
      </c>
      <c r="T185" s="143">
        <f t="shared" si="43"/>
        <v>0</v>
      </c>
      <c r="AR185" s="144" t="s">
        <v>146</v>
      </c>
      <c r="AT185" s="144" t="s">
        <v>142</v>
      </c>
      <c r="AU185" s="144" t="s">
        <v>140</v>
      </c>
      <c r="AY185" s="16" t="s">
        <v>139</v>
      </c>
      <c r="BE185" s="145">
        <f t="shared" si="44"/>
        <v>0</v>
      </c>
      <c r="BF185" s="145">
        <f t="shared" si="45"/>
        <v>0</v>
      </c>
      <c r="BG185" s="145">
        <f t="shared" si="46"/>
        <v>0</v>
      </c>
      <c r="BH185" s="145">
        <f t="shared" si="47"/>
        <v>0</v>
      </c>
      <c r="BI185" s="145">
        <f t="shared" si="48"/>
        <v>0</v>
      </c>
      <c r="BJ185" s="16" t="s">
        <v>84</v>
      </c>
      <c r="BK185" s="145">
        <f t="shared" si="49"/>
        <v>0</v>
      </c>
      <c r="BL185" s="16" t="s">
        <v>146</v>
      </c>
      <c r="BM185" s="144" t="s">
        <v>943</v>
      </c>
    </row>
    <row r="186" spans="2:65" s="1" customFormat="1" ht="14.45" customHeight="1">
      <c r="B186" s="31"/>
      <c r="C186" s="132" t="s">
        <v>514</v>
      </c>
      <c r="D186" s="132" t="s">
        <v>142</v>
      </c>
      <c r="E186" s="133" t="s">
        <v>944</v>
      </c>
      <c r="F186" s="134" t="s">
        <v>945</v>
      </c>
      <c r="G186" s="135" t="s">
        <v>716</v>
      </c>
      <c r="H186" s="136">
        <v>5</v>
      </c>
      <c r="I186" s="137"/>
      <c r="J186" s="138">
        <f t="shared" si="40"/>
        <v>0</v>
      </c>
      <c r="K186" s="139"/>
      <c r="L186" s="31"/>
      <c r="M186" s="140" t="s">
        <v>1</v>
      </c>
      <c r="N186" s="141" t="s">
        <v>41</v>
      </c>
      <c r="P186" s="142">
        <f t="shared" si="41"/>
        <v>0</v>
      </c>
      <c r="Q186" s="142">
        <v>0</v>
      </c>
      <c r="R186" s="142">
        <f t="shared" si="42"/>
        <v>0</v>
      </c>
      <c r="S186" s="142">
        <v>0</v>
      </c>
      <c r="T186" s="143">
        <f t="shared" si="43"/>
        <v>0</v>
      </c>
      <c r="AR186" s="144" t="s">
        <v>146</v>
      </c>
      <c r="AT186" s="144" t="s">
        <v>142</v>
      </c>
      <c r="AU186" s="144" t="s">
        <v>140</v>
      </c>
      <c r="AY186" s="16" t="s">
        <v>139</v>
      </c>
      <c r="BE186" s="145">
        <f t="shared" si="44"/>
        <v>0</v>
      </c>
      <c r="BF186" s="145">
        <f t="shared" si="45"/>
        <v>0</v>
      </c>
      <c r="BG186" s="145">
        <f t="shared" si="46"/>
        <v>0</v>
      </c>
      <c r="BH186" s="145">
        <f t="shared" si="47"/>
        <v>0</v>
      </c>
      <c r="BI186" s="145">
        <f t="shared" si="48"/>
        <v>0</v>
      </c>
      <c r="BJ186" s="16" t="s">
        <v>84</v>
      </c>
      <c r="BK186" s="145">
        <f t="shared" si="49"/>
        <v>0</v>
      </c>
      <c r="BL186" s="16" t="s">
        <v>146</v>
      </c>
      <c r="BM186" s="144" t="s">
        <v>946</v>
      </c>
    </row>
    <row r="187" spans="2:65" s="1" customFormat="1" ht="14.45" customHeight="1">
      <c r="B187" s="31"/>
      <c r="C187" s="132" t="s">
        <v>518</v>
      </c>
      <c r="D187" s="132" t="s">
        <v>142</v>
      </c>
      <c r="E187" s="133" t="s">
        <v>947</v>
      </c>
      <c r="F187" s="134" t="s">
        <v>948</v>
      </c>
      <c r="G187" s="135" t="s">
        <v>716</v>
      </c>
      <c r="H187" s="136">
        <v>1</v>
      </c>
      <c r="I187" s="137"/>
      <c r="J187" s="138">
        <f t="shared" si="40"/>
        <v>0</v>
      </c>
      <c r="K187" s="139"/>
      <c r="L187" s="31"/>
      <c r="M187" s="140" t="s">
        <v>1</v>
      </c>
      <c r="N187" s="141" t="s">
        <v>41</v>
      </c>
      <c r="P187" s="142">
        <f t="shared" si="41"/>
        <v>0</v>
      </c>
      <c r="Q187" s="142">
        <v>0</v>
      </c>
      <c r="R187" s="142">
        <f t="shared" si="42"/>
        <v>0</v>
      </c>
      <c r="S187" s="142">
        <v>0</v>
      </c>
      <c r="T187" s="143">
        <f t="shared" si="43"/>
        <v>0</v>
      </c>
      <c r="AR187" s="144" t="s">
        <v>146</v>
      </c>
      <c r="AT187" s="144" t="s">
        <v>142</v>
      </c>
      <c r="AU187" s="144" t="s">
        <v>140</v>
      </c>
      <c r="AY187" s="16" t="s">
        <v>139</v>
      </c>
      <c r="BE187" s="145">
        <f t="shared" si="44"/>
        <v>0</v>
      </c>
      <c r="BF187" s="145">
        <f t="shared" si="45"/>
        <v>0</v>
      </c>
      <c r="BG187" s="145">
        <f t="shared" si="46"/>
        <v>0</v>
      </c>
      <c r="BH187" s="145">
        <f t="shared" si="47"/>
        <v>0</v>
      </c>
      <c r="BI187" s="145">
        <f t="shared" si="48"/>
        <v>0</v>
      </c>
      <c r="BJ187" s="16" t="s">
        <v>84</v>
      </c>
      <c r="BK187" s="145">
        <f t="shared" si="49"/>
        <v>0</v>
      </c>
      <c r="BL187" s="16" t="s">
        <v>146</v>
      </c>
      <c r="BM187" s="144" t="s">
        <v>949</v>
      </c>
    </row>
    <row r="188" spans="2:65" s="1" customFormat="1" ht="14.45" customHeight="1">
      <c r="B188" s="31"/>
      <c r="C188" s="132" t="s">
        <v>524</v>
      </c>
      <c r="D188" s="132" t="s">
        <v>142</v>
      </c>
      <c r="E188" s="133" t="s">
        <v>950</v>
      </c>
      <c r="F188" s="134" t="s">
        <v>951</v>
      </c>
      <c r="G188" s="135" t="s">
        <v>716</v>
      </c>
      <c r="H188" s="136">
        <v>4</v>
      </c>
      <c r="I188" s="137"/>
      <c r="J188" s="138">
        <f t="shared" si="40"/>
        <v>0</v>
      </c>
      <c r="K188" s="139"/>
      <c r="L188" s="31"/>
      <c r="M188" s="140" t="s">
        <v>1</v>
      </c>
      <c r="N188" s="141" t="s">
        <v>41</v>
      </c>
      <c r="P188" s="142">
        <f t="shared" si="41"/>
        <v>0</v>
      </c>
      <c r="Q188" s="142">
        <v>0</v>
      </c>
      <c r="R188" s="142">
        <f t="shared" si="42"/>
        <v>0</v>
      </c>
      <c r="S188" s="142">
        <v>0</v>
      </c>
      <c r="T188" s="143">
        <f t="shared" si="43"/>
        <v>0</v>
      </c>
      <c r="AR188" s="144" t="s">
        <v>146</v>
      </c>
      <c r="AT188" s="144" t="s">
        <v>142</v>
      </c>
      <c r="AU188" s="144" t="s">
        <v>140</v>
      </c>
      <c r="AY188" s="16" t="s">
        <v>139</v>
      </c>
      <c r="BE188" s="145">
        <f t="shared" si="44"/>
        <v>0</v>
      </c>
      <c r="BF188" s="145">
        <f t="shared" si="45"/>
        <v>0</v>
      </c>
      <c r="BG188" s="145">
        <f t="shared" si="46"/>
        <v>0</v>
      </c>
      <c r="BH188" s="145">
        <f t="shared" si="47"/>
        <v>0</v>
      </c>
      <c r="BI188" s="145">
        <f t="shared" si="48"/>
        <v>0</v>
      </c>
      <c r="BJ188" s="16" t="s">
        <v>84</v>
      </c>
      <c r="BK188" s="145">
        <f t="shared" si="49"/>
        <v>0</v>
      </c>
      <c r="BL188" s="16" t="s">
        <v>146</v>
      </c>
      <c r="BM188" s="144" t="s">
        <v>952</v>
      </c>
    </row>
    <row r="189" spans="2:65" s="1" customFormat="1" ht="14.45" customHeight="1">
      <c r="B189" s="31"/>
      <c r="C189" s="132" t="s">
        <v>528</v>
      </c>
      <c r="D189" s="132" t="s">
        <v>142</v>
      </c>
      <c r="E189" s="133" t="s">
        <v>953</v>
      </c>
      <c r="F189" s="134" t="s">
        <v>954</v>
      </c>
      <c r="G189" s="135" t="s">
        <v>716</v>
      </c>
      <c r="H189" s="136">
        <v>37</v>
      </c>
      <c r="I189" s="137"/>
      <c r="J189" s="138">
        <f t="shared" si="40"/>
        <v>0</v>
      </c>
      <c r="K189" s="139"/>
      <c r="L189" s="31"/>
      <c r="M189" s="140" t="s">
        <v>1</v>
      </c>
      <c r="N189" s="141" t="s">
        <v>41</v>
      </c>
      <c r="P189" s="142">
        <f t="shared" si="41"/>
        <v>0</v>
      </c>
      <c r="Q189" s="142">
        <v>0</v>
      </c>
      <c r="R189" s="142">
        <f t="shared" si="42"/>
        <v>0</v>
      </c>
      <c r="S189" s="142">
        <v>0</v>
      </c>
      <c r="T189" s="143">
        <f t="shared" si="43"/>
        <v>0</v>
      </c>
      <c r="AR189" s="144" t="s">
        <v>146</v>
      </c>
      <c r="AT189" s="144" t="s">
        <v>142</v>
      </c>
      <c r="AU189" s="144" t="s">
        <v>140</v>
      </c>
      <c r="AY189" s="16" t="s">
        <v>139</v>
      </c>
      <c r="BE189" s="145">
        <f t="shared" si="44"/>
        <v>0</v>
      </c>
      <c r="BF189" s="145">
        <f t="shared" si="45"/>
        <v>0</v>
      </c>
      <c r="BG189" s="145">
        <f t="shared" si="46"/>
        <v>0</v>
      </c>
      <c r="BH189" s="145">
        <f t="shared" si="47"/>
        <v>0</v>
      </c>
      <c r="BI189" s="145">
        <f t="shared" si="48"/>
        <v>0</v>
      </c>
      <c r="BJ189" s="16" t="s">
        <v>84</v>
      </c>
      <c r="BK189" s="145">
        <f t="shared" si="49"/>
        <v>0</v>
      </c>
      <c r="BL189" s="16" t="s">
        <v>146</v>
      </c>
      <c r="BM189" s="144" t="s">
        <v>955</v>
      </c>
    </row>
    <row r="190" spans="2:65" s="1" customFormat="1" ht="14.45" customHeight="1">
      <c r="B190" s="31"/>
      <c r="C190" s="132" t="s">
        <v>532</v>
      </c>
      <c r="D190" s="132" t="s">
        <v>142</v>
      </c>
      <c r="E190" s="133" t="s">
        <v>956</v>
      </c>
      <c r="F190" s="134" t="s">
        <v>957</v>
      </c>
      <c r="G190" s="135" t="s">
        <v>716</v>
      </c>
      <c r="H190" s="136">
        <v>37</v>
      </c>
      <c r="I190" s="137"/>
      <c r="J190" s="138">
        <f t="shared" si="40"/>
        <v>0</v>
      </c>
      <c r="K190" s="139"/>
      <c r="L190" s="31"/>
      <c r="M190" s="140" t="s">
        <v>1</v>
      </c>
      <c r="N190" s="141" t="s">
        <v>41</v>
      </c>
      <c r="P190" s="142">
        <f t="shared" si="41"/>
        <v>0</v>
      </c>
      <c r="Q190" s="142">
        <v>0</v>
      </c>
      <c r="R190" s="142">
        <f t="shared" si="42"/>
        <v>0</v>
      </c>
      <c r="S190" s="142">
        <v>0</v>
      </c>
      <c r="T190" s="143">
        <f t="shared" si="43"/>
        <v>0</v>
      </c>
      <c r="AR190" s="144" t="s">
        <v>146</v>
      </c>
      <c r="AT190" s="144" t="s">
        <v>142</v>
      </c>
      <c r="AU190" s="144" t="s">
        <v>140</v>
      </c>
      <c r="AY190" s="16" t="s">
        <v>139</v>
      </c>
      <c r="BE190" s="145">
        <f t="shared" si="44"/>
        <v>0</v>
      </c>
      <c r="BF190" s="145">
        <f t="shared" si="45"/>
        <v>0</v>
      </c>
      <c r="BG190" s="145">
        <f t="shared" si="46"/>
        <v>0</v>
      </c>
      <c r="BH190" s="145">
        <f t="shared" si="47"/>
        <v>0</v>
      </c>
      <c r="BI190" s="145">
        <f t="shared" si="48"/>
        <v>0</v>
      </c>
      <c r="BJ190" s="16" t="s">
        <v>84</v>
      </c>
      <c r="BK190" s="145">
        <f t="shared" si="49"/>
        <v>0</v>
      </c>
      <c r="BL190" s="16" t="s">
        <v>146</v>
      </c>
      <c r="BM190" s="144" t="s">
        <v>958</v>
      </c>
    </row>
    <row r="191" spans="2:65" s="1" customFormat="1" ht="14.45" customHeight="1">
      <c r="B191" s="31"/>
      <c r="C191" s="132" t="s">
        <v>538</v>
      </c>
      <c r="D191" s="132" t="s">
        <v>142</v>
      </c>
      <c r="E191" s="133" t="s">
        <v>959</v>
      </c>
      <c r="F191" s="134" t="s">
        <v>960</v>
      </c>
      <c r="G191" s="135" t="s">
        <v>716</v>
      </c>
      <c r="H191" s="136">
        <v>37</v>
      </c>
      <c r="I191" s="137"/>
      <c r="J191" s="138">
        <f t="shared" si="40"/>
        <v>0</v>
      </c>
      <c r="K191" s="139"/>
      <c r="L191" s="31"/>
      <c r="M191" s="140" t="s">
        <v>1</v>
      </c>
      <c r="N191" s="141" t="s">
        <v>41</v>
      </c>
      <c r="P191" s="142">
        <f t="shared" si="41"/>
        <v>0</v>
      </c>
      <c r="Q191" s="142">
        <v>0</v>
      </c>
      <c r="R191" s="142">
        <f t="shared" si="42"/>
        <v>0</v>
      </c>
      <c r="S191" s="142">
        <v>0</v>
      </c>
      <c r="T191" s="143">
        <f t="shared" si="43"/>
        <v>0</v>
      </c>
      <c r="AR191" s="144" t="s">
        <v>146</v>
      </c>
      <c r="AT191" s="144" t="s">
        <v>142</v>
      </c>
      <c r="AU191" s="144" t="s">
        <v>140</v>
      </c>
      <c r="AY191" s="16" t="s">
        <v>139</v>
      </c>
      <c r="BE191" s="145">
        <f t="shared" si="44"/>
        <v>0</v>
      </c>
      <c r="BF191" s="145">
        <f t="shared" si="45"/>
        <v>0</v>
      </c>
      <c r="BG191" s="145">
        <f t="shared" si="46"/>
        <v>0</v>
      </c>
      <c r="BH191" s="145">
        <f t="shared" si="47"/>
        <v>0</v>
      </c>
      <c r="BI191" s="145">
        <f t="shared" si="48"/>
        <v>0</v>
      </c>
      <c r="BJ191" s="16" t="s">
        <v>84</v>
      </c>
      <c r="BK191" s="145">
        <f t="shared" si="49"/>
        <v>0</v>
      </c>
      <c r="BL191" s="16" t="s">
        <v>146</v>
      </c>
      <c r="BM191" s="144" t="s">
        <v>961</v>
      </c>
    </row>
    <row r="192" spans="2:65" s="1" customFormat="1" ht="14.45" customHeight="1">
      <c r="B192" s="31"/>
      <c r="C192" s="132" t="s">
        <v>545</v>
      </c>
      <c r="D192" s="132" t="s">
        <v>142</v>
      </c>
      <c r="E192" s="133" t="s">
        <v>962</v>
      </c>
      <c r="F192" s="134" t="s">
        <v>963</v>
      </c>
      <c r="G192" s="135" t="s">
        <v>716</v>
      </c>
      <c r="H192" s="136">
        <v>18</v>
      </c>
      <c r="I192" s="137"/>
      <c r="J192" s="138">
        <f t="shared" si="40"/>
        <v>0</v>
      </c>
      <c r="K192" s="139"/>
      <c r="L192" s="31"/>
      <c r="M192" s="140" t="s">
        <v>1</v>
      </c>
      <c r="N192" s="141" t="s">
        <v>41</v>
      </c>
      <c r="P192" s="142">
        <f t="shared" si="41"/>
        <v>0</v>
      </c>
      <c r="Q192" s="142">
        <v>0</v>
      </c>
      <c r="R192" s="142">
        <f t="shared" si="42"/>
        <v>0</v>
      </c>
      <c r="S192" s="142">
        <v>0</v>
      </c>
      <c r="T192" s="143">
        <f t="shared" si="43"/>
        <v>0</v>
      </c>
      <c r="AR192" s="144" t="s">
        <v>146</v>
      </c>
      <c r="AT192" s="144" t="s">
        <v>142</v>
      </c>
      <c r="AU192" s="144" t="s">
        <v>140</v>
      </c>
      <c r="AY192" s="16" t="s">
        <v>139</v>
      </c>
      <c r="BE192" s="145">
        <f t="shared" si="44"/>
        <v>0</v>
      </c>
      <c r="BF192" s="145">
        <f t="shared" si="45"/>
        <v>0</v>
      </c>
      <c r="BG192" s="145">
        <f t="shared" si="46"/>
        <v>0</v>
      </c>
      <c r="BH192" s="145">
        <f t="shared" si="47"/>
        <v>0</v>
      </c>
      <c r="BI192" s="145">
        <f t="shared" si="48"/>
        <v>0</v>
      </c>
      <c r="BJ192" s="16" t="s">
        <v>84</v>
      </c>
      <c r="BK192" s="145">
        <f t="shared" si="49"/>
        <v>0</v>
      </c>
      <c r="BL192" s="16" t="s">
        <v>146</v>
      </c>
      <c r="BM192" s="144" t="s">
        <v>964</v>
      </c>
    </row>
    <row r="193" spans="2:65" s="1" customFormat="1" ht="14.45" customHeight="1">
      <c r="B193" s="31"/>
      <c r="C193" s="132" t="s">
        <v>549</v>
      </c>
      <c r="D193" s="132" t="s">
        <v>142</v>
      </c>
      <c r="E193" s="133" t="s">
        <v>965</v>
      </c>
      <c r="F193" s="134" t="s">
        <v>966</v>
      </c>
      <c r="G193" s="135" t="s">
        <v>716</v>
      </c>
      <c r="H193" s="136">
        <v>18</v>
      </c>
      <c r="I193" s="137"/>
      <c r="J193" s="138">
        <f t="shared" si="40"/>
        <v>0</v>
      </c>
      <c r="K193" s="139"/>
      <c r="L193" s="31"/>
      <c r="M193" s="140" t="s">
        <v>1</v>
      </c>
      <c r="N193" s="141" t="s">
        <v>41</v>
      </c>
      <c r="P193" s="142">
        <f t="shared" si="41"/>
        <v>0</v>
      </c>
      <c r="Q193" s="142">
        <v>0</v>
      </c>
      <c r="R193" s="142">
        <f t="shared" si="42"/>
        <v>0</v>
      </c>
      <c r="S193" s="142">
        <v>0</v>
      </c>
      <c r="T193" s="143">
        <f t="shared" si="43"/>
        <v>0</v>
      </c>
      <c r="AR193" s="144" t="s">
        <v>146</v>
      </c>
      <c r="AT193" s="144" t="s">
        <v>142</v>
      </c>
      <c r="AU193" s="144" t="s">
        <v>140</v>
      </c>
      <c r="AY193" s="16" t="s">
        <v>139</v>
      </c>
      <c r="BE193" s="145">
        <f t="shared" si="44"/>
        <v>0</v>
      </c>
      <c r="BF193" s="145">
        <f t="shared" si="45"/>
        <v>0</v>
      </c>
      <c r="BG193" s="145">
        <f t="shared" si="46"/>
        <v>0</v>
      </c>
      <c r="BH193" s="145">
        <f t="shared" si="47"/>
        <v>0</v>
      </c>
      <c r="BI193" s="145">
        <f t="shared" si="48"/>
        <v>0</v>
      </c>
      <c r="BJ193" s="16" t="s">
        <v>84</v>
      </c>
      <c r="BK193" s="145">
        <f t="shared" si="49"/>
        <v>0</v>
      </c>
      <c r="BL193" s="16" t="s">
        <v>146</v>
      </c>
      <c r="BM193" s="144" t="s">
        <v>967</v>
      </c>
    </row>
    <row r="194" spans="2:65" s="1" customFormat="1" ht="19.899999999999999" customHeight="1">
      <c r="B194" s="31"/>
      <c r="C194" s="132" t="s">
        <v>553</v>
      </c>
      <c r="D194" s="132" t="s">
        <v>142</v>
      </c>
      <c r="E194" s="133" t="s">
        <v>968</v>
      </c>
      <c r="F194" s="134" t="s">
        <v>969</v>
      </c>
      <c r="G194" s="135" t="s">
        <v>716</v>
      </c>
      <c r="H194" s="136">
        <v>1</v>
      </c>
      <c r="I194" s="137"/>
      <c r="J194" s="138">
        <f t="shared" si="40"/>
        <v>0</v>
      </c>
      <c r="K194" s="139"/>
      <c r="L194" s="31"/>
      <c r="M194" s="140" t="s">
        <v>1</v>
      </c>
      <c r="N194" s="141" t="s">
        <v>41</v>
      </c>
      <c r="P194" s="142">
        <f t="shared" si="41"/>
        <v>0</v>
      </c>
      <c r="Q194" s="142">
        <v>0</v>
      </c>
      <c r="R194" s="142">
        <f t="shared" si="42"/>
        <v>0</v>
      </c>
      <c r="S194" s="142">
        <v>0</v>
      </c>
      <c r="T194" s="143">
        <f t="shared" si="43"/>
        <v>0</v>
      </c>
      <c r="AR194" s="144" t="s">
        <v>146</v>
      </c>
      <c r="AT194" s="144" t="s">
        <v>142</v>
      </c>
      <c r="AU194" s="144" t="s">
        <v>140</v>
      </c>
      <c r="AY194" s="16" t="s">
        <v>139</v>
      </c>
      <c r="BE194" s="145">
        <f t="shared" si="44"/>
        <v>0</v>
      </c>
      <c r="BF194" s="145">
        <f t="shared" si="45"/>
        <v>0</v>
      </c>
      <c r="BG194" s="145">
        <f t="shared" si="46"/>
        <v>0</v>
      </c>
      <c r="BH194" s="145">
        <f t="shared" si="47"/>
        <v>0</v>
      </c>
      <c r="BI194" s="145">
        <f t="shared" si="48"/>
        <v>0</v>
      </c>
      <c r="BJ194" s="16" t="s">
        <v>84</v>
      </c>
      <c r="BK194" s="145">
        <f t="shared" si="49"/>
        <v>0</v>
      </c>
      <c r="BL194" s="16" t="s">
        <v>146</v>
      </c>
      <c r="BM194" s="144" t="s">
        <v>970</v>
      </c>
    </row>
    <row r="195" spans="2:65" s="1" customFormat="1" ht="14.45" customHeight="1">
      <c r="B195" s="31"/>
      <c r="C195" s="132" t="s">
        <v>560</v>
      </c>
      <c r="D195" s="132" t="s">
        <v>142</v>
      </c>
      <c r="E195" s="133" t="s">
        <v>971</v>
      </c>
      <c r="F195" s="134" t="s">
        <v>972</v>
      </c>
      <c r="G195" s="135" t="s">
        <v>716</v>
      </c>
      <c r="H195" s="136">
        <v>4</v>
      </c>
      <c r="I195" s="137"/>
      <c r="J195" s="138">
        <f t="shared" si="40"/>
        <v>0</v>
      </c>
      <c r="K195" s="139"/>
      <c r="L195" s="31"/>
      <c r="M195" s="140" t="s">
        <v>1</v>
      </c>
      <c r="N195" s="141" t="s">
        <v>41</v>
      </c>
      <c r="P195" s="142">
        <f t="shared" si="41"/>
        <v>0</v>
      </c>
      <c r="Q195" s="142">
        <v>0</v>
      </c>
      <c r="R195" s="142">
        <f t="shared" si="42"/>
        <v>0</v>
      </c>
      <c r="S195" s="142">
        <v>0</v>
      </c>
      <c r="T195" s="143">
        <f t="shared" si="43"/>
        <v>0</v>
      </c>
      <c r="AR195" s="144" t="s">
        <v>146</v>
      </c>
      <c r="AT195" s="144" t="s">
        <v>142</v>
      </c>
      <c r="AU195" s="144" t="s">
        <v>140</v>
      </c>
      <c r="AY195" s="16" t="s">
        <v>139</v>
      </c>
      <c r="BE195" s="145">
        <f t="shared" si="44"/>
        <v>0</v>
      </c>
      <c r="BF195" s="145">
        <f t="shared" si="45"/>
        <v>0</v>
      </c>
      <c r="BG195" s="145">
        <f t="shared" si="46"/>
        <v>0</v>
      </c>
      <c r="BH195" s="145">
        <f t="shared" si="47"/>
        <v>0</v>
      </c>
      <c r="BI195" s="145">
        <f t="shared" si="48"/>
        <v>0</v>
      </c>
      <c r="BJ195" s="16" t="s">
        <v>84</v>
      </c>
      <c r="BK195" s="145">
        <f t="shared" si="49"/>
        <v>0</v>
      </c>
      <c r="BL195" s="16" t="s">
        <v>146</v>
      </c>
      <c r="BM195" s="144" t="s">
        <v>973</v>
      </c>
    </row>
    <row r="196" spans="2:65" s="1" customFormat="1" ht="22.15" customHeight="1">
      <c r="B196" s="31"/>
      <c r="C196" s="132" t="s">
        <v>567</v>
      </c>
      <c r="D196" s="132" t="s">
        <v>142</v>
      </c>
      <c r="E196" s="133" t="s">
        <v>974</v>
      </c>
      <c r="F196" s="134" t="s">
        <v>975</v>
      </c>
      <c r="G196" s="135" t="s">
        <v>716</v>
      </c>
      <c r="H196" s="136">
        <v>6</v>
      </c>
      <c r="I196" s="137"/>
      <c r="J196" s="138">
        <f t="shared" si="40"/>
        <v>0</v>
      </c>
      <c r="K196" s="139"/>
      <c r="L196" s="31"/>
      <c r="M196" s="140" t="s">
        <v>1</v>
      </c>
      <c r="N196" s="141" t="s">
        <v>41</v>
      </c>
      <c r="P196" s="142">
        <f t="shared" si="41"/>
        <v>0</v>
      </c>
      <c r="Q196" s="142">
        <v>0</v>
      </c>
      <c r="R196" s="142">
        <f t="shared" si="42"/>
        <v>0</v>
      </c>
      <c r="S196" s="142">
        <v>0</v>
      </c>
      <c r="T196" s="143">
        <f t="shared" si="43"/>
        <v>0</v>
      </c>
      <c r="AR196" s="144" t="s">
        <v>146</v>
      </c>
      <c r="AT196" s="144" t="s">
        <v>142</v>
      </c>
      <c r="AU196" s="144" t="s">
        <v>140</v>
      </c>
      <c r="AY196" s="16" t="s">
        <v>139</v>
      </c>
      <c r="BE196" s="145">
        <f t="shared" si="44"/>
        <v>0</v>
      </c>
      <c r="BF196" s="145">
        <f t="shared" si="45"/>
        <v>0</v>
      </c>
      <c r="BG196" s="145">
        <f t="shared" si="46"/>
        <v>0</v>
      </c>
      <c r="BH196" s="145">
        <f t="shared" si="47"/>
        <v>0</v>
      </c>
      <c r="BI196" s="145">
        <f t="shared" si="48"/>
        <v>0</v>
      </c>
      <c r="BJ196" s="16" t="s">
        <v>84</v>
      </c>
      <c r="BK196" s="145">
        <f t="shared" si="49"/>
        <v>0</v>
      </c>
      <c r="BL196" s="16" t="s">
        <v>146</v>
      </c>
      <c r="BM196" s="144" t="s">
        <v>976</v>
      </c>
    </row>
    <row r="197" spans="2:65" s="1" customFormat="1" ht="14.45" customHeight="1">
      <c r="B197" s="31"/>
      <c r="C197" s="132" t="s">
        <v>574</v>
      </c>
      <c r="D197" s="132" t="s">
        <v>142</v>
      </c>
      <c r="E197" s="133" t="s">
        <v>977</v>
      </c>
      <c r="F197" s="134" t="s">
        <v>978</v>
      </c>
      <c r="G197" s="135" t="s">
        <v>716</v>
      </c>
      <c r="H197" s="136">
        <v>1</v>
      </c>
      <c r="I197" s="137"/>
      <c r="J197" s="138">
        <f t="shared" si="40"/>
        <v>0</v>
      </c>
      <c r="K197" s="139"/>
      <c r="L197" s="31"/>
      <c r="M197" s="140" t="s">
        <v>1</v>
      </c>
      <c r="N197" s="141" t="s">
        <v>41</v>
      </c>
      <c r="P197" s="142">
        <f t="shared" si="41"/>
        <v>0</v>
      </c>
      <c r="Q197" s="142">
        <v>0</v>
      </c>
      <c r="R197" s="142">
        <f t="shared" si="42"/>
        <v>0</v>
      </c>
      <c r="S197" s="142">
        <v>0</v>
      </c>
      <c r="T197" s="143">
        <f t="shared" si="43"/>
        <v>0</v>
      </c>
      <c r="AR197" s="144" t="s">
        <v>146</v>
      </c>
      <c r="AT197" s="144" t="s">
        <v>142</v>
      </c>
      <c r="AU197" s="144" t="s">
        <v>140</v>
      </c>
      <c r="AY197" s="16" t="s">
        <v>139</v>
      </c>
      <c r="BE197" s="145">
        <f t="shared" si="44"/>
        <v>0</v>
      </c>
      <c r="BF197" s="145">
        <f t="shared" si="45"/>
        <v>0</v>
      </c>
      <c r="BG197" s="145">
        <f t="shared" si="46"/>
        <v>0</v>
      </c>
      <c r="BH197" s="145">
        <f t="shared" si="47"/>
        <v>0</v>
      </c>
      <c r="BI197" s="145">
        <f t="shared" si="48"/>
        <v>0</v>
      </c>
      <c r="BJ197" s="16" t="s">
        <v>84</v>
      </c>
      <c r="BK197" s="145">
        <f t="shared" si="49"/>
        <v>0</v>
      </c>
      <c r="BL197" s="16" t="s">
        <v>146</v>
      </c>
      <c r="BM197" s="144" t="s">
        <v>979</v>
      </c>
    </row>
    <row r="198" spans="2:65" s="1" customFormat="1" ht="14.45" customHeight="1">
      <c r="B198" s="31"/>
      <c r="C198" s="132" t="s">
        <v>579</v>
      </c>
      <c r="D198" s="132" t="s">
        <v>142</v>
      </c>
      <c r="E198" s="133" t="s">
        <v>980</v>
      </c>
      <c r="F198" s="134" t="s">
        <v>981</v>
      </c>
      <c r="G198" s="135" t="s">
        <v>716</v>
      </c>
      <c r="H198" s="136">
        <v>1</v>
      </c>
      <c r="I198" s="137"/>
      <c r="J198" s="138">
        <f t="shared" si="40"/>
        <v>0</v>
      </c>
      <c r="K198" s="139"/>
      <c r="L198" s="31"/>
      <c r="M198" s="140" t="s">
        <v>1</v>
      </c>
      <c r="N198" s="141" t="s">
        <v>41</v>
      </c>
      <c r="P198" s="142">
        <f t="shared" si="41"/>
        <v>0</v>
      </c>
      <c r="Q198" s="142">
        <v>0</v>
      </c>
      <c r="R198" s="142">
        <f t="shared" si="42"/>
        <v>0</v>
      </c>
      <c r="S198" s="142">
        <v>0</v>
      </c>
      <c r="T198" s="143">
        <f t="shared" si="43"/>
        <v>0</v>
      </c>
      <c r="AR198" s="144" t="s">
        <v>146</v>
      </c>
      <c r="AT198" s="144" t="s">
        <v>142</v>
      </c>
      <c r="AU198" s="144" t="s">
        <v>140</v>
      </c>
      <c r="AY198" s="16" t="s">
        <v>139</v>
      </c>
      <c r="BE198" s="145">
        <f t="shared" si="44"/>
        <v>0</v>
      </c>
      <c r="BF198" s="145">
        <f t="shared" si="45"/>
        <v>0</v>
      </c>
      <c r="BG198" s="145">
        <f t="shared" si="46"/>
        <v>0</v>
      </c>
      <c r="BH198" s="145">
        <f t="shared" si="47"/>
        <v>0</v>
      </c>
      <c r="BI198" s="145">
        <f t="shared" si="48"/>
        <v>0</v>
      </c>
      <c r="BJ198" s="16" t="s">
        <v>84</v>
      </c>
      <c r="BK198" s="145">
        <f t="shared" si="49"/>
        <v>0</v>
      </c>
      <c r="BL198" s="16" t="s">
        <v>146</v>
      </c>
      <c r="BM198" s="144" t="s">
        <v>982</v>
      </c>
    </row>
    <row r="199" spans="2:65" s="1" customFormat="1" ht="14.45" customHeight="1">
      <c r="B199" s="31"/>
      <c r="C199" s="132" t="s">
        <v>585</v>
      </c>
      <c r="D199" s="132" t="s">
        <v>142</v>
      </c>
      <c r="E199" s="133" t="s">
        <v>983</v>
      </c>
      <c r="F199" s="134" t="s">
        <v>984</v>
      </c>
      <c r="G199" s="135" t="s">
        <v>716</v>
      </c>
      <c r="H199" s="136">
        <v>1</v>
      </c>
      <c r="I199" s="137"/>
      <c r="J199" s="138">
        <f t="shared" si="40"/>
        <v>0</v>
      </c>
      <c r="K199" s="139"/>
      <c r="L199" s="31"/>
      <c r="M199" s="140" t="s">
        <v>1</v>
      </c>
      <c r="N199" s="141" t="s">
        <v>41</v>
      </c>
      <c r="P199" s="142">
        <f t="shared" si="41"/>
        <v>0</v>
      </c>
      <c r="Q199" s="142">
        <v>0</v>
      </c>
      <c r="R199" s="142">
        <f t="shared" si="42"/>
        <v>0</v>
      </c>
      <c r="S199" s="142">
        <v>0</v>
      </c>
      <c r="T199" s="143">
        <f t="shared" si="43"/>
        <v>0</v>
      </c>
      <c r="AR199" s="144" t="s">
        <v>146</v>
      </c>
      <c r="AT199" s="144" t="s">
        <v>142</v>
      </c>
      <c r="AU199" s="144" t="s">
        <v>140</v>
      </c>
      <c r="AY199" s="16" t="s">
        <v>139</v>
      </c>
      <c r="BE199" s="145">
        <f t="shared" si="44"/>
        <v>0</v>
      </c>
      <c r="BF199" s="145">
        <f t="shared" si="45"/>
        <v>0</v>
      </c>
      <c r="BG199" s="145">
        <f t="shared" si="46"/>
        <v>0</v>
      </c>
      <c r="BH199" s="145">
        <f t="shared" si="47"/>
        <v>0</v>
      </c>
      <c r="BI199" s="145">
        <f t="shared" si="48"/>
        <v>0</v>
      </c>
      <c r="BJ199" s="16" t="s">
        <v>84</v>
      </c>
      <c r="BK199" s="145">
        <f t="shared" si="49"/>
        <v>0</v>
      </c>
      <c r="BL199" s="16" t="s">
        <v>146</v>
      </c>
      <c r="BM199" s="144" t="s">
        <v>985</v>
      </c>
    </row>
    <row r="200" spans="2:65" s="1" customFormat="1" ht="22.15" customHeight="1">
      <c r="B200" s="31"/>
      <c r="C200" s="132" t="s">
        <v>592</v>
      </c>
      <c r="D200" s="132" t="s">
        <v>142</v>
      </c>
      <c r="E200" s="133" t="s">
        <v>986</v>
      </c>
      <c r="F200" s="134" t="s">
        <v>987</v>
      </c>
      <c r="G200" s="135" t="s">
        <v>716</v>
      </c>
      <c r="H200" s="136">
        <v>6</v>
      </c>
      <c r="I200" s="137"/>
      <c r="J200" s="138">
        <f t="shared" si="40"/>
        <v>0</v>
      </c>
      <c r="K200" s="139"/>
      <c r="L200" s="31"/>
      <c r="M200" s="140" t="s">
        <v>1</v>
      </c>
      <c r="N200" s="141" t="s">
        <v>41</v>
      </c>
      <c r="P200" s="142">
        <f t="shared" si="41"/>
        <v>0</v>
      </c>
      <c r="Q200" s="142">
        <v>0</v>
      </c>
      <c r="R200" s="142">
        <f t="shared" si="42"/>
        <v>0</v>
      </c>
      <c r="S200" s="142">
        <v>0</v>
      </c>
      <c r="T200" s="143">
        <f t="shared" si="43"/>
        <v>0</v>
      </c>
      <c r="AR200" s="144" t="s">
        <v>146</v>
      </c>
      <c r="AT200" s="144" t="s">
        <v>142</v>
      </c>
      <c r="AU200" s="144" t="s">
        <v>140</v>
      </c>
      <c r="AY200" s="16" t="s">
        <v>139</v>
      </c>
      <c r="BE200" s="145">
        <f t="shared" si="44"/>
        <v>0</v>
      </c>
      <c r="BF200" s="145">
        <f t="shared" si="45"/>
        <v>0</v>
      </c>
      <c r="BG200" s="145">
        <f t="shared" si="46"/>
        <v>0</v>
      </c>
      <c r="BH200" s="145">
        <f t="shared" si="47"/>
        <v>0</v>
      </c>
      <c r="BI200" s="145">
        <f t="shared" si="48"/>
        <v>0</v>
      </c>
      <c r="BJ200" s="16" t="s">
        <v>84</v>
      </c>
      <c r="BK200" s="145">
        <f t="shared" si="49"/>
        <v>0</v>
      </c>
      <c r="BL200" s="16" t="s">
        <v>146</v>
      </c>
      <c r="BM200" s="144" t="s">
        <v>988</v>
      </c>
    </row>
    <row r="201" spans="2:65" s="1" customFormat="1" ht="14.45" customHeight="1">
      <c r="B201" s="31"/>
      <c r="C201" s="132" t="s">
        <v>600</v>
      </c>
      <c r="D201" s="132" t="s">
        <v>142</v>
      </c>
      <c r="E201" s="133" t="s">
        <v>989</v>
      </c>
      <c r="F201" s="134" t="s">
        <v>990</v>
      </c>
      <c r="G201" s="135" t="s">
        <v>716</v>
      </c>
      <c r="H201" s="136">
        <v>6</v>
      </c>
      <c r="I201" s="137"/>
      <c r="J201" s="138">
        <f t="shared" si="40"/>
        <v>0</v>
      </c>
      <c r="K201" s="139"/>
      <c r="L201" s="31"/>
      <c r="M201" s="140" t="s">
        <v>1</v>
      </c>
      <c r="N201" s="141" t="s">
        <v>41</v>
      </c>
      <c r="P201" s="142">
        <f t="shared" si="41"/>
        <v>0</v>
      </c>
      <c r="Q201" s="142">
        <v>0</v>
      </c>
      <c r="R201" s="142">
        <f t="shared" si="42"/>
        <v>0</v>
      </c>
      <c r="S201" s="142">
        <v>0</v>
      </c>
      <c r="T201" s="143">
        <f t="shared" si="43"/>
        <v>0</v>
      </c>
      <c r="AR201" s="144" t="s">
        <v>146</v>
      </c>
      <c r="AT201" s="144" t="s">
        <v>142</v>
      </c>
      <c r="AU201" s="144" t="s">
        <v>140</v>
      </c>
      <c r="AY201" s="16" t="s">
        <v>139</v>
      </c>
      <c r="BE201" s="145">
        <f t="shared" si="44"/>
        <v>0</v>
      </c>
      <c r="BF201" s="145">
        <f t="shared" si="45"/>
        <v>0</v>
      </c>
      <c r="BG201" s="145">
        <f t="shared" si="46"/>
        <v>0</v>
      </c>
      <c r="BH201" s="145">
        <f t="shared" si="47"/>
        <v>0</v>
      </c>
      <c r="BI201" s="145">
        <f t="shared" si="48"/>
        <v>0</v>
      </c>
      <c r="BJ201" s="16" t="s">
        <v>84</v>
      </c>
      <c r="BK201" s="145">
        <f t="shared" si="49"/>
        <v>0</v>
      </c>
      <c r="BL201" s="16" t="s">
        <v>146</v>
      </c>
      <c r="BM201" s="144" t="s">
        <v>991</v>
      </c>
    </row>
    <row r="202" spans="2:65" s="1" customFormat="1" ht="14.45" customHeight="1">
      <c r="B202" s="31"/>
      <c r="C202" s="132" t="s">
        <v>605</v>
      </c>
      <c r="D202" s="132" t="s">
        <v>142</v>
      </c>
      <c r="E202" s="133" t="s">
        <v>989</v>
      </c>
      <c r="F202" s="134" t="s">
        <v>990</v>
      </c>
      <c r="G202" s="135" t="s">
        <v>716</v>
      </c>
      <c r="H202" s="136">
        <v>1</v>
      </c>
      <c r="I202" s="137"/>
      <c r="J202" s="138">
        <f t="shared" si="40"/>
        <v>0</v>
      </c>
      <c r="K202" s="139"/>
      <c r="L202" s="31"/>
      <c r="M202" s="140" t="s">
        <v>1</v>
      </c>
      <c r="N202" s="141" t="s">
        <v>41</v>
      </c>
      <c r="P202" s="142">
        <f t="shared" si="41"/>
        <v>0</v>
      </c>
      <c r="Q202" s="142">
        <v>0</v>
      </c>
      <c r="R202" s="142">
        <f t="shared" si="42"/>
        <v>0</v>
      </c>
      <c r="S202" s="142">
        <v>0</v>
      </c>
      <c r="T202" s="143">
        <f t="shared" si="43"/>
        <v>0</v>
      </c>
      <c r="AR202" s="144" t="s">
        <v>146</v>
      </c>
      <c r="AT202" s="144" t="s">
        <v>142</v>
      </c>
      <c r="AU202" s="144" t="s">
        <v>140</v>
      </c>
      <c r="AY202" s="16" t="s">
        <v>139</v>
      </c>
      <c r="BE202" s="145">
        <f t="shared" si="44"/>
        <v>0</v>
      </c>
      <c r="BF202" s="145">
        <f t="shared" si="45"/>
        <v>0</v>
      </c>
      <c r="BG202" s="145">
        <f t="shared" si="46"/>
        <v>0</v>
      </c>
      <c r="BH202" s="145">
        <f t="shared" si="47"/>
        <v>0</v>
      </c>
      <c r="BI202" s="145">
        <f t="shared" si="48"/>
        <v>0</v>
      </c>
      <c r="BJ202" s="16" t="s">
        <v>84</v>
      </c>
      <c r="BK202" s="145">
        <f t="shared" si="49"/>
        <v>0</v>
      </c>
      <c r="BL202" s="16" t="s">
        <v>146</v>
      </c>
      <c r="BM202" s="144" t="s">
        <v>992</v>
      </c>
    </row>
    <row r="203" spans="2:65" s="1" customFormat="1" ht="14.45" customHeight="1">
      <c r="B203" s="31"/>
      <c r="C203" s="132" t="s">
        <v>610</v>
      </c>
      <c r="D203" s="132" t="s">
        <v>142</v>
      </c>
      <c r="E203" s="133" t="s">
        <v>993</v>
      </c>
      <c r="F203" s="134" t="s">
        <v>994</v>
      </c>
      <c r="G203" s="135" t="s">
        <v>209</v>
      </c>
      <c r="H203" s="136">
        <v>960</v>
      </c>
      <c r="I203" s="137"/>
      <c r="J203" s="138">
        <f t="shared" si="40"/>
        <v>0</v>
      </c>
      <c r="K203" s="139"/>
      <c r="L203" s="31"/>
      <c r="M203" s="140" t="s">
        <v>1</v>
      </c>
      <c r="N203" s="141" t="s">
        <v>41</v>
      </c>
      <c r="P203" s="142">
        <f t="shared" si="41"/>
        <v>0</v>
      </c>
      <c r="Q203" s="142">
        <v>0</v>
      </c>
      <c r="R203" s="142">
        <f t="shared" si="42"/>
        <v>0</v>
      </c>
      <c r="S203" s="142">
        <v>0</v>
      </c>
      <c r="T203" s="143">
        <f t="shared" si="43"/>
        <v>0</v>
      </c>
      <c r="AR203" s="144" t="s">
        <v>146</v>
      </c>
      <c r="AT203" s="144" t="s">
        <v>142</v>
      </c>
      <c r="AU203" s="144" t="s">
        <v>140</v>
      </c>
      <c r="AY203" s="16" t="s">
        <v>139</v>
      </c>
      <c r="BE203" s="145">
        <f t="shared" si="44"/>
        <v>0</v>
      </c>
      <c r="BF203" s="145">
        <f t="shared" si="45"/>
        <v>0</v>
      </c>
      <c r="BG203" s="145">
        <f t="shared" si="46"/>
        <v>0</v>
      </c>
      <c r="BH203" s="145">
        <f t="shared" si="47"/>
        <v>0</v>
      </c>
      <c r="BI203" s="145">
        <f t="shared" si="48"/>
        <v>0</v>
      </c>
      <c r="BJ203" s="16" t="s">
        <v>84</v>
      </c>
      <c r="BK203" s="145">
        <f t="shared" si="49"/>
        <v>0</v>
      </c>
      <c r="BL203" s="16" t="s">
        <v>146</v>
      </c>
      <c r="BM203" s="144" t="s">
        <v>995</v>
      </c>
    </row>
    <row r="204" spans="2:65" s="1" customFormat="1" ht="14.45" customHeight="1">
      <c r="B204" s="31"/>
      <c r="C204" s="132" t="s">
        <v>617</v>
      </c>
      <c r="D204" s="132" t="s">
        <v>142</v>
      </c>
      <c r="E204" s="133" t="s">
        <v>993</v>
      </c>
      <c r="F204" s="134" t="s">
        <v>994</v>
      </c>
      <c r="G204" s="135" t="s">
        <v>209</v>
      </c>
      <c r="H204" s="136">
        <v>430</v>
      </c>
      <c r="I204" s="137"/>
      <c r="J204" s="138">
        <f t="shared" si="40"/>
        <v>0</v>
      </c>
      <c r="K204" s="139"/>
      <c r="L204" s="31"/>
      <c r="M204" s="140" t="s">
        <v>1</v>
      </c>
      <c r="N204" s="141" t="s">
        <v>41</v>
      </c>
      <c r="P204" s="142">
        <f t="shared" si="41"/>
        <v>0</v>
      </c>
      <c r="Q204" s="142">
        <v>0</v>
      </c>
      <c r="R204" s="142">
        <f t="shared" si="42"/>
        <v>0</v>
      </c>
      <c r="S204" s="142">
        <v>0</v>
      </c>
      <c r="T204" s="143">
        <f t="shared" si="43"/>
        <v>0</v>
      </c>
      <c r="AR204" s="144" t="s">
        <v>146</v>
      </c>
      <c r="AT204" s="144" t="s">
        <v>142</v>
      </c>
      <c r="AU204" s="144" t="s">
        <v>140</v>
      </c>
      <c r="AY204" s="16" t="s">
        <v>139</v>
      </c>
      <c r="BE204" s="145">
        <f t="shared" si="44"/>
        <v>0</v>
      </c>
      <c r="BF204" s="145">
        <f t="shared" si="45"/>
        <v>0</v>
      </c>
      <c r="BG204" s="145">
        <f t="shared" si="46"/>
        <v>0</v>
      </c>
      <c r="BH204" s="145">
        <f t="shared" si="47"/>
        <v>0</v>
      </c>
      <c r="BI204" s="145">
        <f t="shared" si="48"/>
        <v>0</v>
      </c>
      <c r="BJ204" s="16" t="s">
        <v>84</v>
      </c>
      <c r="BK204" s="145">
        <f t="shared" si="49"/>
        <v>0</v>
      </c>
      <c r="BL204" s="16" t="s">
        <v>146</v>
      </c>
      <c r="BM204" s="144" t="s">
        <v>996</v>
      </c>
    </row>
    <row r="205" spans="2:65" s="1" customFormat="1" ht="14.45" customHeight="1">
      <c r="B205" s="31"/>
      <c r="C205" s="132" t="s">
        <v>622</v>
      </c>
      <c r="D205" s="132" t="s">
        <v>142</v>
      </c>
      <c r="E205" s="133" t="s">
        <v>993</v>
      </c>
      <c r="F205" s="134" t="s">
        <v>994</v>
      </c>
      <c r="G205" s="135" t="s">
        <v>209</v>
      </c>
      <c r="H205" s="136">
        <v>25</v>
      </c>
      <c r="I205" s="137"/>
      <c r="J205" s="138">
        <f t="shared" si="40"/>
        <v>0</v>
      </c>
      <c r="K205" s="139"/>
      <c r="L205" s="31"/>
      <c r="M205" s="140" t="s">
        <v>1</v>
      </c>
      <c r="N205" s="141" t="s">
        <v>41</v>
      </c>
      <c r="P205" s="142">
        <f t="shared" si="41"/>
        <v>0</v>
      </c>
      <c r="Q205" s="142">
        <v>0</v>
      </c>
      <c r="R205" s="142">
        <f t="shared" si="42"/>
        <v>0</v>
      </c>
      <c r="S205" s="142">
        <v>0</v>
      </c>
      <c r="T205" s="143">
        <f t="shared" si="43"/>
        <v>0</v>
      </c>
      <c r="AR205" s="144" t="s">
        <v>146</v>
      </c>
      <c r="AT205" s="144" t="s">
        <v>142</v>
      </c>
      <c r="AU205" s="144" t="s">
        <v>140</v>
      </c>
      <c r="AY205" s="16" t="s">
        <v>139</v>
      </c>
      <c r="BE205" s="145">
        <f t="shared" si="44"/>
        <v>0</v>
      </c>
      <c r="BF205" s="145">
        <f t="shared" si="45"/>
        <v>0</v>
      </c>
      <c r="BG205" s="145">
        <f t="shared" si="46"/>
        <v>0</v>
      </c>
      <c r="BH205" s="145">
        <f t="shared" si="47"/>
        <v>0</v>
      </c>
      <c r="BI205" s="145">
        <f t="shared" si="48"/>
        <v>0</v>
      </c>
      <c r="BJ205" s="16" t="s">
        <v>84</v>
      </c>
      <c r="BK205" s="145">
        <f t="shared" si="49"/>
        <v>0</v>
      </c>
      <c r="BL205" s="16" t="s">
        <v>146</v>
      </c>
      <c r="BM205" s="144" t="s">
        <v>997</v>
      </c>
    </row>
    <row r="206" spans="2:65" s="1" customFormat="1" ht="14.45" customHeight="1">
      <c r="B206" s="31"/>
      <c r="C206" s="132" t="s">
        <v>629</v>
      </c>
      <c r="D206" s="132" t="s">
        <v>142</v>
      </c>
      <c r="E206" s="133" t="s">
        <v>993</v>
      </c>
      <c r="F206" s="134" t="s">
        <v>994</v>
      </c>
      <c r="G206" s="135" t="s">
        <v>209</v>
      </c>
      <c r="H206" s="136">
        <v>35</v>
      </c>
      <c r="I206" s="137"/>
      <c r="J206" s="138">
        <f t="shared" si="40"/>
        <v>0</v>
      </c>
      <c r="K206" s="139"/>
      <c r="L206" s="31"/>
      <c r="M206" s="140" t="s">
        <v>1</v>
      </c>
      <c r="N206" s="141" t="s">
        <v>41</v>
      </c>
      <c r="P206" s="142">
        <f t="shared" si="41"/>
        <v>0</v>
      </c>
      <c r="Q206" s="142">
        <v>0</v>
      </c>
      <c r="R206" s="142">
        <f t="shared" si="42"/>
        <v>0</v>
      </c>
      <c r="S206" s="142">
        <v>0</v>
      </c>
      <c r="T206" s="143">
        <f t="shared" si="43"/>
        <v>0</v>
      </c>
      <c r="AR206" s="144" t="s">
        <v>146</v>
      </c>
      <c r="AT206" s="144" t="s">
        <v>142</v>
      </c>
      <c r="AU206" s="144" t="s">
        <v>140</v>
      </c>
      <c r="AY206" s="16" t="s">
        <v>139</v>
      </c>
      <c r="BE206" s="145">
        <f t="shared" si="44"/>
        <v>0</v>
      </c>
      <c r="BF206" s="145">
        <f t="shared" si="45"/>
        <v>0</v>
      </c>
      <c r="BG206" s="145">
        <f t="shared" si="46"/>
        <v>0</v>
      </c>
      <c r="BH206" s="145">
        <f t="shared" si="47"/>
        <v>0</v>
      </c>
      <c r="BI206" s="145">
        <f t="shared" si="48"/>
        <v>0</v>
      </c>
      <c r="BJ206" s="16" t="s">
        <v>84</v>
      </c>
      <c r="BK206" s="145">
        <f t="shared" si="49"/>
        <v>0</v>
      </c>
      <c r="BL206" s="16" t="s">
        <v>146</v>
      </c>
      <c r="BM206" s="144" t="s">
        <v>998</v>
      </c>
    </row>
    <row r="207" spans="2:65" s="1" customFormat="1" ht="14.45" customHeight="1">
      <c r="B207" s="31"/>
      <c r="C207" s="132" t="s">
        <v>636</v>
      </c>
      <c r="D207" s="132" t="s">
        <v>142</v>
      </c>
      <c r="E207" s="133" t="s">
        <v>993</v>
      </c>
      <c r="F207" s="134" t="s">
        <v>994</v>
      </c>
      <c r="G207" s="135" t="s">
        <v>209</v>
      </c>
      <c r="H207" s="136">
        <v>100</v>
      </c>
      <c r="I207" s="137"/>
      <c r="J207" s="138">
        <f t="shared" si="40"/>
        <v>0</v>
      </c>
      <c r="K207" s="139"/>
      <c r="L207" s="31"/>
      <c r="M207" s="140" t="s">
        <v>1</v>
      </c>
      <c r="N207" s="141" t="s">
        <v>41</v>
      </c>
      <c r="P207" s="142">
        <f t="shared" si="41"/>
        <v>0</v>
      </c>
      <c r="Q207" s="142">
        <v>0</v>
      </c>
      <c r="R207" s="142">
        <f t="shared" si="42"/>
        <v>0</v>
      </c>
      <c r="S207" s="142">
        <v>0</v>
      </c>
      <c r="T207" s="143">
        <f t="shared" si="43"/>
        <v>0</v>
      </c>
      <c r="AR207" s="144" t="s">
        <v>146</v>
      </c>
      <c r="AT207" s="144" t="s">
        <v>142</v>
      </c>
      <c r="AU207" s="144" t="s">
        <v>140</v>
      </c>
      <c r="AY207" s="16" t="s">
        <v>139</v>
      </c>
      <c r="BE207" s="145">
        <f t="shared" si="44"/>
        <v>0</v>
      </c>
      <c r="BF207" s="145">
        <f t="shared" si="45"/>
        <v>0</v>
      </c>
      <c r="BG207" s="145">
        <f t="shared" si="46"/>
        <v>0</v>
      </c>
      <c r="BH207" s="145">
        <f t="shared" si="47"/>
        <v>0</v>
      </c>
      <c r="BI207" s="145">
        <f t="shared" si="48"/>
        <v>0</v>
      </c>
      <c r="BJ207" s="16" t="s">
        <v>84</v>
      </c>
      <c r="BK207" s="145">
        <f t="shared" si="49"/>
        <v>0</v>
      </c>
      <c r="BL207" s="16" t="s">
        <v>146</v>
      </c>
      <c r="BM207" s="144" t="s">
        <v>999</v>
      </c>
    </row>
    <row r="208" spans="2:65" s="1" customFormat="1" ht="14.45" customHeight="1">
      <c r="B208" s="31"/>
      <c r="C208" s="132" t="s">
        <v>642</v>
      </c>
      <c r="D208" s="132" t="s">
        <v>142</v>
      </c>
      <c r="E208" s="133" t="s">
        <v>1000</v>
      </c>
      <c r="F208" s="134" t="s">
        <v>1001</v>
      </c>
      <c r="G208" s="135" t="s">
        <v>209</v>
      </c>
      <c r="H208" s="136">
        <v>450</v>
      </c>
      <c r="I208" s="137"/>
      <c r="J208" s="138">
        <f t="shared" si="40"/>
        <v>0</v>
      </c>
      <c r="K208" s="139"/>
      <c r="L208" s="31"/>
      <c r="M208" s="140" t="s">
        <v>1</v>
      </c>
      <c r="N208" s="141" t="s">
        <v>41</v>
      </c>
      <c r="P208" s="142">
        <f t="shared" si="41"/>
        <v>0</v>
      </c>
      <c r="Q208" s="142">
        <v>0</v>
      </c>
      <c r="R208" s="142">
        <f t="shared" si="42"/>
        <v>0</v>
      </c>
      <c r="S208" s="142">
        <v>0</v>
      </c>
      <c r="T208" s="143">
        <f t="shared" si="43"/>
        <v>0</v>
      </c>
      <c r="AR208" s="144" t="s">
        <v>146</v>
      </c>
      <c r="AT208" s="144" t="s">
        <v>142</v>
      </c>
      <c r="AU208" s="144" t="s">
        <v>140</v>
      </c>
      <c r="AY208" s="16" t="s">
        <v>139</v>
      </c>
      <c r="BE208" s="145">
        <f t="shared" si="44"/>
        <v>0</v>
      </c>
      <c r="BF208" s="145">
        <f t="shared" si="45"/>
        <v>0</v>
      </c>
      <c r="BG208" s="145">
        <f t="shared" si="46"/>
        <v>0</v>
      </c>
      <c r="BH208" s="145">
        <f t="shared" si="47"/>
        <v>0</v>
      </c>
      <c r="BI208" s="145">
        <f t="shared" si="48"/>
        <v>0</v>
      </c>
      <c r="BJ208" s="16" t="s">
        <v>84</v>
      </c>
      <c r="BK208" s="145">
        <f t="shared" si="49"/>
        <v>0</v>
      </c>
      <c r="BL208" s="16" t="s">
        <v>146</v>
      </c>
      <c r="BM208" s="144" t="s">
        <v>1002</v>
      </c>
    </row>
    <row r="209" spans="2:65" s="1" customFormat="1" ht="14.45" customHeight="1">
      <c r="B209" s="31"/>
      <c r="C209" s="132" t="s">
        <v>650</v>
      </c>
      <c r="D209" s="132" t="s">
        <v>142</v>
      </c>
      <c r="E209" s="133" t="s">
        <v>1003</v>
      </c>
      <c r="F209" s="134" t="s">
        <v>1004</v>
      </c>
      <c r="G209" s="135" t="s">
        <v>163</v>
      </c>
      <c r="H209" s="136">
        <v>900</v>
      </c>
      <c r="I209" s="137"/>
      <c r="J209" s="138">
        <f t="shared" si="40"/>
        <v>0</v>
      </c>
      <c r="K209" s="139"/>
      <c r="L209" s="31"/>
      <c r="M209" s="140" t="s">
        <v>1</v>
      </c>
      <c r="N209" s="141" t="s">
        <v>41</v>
      </c>
      <c r="P209" s="142">
        <f t="shared" si="41"/>
        <v>0</v>
      </c>
      <c r="Q209" s="142">
        <v>0</v>
      </c>
      <c r="R209" s="142">
        <f t="shared" si="42"/>
        <v>0</v>
      </c>
      <c r="S209" s="142">
        <v>0</v>
      </c>
      <c r="T209" s="143">
        <f t="shared" si="43"/>
        <v>0</v>
      </c>
      <c r="AR209" s="144" t="s">
        <v>146</v>
      </c>
      <c r="AT209" s="144" t="s">
        <v>142</v>
      </c>
      <c r="AU209" s="144" t="s">
        <v>140</v>
      </c>
      <c r="AY209" s="16" t="s">
        <v>139</v>
      </c>
      <c r="BE209" s="145">
        <f t="shared" si="44"/>
        <v>0</v>
      </c>
      <c r="BF209" s="145">
        <f t="shared" si="45"/>
        <v>0</v>
      </c>
      <c r="BG209" s="145">
        <f t="shared" si="46"/>
        <v>0</v>
      </c>
      <c r="BH209" s="145">
        <f t="shared" si="47"/>
        <v>0</v>
      </c>
      <c r="BI209" s="145">
        <f t="shared" si="48"/>
        <v>0</v>
      </c>
      <c r="BJ209" s="16" t="s">
        <v>84</v>
      </c>
      <c r="BK209" s="145">
        <f t="shared" si="49"/>
        <v>0</v>
      </c>
      <c r="BL209" s="16" t="s">
        <v>146</v>
      </c>
      <c r="BM209" s="144" t="s">
        <v>1005</v>
      </c>
    </row>
    <row r="210" spans="2:65" s="1" customFormat="1" ht="14.45" customHeight="1">
      <c r="B210" s="31"/>
      <c r="C210" s="132" t="s">
        <v>1006</v>
      </c>
      <c r="D210" s="132" t="s">
        <v>142</v>
      </c>
      <c r="E210" s="133" t="s">
        <v>1007</v>
      </c>
      <c r="F210" s="134" t="s">
        <v>1008</v>
      </c>
      <c r="G210" s="135" t="s">
        <v>716</v>
      </c>
      <c r="H210" s="136">
        <v>90</v>
      </c>
      <c r="I210" s="137"/>
      <c r="J210" s="138">
        <f t="shared" si="40"/>
        <v>0</v>
      </c>
      <c r="K210" s="139"/>
      <c r="L210" s="31"/>
      <c r="M210" s="140" t="s">
        <v>1</v>
      </c>
      <c r="N210" s="141" t="s">
        <v>41</v>
      </c>
      <c r="P210" s="142">
        <f t="shared" si="41"/>
        <v>0</v>
      </c>
      <c r="Q210" s="142">
        <v>0</v>
      </c>
      <c r="R210" s="142">
        <f t="shared" si="42"/>
        <v>0</v>
      </c>
      <c r="S210" s="142">
        <v>0</v>
      </c>
      <c r="T210" s="143">
        <f t="shared" si="43"/>
        <v>0</v>
      </c>
      <c r="AR210" s="144" t="s">
        <v>146</v>
      </c>
      <c r="AT210" s="144" t="s">
        <v>142</v>
      </c>
      <c r="AU210" s="144" t="s">
        <v>140</v>
      </c>
      <c r="AY210" s="16" t="s">
        <v>139</v>
      </c>
      <c r="BE210" s="145">
        <f t="shared" si="44"/>
        <v>0</v>
      </c>
      <c r="BF210" s="145">
        <f t="shared" si="45"/>
        <v>0</v>
      </c>
      <c r="BG210" s="145">
        <f t="shared" si="46"/>
        <v>0</v>
      </c>
      <c r="BH210" s="145">
        <f t="shared" si="47"/>
        <v>0</v>
      </c>
      <c r="BI210" s="145">
        <f t="shared" si="48"/>
        <v>0</v>
      </c>
      <c r="BJ210" s="16" t="s">
        <v>84</v>
      </c>
      <c r="BK210" s="145">
        <f t="shared" si="49"/>
        <v>0</v>
      </c>
      <c r="BL210" s="16" t="s">
        <v>146</v>
      </c>
      <c r="BM210" s="144" t="s">
        <v>1009</v>
      </c>
    </row>
    <row r="211" spans="2:65" s="1" customFormat="1" ht="14.45" customHeight="1">
      <c r="B211" s="31"/>
      <c r="C211" s="132" t="s">
        <v>895</v>
      </c>
      <c r="D211" s="132" t="s">
        <v>142</v>
      </c>
      <c r="E211" s="133" t="s">
        <v>1003</v>
      </c>
      <c r="F211" s="134" t="s">
        <v>1004</v>
      </c>
      <c r="G211" s="135" t="s">
        <v>163</v>
      </c>
      <c r="H211" s="136">
        <v>90</v>
      </c>
      <c r="I211" s="137"/>
      <c r="J211" s="138">
        <f t="shared" si="40"/>
        <v>0</v>
      </c>
      <c r="K211" s="139"/>
      <c r="L211" s="31"/>
      <c r="M211" s="140" t="s">
        <v>1</v>
      </c>
      <c r="N211" s="141" t="s">
        <v>41</v>
      </c>
      <c r="P211" s="142">
        <f t="shared" si="41"/>
        <v>0</v>
      </c>
      <c r="Q211" s="142">
        <v>0</v>
      </c>
      <c r="R211" s="142">
        <f t="shared" si="42"/>
        <v>0</v>
      </c>
      <c r="S211" s="142">
        <v>0</v>
      </c>
      <c r="T211" s="143">
        <f t="shared" si="43"/>
        <v>0</v>
      </c>
      <c r="AR211" s="144" t="s">
        <v>146</v>
      </c>
      <c r="AT211" s="144" t="s">
        <v>142</v>
      </c>
      <c r="AU211" s="144" t="s">
        <v>140</v>
      </c>
      <c r="AY211" s="16" t="s">
        <v>139</v>
      </c>
      <c r="BE211" s="145">
        <f t="shared" si="44"/>
        <v>0</v>
      </c>
      <c r="BF211" s="145">
        <f t="shared" si="45"/>
        <v>0</v>
      </c>
      <c r="BG211" s="145">
        <f t="shared" si="46"/>
        <v>0</v>
      </c>
      <c r="BH211" s="145">
        <f t="shared" si="47"/>
        <v>0</v>
      </c>
      <c r="BI211" s="145">
        <f t="shared" si="48"/>
        <v>0</v>
      </c>
      <c r="BJ211" s="16" t="s">
        <v>84</v>
      </c>
      <c r="BK211" s="145">
        <f t="shared" si="49"/>
        <v>0</v>
      </c>
      <c r="BL211" s="16" t="s">
        <v>146</v>
      </c>
      <c r="BM211" s="144" t="s">
        <v>1010</v>
      </c>
    </row>
    <row r="212" spans="2:65" s="1" customFormat="1" ht="14.45" customHeight="1">
      <c r="B212" s="31"/>
      <c r="C212" s="132" t="s">
        <v>1011</v>
      </c>
      <c r="D212" s="132" t="s">
        <v>142</v>
      </c>
      <c r="E212" s="133" t="s">
        <v>1012</v>
      </c>
      <c r="F212" s="134" t="s">
        <v>1013</v>
      </c>
      <c r="G212" s="135" t="s">
        <v>163</v>
      </c>
      <c r="H212" s="136">
        <v>2633</v>
      </c>
      <c r="I212" s="137"/>
      <c r="J212" s="138">
        <f t="shared" si="40"/>
        <v>0</v>
      </c>
      <c r="K212" s="139"/>
      <c r="L212" s="31"/>
      <c r="M212" s="140" t="s">
        <v>1</v>
      </c>
      <c r="N212" s="141" t="s">
        <v>41</v>
      </c>
      <c r="P212" s="142">
        <f t="shared" si="41"/>
        <v>0</v>
      </c>
      <c r="Q212" s="142">
        <v>0</v>
      </c>
      <c r="R212" s="142">
        <f t="shared" si="42"/>
        <v>0</v>
      </c>
      <c r="S212" s="142">
        <v>0</v>
      </c>
      <c r="T212" s="143">
        <f t="shared" si="43"/>
        <v>0</v>
      </c>
      <c r="AR212" s="144" t="s">
        <v>146</v>
      </c>
      <c r="AT212" s="144" t="s">
        <v>142</v>
      </c>
      <c r="AU212" s="144" t="s">
        <v>140</v>
      </c>
      <c r="AY212" s="16" t="s">
        <v>139</v>
      </c>
      <c r="BE212" s="145">
        <f t="shared" si="44"/>
        <v>0</v>
      </c>
      <c r="BF212" s="145">
        <f t="shared" si="45"/>
        <v>0</v>
      </c>
      <c r="BG212" s="145">
        <f t="shared" si="46"/>
        <v>0</v>
      </c>
      <c r="BH212" s="145">
        <f t="shared" si="47"/>
        <v>0</v>
      </c>
      <c r="BI212" s="145">
        <f t="shared" si="48"/>
        <v>0</v>
      </c>
      <c r="BJ212" s="16" t="s">
        <v>84</v>
      </c>
      <c r="BK212" s="145">
        <f t="shared" si="49"/>
        <v>0</v>
      </c>
      <c r="BL212" s="16" t="s">
        <v>146</v>
      </c>
      <c r="BM212" s="144" t="s">
        <v>1014</v>
      </c>
    </row>
    <row r="213" spans="2:65" s="1" customFormat="1" ht="14.45" customHeight="1">
      <c r="B213" s="31"/>
      <c r="C213" s="132" t="s">
        <v>898</v>
      </c>
      <c r="D213" s="132" t="s">
        <v>142</v>
      </c>
      <c r="E213" s="133" t="s">
        <v>1003</v>
      </c>
      <c r="F213" s="134" t="s">
        <v>1004</v>
      </c>
      <c r="G213" s="135" t="s">
        <v>163</v>
      </c>
      <c r="H213" s="136">
        <v>2633</v>
      </c>
      <c r="I213" s="137"/>
      <c r="J213" s="138">
        <f t="shared" si="40"/>
        <v>0</v>
      </c>
      <c r="K213" s="139"/>
      <c r="L213" s="31"/>
      <c r="M213" s="140" t="s">
        <v>1</v>
      </c>
      <c r="N213" s="141" t="s">
        <v>41</v>
      </c>
      <c r="P213" s="142">
        <f t="shared" si="41"/>
        <v>0</v>
      </c>
      <c r="Q213" s="142">
        <v>0</v>
      </c>
      <c r="R213" s="142">
        <f t="shared" si="42"/>
        <v>0</v>
      </c>
      <c r="S213" s="142">
        <v>0</v>
      </c>
      <c r="T213" s="143">
        <f t="shared" si="43"/>
        <v>0</v>
      </c>
      <c r="AR213" s="144" t="s">
        <v>146</v>
      </c>
      <c r="AT213" s="144" t="s">
        <v>142</v>
      </c>
      <c r="AU213" s="144" t="s">
        <v>140</v>
      </c>
      <c r="AY213" s="16" t="s">
        <v>139</v>
      </c>
      <c r="BE213" s="145">
        <f t="shared" si="44"/>
        <v>0</v>
      </c>
      <c r="BF213" s="145">
        <f t="shared" si="45"/>
        <v>0</v>
      </c>
      <c r="BG213" s="145">
        <f t="shared" si="46"/>
        <v>0</v>
      </c>
      <c r="BH213" s="145">
        <f t="shared" si="47"/>
        <v>0</v>
      </c>
      <c r="BI213" s="145">
        <f t="shared" si="48"/>
        <v>0</v>
      </c>
      <c r="BJ213" s="16" t="s">
        <v>84</v>
      </c>
      <c r="BK213" s="145">
        <f t="shared" si="49"/>
        <v>0</v>
      </c>
      <c r="BL213" s="16" t="s">
        <v>146</v>
      </c>
      <c r="BM213" s="144" t="s">
        <v>1015</v>
      </c>
    </row>
    <row r="214" spans="2:65" s="1" customFormat="1" ht="14.45" customHeight="1">
      <c r="B214" s="31"/>
      <c r="C214" s="132" t="s">
        <v>1016</v>
      </c>
      <c r="D214" s="132" t="s">
        <v>142</v>
      </c>
      <c r="E214" s="133" t="s">
        <v>1017</v>
      </c>
      <c r="F214" s="134" t="s">
        <v>1018</v>
      </c>
      <c r="G214" s="135" t="s">
        <v>716</v>
      </c>
      <c r="H214" s="136">
        <v>17</v>
      </c>
      <c r="I214" s="137"/>
      <c r="J214" s="138">
        <f t="shared" si="40"/>
        <v>0</v>
      </c>
      <c r="K214" s="139"/>
      <c r="L214" s="31"/>
      <c r="M214" s="140" t="s">
        <v>1</v>
      </c>
      <c r="N214" s="141" t="s">
        <v>41</v>
      </c>
      <c r="P214" s="142">
        <f t="shared" si="41"/>
        <v>0</v>
      </c>
      <c r="Q214" s="142">
        <v>0</v>
      </c>
      <c r="R214" s="142">
        <f t="shared" si="42"/>
        <v>0</v>
      </c>
      <c r="S214" s="142">
        <v>0</v>
      </c>
      <c r="T214" s="143">
        <f t="shared" si="43"/>
        <v>0</v>
      </c>
      <c r="AR214" s="144" t="s">
        <v>146</v>
      </c>
      <c r="AT214" s="144" t="s">
        <v>142</v>
      </c>
      <c r="AU214" s="144" t="s">
        <v>140</v>
      </c>
      <c r="AY214" s="16" t="s">
        <v>139</v>
      </c>
      <c r="BE214" s="145">
        <f t="shared" si="44"/>
        <v>0</v>
      </c>
      <c r="BF214" s="145">
        <f t="shared" si="45"/>
        <v>0</v>
      </c>
      <c r="BG214" s="145">
        <f t="shared" si="46"/>
        <v>0</v>
      </c>
      <c r="BH214" s="145">
        <f t="shared" si="47"/>
        <v>0</v>
      </c>
      <c r="BI214" s="145">
        <f t="shared" si="48"/>
        <v>0</v>
      </c>
      <c r="BJ214" s="16" t="s">
        <v>84</v>
      </c>
      <c r="BK214" s="145">
        <f t="shared" si="49"/>
        <v>0</v>
      </c>
      <c r="BL214" s="16" t="s">
        <v>146</v>
      </c>
      <c r="BM214" s="144" t="s">
        <v>1019</v>
      </c>
    </row>
    <row r="215" spans="2:65" s="1" customFormat="1" ht="19.5">
      <c r="B215" s="31"/>
      <c r="D215" s="151" t="s">
        <v>448</v>
      </c>
      <c r="F215" s="182" t="s">
        <v>914</v>
      </c>
      <c r="I215" s="148"/>
      <c r="L215" s="31"/>
      <c r="M215" s="149"/>
      <c r="T215" s="55"/>
      <c r="AT215" s="16" t="s">
        <v>448</v>
      </c>
      <c r="AU215" s="16" t="s">
        <v>140</v>
      </c>
    </row>
    <row r="216" spans="2:65" s="1" customFormat="1" ht="14.45" customHeight="1">
      <c r="B216" s="31"/>
      <c r="C216" s="132" t="s">
        <v>901</v>
      </c>
      <c r="D216" s="132" t="s">
        <v>142</v>
      </c>
      <c r="E216" s="133" t="s">
        <v>1020</v>
      </c>
      <c r="F216" s="134" t="s">
        <v>1021</v>
      </c>
      <c r="G216" s="135" t="s">
        <v>716</v>
      </c>
      <c r="H216" s="136">
        <v>1</v>
      </c>
      <c r="I216" s="137"/>
      <c r="J216" s="138">
        <f t="shared" ref="J216:J233" si="50">ROUND(I216*H216,2)</f>
        <v>0</v>
      </c>
      <c r="K216" s="139"/>
      <c r="L216" s="31"/>
      <c r="M216" s="140" t="s">
        <v>1</v>
      </c>
      <c r="N216" s="141" t="s">
        <v>41</v>
      </c>
      <c r="P216" s="142">
        <f t="shared" ref="P216:P233" si="51">O216*H216</f>
        <v>0</v>
      </c>
      <c r="Q216" s="142">
        <v>0</v>
      </c>
      <c r="R216" s="142">
        <f t="shared" ref="R216:R233" si="52">Q216*H216</f>
        <v>0</v>
      </c>
      <c r="S216" s="142">
        <v>0</v>
      </c>
      <c r="T216" s="143">
        <f t="shared" ref="T216:T233" si="53">S216*H216</f>
        <v>0</v>
      </c>
      <c r="AR216" s="144" t="s">
        <v>146</v>
      </c>
      <c r="AT216" s="144" t="s">
        <v>142</v>
      </c>
      <c r="AU216" s="144" t="s">
        <v>140</v>
      </c>
      <c r="AY216" s="16" t="s">
        <v>139</v>
      </c>
      <c r="BE216" s="145">
        <f t="shared" ref="BE216:BE233" si="54">IF(N216="základní",J216,0)</f>
        <v>0</v>
      </c>
      <c r="BF216" s="145">
        <f t="shared" ref="BF216:BF233" si="55">IF(N216="snížená",J216,0)</f>
        <v>0</v>
      </c>
      <c r="BG216" s="145">
        <f t="shared" ref="BG216:BG233" si="56">IF(N216="zákl. přenesená",J216,0)</f>
        <v>0</v>
      </c>
      <c r="BH216" s="145">
        <f t="shared" ref="BH216:BH233" si="57">IF(N216="sníž. přenesená",J216,0)</f>
        <v>0</v>
      </c>
      <c r="BI216" s="145">
        <f t="shared" ref="BI216:BI233" si="58">IF(N216="nulová",J216,0)</f>
        <v>0</v>
      </c>
      <c r="BJ216" s="16" t="s">
        <v>84</v>
      </c>
      <c r="BK216" s="145">
        <f t="shared" ref="BK216:BK233" si="59">ROUND(I216*H216,2)</f>
        <v>0</v>
      </c>
      <c r="BL216" s="16" t="s">
        <v>146</v>
      </c>
      <c r="BM216" s="144" t="s">
        <v>1022</v>
      </c>
    </row>
    <row r="217" spans="2:65" s="1" customFormat="1" ht="14.45" customHeight="1">
      <c r="B217" s="31"/>
      <c r="C217" s="132" t="s">
        <v>1023</v>
      </c>
      <c r="D217" s="132" t="s">
        <v>142</v>
      </c>
      <c r="E217" s="133" t="s">
        <v>1024</v>
      </c>
      <c r="F217" s="134" t="s">
        <v>1025</v>
      </c>
      <c r="G217" s="135" t="s">
        <v>716</v>
      </c>
      <c r="H217" s="136">
        <v>1</v>
      </c>
      <c r="I217" s="137"/>
      <c r="J217" s="138">
        <f t="shared" si="50"/>
        <v>0</v>
      </c>
      <c r="K217" s="139"/>
      <c r="L217" s="31"/>
      <c r="M217" s="140" t="s">
        <v>1</v>
      </c>
      <c r="N217" s="141" t="s">
        <v>41</v>
      </c>
      <c r="P217" s="142">
        <f t="shared" si="51"/>
        <v>0</v>
      </c>
      <c r="Q217" s="142">
        <v>0</v>
      </c>
      <c r="R217" s="142">
        <f t="shared" si="52"/>
        <v>0</v>
      </c>
      <c r="S217" s="142">
        <v>0</v>
      </c>
      <c r="T217" s="143">
        <f t="shared" si="53"/>
        <v>0</v>
      </c>
      <c r="AR217" s="144" t="s">
        <v>146</v>
      </c>
      <c r="AT217" s="144" t="s">
        <v>142</v>
      </c>
      <c r="AU217" s="144" t="s">
        <v>140</v>
      </c>
      <c r="AY217" s="16" t="s">
        <v>139</v>
      </c>
      <c r="BE217" s="145">
        <f t="shared" si="54"/>
        <v>0</v>
      </c>
      <c r="BF217" s="145">
        <f t="shared" si="55"/>
        <v>0</v>
      </c>
      <c r="BG217" s="145">
        <f t="shared" si="56"/>
        <v>0</v>
      </c>
      <c r="BH217" s="145">
        <f t="shared" si="57"/>
        <v>0</v>
      </c>
      <c r="BI217" s="145">
        <f t="shared" si="58"/>
        <v>0</v>
      </c>
      <c r="BJ217" s="16" t="s">
        <v>84</v>
      </c>
      <c r="BK217" s="145">
        <f t="shared" si="59"/>
        <v>0</v>
      </c>
      <c r="BL217" s="16" t="s">
        <v>146</v>
      </c>
      <c r="BM217" s="144" t="s">
        <v>1026</v>
      </c>
    </row>
    <row r="218" spans="2:65" s="1" customFormat="1" ht="14.45" customHeight="1">
      <c r="B218" s="31"/>
      <c r="C218" s="132" t="s">
        <v>904</v>
      </c>
      <c r="D218" s="132" t="s">
        <v>142</v>
      </c>
      <c r="E218" s="133" t="s">
        <v>1027</v>
      </c>
      <c r="F218" s="134" t="s">
        <v>871</v>
      </c>
      <c r="G218" s="135" t="s">
        <v>716</v>
      </c>
      <c r="H218" s="136">
        <v>3</v>
      </c>
      <c r="I218" s="137"/>
      <c r="J218" s="138">
        <f t="shared" si="50"/>
        <v>0</v>
      </c>
      <c r="K218" s="139"/>
      <c r="L218" s="31"/>
      <c r="M218" s="140" t="s">
        <v>1</v>
      </c>
      <c r="N218" s="141" t="s">
        <v>41</v>
      </c>
      <c r="P218" s="142">
        <f t="shared" si="51"/>
        <v>0</v>
      </c>
      <c r="Q218" s="142">
        <v>0</v>
      </c>
      <c r="R218" s="142">
        <f t="shared" si="52"/>
        <v>0</v>
      </c>
      <c r="S218" s="142">
        <v>0</v>
      </c>
      <c r="T218" s="143">
        <f t="shared" si="53"/>
        <v>0</v>
      </c>
      <c r="AR218" s="144" t="s">
        <v>146</v>
      </c>
      <c r="AT218" s="144" t="s">
        <v>142</v>
      </c>
      <c r="AU218" s="144" t="s">
        <v>140</v>
      </c>
      <c r="AY218" s="16" t="s">
        <v>139</v>
      </c>
      <c r="BE218" s="145">
        <f t="shared" si="54"/>
        <v>0</v>
      </c>
      <c r="BF218" s="145">
        <f t="shared" si="55"/>
        <v>0</v>
      </c>
      <c r="BG218" s="145">
        <f t="shared" si="56"/>
        <v>0</v>
      </c>
      <c r="BH218" s="145">
        <f t="shared" si="57"/>
        <v>0</v>
      </c>
      <c r="BI218" s="145">
        <f t="shared" si="58"/>
        <v>0</v>
      </c>
      <c r="BJ218" s="16" t="s">
        <v>84</v>
      </c>
      <c r="BK218" s="145">
        <f t="shared" si="59"/>
        <v>0</v>
      </c>
      <c r="BL218" s="16" t="s">
        <v>146</v>
      </c>
      <c r="BM218" s="144" t="s">
        <v>1028</v>
      </c>
    </row>
    <row r="219" spans="2:65" s="1" customFormat="1" ht="14.45" customHeight="1">
      <c r="B219" s="31"/>
      <c r="C219" s="132" t="s">
        <v>1029</v>
      </c>
      <c r="D219" s="132" t="s">
        <v>142</v>
      </c>
      <c r="E219" s="133" t="s">
        <v>1030</v>
      </c>
      <c r="F219" s="134" t="s">
        <v>1031</v>
      </c>
      <c r="G219" s="135" t="s">
        <v>716</v>
      </c>
      <c r="H219" s="136">
        <v>2</v>
      </c>
      <c r="I219" s="137"/>
      <c r="J219" s="138">
        <f t="shared" si="50"/>
        <v>0</v>
      </c>
      <c r="K219" s="139"/>
      <c r="L219" s="31"/>
      <c r="M219" s="140" t="s">
        <v>1</v>
      </c>
      <c r="N219" s="141" t="s">
        <v>41</v>
      </c>
      <c r="P219" s="142">
        <f t="shared" si="51"/>
        <v>0</v>
      </c>
      <c r="Q219" s="142">
        <v>0</v>
      </c>
      <c r="R219" s="142">
        <f t="shared" si="52"/>
        <v>0</v>
      </c>
      <c r="S219" s="142">
        <v>0</v>
      </c>
      <c r="T219" s="143">
        <f t="shared" si="53"/>
        <v>0</v>
      </c>
      <c r="AR219" s="144" t="s">
        <v>146</v>
      </c>
      <c r="AT219" s="144" t="s">
        <v>142</v>
      </c>
      <c r="AU219" s="144" t="s">
        <v>140</v>
      </c>
      <c r="AY219" s="16" t="s">
        <v>139</v>
      </c>
      <c r="BE219" s="145">
        <f t="shared" si="54"/>
        <v>0</v>
      </c>
      <c r="BF219" s="145">
        <f t="shared" si="55"/>
        <v>0</v>
      </c>
      <c r="BG219" s="145">
        <f t="shared" si="56"/>
        <v>0</v>
      </c>
      <c r="BH219" s="145">
        <f t="shared" si="57"/>
        <v>0</v>
      </c>
      <c r="BI219" s="145">
        <f t="shared" si="58"/>
        <v>0</v>
      </c>
      <c r="BJ219" s="16" t="s">
        <v>84</v>
      </c>
      <c r="BK219" s="145">
        <f t="shared" si="59"/>
        <v>0</v>
      </c>
      <c r="BL219" s="16" t="s">
        <v>146</v>
      </c>
      <c r="BM219" s="144" t="s">
        <v>1032</v>
      </c>
    </row>
    <row r="220" spans="2:65" s="1" customFormat="1" ht="14.45" customHeight="1">
      <c r="B220" s="31"/>
      <c r="C220" s="132" t="s">
        <v>907</v>
      </c>
      <c r="D220" s="132" t="s">
        <v>142</v>
      </c>
      <c r="E220" s="133" t="s">
        <v>1033</v>
      </c>
      <c r="F220" s="134" t="s">
        <v>1034</v>
      </c>
      <c r="G220" s="135" t="s">
        <v>716</v>
      </c>
      <c r="H220" s="136">
        <v>1</v>
      </c>
      <c r="I220" s="137"/>
      <c r="J220" s="138">
        <f t="shared" si="50"/>
        <v>0</v>
      </c>
      <c r="K220" s="139"/>
      <c r="L220" s="31"/>
      <c r="M220" s="140" t="s">
        <v>1</v>
      </c>
      <c r="N220" s="141" t="s">
        <v>41</v>
      </c>
      <c r="P220" s="142">
        <f t="shared" si="51"/>
        <v>0</v>
      </c>
      <c r="Q220" s="142">
        <v>0</v>
      </c>
      <c r="R220" s="142">
        <f t="shared" si="52"/>
        <v>0</v>
      </c>
      <c r="S220" s="142">
        <v>0</v>
      </c>
      <c r="T220" s="143">
        <f t="shared" si="53"/>
        <v>0</v>
      </c>
      <c r="AR220" s="144" t="s">
        <v>146</v>
      </c>
      <c r="AT220" s="144" t="s">
        <v>142</v>
      </c>
      <c r="AU220" s="144" t="s">
        <v>140</v>
      </c>
      <c r="AY220" s="16" t="s">
        <v>139</v>
      </c>
      <c r="BE220" s="145">
        <f t="shared" si="54"/>
        <v>0</v>
      </c>
      <c r="BF220" s="145">
        <f t="shared" si="55"/>
        <v>0</v>
      </c>
      <c r="BG220" s="145">
        <f t="shared" si="56"/>
        <v>0</v>
      </c>
      <c r="BH220" s="145">
        <f t="shared" si="57"/>
        <v>0</v>
      </c>
      <c r="BI220" s="145">
        <f t="shared" si="58"/>
        <v>0</v>
      </c>
      <c r="BJ220" s="16" t="s">
        <v>84</v>
      </c>
      <c r="BK220" s="145">
        <f t="shared" si="59"/>
        <v>0</v>
      </c>
      <c r="BL220" s="16" t="s">
        <v>146</v>
      </c>
      <c r="BM220" s="144" t="s">
        <v>1035</v>
      </c>
    </row>
    <row r="221" spans="2:65" s="1" customFormat="1" ht="14.45" customHeight="1">
      <c r="B221" s="31"/>
      <c r="C221" s="132" t="s">
        <v>1036</v>
      </c>
      <c r="D221" s="132" t="s">
        <v>142</v>
      </c>
      <c r="E221" s="133" t="s">
        <v>1037</v>
      </c>
      <c r="F221" s="134" t="s">
        <v>1038</v>
      </c>
      <c r="G221" s="135" t="s">
        <v>1039</v>
      </c>
      <c r="H221" s="136">
        <v>1</v>
      </c>
      <c r="I221" s="137"/>
      <c r="J221" s="138">
        <f t="shared" si="50"/>
        <v>0</v>
      </c>
      <c r="K221" s="139"/>
      <c r="L221" s="31"/>
      <c r="M221" s="140" t="s">
        <v>1</v>
      </c>
      <c r="N221" s="141" t="s">
        <v>41</v>
      </c>
      <c r="P221" s="142">
        <f t="shared" si="51"/>
        <v>0</v>
      </c>
      <c r="Q221" s="142">
        <v>0</v>
      </c>
      <c r="R221" s="142">
        <f t="shared" si="52"/>
        <v>0</v>
      </c>
      <c r="S221" s="142">
        <v>0</v>
      </c>
      <c r="T221" s="143">
        <f t="shared" si="53"/>
        <v>0</v>
      </c>
      <c r="AR221" s="144" t="s">
        <v>146</v>
      </c>
      <c r="AT221" s="144" t="s">
        <v>142</v>
      </c>
      <c r="AU221" s="144" t="s">
        <v>140</v>
      </c>
      <c r="AY221" s="16" t="s">
        <v>139</v>
      </c>
      <c r="BE221" s="145">
        <f t="shared" si="54"/>
        <v>0</v>
      </c>
      <c r="BF221" s="145">
        <f t="shared" si="55"/>
        <v>0</v>
      </c>
      <c r="BG221" s="145">
        <f t="shared" si="56"/>
        <v>0</v>
      </c>
      <c r="BH221" s="145">
        <f t="shared" si="57"/>
        <v>0</v>
      </c>
      <c r="BI221" s="145">
        <f t="shared" si="58"/>
        <v>0</v>
      </c>
      <c r="BJ221" s="16" t="s">
        <v>84</v>
      </c>
      <c r="BK221" s="145">
        <f t="shared" si="59"/>
        <v>0</v>
      </c>
      <c r="BL221" s="16" t="s">
        <v>146</v>
      </c>
      <c r="BM221" s="144" t="s">
        <v>1040</v>
      </c>
    </row>
    <row r="222" spans="2:65" s="1" customFormat="1" ht="14.45" customHeight="1">
      <c r="B222" s="31"/>
      <c r="C222" s="132" t="s">
        <v>910</v>
      </c>
      <c r="D222" s="132" t="s">
        <v>142</v>
      </c>
      <c r="E222" s="133" t="s">
        <v>1041</v>
      </c>
      <c r="F222" s="134" t="s">
        <v>1042</v>
      </c>
      <c r="G222" s="135" t="s">
        <v>716</v>
      </c>
      <c r="H222" s="136">
        <v>1</v>
      </c>
      <c r="I222" s="137"/>
      <c r="J222" s="138">
        <f t="shared" si="50"/>
        <v>0</v>
      </c>
      <c r="K222" s="139"/>
      <c r="L222" s="31"/>
      <c r="M222" s="140" t="s">
        <v>1</v>
      </c>
      <c r="N222" s="141" t="s">
        <v>41</v>
      </c>
      <c r="P222" s="142">
        <f t="shared" si="51"/>
        <v>0</v>
      </c>
      <c r="Q222" s="142">
        <v>0</v>
      </c>
      <c r="R222" s="142">
        <f t="shared" si="52"/>
        <v>0</v>
      </c>
      <c r="S222" s="142">
        <v>0</v>
      </c>
      <c r="T222" s="143">
        <f t="shared" si="53"/>
        <v>0</v>
      </c>
      <c r="AR222" s="144" t="s">
        <v>146</v>
      </c>
      <c r="AT222" s="144" t="s">
        <v>142</v>
      </c>
      <c r="AU222" s="144" t="s">
        <v>140</v>
      </c>
      <c r="AY222" s="16" t="s">
        <v>139</v>
      </c>
      <c r="BE222" s="145">
        <f t="shared" si="54"/>
        <v>0</v>
      </c>
      <c r="BF222" s="145">
        <f t="shared" si="55"/>
        <v>0</v>
      </c>
      <c r="BG222" s="145">
        <f t="shared" si="56"/>
        <v>0</v>
      </c>
      <c r="BH222" s="145">
        <f t="shared" si="57"/>
        <v>0</v>
      </c>
      <c r="BI222" s="145">
        <f t="shared" si="58"/>
        <v>0</v>
      </c>
      <c r="BJ222" s="16" t="s">
        <v>84</v>
      </c>
      <c r="BK222" s="145">
        <f t="shared" si="59"/>
        <v>0</v>
      </c>
      <c r="BL222" s="16" t="s">
        <v>146</v>
      </c>
      <c r="BM222" s="144" t="s">
        <v>1043</v>
      </c>
    </row>
    <row r="223" spans="2:65" s="1" customFormat="1" ht="14.45" customHeight="1">
      <c r="B223" s="31"/>
      <c r="C223" s="132" t="s">
        <v>1044</v>
      </c>
      <c r="D223" s="132" t="s">
        <v>142</v>
      </c>
      <c r="E223" s="133" t="s">
        <v>1045</v>
      </c>
      <c r="F223" s="134" t="s">
        <v>1046</v>
      </c>
      <c r="G223" s="135" t="s">
        <v>716</v>
      </c>
      <c r="H223" s="136">
        <v>23</v>
      </c>
      <c r="I223" s="137"/>
      <c r="J223" s="138">
        <f t="shared" si="50"/>
        <v>0</v>
      </c>
      <c r="K223" s="139"/>
      <c r="L223" s="31"/>
      <c r="M223" s="140" t="s">
        <v>1</v>
      </c>
      <c r="N223" s="141" t="s">
        <v>41</v>
      </c>
      <c r="P223" s="142">
        <f t="shared" si="51"/>
        <v>0</v>
      </c>
      <c r="Q223" s="142">
        <v>0</v>
      </c>
      <c r="R223" s="142">
        <f t="shared" si="52"/>
        <v>0</v>
      </c>
      <c r="S223" s="142">
        <v>0</v>
      </c>
      <c r="T223" s="143">
        <f t="shared" si="53"/>
        <v>0</v>
      </c>
      <c r="AR223" s="144" t="s">
        <v>146</v>
      </c>
      <c r="AT223" s="144" t="s">
        <v>142</v>
      </c>
      <c r="AU223" s="144" t="s">
        <v>140</v>
      </c>
      <c r="AY223" s="16" t="s">
        <v>139</v>
      </c>
      <c r="BE223" s="145">
        <f t="shared" si="54"/>
        <v>0</v>
      </c>
      <c r="BF223" s="145">
        <f t="shared" si="55"/>
        <v>0</v>
      </c>
      <c r="BG223" s="145">
        <f t="shared" si="56"/>
        <v>0</v>
      </c>
      <c r="BH223" s="145">
        <f t="shared" si="57"/>
        <v>0</v>
      </c>
      <c r="BI223" s="145">
        <f t="shared" si="58"/>
        <v>0</v>
      </c>
      <c r="BJ223" s="16" t="s">
        <v>84</v>
      </c>
      <c r="BK223" s="145">
        <f t="shared" si="59"/>
        <v>0</v>
      </c>
      <c r="BL223" s="16" t="s">
        <v>146</v>
      </c>
      <c r="BM223" s="144" t="s">
        <v>1047</v>
      </c>
    </row>
    <row r="224" spans="2:65" s="1" customFormat="1" ht="14.45" customHeight="1">
      <c r="B224" s="31"/>
      <c r="C224" s="132" t="s">
        <v>913</v>
      </c>
      <c r="D224" s="132" t="s">
        <v>142</v>
      </c>
      <c r="E224" s="133" t="s">
        <v>1048</v>
      </c>
      <c r="F224" s="134" t="s">
        <v>1049</v>
      </c>
      <c r="G224" s="135" t="s">
        <v>716</v>
      </c>
      <c r="H224" s="136">
        <v>2</v>
      </c>
      <c r="I224" s="137"/>
      <c r="J224" s="138">
        <f t="shared" si="50"/>
        <v>0</v>
      </c>
      <c r="K224" s="139"/>
      <c r="L224" s="31"/>
      <c r="M224" s="140" t="s">
        <v>1</v>
      </c>
      <c r="N224" s="141" t="s">
        <v>41</v>
      </c>
      <c r="P224" s="142">
        <f t="shared" si="51"/>
        <v>0</v>
      </c>
      <c r="Q224" s="142">
        <v>0</v>
      </c>
      <c r="R224" s="142">
        <f t="shared" si="52"/>
        <v>0</v>
      </c>
      <c r="S224" s="142">
        <v>0</v>
      </c>
      <c r="T224" s="143">
        <f t="shared" si="53"/>
        <v>0</v>
      </c>
      <c r="AR224" s="144" t="s">
        <v>146</v>
      </c>
      <c r="AT224" s="144" t="s">
        <v>142</v>
      </c>
      <c r="AU224" s="144" t="s">
        <v>140</v>
      </c>
      <c r="AY224" s="16" t="s">
        <v>139</v>
      </c>
      <c r="BE224" s="145">
        <f t="shared" si="54"/>
        <v>0</v>
      </c>
      <c r="BF224" s="145">
        <f t="shared" si="55"/>
        <v>0</v>
      </c>
      <c r="BG224" s="145">
        <f t="shared" si="56"/>
        <v>0</v>
      </c>
      <c r="BH224" s="145">
        <f t="shared" si="57"/>
        <v>0</v>
      </c>
      <c r="BI224" s="145">
        <f t="shared" si="58"/>
        <v>0</v>
      </c>
      <c r="BJ224" s="16" t="s">
        <v>84</v>
      </c>
      <c r="BK224" s="145">
        <f t="shared" si="59"/>
        <v>0</v>
      </c>
      <c r="BL224" s="16" t="s">
        <v>146</v>
      </c>
      <c r="BM224" s="144" t="s">
        <v>1050</v>
      </c>
    </row>
    <row r="225" spans="2:65" s="1" customFormat="1" ht="14.45" customHeight="1">
      <c r="B225" s="31"/>
      <c r="C225" s="132" t="s">
        <v>1051</v>
      </c>
      <c r="D225" s="132" t="s">
        <v>142</v>
      </c>
      <c r="E225" s="133" t="s">
        <v>993</v>
      </c>
      <c r="F225" s="134" t="s">
        <v>994</v>
      </c>
      <c r="G225" s="135" t="s">
        <v>209</v>
      </c>
      <c r="H225" s="136">
        <v>450</v>
      </c>
      <c r="I225" s="137"/>
      <c r="J225" s="138">
        <f t="shared" si="50"/>
        <v>0</v>
      </c>
      <c r="K225" s="139"/>
      <c r="L225" s="31"/>
      <c r="M225" s="140" t="s">
        <v>1</v>
      </c>
      <c r="N225" s="141" t="s">
        <v>41</v>
      </c>
      <c r="P225" s="142">
        <f t="shared" si="51"/>
        <v>0</v>
      </c>
      <c r="Q225" s="142">
        <v>0</v>
      </c>
      <c r="R225" s="142">
        <f t="shared" si="52"/>
        <v>0</v>
      </c>
      <c r="S225" s="142">
        <v>0</v>
      </c>
      <c r="T225" s="143">
        <f t="shared" si="53"/>
        <v>0</v>
      </c>
      <c r="AR225" s="144" t="s">
        <v>146</v>
      </c>
      <c r="AT225" s="144" t="s">
        <v>142</v>
      </c>
      <c r="AU225" s="144" t="s">
        <v>140</v>
      </c>
      <c r="AY225" s="16" t="s">
        <v>139</v>
      </c>
      <c r="BE225" s="145">
        <f t="shared" si="54"/>
        <v>0</v>
      </c>
      <c r="BF225" s="145">
        <f t="shared" si="55"/>
        <v>0</v>
      </c>
      <c r="BG225" s="145">
        <f t="shared" si="56"/>
        <v>0</v>
      </c>
      <c r="BH225" s="145">
        <f t="shared" si="57"/>
        <v>0</v>
      </c>
      <c r="BI225" s="145">
        <f t="shared" si="58"/>
        <v>0</v>
      </c>
      <c r="BJ225" s="16" t="s">
        <v>84</v>
      </c>
      <c r="BK225" s="145">
        <f t="shared" si="59"/>
        <v>0</v>
      </c>
      <c r="BL225" s="16" t="s">
        <v>146</v>
      </c>
      <c r="BM225" s="144" t="s">
        <v>1052</v>
      </c>
    </row>
    <row r="226" spans="2:65" s="1" customFormat="1" ht="14.45" customHeight="1">
      <c r="B226" s="31"/>
      <c r="C226" s="132" t="s">
        <v>915</v>
      </c>
      <c r="D226" s="132" t="s">
        <v>142</v>
      </c>
      <c r="E226" s="133" t="s">
        <v>1012</v>
      </c>
      <c r="F226" s="134" t="s">
        <v>1013</v>
      </c>
      <c r="G226" s="135" t="s">
        <v>163</v>
      </c>
      <c r="H226" s="136">
        <v>1500</v>
      </c>
      <c r="I226" s="137"/>
      <c r="J226" s="138">
        <f t="shared" si="50"/>
        <v>0</v>
      </c>
      <c r="K226" s="139"/>
      <c r="L226" s="31"/>
      <c r="M226" s="140" t="s">
        <v>1</v>
      </c>
      <c r="N226" s="141" t="s">
        <v>41</v>
      </c>
      <c r="P226" s="142">
        <f t="shared" si="51"/>
        <v>0</v>
      </c>
      <c r="Q226" s="142">
        <v>0</v>
      </c>
      <c r="R226" s="142">
        <f t="shared" si="52"/>
        <v>0</v>
      </c>
      <c r="S226" s="142">
        <v>0</v>
      </c>
      <c r="T226" s="143">
        <f t="shared" si="53"/>
        <v>0</v>
      </c>
      <c r="AR226" s="144" t="s">
        <v>146</v>
      </c>
      <c r="AT226" s="144" t="s">
        <v>142</v>
      </c>
      <c r="AU226" s="144" t="s">
        <v>140</v>
      </c>
      <c r="AY226" s="16" t="s">
        <v>139</v>
      </c>
      <c r="BE226" s="145">
        <f t="shared" si="54"/>
        <v>0</v>
      </c>
      <c r="BF226" s="145">
        <f t="shared" si="55"/>
        <v>0</v>
      </c>
      <c r="BG226" s="145">
        <f t="shared" si="56"/>
        <v>0</v>
      </c>
      <c r="BH226" s="145">
        <f t="shared" si="57"/>
        <v>0</v>
      </c>
      <c r="BI226" s="145">
        <f t="shared" si="58"/>
        <v>0</v>
      </c>
      <c r="BJ226" s="16" t="s">
        <v>84</v>
      </c>
      <c r="BK226" s="145">
        <f t="shared" si="59"/>
        <v>0</v>
      </c>
      <c r="BL226" s="16" t="s">
        <v>146</v>
      </c>
      <c r="BM226" s="144" t="s">
        <v>1053</v>
      </c>
    </row>
    <row r="227" spans="2:65" s="1" customFormat="1" ht="14.45" customHeight="1">
      <c r="B227" s="31"/>
      <c r="C227" s="132" t="s">
        <v>1054</v>
      </c>
      <c r="D227" s="132" t="s">
        <v>142</v>
      </c>
      <c r="E227" s="133" t="s">
        <v>1003</v>
      </c>
      <c r="F227" s="134" t="s">
        <v>1004</v>
      </c>
      <c r="G227" s="135" t="s">
        <v>163</v>
      </c>
      <c r="H227" s="136">
        <v>1500</v>
      </c>
      <c r="I227" s="137"/>
      <c r="J227" s="138">
        <f t="shared" si="50"/>
        <v>0</v>
      </c>
      <c r="K227" s="139"/>
      <c r="L227" s="31"/>
      <c r="M227" s="140" t="s">
        <v>1</v>
      </c>
      <c r="N227" s="141" t="s">
        <v>41</v>
      </c>
      <c r="P227" s="142">
        <f t="shared" si="51"/>
        <v>0</v>
      </c>
      <c r="Q227" s="142">
        <v>0</v>
      </c>
      <c r="R227" s="142">
        <f t="shared" si="52"/>
        <v>0</v>
      </c>
      <c r="S227" s="142">
        <v>0</v>
      </c>
      <c r="T227" s="143">
        <f t="shared" si="53"/>
        <v>0</v>
      </c>
      <c r="AR227" s="144" t="s">
        <v>146</v>
      </c>
      <c r="AT227" s="144" t="s">
        <v>142</v>
      </c>
      <c r="AU227" s="144" t="s">
        <v>140</v>
      </c>
      <c r="AY227" s="16" t="s">
        <v>139</v>
      </c>
      <c r="BE227" s="145">
        <f t="shared" si="54"/>
        <v>0</v>
      </c>
      <c r="BF227" s="145">
        <f t="shared" si="55"/>
        <v>0</v>
      </c>
      <c r="BG227" s="145">
        <f t="shared" si="56"/>
        <v>0</v>
      </c>
      <c r="BH227" s="145">
        <f t="shared" si="57"/>
        <v>0</v>
      </c>
      <c r="BI227" s="145">
        <f t="shared" si="58"/>
        <v>0</v>
      </c>
      <c r="BJ227" s="16" t="s">
        <v>84</v>
      </c>
      <c r="BK227" s="145">
        <f t="shared" si="59"/>
        <v>0</v>
      </c>
      <c r="BL227" s="16" t="s">
        <v>146</v>
      </c>
      <c r="BM227" s="144" t="s">
        <v>1055</v>
      </c>
    </row>
    <row r="228" spans="2:65" s="1" customFormat="1" ht="14.45" customHeight="1">
      <c r="B228" s="31"/>
      <c r="C228" s="132" t="s">
        <v>916</v>
      </c>
      <c r="D228" s="132" t="s">
        <v>142</v>
      </c>
      <c r="E228" s="133" t="s">
        <v>1007</v>
      </c>
      <c r="F228" s="134" t="s">
        <v>1008</v>
      </c>
      <c r="G228" s="135" t="s">
        <v>716</v>
      </c>
      <c r="H228" s="136">
        <v>80</v>
      </c>
      <c r="I228" s="137"/>
      <c r="J228" s="138">
        <f t="shared" si="50"/>
        <v>0</v>
      </c>
      <c r="K228" s="139"/>
      <c r="L228" s="31"/>
      <c r="M228" s="140" t="s">
        <v>1</v>
      </c>
      <c r="N228" s="141" t="s">
        <v>41</v>
      </c>
      <c r="P228" s="142">
        <f t="shared" si="51"/>
        <v>0</v>
      </c>
      <c r="Q228" s="142">
        <v>0</v>
      </c>
      <c r="R228" s="142">
        <f t="shared" si="52"/>
        <v>0</v>
      </c>
      <c r="S228" s="142">
        <v>0</v>
      </c>
      <c r="T228" s="143">
        <f t="shared" si="53"/>
        <v>0</v>
      </c>
      <c r="AR228" s="144" t="s">
        <v>146</v>
      </c>
      <c r="AT228" s="144" t="s">
        <v>142</v>
      </c>
      <c r="AU228" s="144" t="s">
        <v>140</v>
      </c>
      <c r="AY228" s="16" t="s">
        <v>139</v>
      </c>
      <c r="BE228" s="145">
        <f t="shared" si="54"/>
        <v>0</v>
      </c>
      <c r="BF228" s="145">
        <f t="shared" si="55"/>
        <v>0</v>
      </c>
      <c r="BG228" s="145">
        <f t="shared" si="56"/>
        <v>0</v>
      </c>
      <c r="BH228" s="145">
        <f t="shared" si="57"/>
        <v>0</v>
      </c>
      <c r="BI228" s="145">
        <f t="shared" si="58"/>
        <v>0</v>
      </c>
      <c r="BJ228" s="16" t="s">
        <v>84</v>
      </c>
      <c r="BK228" s="145">
        <f t="shared" si="59"/>
        <v>0</v>
      </c>
      <c r="BL228" s="16" t="s">
        <v>146</v>
      </c>
      <c r="BM228" s="144" t="s">
        <v>1056</v>
      </c>
    </row>
    <row r="229" spans="2:65" s="1" customFormat="1" ht="14.45" customHeight="1">
      <c r="B229" s="31"/>
      <c r="C229" s="132" t="s">
        <v>1057</v>
      </c>
      <c r="D229" s="132" t="s">
        <v>142</v>
      </c>
      <c r="E229" s="133" t="s">
        <v>1058</v>
      </c>
      <c r="F229" s="134" t="s">
        <v>1059</v>
      </c>
      <c r="G229" s="135" t="s">
        <v>209</v>
      </c>
      <c r="H229" s="136">
        <v>150</v>
      </c>
      <c r="I229" s="137"/>
      <c r="J229" s="138">
        <f t="shared" si="50"/>
        <v>0</v>
      </c>
      <c r="K229" s="139"/>
      <c r="L229" s="31"/>
      <c r="M229" s="140" t="s">
        <v>1</v>
      </c>
      <c r="N229" s="141" t="s">
        <v>41</v>
      </c>
      <c r="P229" s="142">
        <f t="shared" si="51"/>
        <v>0</v>
      </c>
      <c r="Q229" s="142">
        <v>0</v>
      </c>
      <c r="R229" s="142">
        <f t="shared" si="52"/>
        <v>0</v>
      </c>
      <c r="S229" s="142">
        <v>0</v>
      </c>
      <c r="T229" s="143">
        <f t="shared" si="53"/>
        <v>0</v>
      </c>
      <c r="AR229" s="144" t="s">
        <v>146</v>
      </c>
      <c r="AT229" s="144" t="s">
        <v>142</v>
      </c>
      <c r="AU229" s="144" t="s">
        <v>140</v>
      </c>
      <c r="AY229" s="16" t="s">
        <v>139</v>
      </c>
      <c r="BE229" s="145">
        <f t="shared" si="54"/>
        <v>0</v>
      </c>
      <c r="BF229" s="145">
        <f t="shared" si="55"/>
        <v>0</v>
      </c>
      <c r="BG229" s="145">
        <f t="shared" si="56"/>
        <v>0</v>
      </c>
      <c r="BH229" s="145">
        <f t="shared" si="57"/>
        <v>0</v>
      </c>
      <c r="BI229" s="145">
        <f t="shared" si="58"/>
        <v>0</v>
      </c>
      <c r="BJ229" s="16" t="s">
        <v>84</v>
      </c>
      <c r="BK229" s="145">
        <f t="shared" si="59"/>
        <v>0</v>
      </c>
      <c r="BL229" s="16" t="s">
        <v>146</v>
      </c>
      <c r="BM229" s="144" t="s">
        <v>1060</v>
      </c>
    </row>
    <row r="230" spans="2:65" s="1" customFormat="1" ht="14.45" customHeight="1">
      <c r="B230" s="31"/>
      <c r="C230" s="132" t="s">
        <v>917</v>
      </c>
      <c r="D230" s="132" t="s">
        <v>142</v>
      </c>
      <c r="E230" s="133" t="s">
        <v>1003</v>
      </c>
      <c r="F230" s="134" t="s">
        <v>1004</v>
      </c>
      <c r="G230" s="135" t="s">
        <v>163</v>
      </c>
      <c r="H230" s="136">
        <v>150</v>
      </c>
      <c r="I230" s="137"/>
      <c r="J230" s="138">
        <f t="shared" si="50"/>
        <v>0</v>
      </c>
      <c r="K230" s="139"/>
      <c r="L230" s="31"/>
      <c r="M230" s="140" t="s">
        <v>1</v>
      </c>
      <c r="N230" s="141" t="s">
        <v>41</v>
      </c>
      <c r="P230" s="142">
        <f t="shared" si="51"/>
        <v>0</v>
      </c>
      <c r="Q230" s="142">
        <v>0</v>
      </c>
      <c r="R230" s="142">
        <f t="shared" si="52"/>
        <v>0</v>
      </c>
      <c r="S230" s="142">
        <v>0</v>
      </c>
      <c r="T230" s="143">
        <f t="shared" si="53"/>
        <v>0</v>
      </c>
      <c r="AR230" s="144" t="s">
        <v>146</v>
      </c>
      <c r="AT230" s="144" t="s">
        <v>142</v>
      </c>
      <c r="AU230" s="144" t="s">
        <v>140</v>
      </c>
      <c r="AY230" s="16" t="s">
        <v>139</v>
      </c>
      <c r="BE230" s="145">
        <f t="shared" si="54"/>
        <v>0</v>
      </c>
      <c r="BF230" s="145">
        <f t="shared" si="55"/>
        <v>0</v>
      </c>
      <c r="BG230" s="145">
        <f t="shared" si="56"/>
        <v>0</v>
      </c>
      <c r="BH230" s="145">
        <f t="shared" si="57"/>
        <v>0</v>
      </c>
      <c r="BI230" s="145">
        <f t="shared" si="58"/>
        <v>0</v>
      </c>
      <c r="BJ230" s="16" t="s">
        <v>84</v>
      </c>
      <c r="BK230" s="145">
        <f t="shared" si="59"/>
        <v>0</v>
      </c>
      <c r="BL230" s="16" t="s">
        <v>146</v>
      </c>
      <c r="BM230" s="144" t="s">
        <v>1061</v>
      </c>
    </row>
    <row r="231" spans="2:65" s="1" customFormat="1" ht="14.45" customHeight="1">
      <c r="B231" s="31"/>
      <c r="C231" s="132" t="s">
        <v>1062</v>
      </c>
      <c r="D231" s="132" t="s">
        <v>142</v>
      </c>
      <c r="E231" s="133" t="s">
        <v>1063</v>
      </c>
      <c r="F231" s="134" t="s">
        <v>1064</v>
      </c>
      <c r="G231" s="135" t="s">
        <v>716</v>
      </c>
      <c r="H231" s="136">
        <v>37</v>
      </c>
      <c r="I231" s="137"/>
      <c r="J231" s="138">
        <f t="shared" si="50"/>
        <v>0</v>
      </c>
      <c r="K231" s="139"/>
      <c r="L231" s="31"/>
      <c r="M231" s="140" t="s">
        <v>1</v>
      </c>
      <c r="N231" s="141" t="s">
        <v>41</v>
      </c>
      <c r="P231" s="142">
        <f t="shared" si="51"/>
        <v>0</v>
      </c>
      <c r="Q231" s="142">
        <v>0</v>
      </c>
      <c r="R231" s="142">
        <f t="shared" si="52"/>
        <v>0</v>
      </c>
      <c r="S231" s="142">
        <v>0</v>
      </c>
      <c r="T231" s="143">
        <f t="shared" si="53"/>
        <v>0</v>
      </c>
      <c r="AR231" s="144" t="s">
        <v>146</v>
      </c>
      <c r="AT231" s="144" t="s">
        <v>142</v>
      </c>
      <c r="AU231" s="144" t="s">
        <v>140</v>
      </c>
      <c r="AY231" s="16" t="s">
        <v>139</v>
      </c>
      <c r="BE231" s="145">
        <f t="shared" si="54"/>
        <v>0</v>
      </c>
      <c r="BF231" s="145">
        <f t="shared" si="55"/>
        <v>0</v>
      </c>
      <c r="BG231" s="145">
        <f t="shared" si="56"/>
        <v>0</v>
      </c>
      <c r="BH231" s="145">
        <f t="shared" si="57"/>
        <v>0</v>
      </c>
      <c r="BI231" s="145">
        <f t="shared" si="58"/>
        <v>0</v>
      </c>
      <c r="BJ231" s="16" t="s">
        <v>84</v>
      </c>
      <c r="BK231" s="145">
        <f t="shared" si="59"/>
        <v>0</v>
      </c>
      <c r="BL231" s="16" t="s">
        <v>146</v>
      </c>
      <c r="BM231" s="144" t="s">
        <v>1065</v>
      </c>
    </row>
    <row r="232" spans="2:65" s="1" customFormat="1" ht="14.45" customHeight="1">
      <c r="B232" s="31"/>
      <c r="C232" s="132" t="s">
        <v>918</v>
      </c>
      <c r="D232" s="132" t="s">
        <v>142</v>
      </c>
      <c r="E232" s="133" t="s">
        <v>1066</v>
      </c>
      <c r="F232" s="134" t="s">
        <v>1067</v>
      </c>
      <c r="G232" s="135" t="s">
        <v>716</v>
      </c>
      <c r="H232" s="136">
        <v>3</v>
      </c>
      <c r="I232" s="137"/>
      <c r="J232" s="138">
        <f t="shared" si="50"/>
        <v>0</v>
      </c>
      <c r="K232" s="139"/>
      <c r="L232" s="31"/>
      <c r="M232" s="140" t="s">
        <v>1</v>
      </c>
      <c r="N232" s="141" t="s">
        <v>41</v>
      </c>
      <c r="P232" s="142">
        <f t="shared" si="51"/>
        <v>0</v>
      </c>
      <c r="Q232" s="142">
        <v>0</v>
      </c>
      <c r="R232" s="142">
        <f t="shared" si="52"/>
        <v>0</v>
      </c>
      <c r="S232" s="142">
        <v>0</v>
      </c>
      <c r="T232" s="143">
        <f t="shared" si="53"/>
        <v>0</v>
      </c>
      <c r="AR232" s="144" t="s">
        <v>146</v>
      </c>
      <c r="AT232" s="144" t="s">
        <v>142</v>
      </c>
      <c r="AU232" s="144" t="s">
        <v>140</v>
      </c>
      <c r="AY232" s="16" t="s">
        <v>139</v>
      </c>
      <c r="BE232" s="145">
        <f t="shared" si="54"/>
        <v>0</v>
      </c>
      <c r="BF232" s="145">
        <f t="shared" si="55"/>
        <v>0</v>
      </c>
      <c r="BG232" s="145">
        <f t="shared" si="56"/>
        <v>0</v>
      </c>
      <c r="BH232" s="145">
        <f t="shared" si="57"/>
        <v>0</v>
      </c>
      <c r="BI232" s="145">
        <f t="shared" si="58"/>
        <v>0</v>
      </c>
      <c r="BJ232" s="16" t="s">
        <v>84</v>
      </c>
      <c r="BK232" s="145">
        <f t="shared" si="59"/>
        <v>0</v>
      </c>
      <c r="BL232" s="16" t="s">
        <v>146</v>
      </c>
      <c r="BM232" s="144" t="s">
        <v>1068</v>
      </c>
    </row>
    <row r="233" spans="2:65" s="1" customFormat="1" ht="14.45" customHeight="1">
      <c r="B233" s="31"/>
      <c r="C233" s="132" t="s">
        <v>1069</v>
      </c>
      <c r="D233" s="132" t="s">
        <v>142</v>
      </c>
      <c r="E233" s="133" t="s">
        <v>1070</v>
      </c>
      <c r="F233" s="134" t="s">
        <v>1071</v>
      </c>
      <c r="G233" s="135" t="s">
        <v>716</v>
      </c>
      <c r="H233" s="136">
        <v>7</v>
      </c>
      <c r="I233" s="137"/>
      <c r="J233" s="138">
        <f t="shared" si="50"/>
        <v>0</v>
      </c>
      <c r="K233" s="139"/>
      <c r="L233" s="31"/>
      <c r="M233" s="140" t="s">
        <v>1</v>
      </c>
      <c r="N233" s="141" t="s">
        <v>41</v>
      </c>
      <c r="P233" s="142">
        <f t="shared" si="51"/>
        <v>0</v>
      </c>
      <c r="Q233" s="142">
        <v>0</v>
      </c>
      <c r="R233" s="142">
        <f t="shared" si="52"/>
        <v>0</v>
      </c>
      <c r="S233" s="142">
        <v>0</v>
      </c>
      <c r="T233" s="143">
        <f t="shared" si="53"/>
        <v>0</v>
      </c>
      <c r="AR233" s="144" t="s">
        <v>146</v>
      </c>
      <c r="AT233" s="144" t="s">
        <v>142</v>
      </c>
      <c r="AU233" s="144" t="s">
        <v>140</v>
      </c>
      <c r="AY233" s="16" t="s">
        <v>139</v>
      </c>
      <c r="BE233" s="145">
        <f t="shared" si="54"/>
        <v>0</v>
      </c>
      <c r="BF233" s="145">
        <f t="shared" si="55"/>
        <v>0</v>
      </c>
      <c r="BG233" s="145">
        <f t="shared" si="56"/>
        <v>0</v>
      </c>
      <c r="BH233" s="145">
        <f t="shared" si="57"/>
        <v>0</v>
      </c>
      <c r="BI233" s="145">
        <f t="shared" si="58"/>
        <v>0</v>
      </c>
      <c r="BJ233" s="16" t="s">
        <v>84</v>
      </c>
      <c r="BK233" s="145">
        <f t="shared" si="59"/>
        <v>0</v>
      </c>
      <c r="BL233" s="16" t="s">
        <v>146</v>
      </c>
      <c r="BM233" s="144" t="s">
        <v>1072</v>
      </c>
    </row>
    <row r="234" spans="2:65" s="11" customFormat="1" ht="20.85" customHeight="1">
      <c r="B234" s="120"/>
      <c r="D234" s="121" t="s">
        <v>75</v>
      </c>
      <c r="E234" s="130" t="s">
        <v>748</v>
      </c>
      <c r="F234" s="130" t="s">
        <v>1073</v>
      </c>
      <c r="I234" s="123"/>
      <c r="J234" s="131">
        <f>BK234</f>
        <v>0</v>
      </c>
      <c r="L234" s="120"/>
      <c r="M234" s="125"/>
      <c r="P234" s="126">
        <f>SUM(P235:P236)</f>
        <v>0</v>
      </c>
      <c r="R234" s="126">
        <f>SUM(R235:R236)</f>
        <v>0</v>
      </c>
      <c r="T234" s="127">
        <f>SUM(T235:T236)</f>
        <v>0</v>
      </c>
      <c r="AR234" s="121" t="s">
        <v>84</v>
      </c>
      <c r="AT234" s="128" t="s">
        <v>75</v>
      </c>
      <c r="AU234" s="128" t="s">
        <v>86</v>
      </c>
      <c r="AY234" s="121" t="s">
        <v>139</v>
      </c>
      <c r="BK234" s="129">
        <f>SUM(BK235:BK236)</f>
        <v>0</v>
      </c>
    </row>
    <row r="235" spans="2:65" s="1" customFormat="1" ht="14.45" customHeight="1">
      <c r="B235" s="31"/>
      <c r="C235" s="132" t="s">
        <v>921</v>
      </c>
      <c r="D235" s="132" t="s">
        <v>142</v>
      </c>
      <c r="E235" s="133" t="s">
        <v>1074</v>
      </c>
      <c r="F235" s="134" t="s">
        <v>1075</v>
      </c>
      <c r="G235" s="135" t="s">
        <v>716</v>
      </c>
      <c r="H235" s="136">
        <v>1</v>
      </c>
      <c r="I235" s="137"/>
      <c r="J235" s="138">
        <f>ROUND(I235*H235,2)</f>
        <v>0</v>
      </c>
      <c r="K235" s="139"/>
      <c r="L235" s="31"/>
      <c r="M235" s="140" t="s">
        <v>1</v>
      </c>
      <c r="N235" s="141" t="s">
        <v>41</v>
      </c>
      <c r="P235" s="142">
        <f>O235*H235</f>
        <v>0</v>
      </c>
      <c r="Q235" s="142">
        <v>0</v>
      </c>
      <c r="R235" s="142">
        <f>Q235*H235</f>
        <v>0</v>
      </c>
      <c r="S235" s="142">
        <v>0</v>
      </c>
      <c r="T235" s="143">
        <f>S235*H235</f>
        <v>0</v>
      </c>
      <c r="AR235" s="144" t="s">
        <v>146</v>
      </c>
      <c r="AT235" s="144" t="s">
        <v>142</v>
      </c>
      <c r="AU235" s="144" t="s">
        <v>140</v>
      </c>
      <c r="AY235" s="16" t="s">
        <v>139</v>
      </c>
      <c r="BE235" s="145">
        <f>IF(N235="základní",J235,0)</f>
        <v>0</v>
      </c>
      <c r="BF235" s="145">
        <f>IF(N235="snížená",J235,0)</f>
        <v>0</v>
      </c>
      <c r="BG235" s="145">
        <f>IF(N235="zákl. přenesená",J235,0)</f>
        <v>0</v>
      </c>
      <c r="BH235" s="145">
        <f>IF(N235="sníž. přenesená",J235,0)</f>
        <v>0</v>
      </c>
      <c r="BI235" s="145">
        <f>IF(N235="nulová",J235,0)</f>
        <v>0</v>
      </c>
      <c r="BJ235" s="16" t="s">
        <v>84</v>
      </c>
      <c r="BK235" s="145">
        <f>ROUND(I235*H235,2)</f>
        <v>0</v>
      </c>
      <c r="BL235" s="16" t="s">
        <v>146</v>
      </c>
      <c r="BM235" s="144" t="s">
        <v>1076</v>
      </c>
    </row>
    <row r="236" spans="2:65" s="1" customFormat="1" ht="14.45" customHeight="1">
      <c r="B236" s="31"/>
      <c r="C236" s="132" t="s">
        <v>1077</v>
      </c>
      <c r="D236" s="132" t="s">
        <v>142</v>
      </c>
      <c r="E236" s="133" t="s">
        <v>1078</v>
      </c>
      <c r="F236" s="134" t="s">
        <v>1079</v>
      </c>
      <c r="G236" s="135" t="s">
        <v>716</v>
      </c>
      <c r="H236" s="136">
        <v>1</v>
      </c>
      <c r="I236" s="137"/>
      <c r="J236" s="138">
        <f>ROUND(I236*H236,2)</f>
        <v>0</v>
      </c>
      <c r="K236" s="139"/>
      <c r="L236" s="31"/>
      <c r="M236" s="140" t="s">
        <v>1</v>
      </c>
      <c r="N236" s="141" t="s">
        <v>41</v>
      </c>
      <c r="P236" s="142">
        <f>O236*H236</f>
        <v>0</v>
      </c>
      <c r="Q236" s="142">
        <v>0</v>
      </c>
      <c r="R236" s="142">
        <f>Q236*H236</f>
        <v>0</v>
      </c>
      <c r="S236" s="142">
        <v>0</v>
      </c>
      <c r="T236" s="143">
        <f>S236*H236</f>
        <v>0</v>
      </c>
      <c r="AR236" s="144" t="s">
        <v>146</v>
      </c>
      <c r="AT236" s="144" t="s">
        <v>142</v>
      </c>
      <c r="AU236" s="144" t="s">
        <v>140</v>
      </c>
      <c r="AY236" s="16" t="s">
        <v>139</v>
      </c>
      <c r="BE236" s="145">
        <f>IF(N236="základní",J236,0)</f>
        <v>0</v>
      </c>
      <c r="BF236" s="145">
        <f>IF(N236="snížená",J236,0)</f>
        <v>0</v>
      </c>
      <c r="BG236" s="145">
        <f>IF(N236="zákl. přenesená",J236,0)</f>
        <v>0</v>
      </c>
      <c r="BH236" s="145">
        <f>IF(N236="sníž. přenesená",J236,0)</f>
        <v>0</v>
      </c>
      <c r="BI236" s="145">
        <f>IF(N236="nulová",J236,0)</f>
        <v>0</v>
      </c>
      <c r="BJ236" s="16" t="s">
        <v>84</v>
      </c>
      <c r="BK236" s="145">
        <f>ROUND(I236*H236,2)</f>
        <v>0</v>
      </c>
      <c r="BL236" s="16" t="s">
        <v>146</v>
      </c>
      <c r="BM236" s="144" t="s">
        <v>1080</v>
      </c>
    </row>
    <row r="237" spans="2:65" s="11" customFormat="1" ht="20.85" customHeight="1">
      <c r="B237" s="120"/>
      <c r="D237" s="121" t="s">
        <v>75</v>
      </c>
      <c r="E237" s="130" t="s">
        <v>774</v>
      </c>
      <c r="F237" s="130" t="s">
        <v>1081</v>
      </c>
      <c r="I237" s="123"/>
      <c r="J237" s="131">
        <f>BK237</f>
        <v>0</v>
      </c>
      <c r="L237" s="120"/>
      <c r="M237" s="125"/>
      <c r="P237" s="126">
        <f>SUM(P238:P242)</f>
        <v>0</v>
      </c>
      <c r="R237" s="126">
        <f>SUM(R238:R242)</f>
        <v>0</v>
      </c>
      <c r="T237" s="127">
        <f>SUM(T238:T242)</f>
        <v>0</v>
      </c>
      <c r="AR237" s="121" t="s">
        <v>84</v>
      </c>
      <c r="AT237" s="128" t="s">
        <v>75</v>
      </c>
      <c r="AU237" s="128" t="s">
        <v>86</v>
      </c>
      <c r="AY237" s="121" t="s">
        <v>139</v>
      </c>
      <c r="BK237" s="129">
        <f>SUM(BK238:BK242)</f>
        <v>0</v>
      </c>
    </row>
    <row r="238" spans="2:65" s="1" customFormat="1" ht="14.45" customHeight="1">
      <c r="B238" s="31"/>
      <c r="C238" s="132" t="s">
        <v>924</v>
      </c>
      <c r="D238" s="132" t="s">
        <v>142</v>
      </c>
      <c r="E238" s="133" t="s">
        <v>1082</v>
      </c>
      <c r="F238" s="134" t="s">
        <v>1083</v>
      </c>
      <c r="G238" s="135" t="s">
        <v>716</v>
      </c>
      <c r="H238" s="136">
        <v>1</v>
      </c>
      <c r="I238" s="137"/>
      <c r="J238" s="138">
        <f>ROUND(I238*H238,2)</f>
        <v>0</v>
      </c>
      <c r="K238" s="139"/>
      <c r="L238" s="31"/>
      <c r="M238" s="140" t="s">
        <v>1</v>
      </c>
      <c r="N238" s="141" t="s">
        <v>41</v>
      </c>
      <c r="P238" s="142">
        <f>O238*H238</f>
        <v>0</v>
      </c>
      <c r="Q238" s="142">
        <v>0</v>
      </c>
      <c r="R238" s="142">
        <f>Q238*H238</f>
        <v>0</v>
      </c>
      <c r="S238" s="142">
        <v>0</v>
      </c>
      <c r="T238" s="143">
        <f>S238*H238</f>
        <v>0</v>
      </c>
      <c r="AR238" s="144" t="s">
        <v>146</v>
      </c>
      <c r="AT238" s="144" t="s">
        <v>142</v>
      </c>
      <c r="AU238" s="144" t="s">
        <v>140</v>
      </c>
      <c r="AY238" s="16" t="s">
        <v>139</v>
      </c>
      <c r="BE238" s="145">
        <f>IF(N238="základní",J238,0)</f>
        <v>0</v>
      </c>
      <c r="BF238" s="145">
        <f>IF(N238="snížená",J238,0)</f>
        <v>0</v>
      </c>
      <c r="BG238" s="145">
        <f>IF(N238="zákl. přenesená",J238,0)</f>
        <v>0</v>
      </c>
      <c r="BH238" s="145">
        <f>IF(N238="sníž. přenesená",J238,0)</f>
        <v>0</v>
      </c>
      <c r="BI238" s="145">
        <f>IF(N238="nulová",J238,0)</f>
        <v>0</v>
      </c>
      <c r="BJ238" s="16" t="s">
        <v>84</v>
      </c>
      <c r="BK238" s="145">
        <f>ROUND(I238*H238,2)</f>
        <v>0</v>
      </c>
      <c r="BL238" s="16" t="s">
        <v>146</v>
      </c>
      <c r="BM238" s="144" t="s">
        <v>1084</v>
      </c>
    </row>
    <row r="239" spans="2:65" s="1" customFormat="1" ht="14.45" customHeight="1">
      <c r="B239" s="31"/>
      <c r="C239" s="132" t="s">
        <v>1085</v>
      </c>
      <c r="D239" s="132" t="s">
        <v>142</v>
      </c>
      <c r="E239" s="133" t="s">
        <v>1086</v>
      </c>
      <c r="F239" s="134" t="s">
        <v>1087</v>
      </c>
      <c r="G239" s="135" t="s">
        <v>716</v>
      </c>
      <c r="H239" s="136">
        <v>1</v>
      </c>
      <c r="I239" s="137"/>
      <c r="J239" s="138">
        <f>ROUND(I239*H239,2)</f>
        <v>0</v>
      </c>
      <c r="K239" s="139"/>
      <c r="L239" s="31"/>
      <c r="M239" s="140" t="s">
        <v>1</v>
      </c>
      <c r="N239" s="141" t="s">
        <v>41</v>
      </c>
      <c r="P239" s="142">
        <f>O239*H239</f>
        <v>0</v>
      </c>
      <c r="Q239" s="142">
        <v>0</v>
      </c>
      <c r="R239" s="142">
        <f>Q239*H239</f>
        <v>0</v>
      </c>
      <c r="S239" s="142">
        <v>0</v>
      </c>
      <c r="T239" s="143">
        <f>S239*H239</f>
        <v>0</v>
      </c>
      <c r="AR239" s="144" t="s">
        <v>146</v>
      </c>
      <c r="AT239" s="144" t="s">
        <v>142</v>
      </c>
      <c r="AU239" s="144" t="s">
        <v>140</v>
      </c>
      <c r="AY239" s="16" t="s">
        <v>139</v>
      </c>
      <c r="BE239" s="145">
        <f>IF(N239="základní",J239,0)</f>
        <v>0</v>
      </c>
      <c r="BF239" s="145">
        <f>IF(N239="snížená",J239,0)</f>
        <v>0</v>
      </c>
      <c r="BG239" s="145">
        <f>IF(N239="zákl. přenesená",J239,0)</f>
        <v>0</v>
      </c>
      <c r="BH239" s="145">
        <f>IF(N239="sníž. přenesená",J239,0)</f>
        <v>0</v>
      </c>
      <c r="BI239" s="145">
        <f>IF(N239="nulová",J239,0)</f>
        <v>0</v>
      </c>
      <c r="BJ239" s="16" t="s">
        <v>84</v>
      </c>
      <c r="BK239" s="145">
        <f>ROUND(I239*H239,2)</f>
        <v>0</v>
      </c>
      <c r="BL239" s="16" t="s">
        <v>146</v>
      </c>
      <c r="BM239" s="144" t="s">
        <v>1088</v>
      </c>
    </row>
    <row r="240" spans="2:65" s="1" customFormat="1" ht="14.45" customHeight="1">
      <c r="B240" s="31"/>
      <c r="C240" s="132" t="s">
        <v>927</v>
      </c>
      <c r="D240" s="132" t="s">
        <v>142</v>
      </c>
      <c r="E240" s="133" t="s">
        <v>1089</v>
      </c>
      <c r="F240" s="134" t="s">
        <v>1090</v>
      </c>
      <c r="G240" s="135" t="s">
        <v>716</v>
      </c>
      <c r="H240" s="136">
        <v>70</v>
      </c>
      <c r="I240" s="137"/>
      <c r="J240" s="138">
        <f>ROUND(I240*H240,2)</f>
        <v>0</v>
      </c>
      <c r="K240" s="139"/>
      <c r="L240" s="31"/>
      <c r="M240" s="140" t="s">
        <v>1</v>
      </c>
      <c r="N240" s="141" t="s">
        <v>41</v>
      </c>
      <c r="P240" s="142">
        <f>O240*H240</f>
        <v>0</v>
      </c>
      <c r="Q240" s="142">
        <v>0</v>
      </c>
      <c r="R240" s="142">
        <f>Q240*H240</f>
        <v>0</v>
      </c>
      <c r="S240" s="142">
        <v>0</v>
      </c>
      <c r="T240" s="143">
        <f>S240*H240</f>
        <v>0</v>
      </c>
      <c r="AR240" s="144" t="s">
        <v>146</v>
      </c>
      <c r="AT240" s="144" t="s">
        <v>142</v>
      </c>
      <c r="AU240" s="144" t="s">
        <v>140</v>
      </c>
      <c r="AY240" s="16" t="s">
        <v>139</v>
      </c>
      <c r="BE240" s="145">
        <f>IF(N240="základní",J240,0)</f>
        <v>0</v>
      </c>
      <c r="BF240" s="145">
        <f>IF(N240="snížená",J240,0)</f>
        <v>0</v>
      </c>
      <c r="BG240" s="145">
        <f>IF(N240="zákl. přenesená",J240,0)</f>
        <v>0</v>
      </c>
      <c r="BH240" s="145">
        <f>IF(N240="sníž. přenesená",J240,0)</f>
        <v>0</v>
      </c>
      <c r="BI240" s="145">
        <f>IF(N240="nulová",J240,0)</f>
        <v>0</v>
      </c>
      <c r="BJ240" s="16" t="s">
        <v>84</v>
      </c>
      <c r="BK240" s="145">
        <f>ROUND(I240*H240,2)</f>
        <v>0</v>
      </c>
      <c r="BL240" s="16" t="s">
        <v>146</v>
      </c>
      <c r="BM240" s="144" t="s">
        <v>1091</v>
      </c>
    </row>
    <row r="241" spans="2:65" s="1" customFormat="1" ht="14.45" customHeight="1">
      <c r="B241" s="31"/>
      <c r="C241" s="132" t="s">
        <v>1092</v>
      </c>
      <c r="D241" s="132" t="s">
        <v>142</v>
      </c>
      <c r="E241" s="133" t="s">
        <v>1093</v>
      </c>
      <c r="F241" s="134" t="s">
        <v>1094</v>
      </c>
      <c r="G241" s="135" t="s">
        <v>799</v>
      </c>
      <c r="H241" s="136">
        <v>12</v>
      </c>
      <c r="I241" s="137"/>
      <c r="J241" s="138">
        <f>ROUND(I241*H241,2)</f>
        <v>0</v>
      </c>
      <c r="K241" s="139"/>
      <c r="L241" s="31"/>
      <c r="M241" s="140" t="s">
        <v>1</v>
      </c>
      <c r="N241" s="141" t="s">
        <v>41</v>
      </c>
      <c r="P241" s="142">
        <f>O241*H241</f>
        <v>0</v>
      </c>
      <c r="Q241" s="142">
        <v>0</v>
      </c>
      <c r="R241" s="142">
        <f>Q241*H241</f>
        <v>0</v>
      </c>
      <c r="S241" s="142">
        <v>0</v>
      </c>
      <c r="T241" s="143">
        <f>S241*H241</f>
        <v>0</v>
      </c>
      <c r="AR241" s="144" t="s">
        <v>146</v>
      </c>
      <c r="AT241" s="144" t="s">
        <v>142</v>
      </c>
      <c r="AU241" s="144" t="s">
        <v>140</v>
      </c>
      <c r="AY241" s="16" t="s">
        <v>139</v>
      </c>
      <c r="BE241" s="145">
        <f>IF(N241="základní",J241,0)</f>
        <v>0</v>
      </c>
      <c r="BF241" s="145">
        <f>IF(N241="snížená",J241,0)</f>
        <v>0</v>
      </c>
      <c r="BG241" s="145">
        <f>IF(N241="zákl. přenesená",J241,0)</f>
        <v>0</v>
      </c>
      <c r="BH241" s="145">
        <f>IF(N241="sníž. přenesená",J241,0)</f>
        <v>0</v>
      </c>
      <c r="BI241" s="145">
        <f>IF(N241="nulová",J241,0)</f>
        <v>0</v>
      </c>
      <c r="BJ241" s="16" t="s">
        <v>84</v>
      </c>
      <c r="BK241" s="145">
        <f>ROUND(I241*H241,2)</f>
        <v>0</v>
      </c>
      <c r="BL241" s="16" t="s">
        <v>146</v>
      </c>
      <c r="BM241" s="144" t="s">
        <v>1095</v>
      </c>
    </row>
    <row r="242" spans="2:65" s="1" customFormat="1" ht="14.45" customHeight="1">
      <c r="B242" s="31"/>
      <c r="C242" s="132" t="s">
        <v>930</v>
      </c>
      <c r="D242" s="132" t="s">
        <v>142</v>
      </c>
      <c r="E242" s="133" t="s">
        <v>1096</v>
      </c>
      <c r="F242" s="134" t="s">
        <v>1097</v>
      </c>
      <c r="G242" s="135" t="s">
        <v>163</v>
      </c>
      <c r="H242" s="136">
        <v>1</v>
      </c>
      <c r="I242" s="137"/>
      <c r="J242" s="138">
        <f>ROUND(I242*H242,2)</f>
        <v>0</v>
      </c>
      <c r="K242" s="139"/>
      <c r="L242" s="31"/>
      <c r="M242" s="187" t="s">
        <v>1</v>
      </c>
      <c r="N242" s="188" t="s">
        <v>41</v>
      </c>
      <c r="O242" s="189"/>
      <c r="P242" s="190">
        <f>O242*H242</f>
        <v>0</v>
      </c>
      <c r="Q242" s="190">
        <v>0</v>
      </c>
      <c r="R242" s="190">
        <f>Q242*H242</f>
        <v>0</v>
      </c>
      <c r="S242" s="190">
        <v>0</v>
      </c>
      <c r="T242" s="191">
        <f>S242*H242</f>
        <v>0</v>
      </c>
      <c r="AR242" s="144" t="s">
        <v>146</v>
      </c>
      <c r="AT242" s="144" t="s">
        <v>142</v>
      </c>
      <c r="AU242" s="144" t="s">
        <v>140</v>
      </c>
      <c r="AY242" s="16" t="s">
        <v>139</v>
      </c>
      <c r="BE242" s="145">
        <f>IF(N242="základní",J242,0)</f>
        <v>0</v>
      </c>
      <c r="BF242" s="145">
        <f>IF(N242="snížená",J242,0)</f>
        <v>0</v>
      </c>
      <c r="BG242" s="145">
        <f>IF(N242="zákl. přenesená",J242,0)</f>
        <v>0</v>
      </c>
      <c r="BH242" s="145">
        <f>IF(N242="sníž. přenesená",J242,0)</f>
        <v>0</v>
      </c>
      <c r="BI242" s="145">
        <f>IF(N242="nulová",J242,0)</f>
        <v>0</v>
      </c>
      <c r="BJ242" s="16" t="s">
        <v>84</v>
      </c>
      <c r="BK242" s="145">
        <f>ROUND(I242*H242,2)</f>
        <v>0</v>
      </c>
      <c r="BL242" s="16" t="s">
        <v>146</v>
      </c>
      <c r="BM242" s="144" t="s">
        <v>1098</v>
      </c>
    </row>
    <row r="243" spans="2:65" s="1" customFormat="1" ht="6.95" customHeight="1">
      <c r="B243" s="43"/>
      <c r="C243" s="44"/>
      <c r="D243" s="44"/>
      <c r="E243" s="44"/>
      <c r="F243" s="44"/>
      <c r="G243" s="44"/>
      <c r="H243" s="44"/>
      <c r="I243" s="44"/>
      <c r="J243" s="44"/>
      <c r="K243" s="44"/>
      <c r="L243" s="31"/>
    </row>
  </sheetData>
  <sheetProtection algorithmName="SHA-512" hashValue="Ggt+XJ3HUNKhHLlgdNRTMvUFEkcy1qTVZ0v+odiscdxxL1F0uVAJPxhlPbc43wetIkagY3R3HHJCZI++i53jiQ==" saltValue="SePCeqEGtBC6YG7VvaORCNtRO62tsXxs4T9XJITG9ZObsJFUuT3TJByXKHRvKpg579fDZJI0Y/BftKUWQOUC7g==" spinCount="100000" sheet="1" objects="1" scenarios="1" formatColumns="0" formatRows="0" autoFilter="0"/>
  <autoFilter ref="C123:K242" xr:uid="{00000000-0009-0000-0000-000003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60"/>
  <sheetViews>
    <sheetView showGridLines="0" workbookViewId="0"/>
  </sheetViews>
  <sheetFormatPr defaultRowHeight="15.75"/>
  <cols>
    <col min="1" max="1" width="8.83203125" customWidth="1"/>
    <col min="2" max="2" width="1.1640625" customWidth="1"/>
    <col min="3" max="4" width="4.5" customWidth="1"/>
    <col min="5" max="5" width="18.33203125" customWidth="1"/>
    <col min="6" max="6" width="54.5" customWidth="1"/>
    <col min="7" max="7" width="8" customWidth="1"/>
    <col min="8" max="8" width="15" customWidth="1"/>
    <col min="9" max="9" width="16.83203125" customWidth="1"/>
    <col min="10" max="10" width="23.83203125" customWidth="1"/>
    <col min="11" max="11" width="23.83203125" hidden="1" customWidth="1"/>
    <col min="12" max="12" width="10" customWidth="1"/>
    <col min="13" max="13" width="11.5" hidden="1" customWidth="1"/>
    <col min="14" max="14" width="9.1640625" hidden="1"/>
    <col min="15" max="20" width="15.1640625" hidden="1" customWidth="1"/>
    <col min="21" max="21" width="17.5" hidden="1" customWidth="1"/>
    <col min="22" max="22" width="13.1640625" customWidth="1"/>
    <col min="23" max="23" width="17.5" customWidth="1"/>
    <col min="24" max="24" width="13.1640625" customWidth="1"/>
    <col min="25" max="25" width="16" customWidth="1"/>
    <col min="26" max="26" width="11.6640625" customWidth="1"/>
    <col min="27" max="27" width="16" customWidth="1"/>
    <col min="28" max="28" width="17.5" customWidth="1"/>
    <col min="29" max="29" width="11.6640625" customWidth="1"/>
    <col min="30" max="30" width="16" customWidth="1"/>
    <col min="31" max="31" width="17.5" customWidth="1"/>
    <col min="44" max="65" width="9.1640625" hidden="1"/>
  </cols>
  <sheetData>
    <row r="2" spans="2:46" ht="36.950000000000003" customHeight="1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95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99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7" customHeight="1">
      <c r="B7" s="19"/>
      <c r="E7" s="230" t="str">
        <f>'Rekapitulace stavby'!K6</f>
        <v>Rekonstrukce požární vzduchotechniky budova B - I. etapa - pomocné únikové schodiště a strojovna evakuačního výtahu č.38</v>
      </c>
      <c r="F7" s="231"/>
      <c r="G7" s="231"/>
      <c r="H7" s="231"/>
      <c r="L7" s="19"/>
    </row>
    <row r="8" spans="2:46" s="1" customFormat="1" ht="12" customHeight="1">
      <c r="B8" s="31"/>
      <c r="D8" s="26" t="s">
        <v>100</v>
      </c>
      <c r="L8" s="31"/>
    </row>
    <row r="9" spans="2:46" s="1" customFormat="1" ht="15.6" customHeight="1">
      <c r="B9" s="31"/>
      <c r="E9" s="192" t="s">
        <v>1099</v>
      </c>
      <c r="F9" s="232"/>
      <c r="G9" s="232"/>
      <c r="H9" s="232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1. 12. 2023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1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3" t="str">
        <f>'Rekapitulace stavby'!E14</f>
        <v>Vyplň údaj</v>
      </c>
      <c r="F18" s="214"/>
      <c r="G18" s="214"/>
      <c r="H18" s="214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1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240" customHeight="1">
      <c r="B27" s="88"/>
      <c r="E27" s="219" t="s">
        <v>102</v>
      </c>
      <c r="F27" s="219"/>
      <c r="G27" s="219"/>
      <c r="H27" s="219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36</v>
      </c>
      <c r="J30" s="65">
        <f>ROUND(J121,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4" t="s">
        <v>40</v>
      </c>
      <c r="E33" s="26" t="s">
        <v>41</v>
      </c>
      <c r="F33" s="90">
        <f>ROUND((SUM(BE121:BE159)),  2)</f>
        <v>0</v>
      </c>
      <c r="I33" s="91">
        <v>0.21</v>
      </c>
      <c r="J33" s="90">
        <f>ROUND(((SUM(BE121:BE159))*I33),  2)</f>
        <v>0</v>
      </c>
      <c r="L33" s="31"/>
    </row>
    <row r="34" spans="2:12" s="1" customFormat="1" ht="14.45" customHeight="1">
      <c r="B34" s="31"/>
      <c r="E34" s="26" t="s">
        <v>42</v>
      </c>
      <c r="F34" s="90">
        <f>ROUND((SUM(BF121:BF159)),  2)</f>
        <v>0</v>
      </c>
      <c r="I34" s="91">
        <v>0.12</v>
      </c>
      <c r="J34" s="90">
        <f>ROUND(((SUM(BF121:BF159))*I34),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0">
        <f>ROUND((SUM(BG121:BG159)),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0">
        <f>ROUND((SUM(BH121:BH159)),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0">
        <f>ROUND((SUM(BI121:BI159)),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46</v>
      </c>
      <c r="E39" s="56"/>
      <c r="F39" s="56"/>
      <c r="G39" s="94" t="s">
        <v>47</v>
      </c>
      <c r="H39" s="95" t="s">
        <v>48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98" t="s">
        <v>52</v>
      </c>
      <c r="G61" s="42" t="s">
        <v>51</v>
      </c>
      <c r="H61" s="33"/>
      <c r="I61" s="33"/>
      <c r="J61" s="99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98" t="s">
        <v>52</v>
      </c>
      <c r="G76" s="42" t="s">
        <v>51</v>
      </c>
      <c r="H76" s="33"/>
      <c r="I76" s="33"/>
      <c r="J76" s="99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7" customHeight="1">
      <c r="B85" s="31"/>
      <c r="E85" s="230" t="str">
        <f>E7</f>
        <v>Rekonstrukce požární vzduchotechniky budova B - I. etapa - pomocné únikové schodiště a strojovna evakuačního výtahu č.38</v>
      </c>
      <c r="F85" s="231"/>
      <c r="G85" s="231"/>
      <c r="H85" s="231"/>
      <c r="L85" s="31"/>
    </row>
    <row r="86" spans="2:47" s="1" customFormat="1" ht="12" customHeight="1">
      <c r="B86" s="31"/>
      <c r="C86" s="26" t="s">
        <v>100</v>
      </c>
      <c r="L86" s="31"/>
    </row>
    <row r="87" spans="2:47" s="1" customFormat="1" ht="15.6" customHeight="1">
      <c r="B87" s="31"/>
      <c r="E87" s="192" t="str">
        <f>E9</f>
        <v>04 - VZT</v>
      </c>
      <c r="F87" s="232"/>
      <c r="G87" s="232"/>
      <c r="H87" s="23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1. 12. 2023</v>
      </c>
      <c r="L89" s="31"/>
    </row>
    <row r="90" spans="2:47" s="1" customFormat="1" ht="6.95" customHeight="1">
      <c r="B90" s="31"/>
      <c r="L90" s="31"/>
    </row>
    <row r="91" spans="2:47" s="1" customFormat="1" ht="40.9" customHeight="1">
      <c r="B91" s="31"/>
      <c r="C91" s="26" t="s">
        <v>24</v>
      </c>
      <c r="F91" s="24" t="str">
        <f>E15</f>
        <v>Nemocnice Šumperk a.s.</v>
      </c>
      <c r="I91" s="26" t="s">
        <v>30</v>
      </c>
      <c r="J91" s="29" t="str">
        <f>E21</f>
        <v>LACHMAN STYL s.r.o, Plumlovská 522/44, Prostějov</v>
      </c>
      <c r="L91" s="31"/>
    </row>
    <row r="92" spans="2:47" s="1" customFormat="1" ht="15.6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104</v>
      </c>
      <c r="D94" s="92"/>
      <c r="E94" s="92"/>
      <c r="F94" s="92"/>
      <c r="G94" s="92"/>
      <c r="H94" s="92"/>
      <c r="I94" s="92"/>
      <c r="J94" s="101" t="s">
        <v>105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106</v>
      </c>
      <c r="J96" s="65">
        <f>J121</f>
        <v>0</v>
      </c>
      <c r="L96" s="31"/>
      <c r="AU96" s="16" t="s">
        <v>107</v>
      </c>
    </row>
    <row r="97" spans="2:12" s="8" customFormat="1" ht="24.95" customHeight="1">
      <c r="B97" s="103"/>
      <c r="D97" s="104" t="s">
        <v>115</v>
      </c>
      <c r="E97" s="105"/>
      <c r="F97" s="105"/>
      <c r="G97" s="105"/>
      <c r="H97" s="105"/>
      <c r="I97" s="105"/>
      <c r="J97" s="106">
        <f>J122</f>
        <v>0</v>
      </c>
      <c r="L97" s="103"/>
    </row>
    <row r="98" spans="2:12" s="9" customFormat="1" ht="19.899999999999999" customHeight="1">
      <c r="B98" s="107"/>
      <c r="D98" s="108" t="s">
        <v>1100</v>
      </c>
      <c r="E98" s="109"/>
      <c r="F98" s="109"/>
      <c r="G98" s="109"/>
      <c r="H98" s="109"/>
      <c r="I98" s="109"/>
      <c r="J98" s="110">
        <f>J123</f>
        <v>0</v>
      </c>
      <c r="L98" s="107"/>
    </row>
    <row r="99" spans="2:12" s="9" customFormat="1" ht="14.85" customHeight="1">
      <c r="B99" s="107"/>
      <c r="D99" s="108" t="s">
        <v>1101</v>
      </c>
      <c r="E99" s="109"/>
      <c r="F99" s="109"/>
      <c r="G99" s="109"/>
      <c r="H99" s="109"/>
      <c r="I99" s="109"/>
      <c r="J99" s="110">
        <f>J124</f>
        <v>0</v>
      </c>
      <c r="L99" s="107"/>
    </row>
    <row r="100" spans="2:12" s="9" customFormat="1" ht="14.85" customHeight="1">
      <c r="B100" s="107"/>
      <c r="D100" s="108" t="s">
        <v>1102</v>
      </c>
      <c r="E100" s="109"/>
      <c r="F100" s="109"/>
      <c r="G100" s="109"/>
      <c r="H100" s="109"/>
      <c r="I100" s="109"/>
      <c r="J100" s="110">
        <f>J139</f>
        <v>0</v>
      </c>
      <c r="L100" s="107"/>
    </row>
    <row r="101" spans="2:12" s="9" customFormat="1" ht="14.85" customHeight="1">
      <c r="B101" s="107"/>
      <c r="D101" s="108" t="s">
        <v>1103</v>
      </c>
      <c r="E101" s="109"/>
      <c r="F101" s="109"/>
      <c r="G101" s="109"/>
      <c r="H101" s="109"/>
      <c r="I101" s="109"/>
      <c r="J101" s="110">
        <f>J148</f>
        <v>0</v>
      </c>
      <c r="L101" s="107"/>
    </row>
    <row r="102" spans="2:12" s="1" customFormat="1" ht="21.75" customHeight="1">
      <c r="B102" s="31"/>
      <c r="L102" s="31"/>
    </row>
    <row r="103" spans="2:12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1"/>
    </row>
    <row r="107" spans="2:12" s="1" customFormat="1" ht="6.95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31"/>
    </row>
    <row r="108" spans="2:12" s="1" customFormat="1" ht="24.95" customHeight="1">
      <c r="B108" s="31"/>
      <c r="C108" s="20" t="s">
        <v>124</v>
      </c>
      <c r="L108" s="31"/>
    </row>
    <row r="109" spans="2:12" s="1" customFormat="1" ht="6.95" customHeight="1">
      <c r="B109" s="31"/>
      <c r="L109" s="31"/>
    </row>
    <row r="110" spans="2:12" s="1" customFormat="1" ht="12" customHeight="1">
      <c r="B110" s="31"/>
      <c r="C110" s="26" t="s">
        <v>16</v>
      </c>
      <c r="L110" s="31"/>
    </row>
    <row r="111" spans="2:12" s="1" customFormat="1" ht="27" customHeight="1">
      <c r="B111" s="31"/>
      <c r="E111" s="230" t="str">
        <f>E7</f>
        <v>Rekonstrukce požární vzduchotechniky budova B - I. etapa - pomocné únikové schodiště a strojovna evakuačního výtahu č.38</v>
      </c>
      <c r="F111" s="231"/>
      <c r="G111" s="231"/>
      <c r="H111" s="231"/>
      <c r="L111" s="31"/>
    </row>
    <row r="112" spans="2:12" s="1" customFormat="1" ht="12" customHeight="1">
      <c r="B112" s="31"/>
      <c r="C112" s="26" t="s">
        <v>100</v>
      </c>
      <c r="L112" s="31"/>
    </row>
    <row r="113" spans="2:65" s="1" customFormat="1" ht="15.6" customHeight="1">
      <c r="B113" s="31"/>
      <c r="E113" s="192" t="str">
        <f>E9</f>
        <v>04 - VZT</v>
      </c>
      <c r="F113" s="232"/>
      <c r="G113" s="232"/>
      <c r="H113" s="232"/>
      <c r="L113" s="31"/>
    </row>
    <row r="114" spans="2:65" s="1" customFormat="1" ht="6.95" customHeight="1">
      <c r="B114" s="31"/>
      <c r="L114" s="31"/>
    </row>
    <row r="115" spans="2:65" s="1" customFormat="1" ht="12" customHeight="1">
      <c r="B115" s="31"/>
      <c r="C115" s="26" t="s">
        <v>20</v>
      </c>
      <c r="F115" s="24" t="str">
        <f>F12</f>
        <v xml:space="preserve"> </v>
      </c>
      <c r="I115" s="26" t="s">
        <v>22</v>
      </c>
      <c r="J115" s="51" t="str">
        <f>IF(J12="","",J12)</f>
        <v>1. 12. 2023</v>
      </c>
      <c r="L115" s="31"/>
    </row>
    <row r="116" spans="2:65" s="1" customFormat="1" ht="6.95" customHeight="1">
      <c r="B116" s="31"/>
      <c r="L116" s="31"/>
    </row>
    <row r="117" spans="2:65" s="1" customFormat="1" ht="40.9" customHeight="1">
      <c r="B117" s="31"/>
      <c r="C117" s="26" t="s">
        <v>24</v>
      </c>
      <c r="F117" s="24" t="str">
        <f>E15</f>
        <v>Nemocnice Šumperk a.s.</v>
      </c>
      <c r="I117" s="26" t="s">
        <v>30</v>
      </c>
      <c r="J117" s="29" t="str">
        <f>E21</f>
        <v>LACHMAN STYL s.r.o, Plumlovská 522/44, Prostějov</v>
      </c>
      <c r="L117" s="31"/>
    </row>
    <row r="118" spans="2:65" s="1" customFormat="1" ht="15.6" customHeight="1">
      <c r="B118" s="31"/>
      <c r="C118" s="26" t="s">
        <v>28</v>
      </c>
      <c r="F118" s="24" t="str">
        <f>IF(E18="","",E18)</f>
        <v>Vyplň údaj</v>
      </c>
      <c r="I118" s="26" t="s">
        <v>33</v>
      </c>
      <c r="J118" s="29" t="str">
        <f>E24</f>
        <v xml:space="preserve"> </v>
      </c>
      <c r="L118" s="31"/>
    </row>
    <row r="119" spans="2:65" s="1" customFormat="1" ht="10.35" customHeight="1">
      <c r="B119" s="31"/>
      <c r="L119" s="31"/>
    </row>
    <row r="120" spans="2:65" s="10" customFormat="1" ht="29.25" customHeight="1">
      <c r="B120" s="111"/>
      <c r="C120" s="112" t="s">
        <v>125</v>
      </c>
      <c r="D120" s="113" t="s">
        <v>61</v>
      </c>
      <c r="E120" s="113" t="s">
        <v>57</v>
      </c>
      <c r="F120" s="113" t="s">
        <v>58</v>
      </c>
      <c r="G120" s="113" t="s">
        <v>126</v>
      </c>
      <c r="H120" s="113" t="s">
        <v>127</v>
      </c>
      <c r="I120" s="113" t="s">
        <v>128</v>
      </c>
      <c r="J120" s="114" t="s">
        <v>105</v>
      </c>
      <c r="K120" s="115" t="s">
        <v>129</v>
      </c>
      <c r="L120" s="111"/>
      <c r="M120" s="58" t="s">
        <v>1</v>
      </c>
      <c r="N120" s="59" t="s">
        <v>40</v>
      </c>
      <c r="O120" s="59" t="s">
        <v>130</v>
      </c>
      <c r="P120" s="59" t="s">
        <v>131</v>
      </c>
      <c r="Q120" s="59" t="s">
        <v>132</v>
      </c>
      <c r="R120" s="59" t="s">
        <v>133</v>
      </c>
      <c r="S120" s="59" t="s">
        <v>134</v>
      </c>
      <c r="T120" s="60" t="s">
        <v>135</v>
      </c>
    </row>
    <row r="121" spans="2:65" s="1" customFormat="1" ht="22.9" customHeight="1">
      <c r="B121" s="31"/>
      <c r="C121" s="63" t="s">
        <v>136</v>
      </c>
      <c r="J121" s="116">
        <f>BK121</f>
        <v>0</v>
      </c>
      <c r="L121" s="31"/>
      <c r="M121" s="61"/>
      <c r="N121" s="52"/>
      <c r="O121" s="52"/>
      <c r="P121" s="117">
        <f>P122</f>
        <v>0</v>
      </c>
      <c r="Q121" s="52"/>
      <c r="R121" s="117">
        <f>R122</f>
        <v>0</v>
      </c>
      <c r="S121" s="52"/>
      <c r="T121" s="118">
        <f>T122</f>
        <v>0</v>
      </c>
      <c r="AT121" s="16" t="s">
        <v>75</v>
      </c>
      <c r="AU121" s="16" t="s">
        <v>107</v>
      </c>
      <c r="BK121" s="119">
        <f>BK122</f>
        <v>0</v>
      </c>
    </row>
    <row r="122" spans="2:65" s="11" customFormat="1" ht="25.9" customHeight="1">
      <c r="B122" s="120"/>
      <c r="D122" s="121" t="s">
        <v>75</v>
      </c>
      <c r="E122" s="122" t="s">
        <v>366</v>
      </c>
      <c r="F122" s="122" t="s">
        <v>367</v>
      </c>
      <c r="I122" s="123"/>
      <c r="J122" s="124">
        <f>BK122</f>
        <v>0</v>
      </c>
      <c r="L122" s="120"/>
      <c r="M122" s="125"/>
      <c r="P122" s="126">
        <f>P123</f>
        <v>0</v>
      </c>
      <c r="R122" s="126">
        <f>R123</f>
        <v>0</v>
      </c>
      <c r="T122" s="127">
        <f>T123</f>
        <v>0</v>
      </c>
      <c r="AR122" s="121" t="s">
        <v>86</v>
      </c>
      <c r="AT122" s="128" t="s">
        <v>75</v>
      </c>
      <c r="AU122" s="128" t="s">
        <v>76</v>
      </c>
      <c r="AY122" s="121" t="s">
        <v>139</v>
      </c>
      <c r="BK122" s="129">
        <f>BK123</f>
        <v>0</v>
      </c>
    </row>
    <row r="123" spans="2:65" s="11" customFormat="1" ht="22.9" customHeight="1">
      <c r="B123" s="120"/>
      <c r="D123" s="121" t="s">
        <v>75</v>
      </c>
      <c r="E123" s="130" t="s">
        <v>1104</v>
      </c>
      <c r="F123" s="130" t="s">
        <v>1105</v>
      </c>
      <c r="I123" s="123"/>
      <c r="J123" s="131">
        <f>BK123</f>
        <v>0</v>
      </c>
      <c r="L123" s="120"/>
      <c r="M123" s="125"/>
      <c r="P123" s="126">
        <f>P124+P139+P148</f>
        <v>0</v>
      </c>
      <c r="R123" s="126">
        <f>R124+R139+R148</f>
        <v>0</v>
      </c>
      <c r="T123" s="127">
        <f>T124+T139+T148</f>
        <v>0</v>
      </c>
      <c r="AR123" s="121" t="s">
        <v>86</v>
      </c>
      <c r="AT123" s="128" t="s">
        <v>75</v>
      </c>
      <c r="AU123" s="128" t="s">
        <v>84</v>
      </c>
      <c r="AY123" s="121" t="s">
        <v>139</v>
      </c>
      <c r="BK123" s="129">
        <f>BK124+BK139+BK148</f>
        <v>0</v>
      </c>
    </row>
    <row r="124" spans="2:65" s="11" customFormat="1" ht="20.85" customHeight="1">
      <c r="B124" s="120"/>
      <c r="D124" s="121" t="s">
        <v>75</v>
      </c>
      <c r="E124" s="130" t="s">
        <v>1106</v>
      </c>
      <c r="F124" s="130" t="s">
        <v>1107</v>
      </c>
      <c r="I124" s="123"/>
      <c r="J124" s="131">
        <f>BK124</f>
        <v>0</v>
      </c>
      <c r="L124" s="120"/>
      <c r="M124" s="125"/>
      <c r="P124" s="126">
        <f>SUM(P125:P138)</f>
        <v>0</v>
      </c>
      <c r="R124" s="126">
        <f>SUM(R125:R138)</f>
        <v>0</v>
      </c>
      <c r="T124" s="127">
        <f>SUM(T125:T138)</f>
        <v>0</v>
      </c>
      <c r="AR124" s="121" t="s">
        <v>84</v>
      </c>
      <c r="AT124" s="128" t="s">
        <v>75</v>
      </c>
      <c r="AU124" s="128" t="s">
        <v>86</v>
      </c>
      <c r="AY124" s="121" t="s">
        <v>139</v>
      </c>
      <c r="BK124" s="129">
        <f>SUM(BK125:BK138)</f>
        <v>0</v>
      </c>
    </row>
    <row r="125" spans="2:65" s="1" customFormat="1" ht="14.45" customHeight="1">
      <c r="B125" s="31"/>
      <c r="C125" s="171" t="s">
        <v>84</v>
      </c>
      <c r="D125" s="171" t="s">
        <v>247</v>
      </c>
      <c r="E125" s="172" t="s">
        <v>1108</v>
      </c>
      <c r="F125" s="173" t="s">
        <v>1109</v>
      </c>
      <c r="G125" s="174" t="s">
        <v>716</v>
      </c>
      <c r="H125" s="175">
        <v>1</v>
      </c>
      <c r="I125" s="176"/>
      <c r="J125" s="177">
        <f t="shared" ref="J125:J138" si="0">ROUND(I125*H125,2)</f>
        <v>0</v>
      </c>
      <c r="K125" s="178"/>
      <c r="L125" s="179"/>
      <c r="M125" s="180" t="s">
        <v>1</v>
      </c>
      <c r="N125" s="181" t="s">
        <v>41</v>
      </c>
      <c r="P125" s="142">
        <f t="shared" ref="P125:P138" si="1">O125*H125</f>
        <v>0</v>
      </c>
      <c r="Q125" s="142">
        <v>0</v>
      </c>
      <c r="R125" s="142">
        <f t="shared" ref="R125:R138" si="2">Q125*H125</f>
        <v>0</v>
      </c>
      <c r="S125" s="142">
        <v>0</v>
      </c>
      <c r="T125" s="143">
        <f t="shared" ref="T125:T138" si="3">S125*H125</f>
        <v>0</v>
      </c>
      <c r="AR125" s="144" t="s">
        <v>197</v>
      </c>
      <c r="AT125" s="144" t="s">
        <v>247</v>
      </c>
      <c r="AU125" s="144" t="s">
        <v>140</v>
      </c>
      <c r="AY125" s="16" t="s">
        <v>139</v>
      </c>
      <c r="BE125" s="145">
        <f t="shared" ref="BE125:BE138" si="4">IF(N125="základní",J125,0)</f>
        <v>0</v>
      </c>
      <c r="BF125" s="145">
        <f t="shared" ref="BF125:BF138" si="5">IF(N125="snížená",J125,0)</f>
        <v>0</v>
      </c>
      <c r="BG125" s="145">
        <f t="shared" ref="BG125:BG138" si="6">IF(N125="zákl. přenesená",J125,0)</f>
        <v>0</v>
      </c>
      <c r="BH125" s="145">
        <f t="shared" ref="BH125:BH138" si="7">IF(N125="sníž. přenesená",J125,0)</f>
        <v>0</v>
      </c>
      <c r="BI125" s="145">
        <f t="shared" ref="BI125:BI138" si="8">IF(N125="nulová",J125,0)</f>
        <v>0</v>
      </c>
      <c r="BJ125" s="16" t="s">
        <v>84</v>
      </c>
      <c r="BK125" s="145">
        <f t="shared" ref="BK125:BK138" si="9">ROUND(I125*H125,2)</f>
        <v>0</v>
      </c>
      <c r="BL125" s="16" t="s">
        <v>146</v>
      </c>
      <c r="BM125" s="144" t="s">
        <v>86</v>
      </c>
    </row>
    <row r="126" spans="2:65" s="1" customFormat="1" ht="22.15" customHeight="1">
      <c r="B126" s="31"/>
      <c r="C126" s="171" t="s">
        <v>86</v>
      </c>
      <c r="D126" s="171" t="s">
        <v>247</v>
      </c>
      <c r="E126" s="172" t="s">
        <v>1110</v>
      </c>
      <c r="F126" s="173" t="s">
        <v>1111</v>
      </c>
      <c r="G126" s="174" t="s">
        <v>716</v>
      </c>
      <c r="H126" s="175">
        <v>1</v>
      </c>
      <c r="I126" s="176"/>
      <c r="J126" s="177">
        <f t="shared" si="0"/>
        <v>0</v>
      </c>
      <c r="K126" s="178"/>
      <c r="L126" s="179"/>
      <c r="M126" s="180" t="s">
        <v>1</v>
      </c>
      <c r="N126" s="181" t="s">
        <v>41</v>
      </c>
      <c r="P126" s="142">
        <f t="shared" si="1"/>
        <v>0</v>
      </c>
      <c r="Q126" s="142">
        <v>0</v>
      </c>
      <c r="R126" s="142">
        <f t="shared" si="2"/>
        <v>0</v>
      </c>
      <c r="S126" s="142">
        <v>0</v>
      </c>
      <c r="T126" s="143">
        <f t="shared" si="3"/>
        <v>0</v>
      </c>
      <c r="AR126" s="144" t="s">
        <v>197</v>
      </c>
      <c r="AT126" s="144" t="s">
        <v>247</v>
      </c>
      <c r="AU126" s="144" t="s">
        <v>140</v>
      </c>
      <c r="AY126" s="16" t="s">
        <v>139</v>
      </c>
      <c r="BE126" s="145">
        <f t="shared" si="4"/>
        <v>0</v>
      </c>
      <c r="BF126" s="145">
        <f t="shared" si="5"/>
        <v>0</v>
      </c>
      <c r="BG126" s="145">
        <f t="shared" si="6"/>
        <v>0</v>
      </c>
      <c r="BH126" s="145">
        <f t="shared" si="7"/>
        <v>0</v>
      </c>
      <c r="BI126" s="145">
        <f t="shared" si="8"/>
        <v>0</v>
      </c>
      <c r="BJ126" s="16" t="s">
        <v>84</v>
      </c>
      <c r="BK126" s="145">
        <f t="shared" si="9"/>
        <v>0</v>
      </c>
      <c r="BL126" s="16" t="s">
        <v>146</v>
      </c>
      <c r="BM126" s="144" t="s">
        <v>146</v>
      </c>
    </row>
    <row r="127" spans="2:65" s="1" customFormat="1" ht="14.45" customHeight="1">
      <c r="B127" s="31"/>
      <c r="C127" s="171" t="s">
        <v>140</v>
      </c>
      <c r="D127" s="171" t="s">
        <v>247</v>
      </c>
      <c r="E127" s="172" t="s">
        <v>1112</v>
      </c>
      <c r="F127" s="173" t="s">
        <v>1113</v>
      </c>
      <c r="G127" s="174" t="s">
        <v>716</v>
      </c>
      <c r="H127" s="175">
        <v>2</v>
      </c>
      <c r="I127" s="176"/>
      <c r="J127" s="177">
        <f t="shared" si="0"/>
        <v>0</v>
      </c>
      <c r="K127" s="178"/>
      <c r="L127" s="179"/>
      <c r="M127" s="180" t="s">
        <v>1</v>
      </c>
      <c r="N127" s="181" t="s">
        <v>41</v>
      </c>
      <c r="P127" s="142">
        <f t="shared" si="1"/>
        <v>0</v>
      </c>
      <c r="Q127" s="142">
        <v>0</v>
      </c>
      <c r="R127" s="142">
        <f t="shared" si="2"/>
        <v>0</v>
      </c>
      <c r="S127" s="142">
        <v>0</v>
      </c>
      <c r="T127" s="143">
        <f t="shared" si="3"/>
        <v>0</v>
      </c>
      <c r="AR127" s="144" t="s">
        <v>197</v>
      </c>
      <c r="AT127" s="144" t="s">
        <v>247</v>
      </c>
      <c r="AU127" s="144" t="s">
        <v>140</v>
      </c>
      <c r="AY127" s="16" t="s">
        <v>139</v>
      </c>
      <c r="BE127" s="145">
        <f t="shared" si="4"/>
        <v>0</v>
      </c>
      <c r="BF127" s="145">
        <f t="shared" si="5"/>
        <v>0</v>
      </c>
      <c r="BG127" s="145">
        <f t="shared" si="6"/>
        <v>0</v>
      </c>
      <c r="BH127" s="145">
        <f t="shared" si="7"/>
        <v>0</v>
      </c>
      <c r="BI127" s="145">
        <f t="shared" si="8"/>
        <v>0</v>
      </c>
      <c r="BJ127" s="16" t="s">
        <v>84</v>
      </c>
      <c r="BK127" s="145">
        <f t="shared" si="9"/>
        <v>0</v>
      </c>
      <c r="BL127" s="16" t="s">
        <v>146</v>
      </c>
      <c r="BM127" s="144" t="s">
        <v>182</v>
      </c>
    </row>
    <row r="128" spans="2:65" s="1" customFormat="1" ht="22.15" customHeight="1">
      <c r="B128" s="31"/>
      <c r="C128" s="171" t="s">
        <v>146</v>
      </c>
      <c r="D128" s="171" t="s">
        <v>247</v>
      </c>
      <c r="E128" s="172" t="s">
        <v>1114</v>
      </c>
      <c r="F128" s="173" t="s">
        <v>1115</v>
      </c>
      <c r="G128" s="174" t="s">
        <v>716</v>
      </c>
      <c r="H128" s="175">
        <v>1</v>
      </c>
      <c r="I128" s="176"/>
      <c r="J128" s="177">
        <f t="shared" si="0"/>
        <v>0</v>
      </c>
      <c r="K128" s="178"/>
      <c r="L128" s="179"/>
      <c r="M128" s="180" t="s">
        <v>1</v>
      </c>
      <c r="N128" s="181" t="s">
        <v>41</v>
      </c>
      <c r="P128" s="142">
        <f t="shared" si="1"/>
        <v>0</v>
      </c>
      <c r="Q128" s="142">
        <v>0</v>
      </c>
      <c r="R128" s="142">
        <f t="shared" si="2"/>
        <v>0</v>
      </c>
      <c r="S128" s="142">
        <v>0</v>
      </c>
      <c r="T128" s="143">
        <f t="shared" si="3"/>
        <v>0</v>
      </c>
      <c r="AR128" s="144" t="s">
        <v>197</v>
      </c>
      <c r="AT128" s="144" t="s">
        <v>247</v>
      </c>
      <c r="AU128" s="144" t="s">
        <v>140</v>
      </c>
      <c r="AY128" s="16" t="s">
        <v>139</v>
      </c>
      <c r="BE128" s="145">
        <f t="shared" si="4"/>
        <v>0</v>
      </c>
      <c r="BF128" s="145">
        <f t="shared" si="5"/>
        <v>0</v>
      </c>
      <c r="BG128" s="145">
        <f t="shared" si="6"/>
        <v>0</v>
      </c>
      <c r="BH128" s="145">
        <f t="shared" si="7"/>
        <v>0</v>
      </c>
      <c r="BI128" s="145">
        <f t="shared" si="8"/>
        <v>0</v>
      </c>
      <c r="BJ128" s="16" t="s">
        <v>84</v>
      </c>
      <c r="BK128" s="145">
        <f t="shared" si="9"/>
        <v>0</v>
      </c>
      <c r="BL128" s="16" t="s">
        <v>146</v>
      </c>
      <c r="BM128" s="144" t="s">
        <v>197</v>
      </c>
    </row>
    <row r="129" spans="2:65" s="1" customFormat="1" ht="22.15" customHeight="1">
      <c r="B129" s="31"/>
      <c r="C129" s="171" t="s">
        <v>175</v>
      </c>
      <c r="D129" s="171" t="s">
        <v>247</v>
      </c>
      <c r="E129" s="172" t="s">
        <v>1116</v>
      </c>
      <c r="F129" s="173" t="s">
        <v>1117</v>
      </c>
      <c r="G129" s="174" t="s">
        <v>716</v>
      </c>
      <c r="H129" s="175">
        <v>6</v>
      </c>
      <c r="I129" s="176"/>
      <c r="J129" s="177">
        <f t="shared" si="0"/>
        <v>0</v>
      </c>
      <c r="K129" s="178"/>
      <c r="L129" s="179"/>
      <c r="M129" s="180" t="s">
        <v>1</v>
      </c>
      <c r="N129" s="181" t="s">
        <v>41</v>
      </c>
      <c r="P129" s="142">
        <f t="shared" si="1"/>
        <v>0</v>
      </c>
      <c r="Q129" s="142">
        <v>0</v>
      </c>
      <c r="R129" s="142">
        <f t="shared" si="2"/>
        <v>0</v>
      </c>
      <c r="S129" s="142">
        <v>0</v>
      </c>
      <c r="T129" s="143">
        <f t="shared" si="3"/>
        <v>0</v>
      </c>
      <c r="AR129" s="144" t="s">
        <v>197</v>
      </c>
      <c r="AT129" s="144" t="s">
        <v>247</v>
      </c>
      <c r="AU129" s="144" t="s">
        <v>140</v>
      </c>
      <c r="AY129" s="16" t="s">
        <v>139</v>
      </c>
      <c r="BE129" s="145">
        <f t="shared" si="4"/>
        <v>0</v>
      </c>
      <c r="BF129" s="145">
        <f t="shared" si="5"/>
        <v>0</v>
      </c>
      <c r="BG129" s="145">
        <f t="shared" si="6"/>
        <v>0</v>
      </c>
      <c r="BH129" s="145">
        <f t="shared" si="7"/>
        <v>0</v>
      </c>
      <c r="BI129" s="145">
        <f t="shared" si="8"/>
        <v>0</v>
      </c>
      <c r="BJ129" s="16" t="s">
        <v>84</v>
      </c>
      <c r="BK129" s="145">
        <f t="shared" si="9"/>
        <v>0</v>
      </c>
      <c r="BL129" s="16" t="s">
        <v>146</v>
      </c>
      <c r="BM129" s="144" t="s">
        <v>215</v>
      </c>
    </row>
    <row r="130" spans="2:65" s="1" customFormat="1" ht="22.15" customHeight="1">
      <c r="B130" s="31"/>
      <c r="C130" s="171" t="s">
        <v>182</v>
      </c>
      <c r="D130" s="171" t="s">
        <v>247</v>
      </c>
      <c r="E130" s="172" t="s">
        <v>1118</v>
      </c>
      <c r="F130" s="173" t="s">
        <v>1119</v>
      </c>
      <c r="G130" s="174" t="s">
        <v>716</v>
      </c>
      <c r="H130" s="175">
        <v>1</v>
      </c>
      <c r="I130" s="176"/>
      <c r="J130" s="177">
        <f t="shared" si="0"/>
        <v>0</v>
      </c>
      <c r="K130" s="178"/>
      <c r="L130" s="179"/>
      <c r="M130" s="180" t="s">
        <v>1</v>
      </c>
      <c r="N130" s="181" t="s">
        <v>41</v>
      </c>
      <c r="P130" s="142">
        <f t="shared" si="1"/>
        <v>0</v>
      </c>
      <c r="Q130" s="142">
        <v>0</v>
      </c>
      <c r="R130" s="142">
        <f t="shared" si="2"/>
        <v>0</v>
      </c>
      <c r="S130" s="142">
        <v>0</v>
      </c>
      <c r="T130" s="143">
        <f t="shared" si="3"/>
        <v>0</v>
      </c>
      <c r="AR130" s="144" t="s">
        <v>197</v>
      </c>
      <c r="AT130" s="144" t="s">
        <v>247</v>
      </c>
      <c r="AU130" s="144" t="s">
        <v>140</v>
      </c>
      <c r="AY130" s="16" t="s">
        <v>139</v>
      </c>
      <c r="BE130" s="145">
        <f t="shared" si="4"/>
        <v>0</v>
      </c>
      <c r="BF130" s="145">
        <f t="shared" si="5"/>
        <v>0</v>
      </c>
      <c r="BG130" s="145">
        <f t="shared" si="6"/>
        <v>0</v>
      </c>
      <c r="BH130" s="145">
        <f t="shared" si="7"/>
        <v>0</v>
      </c>
      <c r="BI130" s="145">
        <f t="shared" si="8"/>
        <v>0</v>
      </c>
      <c r="BJ130" s="16" t="s">
        <v>84</v>
      </c>
      <c r="BK130" s="145">
        <f t="shared" si="9"/>
        <v>0</v>
      </c>
      <c r="BL130" s="16" t="s">
        <v>146</v>
      </c>
      <c r="BM130" s="144" t="s">
        <v>8</v>
      </c>
    </row>
    <row r="131" spans="2:65" s="1" customFormat="1" ht="34.9" customHeight="1">
      <c r="B131" s="31"/>
      <c r="C131" s="171" t="s">
        <v>190</v>
      </c>
      <c r="D131" s="171" t="s">
        <v>247</v>
      </c>
      <c r="E131" s="172" t="s">
        <v>1120</v>
      </c>
      <c r="F131" s="173" t="s">
        <v>1121</v>
      </c>
      <c r="G131" s="174" t="s">
        <v>171</v>
      </c>
      <c r="H131" s="175">
        <v>45</v>
      </c>
      <c r="I131" s="176"/>
      <c r="J131" s="177">
        <f t="shared" si="0"/>
        <v>0</v>
      </c>
      <c r="K131" s="178"/>
      <c r="L131" s="179"/>
      <c r="M131" s="180" t="s">
        <v>1</v>
      </c>
      <c r="N131" s="181" t="s">
        <v>41</v>
      </c>
      <c r="P131" s="142">
        <f t="shared" si="1"/>
        <v>0</v>
      </c>
      <c r="Q131" s="142">
        <v>0</v>
      </c>
      <c r="R131" s="142">
        <f t="shared" si="2"/>
        <v>0</v>
      </c>
      <c r="S131" s="142">
        <v>0</v>
      </c>
      <c r="T131" s="143">
        <f t="shared" si="3"/>
        <v>0</v>
      </c>
      <c r="AR131" s="144" t="s">
        <v>197</v>
      </c>
      <c r="AT131" s="144" t="s">
        <v>247</v>
      </c>
      <c r="AU131" s="144" t="s">
        <v>140</v>
      </c>
      <c r="AY131" s="16" t="s">
        <v>139</v>
      </c>
      <c r="BE131" s="145">
        <f t="shared" si="4"/>
        <v>0</v>
      </c>
      <c r="BF131" s="145">
        <f t="shared" si="5"/>
        <v>0</v>
      </c>
      <c r="BG131" s="145">
        <f t="shared" si="6"/>
        <v>0</v>
      </c>
      <c r="BH131" s="145">
        <f t="shared" si="7"/>
        <v>0</v>
      </c>
      <c r="BI131" s="145">
        <f t="shared" si="8"/>
        <v>0</v>
      </c>
      <c r="BJ131" s="16" t="s">
        <v>84</v>
      </c>
      <c r="BK131" s="145">
        <f t="shared" si="9"/>
        <v>0</v>
      </c>
      <c r="BL131" s="16" t="s">
        <v>146</v>
      </c>
      <c r="BM131" s="144" t="s">
        <v>236</v>
      </c>
    </row>
    <row r="132" spans="2:65" s="1" customFormat="1" ht="14.45" customHeight="1">
      <c r="B132" s="31"/>
      <c r="C132" s="171" t="s">
        <v>197</v>
      </c>
      <c r="D132" s="171" t="s">
        <v>247</v>
      </c>
      <c r="E132" s="172" t="s">
        <v>1122</v>
      </c>
      <c r="F132" s="173" t="s">
        <v>1123</v>
      </c>
      <c r="G132" s="174" t="s">
        <v>209</v>
      </c>
      <c r="H132" s="175">
        <v>2</v>
      </c>
      <c r="I132" s="176"/>
      <c r="J132" s="177">
        <f t="shared" si="0"/>
        <v>0</v>
      </c>
      <c r="K132" s="178"/>
      <c r="L132" s="179"/>
      <c r="M132" s="180" t="s">
        <v>1</v>
      </c>
      <c r="N132" s="181" t="s">
        <v>41</v>
      </c>
      <c r="P132" s="142">
        <f t="shared" si="1"/>
        <v>0</v>
      </c>
      <c r="Q132" s="142">
        <v>0</v>
      </c>
      <c r="R132" s="142">
        <f t="shared" si="2"/>
        <v>0</v>
      </c>
      <c r="S132" s="142">
        <v>0</v>
      </c>
      <c r="T132" s="143">
        <f t="shared" si="3"/>
        <v>0</v>
      </c>
      <c r="AR132" s="144" t="s">
        <v>197</v>
      </c>
      <c r="AT132" s="144" t="s">
        <v>247</v>
      </c>
      <c r="AU132" s="144" t="s">
        <v>140</v>
      </c>
      <c r="AY132" s="16" t="s">
        <v>139</v>
      </c>
      <c r="BE132" s="145">
        <f t="shared" si="4"/>
        <v>0</v>
      </c>
      <c r="BF132" s="145">
        <f t="shared" si="5"/>
        <v>0</v>
      </c>
      <c r="BG132" s="145">
        <f t="shared" si="6"/>
        <v>0</v>
      </c>
      <c r="BH132" s="145">
        <f t="shared" si="7"/>
        <v>0</v>
      </c>
      <c r="BI132" s="145">
        <f t="shared" si="8"/>
        <v>0</v>
      </c>
      <c r="BJ132" s="16" t="s">
        <v>84</v>
      </c>
      <c r="BK132" s="145">
        <f t="shared" si="9"/>
        <v>0</v>
      </c>
      <c r="BL132" s="16" t="s">
        <v>146</v>
      </c>
      <c r="BM132" s="144" t="s">
        <v>246</v>
      </c>
    </row>
    <row r="133" spans="2:65" s="1" customFormat="1" ht="34.9" customHeight="1">
      <c r="B133" s="31"/>
      <c r="C133" s="171" t="s">
        <v>206</v>
      </c>
      <c r="D133" s="171" t="s">
        <v>247</v>
      </c>
      <c r="E133" s="172" t="s">
        <v>1124</v>
      </c>
      <c r="F133" s="173" t="s">
        <v>1125</v>
      </c>
      <c r="G133" s="174" t="s">
        <v>171</v>
      </c>
      <c r="H133" s="175">
        <v>56</v>
      </c>
      <c r="I133" s="176"/>
      <c r="J133" s="177">
        <f t="shared" si="0"/>
        <v>0</v>
      </c>
      <c r="K133" s="178"/>
      <c r="L133" s="179"/>
      <c r="M133" s="180" t="s">
        <v>1</v>
      </c>
      <c r="N133" s="181" t="s">
        <v>41</v>
      </c>
      <c r="P133" s="142">
        <f t="shared" si="1"/>
        <v>0</v>
      </c>
      <c r="Q133" s="142">
        <v>0</v>
      </c>
      <c r="R133" s="142">
        <f t="shared" si="2"/>
        <v>0</v>
      </c>
      <c r="S133" s="142">
        <v>0</v>
      </c>
      <c r="T133" s="143">
        <f t="shared" si="3"/>
        <v>0</v>
      </c>
      <c r="AR133" s="144" t="s">
        <v>197</v>
      </c>
      <c r="AT133" s="144" t="s">
        <v>247</v>
      </c>
      <c r="AU133" s="144" t="s">
        <v>140</v>
      </c>
      <c r="AY133" s="16" t="s">
        <v>139</v>
      </c>
      <c r="BE133" s="145">
        <f t="shared" si="4"/>
        <v>0</v>
      </c>
      <c r="BF133" s="145">
        <f t="shared" si="5"/>
        <v>0</v>
      </c>
      <c r="BG133" s="145">
        <f t="shared" si="6"/>
        <v>0</v>
      </c>
      <c r="BH133" s="145">
        <f t="shared" si="7"/>
        <v>0</v>
      </c>
      <c r="BI133" s="145">
        <f t="shared" si="8"/>
        <v>0</v>
      </c>
      <c r="BJ133" s="16" t="s">
        <v>84</v>
      </c>
      <c r="BK133" s="145">
        <f t="shared" si="9"/>
        <v>0</v>
      </c>
      <c r="BL133" s="16" t="s">
        <v>146</v>
      </c>
      <c r="BM133" s="144" t="s">
        <v>264</v>
      </c>
    </row>
    <row r="134" spans="2:65" s="1" customFormat="1" ht="22.15" customHeight="1">
      <c r="B134" s="31"/>
      <c r="C134" s="171" t="s">
        <v>215</v>
      </c>
      <c r="D134" s="171" t="s">
        <v>247</v>
      </c>
      <c r="E134" s="172" t="s">
        <v>1126</v>
      </c>
      <c r="F134" s="173" t="s">
        <v>1127</v>
      </c>
      <c r="G134" s="174" t="s">
        <v>218</v>
      </c>
      <c r="H134" s="175">
        <v>1</v>
      </c>
      <c r="I134" s="176"/>
      <c r="J134" s="177">
        <f t="shared" si="0"/>
        <v>0</v>
      </c>
      <c r="K134" s="178"/>
      <c r="L134" s="179"/>
      <c r="M134" s="180" t="s">
        <v>1</v>
      </c>
      <c r="N134" s="181" t="s">
        <v>41</v>
      </c>
      <c r="P134" s="142">
        <f t="shared" si="1"/>
        <v>0</v>
      </c>
      <c r="Q134" s="142">
        <v>0</v>
      </c>
      <c r="R134" s="142">
        <f t="shared" si="2"/>
        <v>0</v>
      </c>
      <c r="S134" s="142">
        <v>0</v>
      </c>
      <c r="T134" s="143">
        <f t="shared" si="3"/>
        <v>0</v>
      </c>
      <c r="AR134" s="144" t="s">
        <v>197</v>
      </c>
      <c r="AT134" s="144" t="s">
        <v>247</v>
      </c>
      <c r="AU134" s="144" t="s">
        <v>140</v>
      </c>
      <c r="AY134" s="16" t="s">
        <v>139</v>
      </c>
      <c r="BE134" s="145">
        <f t="shared" si="4"/>
        <v>0</v>
      </c>
      <c r="BF134" s="145">
        <f t="shared" si="5"/>
        <v>0</v>
      </c>
      <c r="BG134" s="145">
        <f t="shared" si="6"/>
        <v>0</v>
      </c>
      <c r="BH134" s="145">
        <f t="shared" si="7"/>
        <v>0</v>
      </c>
      <c r="BI134" s="145">
        <f t="shared" si="8"/>
        <v>0</v>
      </c>
      <c r="BJ134" s="16" t="s">
        <v>84</v>
      </c>
      <c r="BK134" s="145">
        <f t="shared" si="9"/>
        <v>0</v>
      </c>
      <c r="BL134" s="16" t="s">
        <v>146</v>
      </c>
      <c r="BM134" s="144" t="s">
        <v>278</v>
      </c>
    </row>
    <row r="135" spans="2:65" s="1" customFormat="1" ht="14.45" customHeight="1">
      <c r="B135" s="31"/>
      <c r="C135" s="171" t="s">
        <v>221</v>
      </c>
      <c r="D135" s="171" t="s">
        <v>247</v>
      </c>
      <c r="E135" s="172" t="s">
        <v>1128</v>
      </c>
      <c r="F135" s="173" t="s">
        <v>1129</v>
      </c>
      <c r="G135" s="174" t="s">
        <v>716</v>
      </c>
      <c r="H135" s="175">
        <v>1</v>
      </c>
      <c r="I135" s="176"/>
      <c r="J135" s="177">
        <f t="shared" si="0"/>
        <v>0</v>
      </c>
      <c r="K135" s="178"/>
      <c r="L135" s="179"/>
      <c r="M135" s="180" t="s">
        <v>1</v>
      </c>
      <c r="N135" s="181" t="s">
        <v>41</v>
      </c>
      <c r="P135" s="142">
        <f t="shared" si="1"/>
        <v>0</v>
      </c>
      <c r="Q135" s="142">
        <v>0</v>
      </c>
      <c r="R135" s="142">
        <f t="shared" si="2"/>
        <v>0</v>
      </c>
      <c r="S135" s="142">
        <v>0</v>
      </c>
      <c r="T135" s="143">
        <f t="shared" si="3"/>
        <v>0</v>
      </c>
      <c r="AR135" s="144" t="s">
        <v>197</v>
      </c>
      <c r="AT135" s="144" t="s">
        <v>247</v>
      </c>
      <c r="AU135" s="144" t="s">
        <v>140</v>
      </c>
      <c r="AY135" s="16" t="s">
        <v>139</v>
      </c>
      <c r="BE135" s="145">
        <f t="shared" si="4"/>
        <v>0</v>
      </c>
      <c r="BF135" s="145">
        <f t="shared" si="5"/>
        <v>0</v>
      </c>
      <c r="BG135" s="145">
        <f t="shared" si="6"/>
        <v>0</v>
      </c>
      <c r="BH135" s="145">
        <f t="shared" si="7"/>
        <v>0</v>
      </c>
      <c r="BI135" s="145">
        <f t="shared" si="8"/>
        <v>0</v>
      </c>
      <c r="BJ135" s="16" t="s">
        <v>84</v>
      </c>
      <c r="BK135" s="145">
        <f t="shared" si="9"/>
        <v>0</v>
      </c>
      <c r="BL135" s="16" t="s">
        <v>146</v>
      </c>
      <c r="BM135" s="144" t="s">
        <v>301</v>
      </c>
    </row>
    <row r="136" spans="2:65" s="1" customFormat="1" ht="30" customHeight="1">
      <c r="B136" s="31"/>
      <c r="C136" s="171" t="s">
        <v>8</v>
      </c>
      <c r="D136" s="171" t="s">
        <v>247</v>
      </c>
      <c r="E136" s="172" t="s">
        <v>1130</v>
      </c>
      <c r="F136" s="173" t="s">
        <v>1131</v>
      </c>
      <c r="G136" s="174" t="s">
        <v>716</v>
      </c>
      <c r="H136" s="175">
        <v>1</v>
      </c>
      <c r="I136" s="176"/>
      <c r="J136" s="177">
        <f t="shared" si="0"/>
        <v>0</v>
      </c>
      <c r="K136" s="178"/>
      <c r="L136" s="179"/>
      <c r="M136" s="180" t="s">
        <v>1</v>
      </c>
      <c r="N136" s="181" t="s">
        <v>41</v>
      </c>
      <c r="P136" s="142">
        <f t="shared" si="1"/>
        <v>0</v>
      </c>
      <c r="Q136" s="142">
        <v>0</v>
      </c>
      <c r="R136" s="142">
        <f t="shared" si="2"/>
        <v>0</v>
      </c>
      <c r="S136" s="142">
        <v>0</v>
      </c>
      <c r="T136" s="143">
        <f t="shared" si="3"/>
        <v>0</v>
      </c>
      <c r="AR136" s="144" t="s">
        <v>197</v>
      </c>
      <c r="AT136" s="144" t="s">
        <v>247</v>
      </c>
      <c r="AU136" s="144" t="s">
        <v>140</v>
      </c>
      <c r="AY136" s="16" t="s">
        <v>139</v>
      </c>
      <c r="BE136" s="145">
        <f t="shared" si="4"/>
        <v>0</v>
      </c>
      <c r="BF136" s="145">
        <f t="shared" si="5"/>
        <v>0</v>
      </c>
      <c r="BG136" s="145">
        <f t="shared" si="6"/>
        <v>0</v>
      </c>
      <c r="BH136" s="145">
        <f t="shared" si="7"/>
        <v>0</v>
      </c>
      <c r="BI136" s="145">
        <f t="shared" si="8"/>
        <v>0</v>
      </c>
      <c r="BJ136" s="16" t="s">
        <v>84</v>
      </c>
      <c r="BK136" s="145">
        <f t="shared" si="9"/>
        <v>0</v>
      </c>
      <c r="BL136" s="16" t="s">
        <v>146</v>
      </c>
      <c r="BM136" s="144" t="s">
        <v>316</v>
      </c>
    </row>
    <row r="137" spans="2:65" s="1" customFormat="1" ht="34.9" customHeight="1">
      <c r="B137" s="31"/>
      <c r="C137" s="171" t="s">
        <v>231</v>
      </c>
      <c r="D137" s="171" t="s">
        <v>247</v>
      </c>
      <c r="E137" s="172" t="s">
        <v>1132</v>
      </c>
      <c r="F137" s="173" t="s">
        <v>1133</v>
      </c>
      <c r="G137" s="174" t="s">
        <v>716</v>
      </c>
      <c r="H137" s="175">
        <v>1</v>
      </c>
      <c r="I137" s="176"/>
      <c r="J137" s="177">
        <f t="shared" si="0"/>
        <v>0</v>
      </c>
      <c r="K137" s="178"/>
      <c r="L137" s="179"/>
      <c r="M137" s="180" t="s">
        <v>1</v>
      </c>
      <c r="N137" s="181" t="s">
        <v>41</v>
      </c>
      <c r="P137" s="142">
        <f t="shared" si="1"/>
        <v>0</v>
      </c>
      <c r="Q137" s="142">
        <v>0</v>
      </c>
      <c r="R137" s="142">
        <f t="shared" si="2"/>
        <v>0</v>
      </c>
      <c r="S137" s="142">
        <v>0</v>
      </c>
      <c r="T137" s="143">
        <f t="shared" si="3"/>
        <v>0</v>
      </c>
      <c r="AR137" s="144" t="s">
        <v>197</v>
      </c>
      <c r="AT137" s="144" t="s">
        <v>247</v>
      </c>
      <c r="AU137" s="144" t="s">
        <v>140</v>
      </c>
      <c r="AY137" s="16" t="s">
        <v>139</v>
      </c>
      <c r="BE137" s="145">
        <f t="shared" si="4"/>
        <v>0</v>
      </c>
      <c r="BF137" s="145">
        <f t="shared" si="5"/>
        <v>0</v>
      </c>
      <c r="BG137" s="145">
        <f t="shared" si="6"/>
        <v>0</v>
      </c>
      <c r="BH137" s="145">
        <f t="shared" si="7"/>
        <v>0</v>
      </c>
      <c r="BI137" s="145">
        <f t="shared" si="8"/>
        <v>0</v>
      </c>
      <c r="BJ137" s="16" t="s">
        <v>84</v>
      </c>
      <c r="BK137" s="145">
        <f t="shared" si="9"/>
        <v>0</v>
      </c>
      <c r="BL137" s="16" t="s">
        <v>146</v>
      </c>
      <c r="BM137" s="144" t="s">
        <v>328</v>
      </c>
    </row>
    <row r="138" spans="2:65" s="1" customFormat="1" ht="14.45" customHeight="1">
      <c r="B138" s="31"/>
      <c r="C138" s="171" t="s">
        <v>236</v>
      </c>
      <c r="D138" s="171" t="s">
        <v>247</v>
      </c>
      <c r="E138" s="172" t="s">
        <v>1134</v>
      </c>
      <c r="F138" s="173" t="s">
        <v>1135</v>
      </c>
      <c r="G138" s="174" t="s">
        <v>218</v>
      </c>
      <c r="H138" s="175">
        <v>1</v>
      </c>
      <c r="I138" s="176"/>
      <c r="J138" s="177">
        <f t="shared" si="0"/>
        <v>0</v>
      </c>
      <c r="K138" s="178"/>
      <c r="L138" s="179"/>
      <c r="M138" s="180" t="s">
        <v>1</v>
      </c>
      <c r="N138" s="181" t="s">
        <v>41</v>
      </c>
      <c r="P138" s="142">
        <f t="shared" si="1"/>
        <v>0</v>
      </c>
      <c r="Q138" s="142">
        <v>0</v>
      </c>
      <c r="R138" s="142">
        <f t="shared" si="2"/>
        <v>0</v>
      </c>
      <c r="S138" s="142">
        <v>0</v>
      </c>
      <c r="T138" s="143">
        <f t="shared" si="3"/>
        <v>0</v>
      </c>
      <c r="AR138" s="144" t="s">
        <v>197</v>
      </c>
      <c r="AT138" s="144" t="s">
        <v>247</v>
      </c>
      <c r="AU138" s="144" t="s">
        <v>140</v>
      </c>
      <c r="AY138" s="16" t="s">
        <v>139</v>
      </c>
      <c r="BE138" s="145">
        <f t="shared" si="4"/>
        <v>0</v>
      </c>
      <c r="BF138" s="145">
        <f t="shared" si="5"/>
        <v>0</v>
      </c>
      <c r="BG138" s="145">
        <f t="shared" si="6"/>
        <v>0</v>
      </c>
      <c r="BH138" s="145">
        <f t="shared" si="7"/>
        <v>0</v>
      </c>
      <c r="BI138" s="145">
        <f t="shared" si="8"/>
        <v>0</v>
      </c>
      <c r="BJ138" s="16" t="s">
        <v>84</v>
      </c>
      <c r="BK138" s="145">
        <f t="shared" si="9"/>
        <v>0</v>
      </c>
      <c r="BL138" s="16" t="s">
        <v>146</v>
      </c>
      <c r="BM138" s="144" t="s">
        <v>343</v>
      </c>
    </row>
    <row r="139" spans="2:65" s="11" customFormat="1" ht="20.85" customHeight="1">
      <c r="B139" s="120"/>
      <c r="D139" s="121" t="s">
        <v>75</v>
      </c>
      <c r="E139" s="130" t="s">
        <v>1136</v>
      </c>
      <c r="F139" s="130" t="s">
        <v>1137</v>
      </c>
      <c r="I139" s="123"/>
      <c r="J139" s="131">
        <f>BK139</f>
        <v>0</v>
      </c>
      <c r="L139" s="120"/>
      <c r="M139" s="125"/>
      <c r="P139" s="126">
        <f>SUM(P140:P147)</f>
        <v>0</v>
      </c>
      <c r="R139" s="126">
        <f>SUM(R140:R147)</f>
        <v>0</v>
      </c>
      <c r="T139" s="127">
        <f>SUM(T140:T147)</f>
        <v>0</v>
      </c>
      <c r="AR139" s="121" t="s">
        <v>84</v>
      </c>
      <c r="AT139" s="128" t="s">
        <v>75</v>
      </c>
      <c r="AU139" s="128" t="s">
        <v>86</v>
      </c>
      <c r="AY139" s="121" t="s">
        <v>139</v>
      </c>
      <c r="BK139" s="129">
        <f>SUM(BK140:BK147)</f>
        <v>0</v>
      </c>
    </row>
    <row r="140" spans="2:65" s="1" customFormat="1" ht="19.899999999999999" customHeight="1">
      <c r="B140" s="31"/>
      <c r="C140" s="171" t="s">
        <v>241</v>
      </c>
      <c r="D140" s="171" t="s">
        <v>247</v>
      </c>
      <c r="E140" s="172" t="s">
        <v>1138</v>
      </c>
      <c r="F140" s="173" t="s">
        <v>1139</v>
      </c>
      <c r="G140" s="174" t="s">
        <v>716</v>
      </c>
      <c r="H140" s="175">
        <v>2</v>
      </c>
      <c r="I140" s="176"/>
      <c r="J140" s="177">
        <f t="shared" ref="J140:J147" si="10">ROUND(I140*H140,2)</f>
        <v>0</v>
      </c>
      <c r="K140" s="178"/>
      <c r="L140" s="179"/>
      <c r="M140" s="180" t="s">
        <v>1</v>
      </c>
      <c r="N140" s="181" t="s">
        <v>41</v>
      </c>
      <c r="P140" s="142">
        <f t="shared" ref="P140:P147" si="11">O140*H140</f>
        <v>0</v>
      </c>
      <c r="Q140" s="142">
        <v>0</v>
      </c>
      <c r="R140" s="142">
        <f t="shared" ref="R140:R147" si="12">Q140*H140</f>
        <v>0</v>
      </c>
      <c r="S140" s="142">
        <v>0</v>
      </c>
      <c r="T140" s="143">
        <f t="shared" ref="T140:T147" si="13">S140*H140</f>
        <v>0</v>
      </c>
      <c r="AR140" s="144" t="s">
        <v>197</v>
      </c>
      <c r="AT140" s="144" t="s">
        <v>247</v>
      </c>
      <c r="AU140" s="144" t="s">
        <v>140</v>
      </c>
      <c r="AY140" s="16" t="s">
        <v>139</v>
      </c>
      <c r="BE140" s="145">
        <f t="shared" ref="BE140:BE147" si="14">IF(N140="základní",J140,0)</f>
        <v>0</v>
      </c>
      <c r="BF140" s="145">
        <f t="shared" ref="BF140:BF147" si="15">IF(N140="snížená",J140,0)</f>
        <v>0</v>
      </c>
      <c r="BG140" s="145">
        <f t="shared" ref="BG140:BG147" si="16">IF(N140="zákl. přenesená",J140,0)</f>
        <v>0</v>
      </c>
      <c r="BH140" s="145">
        <f t="shared" ref="BH140:BH147" si="17">IF(N140="sníž. přenesená",J140,0)</f>
        <v>0</v>
      </c>
      <c r="BI140" s="145">
        <f t="shared" ref="BI140:BI147" si="18">IF(N140="nulová",J140,0)</f>
        <v>0</v>
      </c>
      <c r="BJ140" s="16" t="s">
        <v>84</v>
      </c>
      <c r="BK140" s="145">
        <f t="shared" ref="BK140:BK147" si="19">ROUND(I140*H140,2)</f>
        <v>0</v>
      </c>
      <c r="BL140" s="16" t="s">
        <v>146</v>
      </c>
      <c r="BM140" s="144" t="s">
        <v>354</v>
      </c>
    </row>
    <row r="141" spans="2:65" s="1" customFormat="1" ht="14.45" customHeight="1">
      <c r="B141" s="31"/>
      <c r="C141" s="171" t="s">
        <v>246</v>
      </c>
      <c r="D141" s="171" t="s">
        <v>247</v>
      </c>
      <c r="E141" s="172" t="s">
        <v>1140</v>
      </c>
      <c r="F141" s="173" t="s">
        <v>1141</v>
      </c>
      <c r="G141" s="174" t="s">
        <v>716</v>
      </c>
      <c r="H141" s="175">
        <v>2</v>
      </c>
      <c r="I141" s="176"/>
      <c r="J141" s="177">
        <f t="shared" si="10"/>
        <v>0</v>
      </c>
      <c r="K141" s="178"/>
      <c r="L141" s="179"/>
      <c r="M141" s="180" t="s">
        <v>1</v>
      </c>
      <c r="N141" s="181" t="s">
        <v>41</v>
      </c>
      <c r="P141" s="142">
        <f t="shared" si="11"/>
        <v>0</v>
      </c>
      <c r="Q141" s="142">
        <v>0</v>
      </c>
      <c r="R141" s="142">
        <f t="shared" si="12"/>
        <v>0</v>
      </c>
      <c r="S141" s="142">
        <v>0</v>
      </c>
      <c r="T141" s="143">
        <f t="shared" si="13"/>
        <v>0</v>
      </c>
      <c r="AR141" s="144" t="s">
        <v>197</v>
      </c>
      <c r="AT141" s="144" t="s">
        <v>247</v>
      </c>
      <c r="AU141" s="144" t="s">
        <v>140</v>
      </c>
      <c r="AY141" s="16" t="s">
        <v>139</v>
      </c>
      <c r="BE141" s="145">
        <f t="shared" si="14"/>
        <v>0</v>
      </c>
      <c r="BF141" s="145">
        <f t="shared" si="15"/>
        <v>0</v>
      </c>
      <c r="BG141" s="145">
        <f t="shared" si="16"/>
        <v>0</v>
      </c>
      <c r="BH141" s="145">
        <f t="shared" si="17"/>
        <v>0</v>
      </c>
      <c r="BI141" s="145">
        <f t="shared" si="18"/>
        <v>0</v>
      </c>
      <c r="BJ141" s="16" t="s">
        <v>84</v>
      </c>
      <c r="BK141" s="145">
        <f t="shared" si="19"/>
        <v>0</v>
      </c>
      <c r="BL141" s="16" t="s">
        <v>146</v>
      </c>
      <c r="BM141" s="144" t="s">
        <v>370</v>
      </c>
    </row>
    <row r="142" spans="2:65" s="1" customFormat="1" ht="22.15" customHeight="1">
      <c r="B142" s="31"/>
      <c r="C142" s="171" t="s">
        <v>253</v>
      </c>
      <c r="D142" s="171" t="s">
        <v>247</v>
      </c>
      <c r="E142" s="172" t="s">
        <v>1142</v>
      </c>
      <c r="F142" s="173" t="s">
        <v>1143</v>
      </c>
      <c r="G142" s="174" t="s">
        <v>716</v>
      </c>
      <c r="H142" s="175">
        <v>2</v>
      </c>
      <c r="I142" s="176"/>
      <c r="J142" s="177">
        <f t="shared" si="10"/>
        <v>0</v>
      </c>
      <c r="K142" s="178"/>
      <c r="L142" s="179"/>
      <c r="M142" s="180" t="s">
        <v>1</v>
      </c>
      <c r="N142" s="181" t="s">
        <v>41</v>
      </c>
      <c r="P142" s="142">
        <f t="shared" si="11"/>
        <v>0</v>
      </c>
      <c r="Q142" s="142">
        <v>0</v>
      </c>
      <c r="R142" s="142">
        <f t="shared" si="12"/>
        <v>0</v>
      </c>
      <c r="S142" s="142">
        <v>0</v>
      </c>
      <c r="T142" s="143">
        <f t="shared" si="13"/>
        <v>0</v>
      </c>
      <c r="AR142" s="144" t="s">
        <v>197</v>
      </c>
      <c r="AT142" s="144" t="s">
        <v>247</v>
      </c>
      <c r="AU142" s="144" t="s">
        <v>140</v>
      </c>
      <c r="AY142" s="16" t="s">
        <v>139</v>
      </c>
      <c r="BE142" s="145">
        <f t="shared" si="14"/>
        <v>0</v>
      </c>
      <c r="BF142" s="145">
        <f t="shared" si="15"/>
        <v>0</v>
      </c>
      <c r="BG142" s="145">
        <f t="shared" si="16"/>
        <v>0</v>
      </c>
      <c r="BH142" s="145">
        <f t="shared" si="17"/>
        <v>0</v>
      </c>
      <c r="BI142" s="145">
        <f t="shared" si="18"/>
        <v>0</v>
      </c>
      <c r="BJ142" s="16" t="s">
        <v>84</v>
      </c>
      <c r="BK142" s="145">
        <f t="shared" si="19"/>
        <v>0</v>
      </c>
      <c r="BL142" s="16" t="s">
        <v>146</v>
      </c>
      <c r="BM142" s="144" t="s">
        <v>382</v>
      </c>
    </row>
    <row r="143" spans="2:65" s="1" customFormat="1" ht="14.45" customHeight="1">
      <c r="B143" s="31"/>
      <c r="C143" s="171" t="s">
        <v>264</v>
      </c>
      <c r="D143" s="171" t="s">
        <v>247</v>
      </c>
      <c r="E143" s="172" t="s">
        <v>1144</v>
      </c>
      <c r="F143" s="173" t="s">
        <v>1145</v>
      </c>
      <c r="G143" s="174" t="s">
        <v>716</v>
      </c>
      <c r="H143" s="175">
        <v>2</v>
      </c>
      <c r="I143" s="176"/>
      <c r="J143" s="177">
        <f t="shared" si="10"/>
        <v>0</v>
      </c>
      <c r="K143" s="178"/>
      <c r="L143" s="179"/>
      <c r="M143" s="180" t="s">
        <v>1</v>
      </c>
      <c r="N143" s="181" t="s">
        <v>41</v>
      </c>
      <c r="P143" s="142">
        <f t="shared" si="11"/>
        <v>0</v>
      </c>
      <c r="Q143" s="142">
        <v>0</v>
      </c>
      <c r="R143" s="142">
        <f t="shared" si="12"/>
        <v>0</v>
      </c>
      <c r="S143" s="142">
        <v>0</v>
      </c>
      <c r="T143" s="143">
        <f t="shared" si="13"/>
        <v>0</v>
      </c>
      <c r="AR143" s="144" t="s">
        <v>197</v>
      </c>
      <c r="AT143" s="144" t="s">
        <v>247</v>
      </c>
      <c r="AU143" s="144" t="s">
        <v>140</v>
      </c>
      <c r="AY143" s="16" t="s">
        <v>139</v>
      </c>
      <c r="BE143" s="145">
        <f t="shared" si="14"/>
        <v>0</v>
      </c>
      <c r="BF143" s="145">
        <f t="shared" si="15"/>
        <v>0</v>
      </c>
      <c r="BG143" s="145">
        <f t="shared" si="16"/>
        <v>0</v>
      </c>
      <c r="BH143" s="145">
        <f t="shared" si="17"/>
        <v>0</v>
      </c>
      <c r="BI143" s="145">
        <f t="shared" si="18"/>
        <v>0</v>
      </c>
      <c r="BJ143" s="16" t="s">
        <v>84</v>
      </c>
      <c r="BK143" s="145">
        <f t="shared" si="19"/>
        <v>0</v>
      </c>
      <c r="BL143" s="16" t="s">
        <v>146</v>
      </c>
      <c r="BM143" s="144" t="s">
        <v>395</v>
      </c>
    </row>
    <row r="144" spans="2:65" s="1" customFormat="1" ht="14.45" customHeight="1">
      <c r="B144" s="31"/>
      <c r="C144" s="171" t="s">
        <v>270</v>
      </c>
      <c r="D144" s="171" t="s">
        <v>247</v>
      </c>
      <c r="E144" s="172" t="s">
        <v>1146</v>
      </c>
      <c r="F144" s="173" t="s">
        <v>1147</v>
      </c>
      <c r="G144" s="174" t="s">
        <v>209</v>
      </c>
      <c r="H144" s="175">
        <v>4</v>
      </c>
      <c r="I144" s="176"/>
      <c r="J144" s="177">
        <f t="shared" si="10"/>
        <v>0</v>
      </c>
      <c r="K144" s="178"/>
      <c r="L144" s="179"/>
      <c r="M144" s="180" t="s">
        <v>1</v>
      </c>
      <c r="N144" s="181" t="s">
        <v>41</v>
      </c>
      <c r="P144" s="142">
        <f t="shared" si="11"/>
        <v>0</v>
      </c>
      <c r="Q144" s="142">
        <v>0</v>
      </c>
      <c r="R144" s="142">
        <f t="shared" si="12"/>
        <v>0</v>
      </c>
      <c r="S144" s="142">
        <v>0</v>
      </c>
      <c r="T144" s="143">
        <f t="shared" si="13"/>
        <v>0</v>
      </c>
      <c r="AR144" s="144" t="s">
        <v>197</v>
      </c>
      <c r="AT144" s="144" t="s">
        <v>247</v>
      </c>
      <c r="AU144" s="144" t="s">
        <v>140</v>
      </c>
      <c r="AY144" s="16" t="s">
        <v>139</v>
      </c>
      <c r="BE144" s="145">
        <f t="shared" si="14"/>
        <v>0</v>
      </c>
      <c r="BF144" s="145">
        <f t="shared" si="15"/>
        <v>0</v>
      </c>
      <c r="BG144" s="145">
        <f t="shared" si="16"/>
        <v>0</v>
      </c>
      <c r="BH144" s="145">
        <f t="shared" si="17"/>
        <v>0</v>
      </c>
      <c r="BI144" s="145">
        <f t="shared" si="18"/>
        <v>0</v>
      </c>
      <c r="BJ144" s="16" t="s">
        <v>84</v>
      </c>
      <c r="BK144" s="145">
        <f t="shared" si="19"/>
        <v>0</v>
      </c>
      <c r="BL144" s="16" t="s">
        <v>146</v>
      </c>
      <c r="BM144" s="144" t="s">
        <v>409</v>
      </c>
    </row>
    <row r="145" spans="2:65" s="1" customFormat="1" ht="34.9" customHeight="1">
      <c r="B145" s="31"/>
      <c r="C145" s="171" t="s">
        <v>278</v>
      </c>
      <c r="D145" s="171" t="s">
        <v>247</v>
      </c>
      <c r="E145" s="172" t="s">
        <v>1148</v>
      </c>
      <c r="F145" s="173" t="s">
        <v>1121</v>
      </c>
      <c r="G145" s="174" t="s">
        <v>171</v>
      </c>
      <c r="H145" s="175">
        <v>4</v>
      </c>
      <c r="I145" s="176"/>
      <c r="J145" s="177">
        <f t="shared" si="10"/>
        <v>0</v>
      </c>
      <c r="K145" s="178"/>
      <c r="L145" s="179"/>
      <c r="M145" s="180" t="s">
        <v>1</v>
      </c>
      <c r="N145" s="181" t="s">
        <v>41</v>
      </c>
      <c r="P145" s="142">
        <f t="shared" si="11"/>
        <v>0</v>
      </c>
      <c r="Q145" s="142">
        <v>0</v>
      </c>
      <c r="R145" s="142">
        <f t="shared" si="12"/>
        <v>0</v>
      </c>
      <c r="S145" s="142">
        <v>0</v>
      </c>
      <c r="T145" s="143">
        <f t="shared" si="13"/>
        <v>0</v>
      </c>
      <c r="AR145" s="144" t="s">
        <v>197</v>
      </c>
      <c r="AT145" s="144" t="s">
        <v>247</v>
      </c>
      <c r="AU145" s="144" t="s">
        <v>140</v>
      </c>
      <c r="AY145" s="16" t="s">
        <v>139</v>
      </c>
      <c r="BE145" s="145">
        <f t="shared" si="14"/>
        <v>0</v>
      </c>
      <c r="BF145" s="145">
        <f t="shared" si="15"/>
        <v>0</v>
      </c>
      <c r="BG145" s="145">
        <f t="shared" si="16"/>
        <v>0</v>
      </c>
      <c r="BH145" s="145">
        <f t="shared" si="17"/>
        <v>0</v>
      </c>
      <c r="BI145" s="145">
        <f t="shared" si="18"/>
        <v>0</v>
      </c>
      <c r="BJ145" s="16" t="s">
        <v>84</v>
      </c>
      <c r="BK145" s="145">
        <f t="shared" si="19"/>
        <v>0</v>
      </c>
      <c r="BL145" s="16" t="s">
        <v>146</v>
      </c>
      <c r="BM145" s="144" t="s">
        <v>424</v>
      </c>
    </row>
    <row r="146" spans="2:65" s="1" customFormat="1" ht="14.45" customHeight="1">
      <c r="B146" s="31"/>
      <c r="C146" s="171" t="s">
        <v>7</v>
      </c>
      <c r="D146" s="171" t="s">
        <v>247</v>
      </c>
      <c r="E146" s="172" t="s">
        <v>1149</v>
      </c>
      <c r="F146" s="173" t="s">
        <v>1150</v>
      </c>
      <c r="G146" s="174" t="s">
        <v>716</v>
      </c>
      <c r="H146" s="175">
        <v>2</v>
      </c>
      <c r="I146" s="176"/>
      <c r="J146" s="177">
        <f t="shared" si="10"/>
        <v>0</v>
      </c>
      <c r="K146" s="178"/>
      <c r="L146" s="179"/>
      <c r="M146" s="180" t="s">
        <v>1</v>
      </c>
      <c r="N146" s="181" t="s">
        <v>41</v>
      </c>
      <c r="P146" s="142">
        <f t="shared" si="11"/>
        <v>0</v>
      </c>
      <c r="Q146" s="142">
        <v>0</v>
      </c>
      <c r="R146" s="142">
        <f t="shared" si="12"/>
        <v>0</v>
      </c>
      <c r="S146" s="142">
        <v>0</v>
      </c>
      <c r="T146" s="143">
        <f t="shared" si="13"/>
        <v>0</v>
      </c>
      <c r="AR146" s="144" t="s">
        <v>197</v>
      </c>
      <c r="AT146" s="144" t="s">
        <v>247</v>
      </c>
      <c r="AU146" s="144" t="s">
        <v>140</v>
      </c>
      <c r="AY146" s="16" t="s">
        <v>139</v>
      </c>
      <c r="BE146" s="145">
        <f t="shared" si="14"/>
        <v>0</v>
      </c>
      <c r="BF146" s="145">
        <f t="shared" si="15"/>
        <v>0</v>
      </c>
      <c r="BG146" s="145">
        <f t="shared" si="16"/>
        <v>0</v>
      </c>
      <c r="BH146" s="145">
        <f t="shared" si="17"/>
        <v>0</v>
      </c>
      <c r="BI146" s="145">
        <f t="shared" si="18"/>
        <v>0</v>
      </c>
      <c r="BJ146" s="16" t="s">
        <v>84</v>
      </c>
      <c r="BK146" s="145">
        <f t="shared" si="19"/>
        <v>0</v>
      </c>
      <c r="BL146" s="16" t="s">
        <v>146</v>
      </c>
      <c r="BM146" s="144" t="s">
        <v>439</v>
      </c>
    </row>
    <row r="147" spans="2:65" s="1" customFormat="1" ht="14.45" customHeight="1">
      <c r="B147" s="31"/>
      <c r="C147" s="171" t="s">
        <v>301</v>
      </c>
      <c r="D147" s="171" t="s">
        <v>247</v>
      </c>
      <c r="E147" s="172" t="s">
        <v>1151</v>
      </c>
      <c r="F147" s="173" t="s">
        <v>1135</v>
      </c>
      <c r="G147" s="174" t="s">
        <v>218</v>
      </c>
      <c r="H147" s="175">
        <v>1</v>
      </c>
      <c r="I147" s="176"/>
      <c r="J147" s="177">
        <f t="shared" si="10"/>
        <v>0</v>
      </c>
      <c r="K147" s="178"/>
      <c r="L147" s="179"/>
      <c r="M147" s="180" t="s">
        <v>1</v>
      </c>
      <c r="N147" s="181" t="s">
        <v>41</v>
      </c>
      <c r="P147" s="142">
        <f t="shared" si="11"/>
        <v>0</v>
      </c>
      <c r="Q147" s="142">
        <v>0</v>
      </c>
      <c r="R147" s="142">
        <f t="shared" si="12"/>
        <v>0</v>
      </c>
      <c r="S147" s="142">
        <v>0</v>
      </c>
      <c r="T147" s="143">
        <f t="shared" si="13"/>
        <v>0</v>
      </c>
      <c r="AR147" s="144" t="s">
        <v>197</v>
      </c>
      <c r="AT147" s="144" t="s">
        <v>247</v>
      </c>
      <c r="AU147" s="144" t="s">
        <v>140</v>
      </c>
      <c r="AY147" s="16" t="s">
        <v>139</v>
      </c>
      <c r="BE147" s="145">
        <f t="shared" si="14"/>
        <v>0</v>
      </c>
      <c r="BF147" s="145">
        <f t="shared" si="15"/>
        <v>0</v>
      </c>
      <c r="BG147" s="145">
        <f t="shared" si="16"/>
        <v>0</v>
      </c>
      <c r="BH147" s="145">
        <f t="shared" si="17"/>
        <v>0</v>
      </c>
      <c r="BI147" s="145">
        <f t="shared" si="18"/>
        <v>0</v>
      </c>
      <c r="BJ147" s="16" t="s">
        <v>84</v>
      </c>
      <c r="BK147" s="145">
        <f t="shared" si="19"/>
        <v>0</v>
      </c>
      <c r="BL147" s="16" t="s">
        <v>146</v>
      </c>
      <c r="BM147" s="144" t="s">
        <v>450</v>
      </c>
    </row>
    <row r="148" spans="2:65" s="11" customFormat="1" ht="20.85" customHeight="1">
      <c r="B148" s="120"/>
      <c r="D148" s="121" t="s">
        <v>75</v>
      </c>
      <c r="E148" s="130" t="s">
        <v>1152</v>
      </c>
      <c r="F148" s="130" t="s">
        <v>1153</v>
      </c>
      <c r="I148" s="123"/>
      <c r="J148" s="131">
        <f>BK148</f>
        <v>0</v>
      </c>
      <c r="L148" s="120"/>
      <c r="M148" s="125"/>
      <c r="P148" s="126">
        <f>SUM(P149:P159)</f>
        <v>0</v>
      </c>
      <c r="R148" s="126">
        <f>SUM(R149:R159)</f>
        <v>0</v>
      </c>
      <c r="T148" s="127">
        <f>SUM(T149:T159)</f>
        <v>0</v>
      </c>
      <c r="AR148" s="121" t="s">
        <v>84</v>
      </c>
      <c r="AT148" s="128" t="s">
        <v>75</v>
      </c>
      <c r="AU148" s="128" t="s">
        <v>86</v>
      </c>
      <c r="AY148" s="121" t="s">
        <v>139</v>
      </c>
      <c r="BK148" s="129">
        <f>SUM(BK149:BK159)</f>
        <v>0</v>
      </c>
    </row>
    <row r="149" spans="2:65" s="1" customFormat="1" ht="14.45" customHeight="1">
      <c r="B149" s="31"/>
      <c r="C149" s="132" t="s">
        <v>309</v>
      </c>
      <c r="D149" s="132" t="s">
        <v>142</v>
      </c>
      <c r="E149" s="133" t="s">
        <v>1154</v>
      </c>
      <c r="F149" s="134" t="s">
        <v>360</v>
      </c>
      <c r="G149" s="135" t="s">
        <v>218</v>
      </c>
      <c r="H149" s="136">
        <v>1</v>
      </c>
      <c r="I149" s="137"/>
      <c r="J149" s="138">
        <f t="shared" ref="J149:J159" si="20">ROUND(I149*H149,2)</f>
        <v>0</v>
      </c>
      <c r="K149" s="139"/>
      <c r="L149" s="31"/>
      <c r="M149" s="140" t="s">
        <v>1</v>
      </c>
      <c r="N149" s="141" t="s">
        <v>41</v>
      </c>
      <c r="P149" s="142">
        <f t="shared" ref="P149:P159" si="21">O149*H149</f>
        <v>0</v>
      </c>
      <c r="Q149" s="142">
        <v>0</v>
      </c>
      <c r="R149" s="142">
        <f t="shared" ref="R149:R159" si="22">Q149*H149</f>
        <v>0</v>
      </c>
      <c r="S149" s="142">
        <v>0</v>
      </c>
      <c r="T149" s="143">
        <f t="shared" ref="T149:T159" si="23">S149*H149</f>
        <v>0</v>
      </c>
      <c r="AR149" s="144" t="s">
        <v>146</v>
      </c>
      <c r="AT149" s="144" t="s">
        <v>142</v>
      </c>
      <c r="AU149" s="144" t="s">
        <v>140</v>
      </c>
      <c r="AY149" s="16" t="s">
        <v>139</v>
      </c>
      <c r="BE149" s="145">
        <f t="shared" ref="BE149:BE159" si="24">IF(N149="základní",J149,0)</f>
        <v>0</v>
      </c>
      <c r="BF149" s="145">
        <f t="shared" ref="BF149:BF159" si="25">IF(N149="snížená",J149,0)</f>
        <v>0</v>
      </c>
      <c r="BG149" s="145">
        <f t="shared" ref="BG149:BG159" si="26">IF(N149="zákl. přenesená",J149,0)</f>
        <v>0</v>
      </c>
      <c r="BH149" s="145">
        <f t="shared" ref="BH149:BH159" si="27">IF(N149="sníž. přenesená",J149,0)</f>
        <v>0</v>
      </c>
      <c r="BI149" s="145">
        <f t="shared" ref="BI149:BI159" si="28">IF(N149="nulová",J149,0)</f>
        <v>0</v>
      </c>
      <c r="BJ149" s="16" t="s">
        <v>84</v>
      </c>
      <c r="BK149" s="145">
        <f t="shared" ref="BK149:BK159" si="29">ROUND(I149*H149,2)</f>
        <v>0</v>
      </c>
      <c r="BL149" s="16" t="s">
        <v>146</v>
      </c>
      <c r="BM149" s="144" t="s">
        <v>459</v>
      </c>
    </row>
    <row r="150" spans="2:65" s="1" customFormat="1" ht="14.45" customHeight="1">
      <c r="B150" s="31"/>
      <c r="C150" s="132" t="s">
        <v>316</v>
      </c>
      <c r="D150" s="132" t="s">
        <v>142</v>
      </c>
      <c r="E150" s="133" t="s">
        <v>1155</v>
      </c>
      <c r="F150" s="134" t="s">
        <v>1156</v>
      </c>
      <c r="G150" s="135" t="s">
        <v>218</v>
      </c>
      <c r="H150" s="136">
        <v>1</v>
      </c>
      <c r="I150" s="137"/>
      <c r="J150" s="138">
        <f t="shared" si="20"/>
        <v>0</v>
      </c>
      <c r="K150" s="139"/>
      <c r="L150" s="31"/>
      <c r="M150" s="140" t="s">
        <v>1</v>
      </c>
      <c r="N150" s="141" t="s">
        <v>41</v>
      </c>
      <c r="P150" s="142">
        <f t="shared" si="21"/>
        <v>0</v>
      </c>
      <c r="Q150" s="142">
        <v>0</v>
      </c>
      <c r="R150" s="142">
        <f t="shared" si="22"/>
        <v>0</v>
      </c>
      <c r="S150" s="142">
        <v>0</v>
      </c>
      <c r="T150" s="143">
        <f t="shared" si="23"/>
        <v>0</v>
      </c>
      <c r="AR150" s="144" t="s">
        <v>146</v>
      </c>
      <c r="AT150" s="144" t="s">
        <v>142</v>
      </c>
      <c r="AU150" s="144" t="s">
        <v>140</v>
      </c>
      <c r="AY150" s="16" t="s">
        <v>139</v>
      </c>
      <c r="BE150" s="145">
        <f t="shared" si="24"/>
        <v>0</v>
      </c>
      <c r="BF150" s="145">
        <f t="shared" si="25"/>
        <v>0</v>
      </c>
      <c r="BG150" s="145">
        <f t="shared" si="26"/>
        <v>0</v>
      </c>
      <c r="BH150" s="145">
        <f t="shared" si="27"/>
        <v>0</v>
      </c>
      <c r="BI150" s="145">
        <f t="shared" si="28"/>
        <v>0</v>
      </c>
      <c r="BJ150" s="16" t="s">
        <v>84</v>
      </c>
      <c r="BK150" s="145">
        <f t="shared" si="29"/>
        <v>0</v>
      </c>
      <c r="BL150" s="16" t="s">
        <v>146</v>
      </c>
      <c r="BM150" s="144" t="s">
        <v>475</v>
      </c>
    </row>
    <row r="151" spans="2:65" s="1" customFormat="1" ht="14.45" customHeight="1">
      <c r="B151" s="31"/>
      <c r="C151" s="132" t="s">
        <v>322</v>
      </c>
      <c r="D151" s="132" t="s">
        <v>142</v>
      </c>
      <c r="E151" s="133" t="s">
        <v>1157</v>
      </c>
      <c r="F151" s="134" t="s">
        <v>1158</v>
      </c>
      <c r="G151" s="135" t="s">
        <v>218</v>
      </c>
      <c r="H151" s="136">
        <v>1</v>
      </c>
      <c r="I151" s="137"/>
      <c r="J151" s="138">
        <f t="shared" si="20"/>
        <v>0</v>
      </c>
      <c r="K151" s="139"/>
      <c r="L151" s="31"/>
      <c r="M151" s="140" t="s">
        <v>1</v>
      </c>
      <c r="N151" s="141" t="s">
        <v>41</v>
      </c>
      <c r="P151" s="142">
        <f t="shared" si="21"/>
        <v>0</v>
      </c>
      <c r="Q151" s="142">
        <v>0</v>
      </c>
      <c r="R151" s="142">
        <f t="shared" si="22"/>
        <v>0</v>
      </c>
      <c r="S151" s="142">
        <v>0</v>
      </c>
      <c r="T151" s="143">
        <f t="shared" si="23"/>
        <v>0</v>
      </c>
      <c r="AR151" s="144" t="s">
        <v>146</v>
      </c>
      <c r="AT151" s="144" t="s">
        <v>142</v>
      </c>
      <c r="AU151" s="144" t="s">
        <v>140</v>
      </c>
      <c r="AY151" s="16" t="s">
        <v>139</v>
      </c>
      <c r="BE151" s="145">
        <f t="shared" si="24"/>
        <v>0</v>
      </c>
      <c r="BF151" s="145">
        <f t="shared" si="25"/>
        <v>0</v>
      </c>
      <c r="BG151" s="145">
        <f t="shared" si="26"/>
        <v>0</v>
      </c>
      <c r="BH151" s="145">
        <f t="shared" si="27"/>
        <v>0</v>
      </c>
      <c r="BI151" s="145">
        <f t="shared" si="28"/>
        <v>0</v>
      </c>
      <c r="BJ151" s="16" t="s">
        <v>84</v>
      </c>
      <c r="BK151" s="145">
        <f t="shared" si="29"/>
        <v>0</v>
      </c>
      <c r="BL151" s="16" t="s">
        <v>146</v>
      </c>
      <c r="BM151" s="144" t="s">
        <v>488</v>
      </c>
    </row>
    <row r="152" spans="2:65" s="1" customFormat="1" ht="14.45" customHeight="1">
      <c r="B152" s="31"/>
      <c r="C152" s="132" t="s">
        <v>328</v>
      </c>
      <c r="D152" s="132" t="s">
        <v>142</v>
      </c>
      <c r="E152" s="133" t="s">
        <v>1159</v>
      </c>
      <c r="F152" s="134" t="s">
        <v>1160</v>
      </c>
      <c r="G152" s="135" t="s">
        <v>218</v>
      </c>
      <c r="H152" s="136">
        <v>1</v>
      </c>
      <c r="I152" s="137"/>
      <c r="J152" s="138">
        <f t="shared" si="20"/>
        <v>0</v>
      </c>
      <c r="K152" s="139"/>
      <c r="L152" s="31"/>
      <c r="M152" s="140" t="s">
        <v>1</v>
      </c>
      <c r="N152" s="141" t="s">
        <v>41</v>
      </c>
      <c r="P152" s="142">
        <f t="shared" si="21"/>
        <v>0</v>
      </c>
      <c r="Q152" s="142">
        <v>0</v>
      </c>
      <c r="R152" s="142">
        <f t="shared" si="22"/>
        <v>0</v>
      </c>
      <c r="S152" s="142">
        <v>0</v>
      </c>
      <c r="T152" s="143">
        <f t="shared" si="23"/>
        <v>0</v>
      </c>
      <c r="AR152" s="144" t="s">
        <v>146</v>
      </c>
      <c r="AT152" s="144" t="s">
        <v>142</v>
      </c>
      <c r="AU152" s="144" t="s">
        <v>140</v>
      </c>
      <c r="AY152" s="16" t="s">
        <v>139</v>
      </c>
      <c r="BE152" s="145">
        <f t="shared" si="24"/>
        <v>0</v>
      </c>
      <c r="BF152" s="145">
        <f t="shared" si="25"/>
        <v>0</v>
      </c>
      <c r="BG152" s="145">
        <f t="shared" si="26"/>
        <v>0</v>
      </c>
      <c r="BH152" s="145">
        <f t="shared" si="27"/>
        <v>0</v>
      </c>
      <c r="BI152" s="145">
        <f t="shared" si="28"/>
        <v>0</v>
      </c>
      <c r="BJ152" s="16" t="s">
        <v>84</v>
      </c>
      <c r="BK152" s="145">
        <f t="shared" si="29"/>
        <v>0</v>
      </c>
      <c r="BL152" s="16" t="s">
        <v>146</v>
      </c>
      <c r="BM152" s="144" t="s">
        <v>498</v>
      </c>
    </row>
    <row r="153" spans="2:65" s="1" customFormat="1" ht="14.45" customHeight="1">
      <c r="B153" s="31"/>
      <c r="C153" s="132" t="s">
        <v>338</v>
      </c>
      <c r="D153" s="132" t="s">
        <v>142</v>
      </c>
      <c r="E153" s="133" t="s">
        <v>1161</v>
      </c>
      <c r="F153" s="134" t="s">
        <v>1162</v>
      </c>
      <c r="G153" s="135" t="s">
        <v>218</v>
      </c>
      <c r="H153" s="136">
        <v>1</v>
      </c>
      <c r="I153" s="137"/>
      <c r="J153" s="138">
        <f t="shared" si="20"/>
        <v>0</v>
      </c>
      <c r="K153" s="139"/>
      <c r="L153" s="31"/>
      <c r="M153" s="140" t="s">
        <v>1</v>
      </c>
      <c r="N153" s="141" t="s">
        <v>41</v>
      </c>
      <c r="P153" s="142">
        <f t="shared" si="21"/>
        <v>0</v>
      </c>
      <c r="Q153" s="142">
        <v>0</v>
      </c>
      <c r="R153" s="142">
        <f t="shared" si="22"/>
        <v>0</v>
      </c>
      <c r="S153" s="142">
        <v>0</v>
      </c>
      <c r="T153" s="143">
        <f t="shared" si="23"/>
        <v>0</v>
      </c>
      <c r="AR153" s="144" t="s">
        <v>146</v>
      </c>
      <c r="AT153" s="144" t="s">
        <v>142</v>
      </c>
      <c r="AU153" s="144" t="s">
        <v>140</v>
      </c>
      <c r="AY153" s="16" t="s">
        <v>139</v>
      </c>
      <c r="BE153" s="145">
        <f t="shared" si="24"/>
        <v>0</v>
      </c>
      <c r="BF153" s="145">
        <f t="shared" si="25"/>
        <v>0</v>
      </c>
      <c r="BG153" s="145">
        <f t="shared" si="26"/>
        <v>0</v>
      </c>
      <c r="BH153" s="145">
        <f t="shared" si="27"/>
        <v>0</v>
      </c>
      <c r="BI153" s="145">
        <f t="shared" si="28"/>
        <v>0</v>
      </c>
      <c r="BJ153" s="16" t="s">
        <v>84</v>
      </c>
      <c r="BK153" s="145">
        <f t="shared" si="29"/>
        <v>0</v>
      </c>
      <c r="BL153" s="16" t="s">
        <v>146</v>
      </c>
      <c r="BM153" s="144" t="s">
        <v>508</v>
      </c>
    </row>
    <row r="154" spans="2:65" s="1" customFormat="1" ht="14.45" customHeight="1">
      <c r="B154" s="31"/>
      <c r="C154" s="132" t="s">
        <v>343</v>
      </c>
      <c r="D154" s="132" t="s">
        <v>142</v>
      </c>
      <c r="E154" s="133" t="s">
        <v>1163</v>
      </c>
      <c r="F154" s="134" t="s">
        <v>1164</v>
      </c>
      <c r="G154" s="135" t="s">
        <v>218</v>
      </c>
      <c r="H154" s="136">
        <v>1</v>
      </c>
      <c r="I154" s="137"/>
      <c r="J154" s="138">
        <f t="shared" si="20"/>
        <v>0</v>
      </c>
      <c r="K154" s="139"/>
      <c r="L154" s="31"/>
      <c r="M154" s="140" t="s">
        <v>1</v>
      </c>
      <c r="N154" s="141" t="s">
        <v>41</v>
      </c>
      <c r="P154" s="142">
        <f t="shared" si="21"/>
        <v>0</v>
      </c>
      <c r="Q154" s="142">
        <v>0</v>
      </c>
      <c r="R154" s="142">
        <f t="shared" si="22"/>
        <v>0</v>
      </c>
      <c r="S154" s="142">
        <v>0</v>
      </c>
      <c r="T154" s="143">
        <f t="shared" si="23"/>
        <v>0</v>
      </c>
      <c r="AR154" s="144" t="s">
        <v>146</v>
      </c>
      <c r="AT154" s="144" t="s">
        <v>142</v>
      </c>
      <c r="AU154" s="144" t="s">
        <v>140</v>
      </c>
      <c r="AY154" s="16" t="s">
        <v>139</v>
      </c>
      <c r="BE154" s="145">
        <f t="shared" si="24"/>
        <v>0</v>
      </c>
      <c r="BF154" s="145">
        <f t="shared" si="25"/>
        <v>0</v>
      </c>
      <c r="BG154" s="145">
        <f t="shared" si="26"/>
        <v>0</v>
      </c>
      <c r="BH154" s="145">
        <f t="shared" si="27"/>
        <v>0</v>
      </c>
      <c r="BI154" s="145">
        <f t="shared" si="28"/>
        <v>0</v>
      </c>
      <c r="BJ154" s="16" t="s">
        <v>84</v>
      </c>
      <c r="BK154" s="145">
        <f t="shared" si="29"/>
        <v>0</v>
      </c>
      <c r="BL154" s="16" t="s">
        <v>146</v>
      </c>
      <c r="BM154" s="144" t="s">
        <v>518</v>
      </c>
    </row>
    <row r="155" spans="2:65" s="1" customFormat="1" ht="14.45" customHeight="1">
      <c r="B155" s="31"/>
      <c r="C155" s="132" t="s">
        <v>348</v>
      </c>
      <c r="D155" s="132" t="s">
        <v>142</v>
      </c>
      <c r="E155" s="133" t="s">
        <v>1165</v>
      </c>
      <c r="F155" s="134" t="s">
        <v>1166</v>
      </c>
      <c r="G155" s="135" t="s">
        <v>218</v>
      </c>
      <c r="H155" s="136">
        <v>1</v>
      </c>
      <c r="I155" s="137"/>
      <c r="J155" s="138">
        <f t="shared" si="20"/>
        <v>0</v>
      </c>
      <c r="K155" s="139"/>
      <c r="L155" s="31"/>
      <c r="M155" s="140" t="s">
        <v>1</v>
      </c>
      <c r="N155" s="141" t="s">
        <v>41</v>
      </c>
      <c r="P155" s="142">
        <f t="shared" si="21"/>
        <v>0</v>
      </c>
      <c r="Q155" s="142">
        <v>0</v>
      </c>
      <c r="R155" s="142">
        <f t="shared" si="22"/>
        <v>0</v>
      </c>
      <c r="S155" s="142">
        <v>0</v>
      </c>
      <c r="T155" s="143">
        <f t="shared" si="23"/>
        <v>0</v>
      </c>
      <c r="AR155" s="144" t="s">
        <v>146</v>
      </c>
      <c r="AT155" s="144" t="s">
        <v>142</v>
      </c>
      <c r="AU155" s="144" t="s">
        <v>140</v>
      </c>
      <c r="AY155" s="16" t="s">
        <v>139</v>
      </c>
      <c r="BE155" s="145">
        <f t="shared" si="24"/>
        <v>0</v>
      </c>
      <c r="BF155" s="145">
        <f t="shared" si="25"/>
        <v>0</v>
      </c>
      <c r="BG155" s="145">
        <f t="shared" si="26"/>
        <v>0</v>
      </c>
      <c r="BH155" s="145">
        <f t="shared" si="27"/>
        <v>0</v>
      </c>
      <c r="BI155" s="145">
        <f t="shared" si="28"/>
        <v>0</v>
      </c>
      <c r="BJ155" s="16" t="s">
        <v>84</v>
      </c>
      <c r="BK155" s="145">
        <f t="shared" si="29"/>
        <v>0</v>
      </c>
      <c r="BL155" s="16" t="s">
        <v>146</v>
      </c>
      <c r="BM155" s="144" t="s">
        <v>528</v>
      </c>
    </row>
    <row r="156" spans="2:65" s="1" customFormat="1" ht="14.45" customHeight="1">
      <c r="B156" s="31"/>
      <c r="C156" s="132" t="s">
        <v>354</v>
      </c>
      <c r="D156" s="132" t="s">
        <v>142</v>
      </c>
      <c r="E156" s="133" t="s">
        <v>1167</v>
      </c>
      <c r="F156" s="134" t="s">
        <v>1168</v>
      </c>
      <c r="G156" s="135" t="s">
        <v>218</v>
      </c>
      <c r="H156" s="136">
        <v>1</v>
      </c>
      <c r="I156" s="137"/>
      <c r="J156" s="138">
        <f t="shared" si="20"/>
        <v>0</v>
      </c>
      <c r="K156" s="139"/>
      <c r="L156" s="31"/>
      <c r="M156" s="140" t="s">
        <v>1</v>
      </c>
      <c r="N156" s="141" t="s">
        <v>41</v>
      </c>
      <c r="P156" s="142">
        <f t="shared" si="21"/>
        <v>0</v>
      </c>
      <c r="Q156" s="142">
        <v>0</v>
      </c>
      <c r="R156" s="142">
        <f t="shared" si="22"/>
        <v>0</v>
      </c>
      <c r="S156" s="142">
        <v>0</v>
      </c>
      <c r="T156" s="143">
        <f t="shared" si="23"/>
        <v>0</v>
      </c>
      <c r="AR156" s="144" t="s">
        <v>146</v>
      </c>
      <c r="AT156" s="144" t="s">
        <v>142</v>
      </c>
      <c r="AU156" s="144" t="s">
        <v>140</v>
      </c>
      <c r="AY156" s="16" t="s">
        <v>139</v>
      </c>
      <c r="BE156" s="145">
        <f t="shared" si="24"/>
        <v>0</v>
      </c>
      <c r="BF156" s="145">
        <f t="shared" si="25"/>
        <v>0</v>
      </c>
      <c r="BG156" s="145">
        <f t="shared" si="26"/>
        <v>0</v>
      </c>
      <c r="BH156" s="145">
        <f t="shared" si="27"/>
        <v>0</v>
      </c>
      <c r="BI156" s="145">
        <f t="shared" si="28"/>
        <v>0</v>
      </c>
      <c r="BJ156" s="16" t="s">
        <v>84</v>
      </c>
      <c r="BK156" s="145">
        <f t="shared" si="29"/>
        <v>0</v>
      </c>
      <c r="BL156" s="16" t="s">
        <v>146</v>
      </c>
      <c r="BM156" s="144" t="s">
        <v>538</v>
      </c>
    </row>
    <row r="157" spans="2:65" s="1" customFormat="1" ht="14.45" customHeight="1">
      <c r="B157" s="31"/>
      <c r="C157" s="132" t="s">
        <v>361</v>
      </c>
      <c r="D157" s="132" t="s">
        <v>142</v>
      </c>
      <c r="E157" s="133" t="s">
        <v>1169</v>
      </c>
      <c r="F157" s="134" t="s">
        <v>1170</v>
      </c>
      <c r="G157" s="135" t="s">
        <v>218</v>
      </c>
      <c r="H157" s="136">
        <v>1</v>
      </c>
      <c r="I157" s="137"/>
      <c r="J157" s="138">
        <f t="shared" si="20"/>
        <v>0</v>
      </c>
      <c r="K157" s="139"/>
      <c r="L157" s="31"/>
      <c r="M157" s="140" t="s">
        <v>1</v>
      </c>
      <c r="N157" s="141" t="s">
        <v>41</v>
      </c>
      <c r="P157" s="142">
        <f t="shared" si="21"/>
        <v>0</v>
      </c>
      <c r="Q157" s="142">
        <v>0</v>
      </c>
      <c r="R157" s="142">
        <f t="shared" si="22"/>
        <v>0</v>
      </c>
      <c r="S157" s="142">
        <v>0</v>
      </c>
      <c r="T157" s="143">
        <f t="shared" si="23"/>
        <v>0</v>
      </c>
      <c r="AR157" s="144" t="s">
        <v>146</v>
      </c>
      <c r="AT157" s="144" t="s">
        <v>142</v>
      </c>
      <c r="AU157" s="144" t="s">
        <v>140</v>
      </c>
      <c r="AY157" s="16" t="s">
        <v>139</v>
      </c>
      <c r="BE157" s="145">
        <f t="shared" si="24"/>
        <v>0</v>
      </c>
      <c r="BF157" s="145">
        <f t="shared" si="25"/>
        <v>0</v>
      </c>
      <c r="BG157" s="145">
        <f t="shared" si="26"/>
        <v>0</v>
      </c>
      <c r="BH157" s="145">
        <f t="shared" si="27"/>
        <v>0</v>
      </c>
      <c r="BI157" s="145">
        <f t="shared" si="28"/>
        <v>0</v>
      </c>
      <c r="BJ157" s="16" t="s">
        <v>84</v>
      </c>
      <c r="BK157" s="145">
        <f t="shared" si="29"/>
        <v>0</v>
      </c>
      <c r="BL157" s="16" t="s">
        <v>146</v>
      </c>
      <c r="BM157" s="144" t="s">
        <v>574</v>
      </c>
    </row>
    <row r="158" spans="2:65" s="1" customFormat="1" ht="14.45" customHeight="1">
      <c r="B158" s="31"/>
      <c r="C158" s="132" t="s">
        <v>370</v>
      </c>
      <c r="D158" s="132" t="s">
        <v>142</v>
      </c>
      <c r="E158" s="133" t="s">
        <v>1171</v>
      </c>
      <c r="F158" s="134" t="s">
        <v>1172</v>
      </c>
      <c r="G158" s="135" t="s">
        <v>218</v>
      </c>
      <c r="H158" s="136">
        <v>1</v>
      </c>
      <c r="I158" s="137"/>
      <c r="J158" s="138">
        <f t="shared" si="20"/>
        <v>0</v>
      </c>
      <c r="K158" s="139"/>
      <c r="L158" s="31"/>
      <c r="M158" s="140" t="s">
        <v>1</v>
      </c>
      <c r="N158" s="141" t="s">
        <v>41</v>
      </c>
      <c r="P158" s="142">
        <f t="shared" si="21"/>
        <v>0</v>
      </c>
      <c r="Q158" s="142">
        <v>0</v>
      </c>
      <c r="R158" s="142">
        <f t="shared" si="22"/>
        <v>0</v>
      </c>
      <c r="S158" s="142">
        <v>0</v>
      </c>
      <c r="T158" s="143">
        <f t="shared" si="23"/>
        <v>0</v>
      </c>
      <c r="AR158" s="144" t="s">
        <v>146</v>
      </c>
      <c r="AT158" s="144" t="s">
        <v>142</v>
      </c>
      <c r="AU158" s="144" t="s">
        <v>140</v>
      </c>
      <c r="AY158" s="16" t="s">
        <v>139</v>
      </c>
      <c r="BE158" s="145">
        <f t="shared" si="24"/>
        <v>0</v>
      </c>
      <c r="BF158" s="145">
        <f t="shared" si="25"/>
        <v>0</v>
      </c>
      <c r="BG158" s="145">
        <f t="shared" si="26"/>
        <v>0</v>
      </c>
      <c r="BH158" s="145">
        <f t="shared" si="27"/>
        <v>0</v>
      </c>
      <c r="BI158" s="145">
        <f t="shared" si="28"/>
        <v>0</v>
      </c>
      <c r="BJ158" s="16" t="s">
        <v>84</v>
      </c>
      <c r="BK158" s="145">
        <f t="shared" si="29"/>
        <v>0</v>
      </c>
      <c r="BL158" s="16" t="s">
        <v>146</v>
      </c>
      <c r="BM158" s="144" t="s">
        <v>585</v>
      </c>
    </row>
    <row r="159" spans="2:65" s="1" customFormat="1" ht="14.45" customHeight="1">
      <c r="B159" s="31"/>
      <c r="C159" s="132" t="s">
        <v>376</v>
      </c>
      <c r="D159" s="132" t="s">
        <v>142</v>
      </c>
      <c r="E159" s="133" t="s">
        <v>1173</v>
      </c>
      <c r="F159" s="134" t="s">
        <v>1174</v>
      </c>
      <c r="G159" s="135" t="s">
        <v>218</v>
      </c>
      <c r="H159" s="136">
        <v>1</v>
      </c>
      <c r="I159" s="137"/>
      <c r="J159" s="138">
        <f t="shared" si="20"/>
        <v>0</v>
      </c>
      <c r="K159" s="139"/>
      <c r="L159" s="31"/>
      <c r="M159" s="187" t="s">
        <v>1</v>
      </c>
      <c r="N159" s="188" t="s">
        <v>41</v>
      </c>
      <c r="O159" s="189"/>
      <c r="P159" s="190">
        <f t="shared" si="21"/>
        <v>0</v>
      </c>
      <c r="Q159" s="190">
        <v>0</v>
      </c>
      <c r="R159" s="190">
        <f t="shared" si="22"/>
        <v>0</v>
      </c>
      <c r="S159" s="190">
        <v>0</v>
      </c>
      <c r="T159" s="191">
        <f t="shared" si="23"/>
        <v>0</v>
      </c>
      <c r="AR159" s="144" t="s">
        <v>146</v>
      </c>
      <c r="AT159" s="144" t="s">
        <v>142</v>
      </c>
      <c r="AU159" s="144" t="s">
        <v>140</v>
      </c>
      <c r="AY159" s="16" t="s">
        <v>139</v>
      </c>
      <c r="BE159" s="145">
        <f t="shared" si="24"/>
        <v>0</v>
      </c>
      <c r="BF159" s="145">
        <f t="shared" si="25"/>
        <v>0</v>
      </c>
      <c r="BG159" s="145">
        <f t="shared" si="26"/>
        <v>0</v>
      </c>
      <c r="BH159" s="145">
        <f t="shared" si="27"/>
        <v>0</v>
      </c>
      <c r="BI159" s="145">
        <f t="shared" si="28"/>
        <v>0</v>
      </c>
      <c r="BJ159" s="16" t="s">
        <v>84</v>
      </c>
      <c r="BK159" s="145">
        <f t="shared" si="29"/>
        <v>0</v>
      </c>
      <c r="BL159" s="16" t="s">
        <v>146</v>
      </c>
      <c r="BM159" s="144" t="s">
        <v>600</v>
      </c>
    </row>
    <row r="160" spans="2:65" s="1" customFormat="1" ht="6.95" customHeight="1">
      <c r="B160" s="43"/>
      <c r="C160" s="44"/>
      <c r="D160" s="44"/>
      <c r="E160" s="44"/>
      <c r="F160" s="44"/>
      <c r="G160" s="44"/>
      <c r="H160" s="44"/>
      <c r="I160" s="44"/>
      <c r="J160" s="44"/>
      <c r="K160" s="44"/>
      <c r="L160" s="31"/>
    </row>
  </sheetData>
  <sheetProtection algorithmName="SHA-512" hashValue="W1OIPBNbuVgLLZOvAJoB7pGqMNWYC52RuEYP2MQyjdY8Okgu+4gIcu+3V6MuN9FPNgsrS+Y7JOcM89aMzeZaFA==" saltValue="xQFegAYPXRKS5pc/qTa5I+oSozW8oc7HExqB9G6TVeNenY2/4u6NImNVKjnNFqEwPfOp7DzlsBhUquAO3eDX2g==" spinCount="100000" sheet="1" objects="1" scenarios="1" formatColumns="0" formatRows="0" autoFilter="0"/>
  <autoFilter ref="C120:K159" xr:uid="{00000000-0009-0000-0000-000004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56"/>
  <sheetViews>
    <sheetView showGridLines="0" topLeftCell="A137" workbookViewId="0">
      <selection activeCell="I155" sqref="I155"/>
    </sheetView>
  </sheetViews>
  <sheetFormatPr defaultRowHeight="15.75"/>
  <cols>
    <col min="1" max="1" width="8.83203125" customWidth="1"/>
    <col min="2" max="2" width="1.1640625" customWidth="1"/>
    <col min="3" max="4" width="4.5" customWidth="1"/>
    <col min="5" max="5" width="18.33203125" customWidth="1"/>
    <col min="6" max="6" width="54.5" customWidth="1"/>
    <col min="7" max="7" width="8" customWidth="1"/>
    <col min="8" max="8" width="15" customWidth="1"/>
    <col min="9" max="9" width="16.83203125" customWidth="1"/>
    <col min="10" max="10" width="23.83203125" customWidth="1"/>
    <col min="11" max="11" width="23.83203125" hidden="1" customWidth="1"/>
    <col min="12" max="12" width="10" customWidth="1"/>
    <col min="13" max="13" width="11.5" hidden="1" customWidth="1"/>
    <col min="14" max="14" width="9.1640625" hidden="1"/>
    <col min="15" max="20" width="15.1640625" hidden="1" customWidth="1"/>
    <col min="21" max="21" width="17.5" hidden="1" customWidth="1"/>
    <col min="22" max="22" width="13.1640625" customWidth="1"/>
    <col min="23" max="23" width="17.5" customWidth="1"/>
    <col min="24" max="24" width="13.1640625" customWidth="1"/>
    <col min="25" max="25" width="16" customWidth="1"/>
    <col min="26" max="26" width="11.6640625" customWidth="1"/>
    <col min="27" max="27" width="16" customWidth="1"/>
    <col min="28" max="28" width="17.5" customWidth="1"/>
    <col min="29" max="29" width="11.6640625" customWidth="1"/>
    <col min="30" max="30" width="16" customWidth="1"/>
    <col min="31" max="31" width="17.5" customWidth="1"/>
    <col min="44" max="65" width="9.1640625" hidden="1"/>
  </cols>
  <sheetData>
    <row r="2" spans="2:46" ht="36.950000000000003" customHeight="1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98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99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7" customHeight="1">
      <c r="B7" s="19"/>
      <c r="E7" s="230" t="str">
        <f>'Rekapitulace stavby'!K6</f>
        <v>Rekonstrukce požární vzduchotechniky budova B - I. etapa - pomocné únikové schodiště a strojovna evakuačního výtahu č.38</v>
      </c>
      <c r="F7" s="231"/>
      <c r="G7" s="231"/>
      <c r="H7" s="231"/>
      <c r="L7" s="19"/>
    </row>
    <row r="8" spans="2:46" s="1" customFormat="1" ht="12" customHeight="1">
      <c r="B8" s="31"/>
      <c r="D8" s="26" t="s">
        <v>100</v>
      </c>
      <c r="L8" s="31"/>
    </row>
    <row r="9" spans="2:46" s="1" customFormat="1" ht="15.6" customHeight="1">
      <c r="B9" s="31"/>
      <c r="E9" s="192" t="s">
        <v>1175</v>
      </c>
      <c r="F9" s="232"/>
      <c r="G9" s="232"/>
      <c r="H9" s="232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1. 12. 2023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1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3" t="str">
        <f>'Rekapitulace stavby'!E14</f>
        <v>Vyplň údaj</v>
      </c>
      <c r="F18" s="214"/>
      <c r="G18" s="214"/>
      <c r="H18" s="214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1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240" customHeight="1">
      <c r="B27" s="88"/>
      <c r="E27" s="219" t="s">
        <v>102</v>
      </c>
      <c r="F27" s="219"/>
      <c r="G27" s="219"/>
      <c r="H27" s="219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36</v>
      </c>
      <c r="J30" s="65">
        <f>ROUND(J123, 2)</f>
        <v>400000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4" t="s">
        <v>40</v>
      </c>
      <c r="E33" s="26" t="s">
        <v>41</v>
      </c>
      <c r="F33" s="90">
        <f>ROUND((SUM(BE123:BE155)),  2)</f>
        <v>400000</v>
      </c>
      <c r="I33" s="91">
        <v>0.21</v>
      </c>
      <c r="J33" s="90">
        <f>ROUND(((SUM(BE123:BE155))*I33),  2)</f>
        <v>84000</v>
      </c>
      <c r="L33" s="31"/>
    </row>
    <row r="34" spans="2:12" s="1" customFormat="1" ht="14.45" customHeight="1">
      <c r="B34" s="31"/>
      <c r="E34" s="26" t="s">
        <v>42</v>
      </c>
      <c r="F34" s="90">
        <f>ROUND((SUM(BF123:BF155)),  2)</f>
        <v>0</v>
      </c>
      <c r="I34" s="91">
        <v>0.12</v>
      </c>
      <c r="J34" s="90">
        <f>ROUND(((SUM(BF123:BF155))*I34),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0">
        <f>ROUND((SUM(BG123:BG155)),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0">
        <f>ROUND((SUM(BH123:BH155)),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0">
        <f>ROUND((SUM(BI123:BI155)),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46</v>
      </c>
      <c r="E39" s="56"/>
      <c r="F39" s="56"/>
      <c r="G39" s="94" t="s">
        <v>47</v>
      </c>
      <c r="H39" s="95" t="s">
        <v>48</v>
      </c>
      <c r="I39" s="56"/>
      <c r="J39" s="96">
        <f>SUM(J30:J37)</f>
        <v>484000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98" t="s">
        <v>52</v>
      </c>
      <c r="G61" s="42" t="s">
        <v>51</v>
      </c>
      <c r="H61" s="33"/>
      <c r="I61" s="33"/>
      <c r="J61" s="99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98" t="s">
        <v>52</v>
      </c>
      <c r="G76" s="42" t="s">
        <v>51</v>
      </c>
      <c r="H76" s="33"/>
      <c r="I76" s="33"/>
      <c r="J76" s="99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7" customHeight="1">
      <c r="B85" s="31"/>
      <c r="E85" s="230" t="str">
        <f>E7</f>
        <v>Rekonstrukce požární vzduchotechniky budova B - I. etapa - pomocné únikové schodiště a strojovna evakuačního výtahu č.38</v>
      </c>
      <c r="F85" s="231"/>
      <c r="G85" s="231"/>
      <c r="H85" s="231"/>
      <c r="L85" s="31"/>
    </row>
    <row r="86" spans="2:47" s="1" customFormat="1" ht="12" customHeight="1">
      <c r="B86" s="31"/>
      <c r="C86" s="26" t="s">
        <v>100</v>
      </c>
      <c r="L86" s="31"/>
    </row>
    <row r="87" spans="2:47" s="1" customFormat="1" ht="15.6" customHeight="1">
      <c r="B87" s="31"/>
      <c r="E87" s="192" t="str">
        <f>E9</f>
        <v>VON - VRN+ON</v>
      </c>
      <c r="F87" s="232"/>
      <c r="G87" s="232"/>
      <c r="H87" s="23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1. 12. 2023</v>
      </c>
      <c r="L89" s="31"/>
    </row>
    <row r="90" spans="2:47" s="1" customFormat="1" ht="6.95" customHeight="1">
      <c r="B90" s="31"/>
      <c r="L90" s="31"/>
    </row>
    <row r="91" spans="2:47" s="1" customFormat="1" ht="40.9" customHeight="1">
      <c r="B91" s="31"/>
      <c r="C91" s="26" t="s">
        <v>24</v>
      </c>
      <c r="F91" s="24" t="str">
        <f>E15</f>
        <v>Nemocnice Šumperk a.s.</v>
      </c>
      <c r="I91" s="26" t="s">
        <v>30</v>
      </c>
      <c r="J91" s="29" t="str">
        <f>E21</f>
        <v>LACHMAN STYL s.r.o, Plumlovská 522/44, Prostějov</v>
      </c>
      <c r="L91" s="31"/>
    </row>
    <row r="92" spans="2:47" s="1" customFormat="1" ht="15.6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104</v>
      </c>
      <c r="D94" s="92"/>
      <c r="E94" s="92"/>
      <c r="F94" s="92"/>
      <c r="G94" s="92"/>
      <c r="H94" s="92"/>
      <c r="I94" s="92"/>
      <c r="J94" s="101" t="s">
        <v>105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106</v>
      </c>
      <c r="J96" s="65">
        <f>J123</f>
        <v>400000</v>
      </c>
      <c r="L96" s="31"/>
      <c r="AU96" s="16" t="s">
        <v>107</v>
      </c>
    </row>
    <row r="97" spans="2:12" s="8" customFormat="1" ht="24.95" customHeight="1">
      <c r="B97" s="103"/>
      <c r="D97" s="104" t="s">
        <v>1176</v>
      </c>
      <c r="E97" s="105"/>
      <c r="F97" s="105"/>
      <c r="G97" s="105"/>
      <c r="H97" s="105"/>
      <c r="I97" s="105"/>
      <c r="J97" s="106">
        <f>J124</f>
        <v>400000</v>
      </c>
      <c r="L97" s="103"/>
    </row>
    <row r="98" spans="2:12" s="9" customFormat="1" ht="19.899999999999999" customHeight="1">
      <c r="B98" s="107"/>
      <c r="D98" s="108" t="s">
        <v>1177</v>
      </c>
      <c r="E98" s="109"/>
      <c r="F98" s="109"/>
      <c r="G98" s="109"/>
      <c r="H98" s="109"/>
      <c r="I98" s="109"/>
      <c r="J98" s="110">
        <f>J125</f>
        <v>0</v>
      </c>
      <c r="L98" s="107"/>
    </row>
    <row r="99" spans="2:12" s="9" customFormat="1" ht="19.899999999999999" customHeight="1">
      <c r="B99" s="107"/>
      <c r="D99" s="108" t="s">
        <v>1178</v>
      </c>
      <c r="E99" s="109"/>
      <c r="F99" s="109"/>
      <c r="G99" s="109"/>
      <c r="H99" s="109"/>
      <c r="I99" s="109"/>
      <c r="J99" s="110">
        <f>J134</f>
        <v>0</v>
      </c>
      <c r="L99" s="107"/>
    </row>
    <row r="100" spans="2:12" s="9" customFormat="1" ht="19.899999999999999" customHeight="1">
      <c r="B100" s="107"/>
      <c r="D100" s="108" t="s">
        <v>1179</v>
      </c>
      <c r="E100" s="109"/>
      <c r="F100" s="109"/>
      <c r="G100" s="109"/>
      <c r="H100" s="109"/>
      <c r="I100" s="109"/>
      <c r="J100" s="110">
        <f>J137</f>
        <v>0</v>
      </c>
      <c r="L100" s="107"/>
    </row>
    <row r="101" spans="2:12" s="9" customFormat="1" ht="19.899999999999999" customHeight="1">
      <c r="B101" s="107"/>
      <c r="D101" s="108" t="s">
        <v>1180</v>
      </c>
      <c r="E101" s="109"/>
      <c r="F101" s="109"/>
      <c r="G101" s="109"/>
      <c r="H101" s="109"/>
      <c r="I101" s="109"/>
      <c r="J101" s="110">
        <f>J147</f>
        <v>0</v>
      </c>
      <c r="L101" s="107"/>
    </row>
    <row r="102" spans="2:12" s="9" customFormat="1" ht="19.899999999999999" customHeight="1">
      <c r="B102" s="107"/>
      <c r="D102" s="108" t="s">
        <v>1181</v>
      </c>
      <c r="E102" s="109"/>
      <c r="F102" s="109"/>
      <c r="G102" s="109"/>
      <c r="H102" s="109"/>
      <c r="I102" s="109"/>
      <c r="J102" s="110">
        <f>J150</f>
        <v>0</v>
      </c>
      <c r="L102" s="107"/>
    </row>
    <row r="103" spans="2:12" s="9" customFormat="1" ht="19.899999999999999" customHeight="1">
      <c r="B103" s="107"/>
      <c r="D103" s="108" t="s">
        <v>1182</v>
      </c>
      <c r="E103" s="109"/>
      <c r="F103" s="109"/>
      <c r="G103" s="109"/>
      <c r="H103" s="109"/>
      <c r="I103" s="109"/>
      <c r="J103" s="110">
        <f>J153</f>
        <v>400000</v>
      </c>
      <c r="L103" s="107"/>
    </row>
    <row r="104" spans="2:12" s="1" customFormat="1" ht="21.75" customHeight="1">
      <c r="B104" s="31"/>
      <c r="L104" s="31"/>
    </row>
    <row r="105" spans="2:12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1"/>
    </row>
    <row r="109" spans="2:12" s="1" customFormat="1" ht="6.95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31"/>
    </row>
    <row r="110" spans="2:12" s="1" customFormat="1" ht="24.95" customHeight="1">
      <c r="B110" s="31"/>
      <c r="C110" s="20" t="s">
        <v>124</v>
      </c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16</v>
      </c>
      <c r="L112" s="31"/>
    </row>
    <row r="113" spans="2:65" s="1" customFormat="1" ht="27" customHeight="1">
      <c r="B113" s="31"/>
      <c r="E113" s="230" t="str">
        <f>E7</f>
        <v>Rekonstrukce požární vzduchotechniky budova B - I. etapa - pomocné únikové schodiště a strojovna evakuačního výtahu č.38</v>
      </c>
      <c r="F113" s="231"/>
      <c r="G113" s="231"/>
      <c r="H113" s="231"/>
      <c r="L113" s="31"/>
    </row>
    <row r="114" spans="2:65" s="1" customFormat="1" ht="12" customHeight="1">
      <c r="B114" s="31"/>
      <c r="C114" s="26" t="s">
        <v>100</v>
      </c>
      <c r="L114" s="31"/>
    </row>
    <row r="115" spans="2:65" s="1" customFormat="1" ht="15.6" customHeight="1">
      <c r="B115" s="31"/>
      <c r="E115" s="192" t="str">
        <f>E9</f>
        <v>VON - VRN+ON</v>
      </c>
      <c r="F115" s="232"/>
      <c r="G115" s="232"/>
      <c r="H115" s="232"/>
      <c r="L115" s="31"/>
    </row>
    <row r="116" spans="2:65" s="1" customFormat="1" ht="6.95" customHeight="1">
      <c r="B116" s="31"/>
      <c r="L116" s="31"/>
    </row>
    <row r="117" spans="2:65" s="1" customFormat="1" ht="12" customHeight="1">
      <c r="B117" s="31"/>
      <c r="C117" s="26" t="s">
        <v>20</v>
      </c>
      <c r="F117" s="24" t="str">
        <f>F12</f>
        <v xml:space="preserve"> </v>
      </c>
      <c r="I117" s="26" t="s">
        <v>22</v>
      </c>
      <c r="J117" s="51" t="str">
        <f>IF(J12="","",J12)</f>
        <v>1. 12. 2023</v>
      </c>
      <c r="L117" s="31"/>
    </row>
    <row r="118" spans="2:65" s="1" customFormat="1" ht="6.95" customHeight="1">
      <c r="B118" s="31"/>
      <c r="L118" s="31"/>
    </row>
    <row r="119" spans="2:65" s="1" customFormat="1" ht="40.9" customHeight="1">
      <c r="B119" s="31"/>
      <c r="C119" s="26" t="s">
        <v>24</v>
      </c>
      <c r="F119" s="24" t="str">
        <f>E15</f>
        <v>Nemocnice Šumperk a.s.</v>
      </c>
      <c r="I119" s="26" t="s">
        <v>30</v>
      </c>
      <c r="J119" s="29" t="str">
        <f>E21</f>
        <v>LACHMAN STYL s.r.o, Plumlovská 522/44, Prostějov</v>
      </c>
      <c r="L119" s="31"/>
    </row>
    <row r="120" spans="2:65" s="1" customFormat="1" ht="15.6" customHeight="1">
      <c r="B120" s="31"/>
      <c r="C120" s="26" t="s">
        <v>28</v>
      </c>
      <c r="F120" s="24" t="str">
        <f>IF(E18="","",E18)</f>
        <v>Vyplň údaj</v>
      </c>
      <c r="I120" s="26" t="s">
        <v>33</v>
      </c>
      <c r="J120" s="29" t="str">
        <f>E24</f>
        <v xml:space="preserve"> </v>
      </c>
      <c r="L120" s="31"/>
    </row>
    <row r="121" spans="2:65" s="1" customFormat="1" ht="10.35" customHeight="1">
      <c r="B121" s="31"/>
      <c r="L121" s="31"/>
    </row>
    <row r="122" spans="2:65" s="10" customFormat="1" ht="29.25" customHeight="1">
      <c r="B122" s="111"/>
      <c r="C122" s="112" t="s">
        <v>125</v>
      </c>
      <c r="D122" s="113" t="s">
        <v>61</v>
      </c>
      <c r="E122" s="113" t="s">
        <v>57</v>
      </c>
      <c r="F122" s="113" t="s">
        <v>58</v>
      </c>
      <c r="G122" s="113" t="s">
        <v>126</v>
      </c>
      <c r="H122" s="113" t="s">
        <v>127</v>
      </c>
      <c r="I122" s="113" t="s">
        <v>128</v>
      </c>
      <c r="J122" s="114" t="s">
        <v>105</v>
      </c>
      <c r="K122" s="115" t="s">
        <v>129</v>
      </c>
      <c r="L122" s="111"/>
      <c r="M122" s="58" t="s">
        <v>1</v>
      </c>
      <c r="N122" s="59" t="s">
        <v>40</v>
      </c>
      <c r="O122" s="59" t="s">
        <v>130</v>
      </c>
      <c r="P122" s="59" t="s">
        <v>131</v>
      </c>
      <c r="Q122" s="59" t="s">
        <v>132</v>
      </c>
      <c r="R122" s="59" t="s">
        <v>133</v>
      </c>
      <c r="S122" s="59" t="s">
        <v>134</v>
      </c>
      <c r="T122" s="60" t="s">
        <v>135</v>
      </c>
    </row>
    <row r="123" spans="2:65" s="1" customFormat="1" ht="22.9" customHeight="1">
      <c r="B123" s="31"/>
      <c r="C123" s="63" t="s">
        <v>136</v>
      </c>
      <c r="J123" s="116">
        <f>BK123</f>
        <v>400000</v>
      </c>
      <c r="L123" s="31"/>
      <c r="M123" s="61"/>
      <c r="N123" s="52"/>
      <c r="O123" s="52"/>
      <c r="P123" s="117">
        <f>P124</f>
        <v>0</v>
      </c>
      <c r="Q123" s="52"/>
      <c r="R123" s="117">
        <f>R124</f>
        <v>0</v>
      </c>
      <c r="S123" s="52"/>
      <c r="T123" s="118">
        <f>T124</f>
        <v>0</v>
      </c>
      <c r="AT123" s="16" t="s">
        <v>75</v>
      </c>
      <c r="AU123" s="16" t="s">
        <v>107</v>
      </c>
      <c r="BK123" s="119">
        <f>BK124</f>
        <v>400000</v>
      </c>
    </row>
    <row r="124" spans="2:65" s="11" customFormat="1" ht="25.9" customHeight="1">
      <c r="B124" s="120"/>
      <c r="D124" s="121" t="s">
        <v>75</v>
      </c>
      <c r="E124" s="122" t="s">
        <v>1183</v>
      </c>
      <c r="F124" s="122" t="s">
        <v>1184</v>
      </c>
      <c r="I124" s="123"/>
      <c r="J124" s="124">
        <f>BK124</f>
        <v>400000</v>
      </c>
      <c r="L124" s="120"/>
      <c r="M124" s="125"/>
      <c r="P124" s="126">
        <f>P125+P134+P137+P147+P150+P153</f>
        <v>0</v>
      </c>
      <c r="R124" s="126">
        <f>R125+R134+R137+R147+R150+R153</f>
        <v>0</v>
      </c>
      <c r="T124" s="127">
        <f>T125+T134+T137+T147+T150+T153</f>
        <v>0</v>
      </c>
      <c r="AR124" s="121" t="s">
        <v>175</v>
      </c>
      <c r="AT124" s="128" t="s">
        <v>75</v>
      </c>
      <c r="AU124" s="128" t="s">
        <v>76</v>
      </c>
      <c r="AY124" s="121" t="s">
        <v>139</v>
      </c>
      <c r="BK124" s="129">
        <f>BK125+BK134+BK137+BK147+BK150+BK153</f>
        <v>400000</v>
      </c>
    </row>
    <row r="125" spans="2:65" s="11" customFormat="1" ht="22.9" customHeight="1">
      <c r="B125" s="120"/>
      <c r="D125" s="121" t="s">
        <v>75</v>
      </c>
      <c r="E125" s="130" t="s">
        <v>1185</v>
      </c>
      <c r="F125" s="130" t="s">
        <v>1186</v>
      </c>
      <c r="I125" s="123"/>
      <c r="J125" s="131">
        <f>BK125</f>
        <v>0</v>
      </c>
      <c r="L125" s="120"/>
      <c r="M125" s="125"/>
      <c r="P125" s="126">
        <f>SUM(P126:P133)</f>
        <v>0</v>
      </c>
      <c r="R125" s="126">
        <f>SUM(R126:R133)</f>
        <v>0</v>
      </c>
      <c r="T125" s="127">
        <f>SUM(T126:T133)</f>
        <v>0</v>
      </c>
      <c r="AR125" s="121" t="s">
        <v>175</v>
      </c>
      <c r="AT125" s="128" t="s">
        <v>75</v>
      </c>
      <c r="AU125" s="128" t="s">
        <v>84</v>
      </c>
      <c r="AY125" s="121" t="s">
        <v>139</v>
      </c>
      <c r="BK125" s="129">
        <f>SUM(BK126:BK133)</f>
        <v>0</v>
      </c>
    </row>
    <row r="126" spans="2:65" s="1" customFormat="1" ht="14.45" customHeight="1">
      <c r="B126" s="31"/>
      <c r="C126" s="132" t="s">
        <v>84</v>
      </c>
      <c r="D126" s="132" t="s">
        <v>142</v>
      </c>
      <c r="E126" s="133" t="s">
        <v>1187</v>
      </c>
      <c r="F126" s="134" t="s">
        <v>1188</v>
      </c>
      <c r="G126" s="135" t="s">
        <v>218</v>
      </c>
      <c r="H126" s="136">
        <v>1</v>
      </c>
      <c r="I126" s="137"/>
      <c r="J126" s="138">
        <f>ROUND(I126*H126,2)</f>
        <v>0</v>
      </c>
      <c r="K126" s="139"/>
      <c r="L126" s="31"/>
      <c r="M126" s="140" t="s">
        <v>1</v>
      </c>
      <c r="N126" s="141" t="s">
        <v>41</v>
      </c>
      <c r="P126" s="142">
        <f>O126*H126</f>
        <v>0</v>
      </c>
      <c r="Q126" s="142">
        <v>0</v>
      </c>
      <c r="R126" s="142">
        <f>Q126*H126</f>
        <v>0</v>
      </c>
      <c r="S126" s="142">
        <v>0</v>
      </c>
      <c r="T126" s="143">
        <f>S126*H126</f>
        <v>0</v>
      </c>
      <c r="AR126" s="144" t="s">
        <v>1189</v>
      </c>
      <c r="AT126" s="144" t="s">
        <v>142</v>
      </c>
      <c r="AU126" s="144" t="s">
        <v>86</v>
      </c>
      <c r="AY126" s="16" t="s">
        <v>139</v>
      </c>
      <c r="BE126" s="145">
        <f>IF(N126="základní",J126,0)</f>
        <v>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6" t="s">
        <v>84</v>
      </c>
      <c r="BK126" s="145">
        <f>ROUND(I126*H126,2)</f>
        <v>0</v>
      </c>
      <c r="BL126" s="16" t="s">
        <v>1189</v>
      </c>
      <c r="BM126" s="144" t="s">
        <v>1190</v>
      </c>
    </row>
    <row r="127" spans="2:65" s="1" customFormat="1" ht="11.25">
      <c r="B127" s="31"/>
      <c r="D127" s="146" t="s">
        <v>148</v>
      </c>
      <c r="F127" s="147" t="s">
        <v>1191</v>
      </c>
      <c r="I127" s="148"/>
      <c r="L127" s="31"/>
      <c r="M127" s="149"/>
      <c r="T127" s="55"/>
      <c r="AT127" s="16" t="s">
        <v>148</v>
      </c>
      <c r="AU127" s="16" t="s">
        <v>86</v>
      </c>
    </row>
    <row r="128" spans="2:65" s="1" customFormat="1" ht="22.15" customHeight="1">
      <c r="B128" s="31"/>
      <c r="C128" s="132" t="s">
        <v>86</v>
      </c>
      <c r="D128" s="132" t="s">
        <v>142</v>
      </c>
      <c r="E128" s="133" t="s">
        <v>1192</v>
      </c>
      <c r="F128" s="134" t="s">
        <v>1193</v>
      </c>
      <c r="G128" s="135" t="s">
        <v>218</v>
      </c>
      <c r="H128" s="136">
        <v>1</v>
      </c>
      <c r="I128" s="137"/>
      <c r="J128" s="138">
        <f>ROUND(I128*H128,2)</f>
        <v>0</v>
      </c>
      <c r="K128" s="139"/>
      <c r="L128" s="31"/>
      <c r="M128" s="140" t="s">
        <v>1</v>
      </c>
      <c r="N128" s="141" t="s">
        <v>41</v>
      </c>
      <c r="P128" s="142">
        <f>O128*H128</f>
        <v>0</v>
      </c>
      <c r="Q128" s="142">
        <v>0</v>
      </c>
      <c r="R128" s="142">
        <f>Q128*H128</f>
        <v>0</v>
      </c>
      <c r="S128" s="142">
        <v>0</v>
      </c>
      <c r="T128" s="143">
        <f>S128*H128</f>
        <v>0</v>
      </c>
      <c r="AR128" s="144" t="s">
        <v>1189</v>
      </c>
      <c r="AT128" s="144" t="s">
        <v>142</v>
      </c>
      <c r="AU128" s="144" t="s">
        <v>86</v>
      </c>
      <c r="AY128" s="16" t="s">
        <v>139</v>
      </c>
      <c r="BE128" s="145">
        <f>IF(N128="základní",J128,0)</f>
        <v>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6" t="s">
        <v>84</v>
      </c>
      <c r="BK128" s="145">
        <f>ROUND(I128*H128,2)</f>
        <v>0</v>
      </c>
      <c r="BL128" s="16" t="s">
        <v>1189</v>
      </c>
      <c r="BM128" s="144" t="s">
        <v>1194</v>
      </c>
    </row>
    <row r="129" spans="2:65" s="1" customFormat="1" ht="11.25">
      <c r="B129" s="31"/>
      <c r="D129" s="146" t="s">
        <v>148</v>
      </c>
      <c r="F129" s="147" t="s">
        <v>1195</v>
      </c>
      <c r="I129" s="148"/>
      <c r="L129" s="31"/>
      <c r="M129" s="149"/>
      <c r="T129" s="55"/>
      <c r="AT129" s="16" t="s">
        <v>148</v>
      </c>
      <c r="AU129" s="16" t="s">
        <v>86</v>
      </c>
    </row>
    <row r="130" spans="2:65" s="1" customFormat="1" ht="14.45" customHeight="1">
      <c r="B130" s="31"/>
      <c r="C130" s="132" t="s">
        <v>140</v>
      </c>
      <c r="D130" s="132" t="s">
        <v>142</v>
      </c>
      <c r="E130" s="133" t="s">
        <v>1196</v>
      </c>
      <c r="F130" s="134" t="s">
        <v>1197</v>
      </c>
      <c r="G130" s="135" t="s">
        <v>218</v>
      </c>
      <c r="H130" s="136">
        <v>1</v>
      </c>
      <c r="I130" s="137"/>
      <c r="J130" s="138">
        <f>ROUND(I130*H130,2)</f>
        <v>0</v>
      </c>
      <c r="K130" s="139"/>
      <c r="L130" s="31"/>
      <c r="M130" s="140" t="s">
        <v>1</v>
      </c>
      <c r="N130" s="141" t="s">
        <v>41</v>
      </c>
      <c r="P130" s="142">
        <f>O130*H130</f>
        <v>0</v>
      </c>
      <c r="Q130" s="142">
        <v>0</v>
      </c>
      <c r="R130" s="142">
        <f>Q130*H130</f>
        <v>0</v>
      </c>
      <c r="S130" s="142">
        <v>0</v>
      </c>
      <c r="T130" s="143">
        <f>S130*H130</f>
        <v>0</v>
      </c>
      <c r="AR130" s="144" t="s">
        <v>1189</v>
      </c>
      <c r="AT130" s="144" t="s">
        <v>142</v>
      </c>
      <c r="AU130" s="144" t="s">
        <v>86</v>
      </c>
      <c r="AY130" s="16" t="s">
        <v>139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6" t="s">
        <v>84</v>
      </c>
      <c r="BK130" s="145">
        <f>ROUND(I130*H130,2)</f>
        <v>0</v>
      </c>
      <c r="BL130" s="16" t="s">
        <v>1189</v>
      </c>
      <c r="BM130" s="144" t="s">
        <v>1198</v>
      </c>
    </row>
    <row r="131" spans="2:65" s="1" customFormat="1" ht="11.25">
      <c r="B131" s="31"/>
      <c r="D131" s="146" t="s">
        <v>148</v>
      </c>
      <c r="F131" s="147" t="s">
        <v>1199</v>
      </c>
      <c r="I131" s="148"/>
      <c r="L131" s="31"/>
      <c r="M131" s="149"/>
      <c r="T131" s="55"/>
      <c r="AT131" s="16" t="s">
        <v>148</v>
      </c>
      <c r="AU131" s="16" t="s">
        <v>86</v>
      </c>
    </row>
    <row r="132" spans="2:65" s="1" customFormat="1" ht="14.45" customHeight="1">
      <c r="B132" s="31"/>
      <c r="C132" s="132" t="s">
        <v>146</v>
      </c>
      <c r="D132" s="132" t="s">
        <v>142</v>
      </c>
      <c r="E132" s="133" t="s">
        <v>1200</v>
      </c>
      <c r="F132" s="134" t="s">
        <v>1201</v>
      </c>
      <c r="G132" s="135" t="s">
        <v>218</v>
      </c>
      <c r="H132" s="136">
        <v>1</v>
      </c>
      <c r="I132" s="137"/>
      <c r="J132" s="138">
        <f>ROUND(I132*H132,2)</f>
        <v>0</v>
      </c>
      <c r="K132" s="139"/>
      <c r="L132" s="31"/>
      <c r="M132" s="140" t="s">
        <v>1</v>
      </c>
      <c r="N132" s="141" t="s">
        <v>41</v>
      </c>
      <c r="P132" s="142">
        <f>O132*H132</f>
        <v>0</v>
      </c>
      <c r="Q132" s="142">
        <v>0</v>
      </c>
      <c r="R132" s="142">
        <f>Q132*H132</f>
        <v>0</v>
      </c>
      <c r="S132" s="142">
        <v>0</v>
      </c>
      <c r="T132" s="143">
        <f>S132*H132</f>
        <v>0</v>
      </c>
      <c r="AR132" s="144" t="s">
        <v>1189</v>
      </c>
      <c r="AT132" s="144" t="s">
        <v>142</v>
      </c>
      <c r="AU132" s="144" t="s">
        <v>86</v>
      </c>
      <c r="AY132" s="16" t="s">
        <v>139</v>
      </c>
      <c r="BE132" s="145">
        <f>IF(N132="základní",J132,0)</f>
        <v>0</v>
      </c>
      <c r="BF132" s="145">
        <f>IF(N132="snížená",J132,0)</f>
        <v>0</v>
      </c>
      <c r="BG132" s="145">
        <f>IF(N132="zákl. přenesená",J132,0)</f>
        <v>0</v>
      </c>
      <c r="BH132" s="145">
        <f>IF(N132="sníž. přenesená",J132,0)</f>
        <v>0</v>
      </c>
      <c r="BI132" s="145">
        <f>IF(N132="nulová",J132,0)</f>
        <v>0</v>
      </c>
      <c r="BJ132" s="16" t="s">
        <v>84</v>
      </c>
      <c r="BK132" s="145">
        <f>ROUND(I132*H132,2)</f>
        <v>0</v>
      </c>
      <c r="BL132" s="16" t="s">
        <v>1189</v>
      </c>
      <c r="BM132" s="144" t="s">
        <v>1202</v>
      </c>
    </row>
    <row r="133" spans="2:65" s="1" customFormat="1" ht="11.25">
      <c r="B133" s="31"/>
      <c r="D133" s="146" t="s">
        <v>148</v>
      </c>
      <c r="F133" s="147" t="s">
        <v>1203</v>
      </c>
      <c r="I133" s="148"/>
      <c r="L133" s="31"/>
      <c r="M133" s="149"/>
      <c r="T133" s="55"/>
      <c r="AT133" s="16" t="s">
        <v>148</v>
      </c>
      <c r="AU133" s="16" t="s">
        <v>86</v>
      </c>
    </row>
    <row r="134" spans="2:65" s="11" customFormat="1" ht="22.9" customHeight="1">
      <c r="B134" s="120"/>
      <c r="D134" s="121" t="s">
        <v>75</v>
      </c>
      <c r="E134" s="130" t="s">
        <v>1204</v>
      </c>
      <c r="F134" s="130" t="s">
        <v>1205</v>
      </c>
      <c r="I134" s="123"/>
      <c r="J134" s="131">
        <f>BK134</f>
        <v>0</v>
      </c>
      <c r="L134" s="120"/>
      <c r="M134" s="125"/>
      <c r="P134" s="126">
        <f>SUM(P135:P136)</f>
        <v>0</v>
      </c>
      <c r="R134" s="126">
        <f>SUM(R135:R136)</f>
        <v>0</v>
      </c>
      <c r="T134" s="127">
        <f>SUM(T135:T136)</f>
        <v>0</v>
      </c>
      <c r="AR134" s="121" t="s">
        <v>175</v>
      </c>
      <c r="AT134" s="128" t="s">
        <v>75</v>
      </c>
      <c r="AU134" s="128" t="s">
        <v>84</v>
      </c>
      <c r="AY134" s="121" t="s">
        <v>139</v>
      </c>
      <c r="BK134" s="129">
        <f>SUM(BK135:BK136)</f>
        <v>0</v>
      </c>
    </row>
    <row r="135" spans="2:65" s="1" customFormat="1" ht="14.45" customHeight="1">
      <c r="B135" s="31"/>
      <c r="C135" s="132" t="s">
        <v>175</v>
      </c>
      <c r="D135" s="132" t="s">
        <v>142</v>
      </c>
      <c r="E135" s="133" t="s">
        <v>1206</v>
      </c>
      <c r="F135" s="134" t="s">
        <v>1205</v>
      </c>
      <c r="G135" s="135" t="s">
        <v>218</v>
      </c>
      <c r="H135" s="136">
        <v>1</v>
      </c>
      <c r="I135" s="137"/>
      <c r="J135" s="138">
        <f>ROUND(I135*H135,2)</f>
        <v>0</v>
      </c>
      <c r="K135" s="139"/>
      <c r="L135" s="31"/>
      <c r="M135" s="140" t="s">
        <v>1</v>
      </c>
      <c r="N135" s="141" t="s">
        <v>41</v>
      </c>
      <c r="P135" s="142">
        <f>O135*H135</f>
        <v>0</v>
      </c>
      <c r="Q135" s="142">
        <v>0</v>
      </c>
      <c r="R135" s="142">
        <f>Q135*H135</f>
        <v>0</v>
      </c>
      <c r="S135" s="142">
        <v>0</v>
      </c>
      <c r="T135" s="143">
        <f>S135*H135</f>
        <v>0</v>
      </c>
      <c r="AR135" s="144" t="s">
        <v>1189</v>
      </c>
      <c r="AT135" s="144" t="s">
        <v>142</v>
      </c>
      <c r="AU135" s="144" t="s">
        <v>86</v>
      </c>
      <c r="AY135" s="16" t="s">
        <v>139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6" t="s">
        <v>84</v>
      </c>
      <c r="BK135" s="145">
        <f>ROUND(I135*H135,2)</f>
        <v>0</v>
      </c>
      <c r="BL135" s="16" t="s">
        <v>1189</v>
      </c>
      <c r="BM135" s="144" t="s">
        <v>1207</v>
      </c>
    </row>
    <row r="136" spans="2:65" s="1" customFormat="1" ht="11.25">
      <c r="B136" s="31"/>
      <c r="D136" s="146" t="s">
        <v>148</v>
      </c>
      <c r="F136" s="147" t="s">
        <v>1208</v>
      </c>
      <c r="I136" s="148"/>
      <c r="L136" s="31"/>
      <c r="M136" s="149"/>
      <c r="T136" s="55"/>
      <c r="AT136" s="16" t="s">
        <v>148</v>
      </c>
      <c r="AU136" s="16" t="s">
        <v>86</v>
      </c>
    </row>
    <row r="137" spans="2:65" s="11" customFormat="1" ht="22.9" customHeight="1">
      <c r="B137" s="120"/>
      <c r="D137" s="121" t="s">
        <v>75</v>
      </c>
      <c r="E137" s="130" t="s">
        <v>1209</v>
      </c>
      <c r="F137" s="130" t="s">
        <v>1210</v>
      </c>
      <c r="I137" s="123"/>
      <c r="J137" s="131">
        <f>BK137</f>
        <v>0</v>
      </c>
      <c r="L137" s="120"/>
      <c r="M137" s="125"/>
      <c r="P137" s="126">
        <f>SUM(P138:P146)</f>
        <v>0</v>
      </c>
      <c r="R137" s="126">
        <f>SUM(R138:R146)</f>
        <v>0</v>
      </c>
      <c r="T137" s="127">
        <f>SUM(T138:T146)</f>
        <v>0</v>
      </c>
      <c r="AR137" s="121" t="s">
        <v>175</v>
      </c>
      <c r="AT137" s="128" t="s">
        <v>75</v>
      </c>
      <c r="AU137" s="128" t="s">
        <v>84</v>
      </c>
      <c r="AY137" s="121" t="s">
        <v>139</v>
      </c>
      <c r="BK137" s="129">
        <f>SUM(BK138:BK146)</f>
        <v>0</v>
      </c>
    </row>
    <row r="138" spans="2:65" s="1" customFormat="1" ht="14.45" customHeight="1">
      <c r="B138" s="31"/>
      <c r="C138" s="132" t="s">
        <v>182</v>
      </c>
      <c r="D138" s="132" t="s">
        <v>142</v>
      </c>
      <c r="E138" s="133" t="s">
        <v>1211</v>
      </c>
      <c r="F138" s="134" t="s">
        <v>1212</v>
      </c>
      <c r="G138" s="135" t="s">
        <v>218</v>
      </c>
      <c r="H138" s="136">
        <v>1</v>
      </c>
      <c r="I138" s="137"/>
      <c r="J138" s="138">
        <f>ROUND(I138*H138,2)</f>
        <v>0</v>
      </c>
      <c r="K138" s="139"/>
      <c r="L138" s="31"/>
      <c r="M138" s="140" t="s">
        <v>1</v>
      </c>
      <c r="N138" s="141" t="s">
        <v>41</v>
      </c>
      <c r="P138" s="142">
        <f>O138*H138</f>
        <v>0</v>
      </c>
      <c r="Q138" s="142">
        <v>0</v>
      </c>
      <c r="R138" s="142">
        <f>Q138*H138</f>
        <v>0</v>
      </c>
      <c r="S138" s="142">
        <v>0</v>
      </c>
      <c r="T138" s="143">
        <f>S138*H138</f>
        <v>0</v>
      </c>
      <c r="AR138" s="144" t="s">
        <v>1189</v>
      </c>
      <c r="AT138" s="144" t="s">
        <v>142</v>
      </c>
      <c r="AU138" s="144" t="s">
        <v>86</v>
      </c>
      <c r="AY138" s="16" t="s">
        <v>139</v>
      </c>
      <c r="BE138" s="145">
        <f>IF(N138="základní",J138,0)</f>
        <v>0</v>
      </c>
      <c r="BF138" s="145">
        <f>IF(N138="snížená",J138,0)</f>
        <v>0</v>
      </c>
      <c r="BG138" s="145">
        <f>IF(N138="zákl. přenesená",J138,0)</f>
        <v>0</v>
      </c>
      <c r="BH138" s="145">
        <f>IF(N138="sníž. přenesená",J138,0)</f>
        <v>0</v>
      </c>
      <c r="BI138" s="145">
        <f>IF(N138="nulová",J138,0)</f>
        <v>0</v>
      </c>
      <c r="BJ138" s="16" t="s">
        <v>84</v>
      </c>
      <c r="BK138" s="145">
        <f>ROUND(I138*H138,2)</f>
        <v>0</v>
      </c>
      <c r="BL138" s="16" t="s">
        <v>1189</v>
      </c>
      <c r="BM138" s="144" t="s">
        <v>1213</v>
      </c>
    </row>
    <row r="139" spans="2:65" s="1" customFormat="1" ht="14.45" customHeight="1">
      <c r="B139" s="31"/>
      <c r="C139" s="132" t="s">
        <v>190</v>
      </c>
      <c r="D139" s="132" t="s">
        <v>142</v>
      </c>
      <c r="E139" s="133" t="s">
        <v>1214</v>
      </c>
      <c r="F139" s="134" t="s">
        <v>1215</v>
      </c>
      <c r="G139" s="135" t="s">
        <v>218</v>
      </c>
      <c r="H139" s="136">
        <v>1</v>
      </c>
      <c r="I139" s="137"/>
      <c r="J139" s="138">
        <f>ROUND(I139*H139,2)</f>
        <v>0</v>
      </c>
      <c r="K139" s="139"/>
      <c r="L139" s="31"/>
      <c r="M139" s="140" t="s">
        <v>1</v>
      </c>
      <c r="N139" s="141" t="s">
        <v>41</v>
      </c>
      <c r="P139" s="142">
        <f>O139*H139</f>
        <v>0</v>
      </c>
      <c r="Q139" s="142">
        <v>0</v>
      </c>
      <c r="R139" s="142">
        <f>Q139*H139</f>
        <v>0</v>
      </c>
      <c r="S139" s="142">
        <v>0</v>
      </c>
      <c r="T139" s="143">
        <f>S139*H139</f>
        <v>0</v>
      </c>
      <c r="AR139" s="144" t="s">
        <v>1189</v>
      </c>
      <c r="AT139" s="144" t="s">
        <v>142</v>
      </c>
      <c r="AU139" s="144" t="s">
        <v>86</v>
      </c>
      <c r="AY139" s="16" t="s">
        <v>139</v>
      </c>
      <c r="BE139" s="145">
        <f>IF(N139="základní",J139,0)</f>
        <v>0</v>
      </c>
      <c r="BF139" s="145">
        <f>IF(N139="snížená",J139,0)</f>
        <v>0</v>
      </c>
      <c r="BG139" s="145">
        <f>IF(N139="zákl. přenesená",J139,0)</f>
        <v>0</v>
      </c>
      <c r="BH139" s="145">
        <f>IF(N139="sníž. přenesená",J139,0)</f>
        <v>0</v>
      </c>
      <c r="BI139" s="145">
        <f>IF(N139="nulová",J139,0)</f>
        <v>0</v>
      </c>
      <c r="BJ139" s="16" t="s">
        <v>84</v>
      </c>
      <c r="BK139" s="145">
        <f>ROUND(I139*H139,2)</f>
        <v>0</v>
      </c>
      <c r="BL139" s="16" t="s">
        <v>1189</v>
      </c>
      <c r="BM139" s="144" t="s">
        <v>1216</v>
      </c>
    </row>
    <row r="140" spans="2:65" s="1" customFormat="1" ht="14.45" customHeight="1">
      <c r="B140" s="31"/>
      <c r="C140" s="132" t="s">
        <v>197</v>
      </c>
      <c r="D140" s="132" t="s">
        <v>142</v>
      </c>
      <c r="E140" s="133" t="s">
        <v>1217</v>
      </c>
      <c r="F140" s="134" t="s">
        <v>1218</v>
      </c>
      <c r="G140" s="135" t="s">
        <v>218</v>
      </c>
      <c r="H140" s="136">
        <v>1</v>
      </c>
      <c r="I140" s="137"/>
      <c r="J140" s="138">
        <f>ROUND(I140*H140,2)</f>
        <v>0</v>
      </c>
      <c r="K140" s="139"/>
      <c r="L140" s="31"/>
      <c r="M140" s="140" t="s">
        <v>1</v>
      </c>
      <c r="N140" s="141" t="s">
        <v>41</v>
      </c>
      <c r="P140" s="142">
        <f>O140*H140</f>
        <v>0</v>
      </c>
      <c r="Q140" s="142">
        <v>0</v>
      </c>
      <c r="R140" s="142">
        <f>Q140*H140</f>
        <v>0</v>
      </c>
      <c r="S140" s="142">
        <v>0</v>
      </c>
      <c r="T140" s="143">
        <f>S140*H140</f>
        <v>0</v>
      </c>
      <c r="AR140" s="144" t="s">
        <v>1189</v>
      </c>
      <c r="AT140" s="144" t="s">
        <v>142</v>
      </c>
      <c r="AU140" s="144" t="s">
        <v>86</v>
      </c>
      <c r="AY140" s="16" t="s">
        <v>139</v>
      </c>
      <c r="BE140" s="145">
        <f>IF(N140="základní",J140,0)</f>
        <v>0</v>
      </c>
      <c r="BF140" s="145">
        <f>IF(N140="snížená",J140,0)</f>
        <v>0</v>
      </c>
      <c r="BG140" s="145">
        <f>IF(N140="zákl. přenesená",J140,0)</f>
        <v>0</v>
      </c>
      <c r="BH140" s="145">
        <f>IF(N140="sníž. přenesená",J140,0)</f>
        <v>0</v>
      </c>
      <c r="BI140" s="145">
        <f>IF(N140="nulová",J140,0)</f>
        <v>0</v>
      </c>
      <c r="BJ140" s="16" t="s">
        <v>84</v>
      </c>
      <c r="BK140" s="145">
        <f>ROUND(I140*H140,2)</f>
        <v>0</v>
      </c>
      <c r="BL140" s="16" t="s">
        <v>1189</v>
      </c>
      <c r="BM140" s="144" t="s">
        <v>1219</v>
      </c>
    </row>
    <row r="141" spans="2:65" s="1" customFormat="1" ht="11.25">
      <c r="B141" s="31"/>
      <c r="D141" s="146" t="s">
        <v>148</v>
      </c>
      <c r="F141" s="147" t="s">
        <v>1220</v>
      </c>
      <c r="I141" s="148"/>
      <c r="L141" s="31"/>
      <c r="M141" s="149"/>
      <c r="T141" s="55"/>
      <c r="AT141" s="16" t="s">
        <v>148</v>
      </c>
      <c r="AU141" s="16" t="s">
        <v>86</v>
      </c>
    </row>
    <row r="142" spans="2:65" s="1" customFormat="1" ht="14.45" customHeight="1">
      <c r="B142" s="31"/>
      <c r="C142" s="132" t="s">
        <v>206</v>
      </c>
      <c r="D142" s="132" t="s">
        <v>142</v>
      </c>
      <c r="E142" s="133" t="s">
        <v>1221</v>
      </c>
      <c r="F142" s="134" t="s">
        <v>1222</v>
      </c>
      <c r="G142" s="135" t="s">
        <v>218</v>
      </c>
      <c r="H142" s="136">
        <v>1</v>
      </c>
      <c r="I142" s="137"/>
      <c r="J142" s="138">
        <f>ROUND(I142*H142,2)</f>
        <v>0</v>
      </c>
      <c r="K142" s="139"/>
      <c r="L142" s="31"/>
      <c r="M142" s="140" t="s">
        <v>1</v>
      </c>
      <c r="N142" s="141" t="s">
        <v>41</v>
      </c>
      <c r="P142" s="142">
        <f>O142*H142</f>
        <v>0</v>
      </c>
      <c r="Q142" s="142">
        <v>0</v>
      </c>
      <c r="R142" s="142">
        <f>Q142*H142</f>
        <v>0</v>
      </c>
      <c r="S142" s="142">
        <v>0</v>
      </c>
      <c r="T142" s="143">
        <f>S142*H142</f>
        <v>0</v>
      </c>
      <c r="AR142" s="144" t="s">
        <v>1189</v>
      </c>
      <c r="AT142" s="144" t="s">
        <v>142</v>
      </c>
      <c r="AU142" s="144" t="s">
        <v>86</v>
      </c>
      <c r="AY142" s="16" t="s">
        <v>139</v>
      </c>
      <c r="BE142" s="145">
        <f>IF(N142="základní",J142,0)</f>
        <v>0</v>
      </c>
      <c r="BF142" s="145">
        <f>IF(N142="snížená",J142,0)</f>
        <v>0</v>
      </c>
      <c r="BG142" s="145">
        <f>IF(N142="zákl. přenesená",J142,0)</f>
        <v>0</v>
      </c>
      <c r="BH142" s="145">
        <f>IF(N142="sníž. přenesená",J142,0)</f>
        <v>0</v>
      </c>
      <c r="BI142" s="145">
        <f>IF(N142="nulová",J142,0)</f>
        <v>0</v>
      </c>
      <c r="BJ142" s="16" t="s">
        <v>84</v>
      </c>
      <c r="BK142" s="145">
        <f>ROUND(I142*H142,2)</f>
        <v>0</v>
      </c>
      <c r="BL142" s="16" t="s">
        <v>1189</v>
      </c>
      <c r="BM142" s="144" t="s">
        <v>1223</v>
      </c>
    </row>
    <row r="143" spans="2:65" s="1" customFormat="1" ht="11.25">
      <c r="B143" s="31"/>
      <c r="D143" s="146" t="s">
        <v>148</v>
      </c>
      <c r="F143" s="147" t="s">
        <v>1224</v>
      </c>
      <c r="I143" s="148"/>
      <c r="L143" s="31"/>
      <c r="M143" s="149"/>
      <c r="T143" s="55"/>
      <c r="AT143" s="16" t="s">
        <v>148</v>
      </c>
      <c r="AU143" s="16" t="s">
        <v>86</v>
      </c>
    </row>
    <row r="144" spans="2:65" s="1" customFormat="1" ht="14.45" customHeight="1">
      <c r="B144" s="31"/>
      <c r="C144" s="132" t="s">
        <v>215</v>
      </c>
      <c r="D144" s="132" t="s">
        <v>142</v>
      </c>
      <c r="E144" s="133" t="s">
        <v>1225</v>
      </c>
      <c r="F144" s="134" t="s">
        <v>1226</v>
      </c>
      <c r="G144" s="135" t="s">
        <v>218</v>
      </c>
      <c r="H144" s="136">
        <v>1</v>
      </c>
      <c r="I144" s="137"/>
      <c r="J144" s="138">
        <f>ROUND(I144*H144,2)</f>
        <v>0</v>
      </c>
      <c r="K144" s="139"/>
      <c r="L144" s="31"/>
      <c r="M144" s="140" t="s">
        <v>1</v>
      </c>
      <c r="N144" s="141" t="s">
        <v>41</v>
      </c>
      <c r="P144" s="142">
        <f>O144*H144</f>
        <v>0</v>
      </c>
      <c r="Q144" s="142">
        <v>0</v>
      </c>
      <c r="R144" s="142">
        <f>Q144*H144</f>
        <v>0</v>
      </c>
      <c r="S144" s="142">
        <v>0</v>
      </c>
      <c r="T144" s="143">
        <f>S144*H144</f>
        <v>0</v>
      </c>
      <c r="AR144" s="144" t="s">
        <v>1189</v>
      </c>
      <c r="AT144" s="144" t="s">
        <v>142</v>
      </c>
      <c r="AU144" s="144" t="s">
        <v>86</v>
      </c>
      <c r="AY144" s="16" t="s">
        <v>139</v>
      </c>
      <c r="BE144" s="145">
        <f>IF(N144="základní",J144,0)</f>
        <v>0</v>
      </c>
      <c r="BF144" s="145">
        <f>IF(N144="snížená",J144,0)</f>
        <v>0</v>
      </c>
      <c r="BG144" s="145">
        <f>IF(N144="zákl. přenesená",J144,0)</f>
        <v>0</v>
      </c>
      <c r="BH144" s="145">
        <f>IF(N144="sníž. přenesená",J144,0)</f>
        <v>0</v>
      </c>
      <c r="BI144" s="145">
        <f>IF(N144="nulová",J144,0)</f>
        <v>0</v>
      </c>
      <c r="BJ144" s="16" t="s">
        <v>84</v>
      </c>
      <c r="BK144" s="145">
        <f>ROUND(I144*H144,2)</f>
        <v>0</v>
      </c>
      <c r="BL144" s="16" t="s">
        <v>1189</v>
      </c>
      <c r="BM144" s="144" t="s">
        <v>1227</v>
      </c>
    </row>
    <row r="145" spans="2:65" s="1" customFormat="1" ht="11.25">
      <c r="B145" s="31"/>
      <c r="D145" s="146" t="s">
        <v>148</v>
      </c>
      <c r="F145" s="147" t="s">
        <v>1228</v>
      </c>
      <c r="I145" s="148"/>
      <c r="L145" s="31"/>
      <c r="M145" s="149"/>
      <c r="T145" s="55"/>
      <c r="AT145" s="16" t="s">
        <v>148</v>
      </c>
      <c r="AU145" s="16" t="s">
        <v>86</v>
      </c>
    </row>
    <row r="146" spans="2:65" s="1" customFormat="1" ht="14.45" customHeight="1">
      <c r="B146" s="31"/>
      <c r="C146" s="132" t="s">
        <v>221</v>
      </c>
      <c r="D146" s="132" t="s">
        <v>142</v>
      </c>
      <c r="E146" s="133" t="s">
        <v>1229</v>
      </c>
      <c r="F146" s="134" t="s">
        <v>1230</v>
      </c>
      <c r="G146" s="135" t="s">
        <v>218</v>
      </c>
      <c r="H146" s="136">
        <v>1</v>
      </c>
      <c r="I146" s="137"/>
      <c r="J146" s="138">
        <f>ROUND(I146*H146,2)</f>
        <v>0</v>
      </c>
      <c r="K146" s="139"/>
      <c r="L146" s="31"/>
      <c r="M146" s="140" t="s">
        <v>1</v>
      </c>
      <c r="N146" s="141" t="s">
        <v>41</v>
      </c>
      <c r="P146" s="142">
        <f>O146*H146</f>
        <v>0</v>
      </c>
      <c r="Q146" s="142">
        <v>0</v>
      </c>
      <c r="R146" s="142">
        <f>Q146*H146</f>
        <v>0</v>
      </c>
      <c r="S146" s="142">
        <v>0</v>
      </c>
      <c r="T146" s="143">
        <f>S146*H146</f>
        <v>0</v>
      </c>
      <c r="AR146" s="144" t="s">
        <v>1189</v>
      </c>
      <c r="AT146" s="144" t="s">
        <v>142</v>
      </c>
      <c r="AU146" s="144" t="s">
        <v>86</v>
      </c>
      <c r="AY146" s="16" t="s">
        <v>139</v>
      </c>
      <c r="BE146" s="145">
        <f>IF(N146="základní",J146,0)</f>
        <v>0</v>
      </c>
      <c r="BF146" s="145">
        <f>IF(N146="snížená",J146,0)</f>
        <v>0</v>
      </c>
      <c r="BG146" s="145">
        <f>IF(N146="zákl. přenesená",J146,0)</f>
        <v>0</v>
      </c>
      <c r="BH146" s="145">
        <f>IF(N146="sníž. přenesená",J146,0)</f>
        <v>0</v>
      </c>
      <c r="BI146" s="145">
        <f>IF(N146="nulová",J146,0)</f>
        <v>0</v>
      </c>
      <c r="BJ146" s="16" t="s">
        <v>84</v>
      </c>
      <c r="BK146" s="145">
        <f>ROUND(I146*H146,2)</f>
        <v>0</v>
      </c>
      <c r="BL146" s="16" t="s">
        <v>1189</v>
      </c>
      <c r="BM146" s="144" t="s">
        <v>1231</v>
      </c>
    </row>
    <row r="147" spans="2:65" s="11" customFormat="1" ht="22.9" customHeight="1">
      <c r="B147" s="120"/>
      <c r="D147" s="121" t="s">
        <v>75</v>
      </c>
      <c r="E147" s="130" t="s">
        <v>1232</v>
      </c>
      <c r="F147" s="130" t="s">
        <v>1233</v>
      </c>
      <c r="I147" s="123"/>
      <c r="J147" s="131">
        <f>BK147</f>
        <v>0</v>
      </c>
      <c r="L147" s="120"/>
      <c r="M147" s="125"/>
      <c r="P147" s="126">
        <f>SUM(P148:P149)</f>
        <v>0</v>
      </c>
      <c r="R147" s="126">
        <f>SUM(R148:R149)</f>
        <v>0</v>
      </c>
      <c r="T147" s="127">
        <f>SUM(T148:T149)</f>
        <v>0</v>
      </c>
      <c r="AR147" s="121" t="s">
        <v>175</v>
      </c>
      <c r="AT147" s="128" t="s">
        <v>75</v>
      </c>
      <c r="AU147" s="128" t="s">
        <v>84</v>
      </c>
      <c r="AY147" s="121" t="s">
        <v>139</v>
      </c>
      <c r="BK147" s="129">
        <f>SUM(BK148:BK149)</f>
        <v>0</v>
      </c>
    </row>
    <row r="148" spans="2:65" s="1" customFormat="1" ht="14.45" customHeight="1">
      <c r="B148" s="31"/>
      <c r="C148" s="132" t="s">
        <v>8</v>
      </c>
      <c r="D148" s="132" t="s">
        <v>142</v>
      </c>
      <c r="E148" s="133" t="s">
        <v>1234</v>
      </c>
      <c r="F148" s="134" t="s">
        <v>1235</v>
      </c>
      <c r="G148" s="135" t="s">
        <v>218</v>
      </c>
      <c r="H148" s="136">
        <v>1</v>
      </c>
      <c r="I148" s="137"/>
      <c r="J148" s="138">
        <f>ROUND(I148*H148,2)</f>
        <v>0</v>
      </c>
      <c r="K148" s="139"/>
      <c r="L148" s="31"/>
      <c r="M148" s="140" t="s">
        <v>1</v>
      </c>
      <c r="N148" s="141" t="s">
        <v>41</v>
      </c>
      <c r="P148" s="142">
        <f>O148*H148</f>
        <v>0</v>
      </c>
      <c r="Q148" s="142">
        <v>0</v>
      </c>
      <c r="R148" s="142">
        <f>Q148*H148</f>
        <v>0</v>
      </c>
      <c r="S148" s="142">
        <v>0</v>
      </c>
      <c r="T148" s="143">
        <f>S148*H148</f>
        <v>0</v>
      </c>
      <c r="AR148" s="144" t="s">
        <v>1189</v>
      </c>
      <c r="AT148" s="144" t="s">
        <v>142</v>
      </c>
      <c r="AU148" s="144" t="s">
        <v>86</v>
      </c>
      <c r="AY148" s="16" t="s">
        <v>139</v>
      </c>
      <c r="BE148" s="145">
        <f>IF(N148="základní",J148,0)</f>
        <v>0</v>
      </c>
      <c r="BF148" s="145">
        <f>IF(N148="snížená",J148,0)</f>
        <v>0</v>
      </c>
      <c r="BG148" s="145">
        <f>IF(N148="zákl. přenesená",J148,0)</f>
        <v>0</v>
      </c>
      <c r="BH148" s="145">
        <f>IF(N148="sníž. přenesená",J148,0)</f>
        <v>0</v>
      </c>
      <c r="BI148" s="145">
        <f>IF(N148="nulová",J148,0)</f>
        <v>0</v>
      </c>
      <c r="BJ148" s="16" t="s">
        <v>84</v>
      </c>
      <c r="BK148" s="145">
        <f>ROUND(I148*H148,2)</f>
        <v>0</v>
      </c>
      <c r="BL148" s="16" t="s">
        <v>1189</v>
      </c>
      <c r="BM148" s="144" t="s">
        <v>1236</v>
      </c>
    </row>
    <row r="149" spans="2:65" s="1" customFormat="1" ht="11.25">
      <c r="B149" s="31"/>
      <c r="D149" s="146" t="s">
        <v>148</v>
      </c>
      <c r="F149" s="147" t="s">
        <v>1237</v>
      </c>
      <c r="I149" s="148"/>
      <c r="L149" s="31"/>
      <c r="M149" s="149"/>
      <c r="T149" s="55"/>
      <c r="AT149" s="16" t="s">
        <v>148</v>
      </c>
      <c r="AU149" s="16" t="s">
        <v>86</v>
      </c>
    </row>
    <row r="150" spans="2:65" s="11" customFormat="1" ht="22.9" customHeight="1">
      <c r="B150" s="120"/>
      <c r="D150" s="121" t="s">
        <v>75</v>
      </c>
      <c r="E150" s="130" t="s">
        <v>1238</v>
      </c>
      <c r="F150" s="130" t="s">
        <v>1239</v>
      </c>
      <c r="I150" s="123"/>
      <c r="J150" s="131">
        <f>BK150</f>
        <v>0</v>
      </c>
      <c r="L150" s="120"/>
      <c r="M150" s="125"/>
      <c r="P150" s="126">
        <f>SUM(P151:P152)</f>
        <v>0</v>
      </c>
      <c r="R150" s="126">
        <f>SUM(R151:R152)</f>
        <v>0</v>
      </c>
      <c r="T150" s="127">
        <f>SUM(T151:T152)</f>
        <v>0</v>
      </c>
      <c r="AR150" s="121" t="s">
        <v>175</v>
      </c>
      <c r="AT150" s="128" t="s">
        <v>75</v>
      </c>
      <c r="AU150" s="128" t="s">
        <v>84</v>
      </c>
      <c r="AY150" s="121" t="s">
        <v>139</v>
      </c>
      <c r="BK150" s="129">
        <f>SUM(BK151:BK152)</f>
        <v>0</v>
      </c>
    </row>
    <row r="151" spans="2:65" s="1" customFormat="1" ht="14.45" customHeight="1">
      <c r="B151" s="31"/>
      <c r="C151" s="132" t="s">
        <v>231</v>
      </c>
      <c r="D151" s="132" t="s">
        <v>142</v>
      </c>
      <c r="E151" s="133" t="s">
        <v>1240</v>
      </c>
      <c r="F151" s="134" t="s">
        <v>1241</v>
      </c>
      <c r="G151" s="135" t="s">
        <v>218</v>
      </c>
      <c r="H151" s="136">
        <v>1</v>
      </c>
      <c r="I151" s="137"/>
      <c r="J151" s="138">
        <f>ROUND(I151*H151,2)</f>
        <v>0</v>
      </c>
      <c r="K151" s="139"/>
      <c r="L151" s="31"/>
      <c r="M151" s="140" t="s">
        <v>1</v>
      </c>
      <c r="N151" s="141" t="s">
        <v>41</v>
      </c>
      <c r="P151" s="142">
        <f>O151*H151</f>
        <v>0</v>
      </c>
      <c r="Q151" s="142">
        <v>0</v>
      </c>
      <c r="R151" s="142">
        <f>Q151*H151</f>
        <v>0</v>
      </c>
      <c r="S151" s="142">
        <v>0</v>
      </c>
      <c r="T151" s="143">
        <f>S151*H151</f>
        <v>0</v>
      </c>
      <c r="AR151" s="144" t="s">
        <v>1189</v>
      </c>
      <c r="AT151" s="144" t="s">
        <v>142</v>
      </c>
      <c r="AU151" s="144" t="s">
        <v>86</v>
      </c>
      <c r="AY151" s="16" t="s">
        <v>139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6" t="s">
        <v>84</v>
      </c>
      <c r="BK151" s="145">
        <f>ROUND(I151*H151,2)</f>
        <v>0</v>
      </c>
      <c r="BL151" s="16" t="s">
        <v>1189</v>
      </c>
      <c r="BM151" s="144" t="s">
        <v>1242</v>
      </c>
    </row>
    <row r="152" spans="2:65" s="1" customFormat="1" ht="11.25">
      <c r="B152" s="31"/>
      <c r="D152" s="146" t="s">
        <v>148</v>
      </c>
      <c r="F152" s="147" t="s">
        <v>1243</v>
      </c>
      <c r="I152" s="148"/>
      <c r="L152" s="31"/>
      <c r="M152" s="149"/>
      <c r="T152" s="55"/>
      <c r="AT152" s="16" t="s">
        <v>148</v>
      </c>
      <c r="AU152" s="16" t="s">
        <v>86</v>
      </c>
    </row>
    <row r="153" spans="2:65" s="11" customFormat="1" ht="22.9" customHeight="1">
      <c r="B153" s="120"/>
      <c r="D153" s="121" t="s">
        <v>75</v>
      </c>
      <c r="E153" s="130" t="s">
        <v>1244</v>
      </c>
      <c r="F153" s="130" t="s">
        <v>1245</v>
      </c>
      <c r="I153" s="123"/>
      <c r="J153" s="131">
        <f>BK153</f>
        <v>400000</v>
      </c>
      <c r="L153" s="120"/>
      <c r="M153" s="125"/>
      <c r="P153" s="126">
        <f>SUM(P154:P155)</f>
        <v>0</v>
      </c>
      <c r="R153" s="126">
        <f>SUM(R154:R155)</f>
        <v>0</v>
      </c>
      <c r="T153" s="127">
        <f>SUM(T154:T155)</f>
        <v>0</v>
      </c>
      <c r="AR153" s="121" t="s">
        <v>175</v>
      </c>
      <c r="AT153" s="128" t="s">
        <v>75</v>
      </c>
      <c r="AU153" s="128" t="s">
        <v>84</v>
      </c>
      <c r="AY153" s="121" t="s">
        <v>139</v>
      </c>
      <c r="BK153" s="129">
        <f>SUM(BK154:BK155)</f>
        <v>400000</v>
      </c>
    </row>
    <row r="154" spans="2:65" s="1" customFormat="1" ht="14.45" customHeight="1">
      <c r="B154" s="31"/>
      <c r="C154" s="132" t="s">
        <v>236</v>
      </c>
      <c r="D154" s="132" t="s">
        <v>142</v>
      </c>
      <c r="E154" s="133" t="s">
        <v>1246</v>
      </c>
      <c r="F154" s="134" t="s">
        <v>1247</v>
      </c>
      <c r="G154" s="135" t="s">
        <v>1248</v>
      </c>
      <c r="H154" s="136">
        <v>1</v>
      </c>
      <c r="I154" s="137">
        <v>400000</v>
      </c>
      <c r="J154" s="138">
        <f>ROUND(I154*H154,2)</f>
        <v>400000</v>
      </c>
      <c r="K154" s="139"/>
      <c r="L154" s="31"/>
      <c r="M154" s="140" t="s">
        <v>1</v>
      </c>
      <c r="N154" s="141" t="s">
        <v>41</v>
      </c>
      <c r="P154" s="142">
        <f>O154*H154</f>
        <v>0</v>
      </c>
      <c r="Q154" s="142">
        <v>0</v>
      </c>
      <c r="R154" s="142">
        <f>Q154*H154</f>
        <v>0</v>
      </c>
      <c r="S154" s="142">
        <v>0</v>
      </c>
      <c r="T154" s="143">
        <f>S154*H154</f>
        <v>0</v>
      </c>
      <c r="AR154" s="144" t="s">
        <v>1189</v>
      </c>
      <c r="AT154" s="144" t="s">
        <v>142</v>
      </c>
      <c r="AU154" s="144" t="s">
        <v>86</v>
      </c>
      <c r="AY154" s="16" t="s">
        <v>139</v>
      </c>
      <c r="BE154" s="145">
        <f>IF(N154="základní",J154,0)</f>
        <v>400000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6" t="s">
        <v>84</v>
      </c>
      <c r="BK154" s="145">
        <f>ROUND(I154*H154,2)</f>
        <v>400000</v>
      </c>
      <c r="BL154" s="16" t="s">
        <v>1189</v>
      </c>
      <c r="BM154" s="144" t="s">
        <v>1249</v>
      </c>
    </row>
    <row r="155" spans="2:65" s="1" customFormat="1" ht="14.45" customHeight="1">
      <c r="B155" s="31"/>
      <c r="C155" s="132" t="s">
        <v>241</v>
      </c>
      <c r="D155" s="132" t="s">
        <v>142</v>
      </c>
      <c r="E155" s="133" t="s">
        <v>1250</v>
      </c>
      <c r="F155" s="134" t="s">
        <v>1251</v>
      </c>
      <c r="G155" s="135" t="s">
        <v>218</v>
      </c>
      <c r="H155" s="136">
        <v>1</v>
      </c>
      <c r="I155" s="137"/>
      <c r="J155" s="138">
        <f>ROUND(I155*H155,2)</f>
        <v>0</v>
      </c>
      <c r="K155" s="139"/>
      <c r="L155" s="31"/>
      <c r="M155" s="187" t="s">
        <v>1</v>
      </c>
      <c r="N155" s="188" t="s">
        <v>41</v>
      </c>
      <c r="O155" s="189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AR155" s="144" t="s">
        <v>1189</v>
      </c>
      <c r="AT155" s="144" t="s">
        <v>142</v>
      </c>
      <c r="AU155" s="144" t="s">
        <v>86</v>
      </c>
      <c r="AY155" s="16" t="s">
        <v>139</v>
      </c>
      <c r="BE155" s="145">
        <f>IF(N155="základní",J155,0)</f>
        <v>0</v>
      </c>
      <c r="BF155" s="145">
        <f>IF(N155="snížená",J155,0)</f>
        <v>0</v>
      </c>
      <c r="BG155" s="145">
        <f>IF(N155="zákl. přenesená",J155,0)</f>
        <v>0</v>
      </c>
      <c r="BH155" s="145">
        <f>IF(N155="sníž. přenesená",J155,0)</f>
        <v>0</v>
      </c>
      <c r="BI155" s="145">
        <f>IF(N155="nulová",J155,0)</f>
        <v>0</v>
      </c>
      <c r="BJ155" s="16" t="s">
        <v>84</v>
      </c>
      <c r="BK155" s="145">
        <f>ROUND(I155*H155,2)</f>
        <v>0</v>
      </c>
      <c r="BL155" s="16" t="s">
        <v>1189</v>
      </c>
      <c r="BM155" s="144" t="s">
        <v>1252</v>
      </c>
    </row>
    <row r="156" spans="2:65" s="1" customFormat="1" ht="6.95" customHeight="1">
      <c r="B156" s="43"/>
      <c r="C156" s="44"/>
      <c r="D156" s="44"/>
      <c r="E156" s="44"/>
      <c r="F156" s="44"/>
      <c r="G156" s="44"/>
      <c r="H156" s="44"/>
      <c r="I156" s="44"/>
      <c r="J156" s="44"/>
      <c r="K156" s="44"/>
      <c r="L156" s="31"/>
    </row>
  </sheetData>
  <sheetProtection algorithmName="SHA-512" hashValue="gZo3VoRHw9bUf7B2eZycla+rqMXYNaS6kHSacsiR0WEZ6cE2rtltpqW1J7fR++brKe9Y+vMMSWmx5mq42r7bGw==" saltValue="VnEWPHK1ZUDPVid0XLNvoiFq/R9NSQcX/fuXoYN0ajnQVnUp/GvQFxBw8b0wRIWO4FzQ5ObYanny0LoWGK+CwQ==" spinCount="100000" sheet="1" objects="1" scenarios="1" formatColumns="0" formatRows="0" autoFilter="0"/>
  <autoFilter ref="C122:K155" xr:uid="{00000000-0009-0000-0000-000005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hyperlinks>
    <hyperlink ref="F127" r:id="rId1" xr:uid="{00000000-0004-0000-0500-000000000000}"/>
    <hyperlink ref="F129" r:id="rId2" xr:uid="{00000000-0004-0000-0500-000001000000}"/>
    <hyperlink ref="F131" r:id="rId3" xr:uid="{00000000-0004-0000-0500-000002000000}"/>
    <hyperlink ref="F133" r:id="rId4" xr:uid="{00000000-0004-0000-0500-000003000000}"/>
    <hyperlink ref="F136" r:id="rId5" xr:uid="{00000000-0004-0000-0500-000004000000}"/>
    <hyperlink ref="F141" r:id="rId6" xr:uid="{00000000-0004-0000-0500-000005000000}"/>
    <hyperlink ref="F143" r:id="rId7" xr:uid="{00000000-0004-0000-0500-000006000000}"/>
    <hyperlink ref="F145" r:id="rId8" xr:uid="{00000000-0004-0000-0500-000007000000}"/>
    <hyperlink ref="F149" r:id="rId9" xr:uid="{00000000-0004-0000-0500-000008000000}"/>
    <hyperlink ref="F152" r:id="rId10" xr:uid="{00000000-0004-0000-0500-00000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01 - Architektonicko-stav...</vt:lpstr>
      <vt:lpstr>02 - Silnoproud</vt:lpstr>
      <vt:lpstr>03 - EPS - slaboproud</vt:lpstr>
      <vt:lpstr>04 - VZT</vt:lpstr>
      <vt:lpstr>VON - VRN+ON</vt:lpstr>
      <vt:lpstr>'01 - Architektonicko-stav...'!Názvy_tisku</vt:lpstr>
      <vt:lpstr>'02 - Silnoproud'!Názvy_tisku</vt:lpstr>
      <vt:lpstr>'03 - EPS - slaboproud'!Názvy_tisku</vt:lpstr>
      <vt:lpstr>'04 - VZT'!Názvy_tisku</vt:lpstr>
      <vt:lpstr>'Rekapitulace stavby'!Názvy_tisku</vt:lpstr>
      <vt:lpstr>'VON - VRN+ON'!Názvy_tisku</vt:lpstr>
      <vt:lpstr>'01 - Architektonicko-stav...'!Oblast_tisku</vt:lpstr>
      <vt:lpstr>'02 - Silnoproud'!Oblast_tisku</vt:lpstr>
      <vt:lpstr>'03 - EPS - slaboproud'!Oblast_tisku</vt:lpstr>
      <vt:lpstr>'04 - VZT'!Oblast_tisku</vt:lpstr>
      <vt:lpstr>'Rekapitulace stavby'!Oblast_tisku</vt:lpstr>
      <vt:lpstr>'VON - VRN+ON'!Oblast_tisku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DESKTOP-178D9QK\solim</dc:creator>
  <cp:lastModifiedBy>Salcburgerová Lenka, Ing.</cp:lastModifiedBy>
  <dcterms:created xsi:type="dcterms:W3CDTF">2025-08-26T13:40:11Z</dcterms:created>
  <dcterms:modified xsi:type="dcterms:W3CDTF">2025-08-26T16:43:57Z</dcterms:modified>
</cp:coreProperties>
</file>